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75" yWindow="-75" windowWidth="15480" windowHeight="11640" tabRatio="825" firstSheet="13" activeTab="28"/>
  </bookViews>
  <sheets>
    <sheet name="MATRIZ PLURIANUAL" sheetId="1" r:id="rId1"/>
    <sheet name="1.1.1." sheetId="2" r:id="rId2"/>
    <sheet name="1.1.2." sheetId="3" r:id="rId3"/>
    <sheet name="1.1.3." sheetId="4" r:id="rId4"/>
    <sheet name="1.2.1." sheetId="5" r:id="rId5"/>
    <sheet name="1.3.1." sheetId="6" r:id="rId6"/>
    <sheet name="1.4.1. " sheetId="7" r:id="rId7"/>
    <sheet name="1.5.1." sheetId="8" r:id="rId8"/>
    <sheet name="1.6.1." sheetId="9" r:id="rId9"/>
    <sheet name="2.1.1." sheetId="10" r:id="rId10"/>
    <sheet name="2.2.1." sheetId="11" r:id="rId11"/>
    <sheet name="2.2.2." sheetId="12" r:id="rId12"/>
    <sheet name="2.3.1." sheetId="13" r:id="rId13"/>
    <sheet name="2.4.1." sheetId="14" r:id="rId14"/>
    <sheet name="2.4.2." sheetId="15" r:id="rId15"/>
    <sheet name="2.5.1" sheetId="16" r:id="rId16"/>
    <sheet name="3.1.1." sheetId="17" r:id="rId17"/>
    <sheet name="3.1.2." sheetId="18" r:id="rId18"/>
    <sheet name="3.1.3." sheetId="19" r:id="rId19"/>
    <sheet name="3.1.4." sheetId="20" r:id="rId20"/>
    <sheet name="3.2.1." sheetId="21" r:id="rId21"/>
    <sheet name="4.1.1." sheetId="22" r:id="rId22"/>
    <sheet name="5.1.1." sheetId="25" r:id="rId23"/>
    <sheet name="5.2.1." sheetId="24" r:id="rId24"/>
    <sheet name="5.3.1." sheetId="23" r:id="rId25"/>
    <sheet name="5.3.2." sheetId="27" r:id="rId26"/>
    <sheet name="5.3.3." sheetId="28" r:id="rId27"/>
    <sheet name="6.1.1." sheetId="29" r:id="rId28"/>
    <sheet name="6.1.2." sheetId="30" r:id="rId29"/>
    <sheet name="Hoja1" sheetId="31" r:id="rId30"/>
  </sheets>
  <definedNames>
    <definedName name="_xlnm.Print_Area" localSheetId="1">'1.1.1.'!$A$1:$AE$45</definedName>
    <definedName name="_xlnm.Print_Area" localSheetId="2">'1.1.2.'!$A$1:$AE$45</definedName>
    <definedName name="_xlnm.Print_Area" localSheetId="3">'1.1.3.'!$A$1:$AE$45</definedName>
    <definedName name="_xlnm.Print_Area" localSheetId="4">'1.2.1.'!$A$1:$AE$45</definedName>
    <definedName name="_xlnm.Print_Area" localSheetId="5">'1.3.1.'!$A$1:$AE$49</definedName>
    <definedName name="_xlnm.Print_Area" localSheetId="6">'1.4.1. '!$A$1:$AE$45</definedName>
    <definedName name="_xlnm.Print_Area" localSheetId="7">'1.5.1.'!$A$1:$AE$44</definedName>
    <definedName name="_xlnm.Print_Area" localSheetId="8">'1.6.1.'!$A$1:$AE$54</definedName>
    <definedName name="_xlnm.Print_Area" localSheetId="9">'2.1.1.'!$A$1:$AE$42</definedName>
    <definedName name="_xlnm.Print_Area" localSheetId="10">'2.2.1.'!$A$1:$AE$40</definedName>
    <definedName name="_xlnm.Print_Area" localSheetId="11">'2.2.2.'!$A$1:$AE$40</definedName>
    <definedName name="_xlnm.Print_Area" localSheetId="12">'2.3.1.'!$A$1:$AE$44</definedName>
    <definedName name="_xlnm.Print_Area" localSheetId="13">'2.4.1.'!$A$1:$AE$42</definedName>
    <definedName name="_xlnm.Print_Area" localSheetId="14">'2.4.2.'!$A$1:$AE$42</definedName>
    <definedName name="_xlnm.Print_Area" localSheetId="15">'2.5.1'!$A$1:$AE$47</definedName>
    <definedName name="_xlnm.Print_Area" localSheetId="16">'3.1.1.'!$A$1:$AE$40</definedName>
    <definedName name="_xlnm.Print_Area" localSheetId="17">'3.1.2.'!$A$1:$AE$43</definedName>
    <definedName name="_xlnm.Print_Area" localSheetId="18">'3.1.3.'!$A$1:$AE$40</definedName>
    <definedName name="_xlnm.Print_Area" localSheetId="19">'3.1.4.'!$A$1:$AE$45</definedName>
    <definedName name="_xlnm.Print_Area" localSheetId="20">'3.2.1.'!$A$1:$AE$42</definedName>
    <definedName name="_xlnm.Print_Area" localSheetId="21">'4.1.1.'!$A$1:$AE$51</definedName>
    <definedName name="_xlnm.Print_Area" localSheetId="22">'5.1.1.'!$A$1:$AE$42</definedName>
    <definedName name="_xlnm.Print_Area" localSheetId="23">'5.2.1.'!$A$1:$AE$43</definedName>
    <definedName name="_xlnm.Print_Area" localSheetId="24">'5.3.1.'!$A$1:$AE$41</definedName>
    <definedName name="_xlnm.Print_Area" localSheetId="25">'5.3.2.'!$A$1:$AE$40</definedName>
    <definedName name="_xlnm.Print_Area" localSheetId="26">'5.3.3.'!$A$1:$AE$51</definedName>
    <definedName name="_xlnm.Print_Area" localSheetId="27">'6.1.1.'!$A$1:$AE$53</definedName>
    <definedName name="_xlnm.Print_Area" localSheetId="28">'6.1.2.'!$A$1:$AE$46</definedName>
    <definedName name="_xlnm.Print_Titles" localSheetId="0">'MATRIZ PLURIANUAL'!$2:$5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8" i="2"/>
  <c r="F29"/>
  <c r="F30"/>
  <c r="P30" i="3"/>
  <c r="P29"/>
  <c r="O29"/>
  <c r="T30" i="2"/>
  <c r="O35" i="30"/>
  <c r="O34"/>
  <c r="O33"/>
  <c r="O32"/>
  <c r="O31"/>
  <c r="O30"/>
  <c r="O29"/>
  <c r="O28"/>
  <c r="O42" i="29"/>
  <c r="O41"/>
  <c r="O40"/>
  <c r="O39"/>
  <c r="O38"/>
  <c r="O37"/>
  <c r="O36"/>
  <c r="O35"/>
  <c r="O34"/>
  <c r="O33"/>
  <c r="O32"/>
  <c r="O31"/>
  <c r="O30"/>
  <c r="O29"/>
  <c r="O28"/>
  <c r="O40" i="28"/>
  <c r="O39"/>
  <c r="O38"/>
  <c r="O37"/>
  <c r="O36"/>
  <c r="O35"/>
  <c r="O34"/>
  <c r="O33"/>
  <c r="O32"/>
  <c r="O31"/>
  <c r="O30"/>
  <c r="O29"/>
  <c r="O28"/>
  <c r="O29" i="27"/>
  <c r="O28"/>
  <c r="O30" i="23"/>
  <c r="O29"/>
  <c r="O28"/>
  <c r="O32" i="24"/>
  <c r="O31"/>
  <c r="O30"/>
  <c r="O29"/>
  <c r="O28"/>
  <c r="O31" i="25"/>
  <c r="O30"/>
  <c r="O29"/>
  <c r="O28"/>
  <c r="O40" i="22"/>
  <c r="O39"/>
  <c r="O38"/>
  <c r="O37"/>
  <c r="O36"/>
  <c r="O35"/>
  <c r="O34"/>
  <c r="O33"/>
  <c r="O32"/>
  <c r="O31"/>
  <c r="O30"/>
  <c r="O29"/>
  <c r="O28"/>
  <c r="O31" i="21"/>
  <c r="O30"/>
  <c r="O29"/>
  <c r="O28"/>
  <c r="O34" i="20"/>
  <c r="O33"/>
  <c r="O32"/>
  <c r="O31"/>
  <c r="O30"/>
  <c r="O29"/>
  <c r="O28"/>
  <c r="O28" i="19"/>
  <c r="O33" i="18"/>
  <c r="O32"/>
  <c r="O31"/>
  <c r="O30"/>
  <c r="O29"/>
  <c r="O28"/>
  <c r="O30" i="17"/>
  <c r="O29"/>
  <c r="O28"/>
  <c r="O37" i="16"/>
  <c r="O36"/>
  <c r="O35"/>
  <c r="O34"/>
  <c r="O33"/>
  <c r="O32"/>
  <c r="O31"/>
  <c r="O30"/>
  <c r="O29"/>
  <c r="O28"/>
  <c r="O29" i="15"/>
  <c r="O28"/>
  <c r="O32" i="14"/>
  <c r="O31"/>
  <c r="O30"/>
  <c r="O29"/>
  <c r="O28"/>
  <c r="O35" i="13"/>
  <c r="O34"/>
  <c r="O33"/>
  <c r="O32"/>
  <c r="O31"/>
  <c r="O30"/>
  <c r="O29"/>
  <c r="O28"/>
  <c r="O29" i="12"/>
  <c r="O28"/>
  <c r="O30" i="11"/>
  <c r="O29"/>
  <c r="O28"/>
  <c r="O32" i="10"/>
  <c r="O31"/>
  <c r="O30"/>
  <c r="O29"/>
  <c r="O28"/>
  <c r="O44" i="9"/>
  <c r="O43"/>
  <c r="O42"/>
  <c r="O41"/>
  <c r="O40"/>
  <c r="O39"/>
  <c r="O38"/>
  <c r="O37"/>
  <c r="O36"/>
  <c r="O35"/>
  <c r="O34"/>
  <c r="O33"/>
  <c r="O32"/>
  <c r="O31"/>
  <c r="O30"/>
  <c r="O29"/>
  <c r="O28"/>
  <c r="O34" i="8"/>
  <c r="O33"/>
  <c r="O32"/>
  <c r="O31"/>
  <c r="O30"/>
  <c r="O29"/>
  <c r="O28"/>
  <c r="O30" i="7"/>
  <c r="O29"/>
  <c r="O28"/>
  <c r="O39" i="6"/>
  <c r="O38"/>
  <c r="O37"/>
  <c r="O36"/>
  <c r="O35"/>
  <c r="O34"/>
  <c r="O33"/>
  <c r="O32"/>
  <c r="O31"/>
  <c r="O30"/>
  <c r="O29"/>
  <c r="O28"/>
  <c r="O35" i="5"/>
  <c r="O34"/>
  <c r="O33"/>
  <c r="O32"/>
  <c r="O31"/>
  <c r="O30"/>
  <c r="P29"/>
  <c r="Q28"/>
  <c r="O35" i="4"/>
  <c r="O34"/>
  <c r="O33"/>
  <c r="O32"/>
  <c r="P31"/>
  <c r="O30"/>
  <c r="O29"/>
  <c r="O28"/>
  <c r="O30" i="3"/>
  <c r="P28"/>
  <c r="O28"/>
  <c r="P30" i="2"/>
  <c r="O30"/>
  <c r="P28"/>
  <c r="O28"/>
  <c r="B13"/>
  <c r="E15"/>
  <c r="E16"/>
  <c r="X16"/>
  <c r="E17"/>
  <c r="E19"/>
  <c r="D20"/>
  <c r="O20"/>
  <c r="Z20"/>
  <c r="D21"/>
  <c r="C28"/>
  <c r="I28"/>
  <c r="J28"/>
  <c r="M28"/>
  <c r="M39"/>
  <c r="W28"/>
  <c r="V28"/>
  <c r="C29"/>
  <c r="I29"/>
  <c r="J29"/>
  <c r="W29"/>
  <c r="V29"/>
  <c r="C30"/>
  <c r="I30"/>
  <c r="J30"/>
  <c r="T39"/>
  <c r="V30"/>
  <c r="L39"/>
  <c r="X20"/>
  <c r="AC20"/>
  <c r="Q39"/>
  <c r="R39"/>
  <c r="S39"/>
  <c r="U39"/>
  <c r="O39"/>
  <c r="P39"/>
  <c r="W30"/>
  <c r="W39"/>
  <c r="V39"/>
  <c r="F30" i="3"/>
  <c r="F29"/>
  <c r="F28"/>
  <c r="U19"/>
  <c r="B13"/>
  <c r="E15"/>
  <c r="E16"/>
  <c r="X16"/>
  <c r="E17"/>
  <c r="E19"/>
  <c r="D20"/>
  <c r="O20"/>
  <c r="Z20"/>
  <c r="D21"/>
  <c r="C28"/>
  <c r="J28"/>
  <c r="I28"/>
  <c r="M28"/>
  <c r="P39"/>
  <c r="V28"/>
  <c r="C29"/>
  <c r="I29"/>
  <c r="V29"/>
  <c r="W29"/>
  <c r="C30"/>
  <c r="I30"/>
  <c r="V30"/>
  <c r="W30"/>
  <c r="L39"/>
  <c r="X20"/>
  <c r="AC20"/>
  <c r="M39"/>
  <c r="Q39"/>
  <c r="R39"/>
  <c r="S39"/>
  <c r="T39"/>
  <c r="U39"/>
  <c r="J29"/>
  <c r="V39"/>
  <c r="W28"/>
  <c r="W39"/>
  <c r="J30"/>
  <c r="O39"/>
  <c r="F35" i="4"/>
  <c r="F34"/>
  <c r="F33"/>
  <c r="F32"/>
  <c r="F31"/>
  <c r="F30"/>
  <c r="U19"/>
  <c r="B13"/>
  <c r="E15"/>
  <c r="E16"/>
  <c r="X16"/>
  <c r="E17"/>
  <c r="E19"/>
  <c r="D20"/>
  <c r="O20"/>
  <c r="D21"/>
  <c r="C28"/>
  <c r="H28"/>
  <c r="I28"/>
  <c r="V28"/>
  <c r="V29"/>
  <c r="V30"/>
  <c r="V31"/>
  <c r="V32"/>
  <c r="V33"/>
  <c r="V34"/>
  <c r="V35"/>
  <c r="V36"/>
  <c r="V39"/>
  <c r="W28"/>
  <c r="C29"/>
  <c r="I29"/>
  <c r="J29"/>
  <c r="W29"/>
  <c r="C30"/>
  <c r="I30"/>
  <c r="J30"/>
  <c r="W30"/>
  <c r="C31"/>
  <c r="H31"/>
  <c r="I31"/>
  <c r="J31"/>
  <c r="W31"/>
  <c r="C32"/>
  <c r="H32"/>
  <c r="I32"/>
  <c r="J32"/>
  <c r="W32"/>
  <c r="C33"/>
  <c r="I33"/>
  <c r="J33"/>
  <c r="W33"/>
  <c r="C34"/>
  <c r="I34"/>
  <c r="J34"/>
  <c r="W34"/>
  <c r="C35"/>
  <c r="I35"/>
  <c r="J35"/>
  <c r="W35"/>
  <c r="C36"/>
  <c r="H36"/>
  <c r="I36"/>
  <c r="J36"/>
  <c r="O36"/>
  <c r="W36"/>
  <c r="O39"/>
  <c r="P39"/>
  <c r="Q39"/>
  <c r="R39"/>
  <c r="S39"/>
  <c r="T39"/>
  <c r="U39"/>
  <c r="W39"/>
  <c r="L28"/>
  <c r="Z20"/>
  <c r="J28"/>
  <c r="L39"/>
  <c r="X20"/>
  <c r="AC20"/>
  <c r="M28"/>
  <c r="M39"/>
  <c r="F35" i="5"/>
  <c r="F34"/>
  <c r="F33"/>
  <c r="F32"/>
  <c r="F31"/>
  <c r="F30"/>
  <c r="F29"/>
  <c r="F28"/>
  <c r="B13"/>
  <c r="E15"/>
  <c r="E16"/>
  <c r="X16"/>
  <c r="E17"/>
  <c r="E19"/>
  <c r="D20"/>
  <c r="O20"/>
  <c r="Z20"/>
  <c r="D21"/>
  <c r="C28"/>
  <c r="H28"/>
  <c r="J28"/>
  <c r="I28"/>
  <c r="L28"/>
  <c r="M28"/>
  <c r="M39"/>
  <c r="Q39"/>
  <c r="V28"/>
  <c r="W28"/>
  <c r="C29"/>
  <c r="H29"/>
  <c r="J29"/>
  <c r="I29"/>
  <c r="P39"/>
  <c r="V29"/>
  <c r="W29"/>
  <c r="C30"/>
  <c r="H30"/>
  <c r="I30"/>
  <c r="V30"/>
  <c r="W30"/>
  <c r="C31"/>
  <c r="H31"/>
  <c r="J31"/>
  <c r="I31"/>
  <c r="V31"/>
  <c r="W31"/>
  <c r="C32"/>
  <c r="H32"/>
  <c r="I32"/>
  <c r="V32"/>
  <c r="W32"/>
  <c r="C33"/>
  <c r="J33"/>
  <c r="I33"/>
  <c r="V33"/>
  <c r="W33"/>
  <c r="C34"/>
  <c r="H34"/>
  <c r="I34"/>
  <c r="V34"/>
  <c r="W34"/>
  <c r="C35"/>
  <c r="J35"/>
  <c r="V35"/>
  <c r="V39"/>
  <c r="W35"/>
  <c r="L39"/>
  <c r="X20"/>
  <c r="AC20"/>
  <c r="R39"/>
  <c r="S39"/>
  <c r="T39"/>
  <c r="U39"/>
  <c r="O39"/>
  <c r="W39"/>
  <c r="J34"/>
  <c r="J32"/>
  <c r="J30"/>
  <c r="F39" i="6"/>
  <c r="F38"/>
  <c r="F37"/>
  <c r="F36"/>
  <c r="F34"/>
  <c r="F33"/>
  <c r="F35"/>
  <c r="F31"/>
  <c r="F30"/>
  <c r="F29"/>
  <c r="F28"/>
  <c r="U19"/>
  <c r="B13"/>
  <c r="E15"/>
  <c r="E16"/>
  <c r="X16"/>
  <c r="E17"/>
  <c r="E19"/>
  <c r="D20"/>
  <c r="O20"/>
  <c r="D21"/>
  <c r="C28"/>
  <c r="M28"/>
  <c r="M43"/>
  <c r="V28"/>
  <c r="W28"/>
  <c r="C29"/>
  <c r="V29"/>
  <c r="W29"/>
  <c r="C30"/>
  <c r="J30"/>
  <c r="V30"/>
  <c r="W30"/>
  <c r="C31"/>
  <c r="J31"/>
  <c r="I31"/>
  <c r="V31"/>
  <c r="W31"/>
  <c r="C32"/>
  <c r="F32"/>
  <c r="H32"/>
  <c r="J32"/>
  <c r="I32"/>
  <c r="V32"/>
  <c r="W32"/>
  <c r="C33"/>
  <c r="H33"/>
  <c r="J33"/>
  <c r="I33"/>
  <c r="V33"/>
  <c r="W33"/>
  <c r="C34"/>
  <c r="J34"/>
  <c r="I34"/>
  <c r="V34"/>
  <c r="W34"/>
  <c r="C35"/>
  <c r="H35"/>
  <c r="J35"/>
  <c r="I35"/>
  <c r="V35"/>
  <c r="W35"/>
  <c r="C36"/>
  <c r="H36"/>
  <c r="J36"/>
  <c r="I36"/>
  <c r="V36"/>
  <c r="W36"/>
  <c r="C37"/>
  <c r="J37"/>
  <c r="I37"/>
  <c r="V37"/>
  <c r="W37"/>
  <c r="C38"/>
  <c r="H38"/>
  <c r="J38"/>
  <c r="I38"/>
  <c r="V38"/>
  <c r="W38"/>
  <c r="C39"/>
  <c r="J39"/>
  <c r="I39"/>
  <c r="V39"/>
  <c r="W39"/>
  <c r="L43"/>
  <c r="X20"/>
  <c r="P43"/>
  <c r="Q43"/>
  <c r="R43"/>
  <c r="S43"/>
  <c r="T43"/>
  <c r="U43"/>
  <c r="W43"/>
  <c r="Z20"/>
  <c r="AC20"/>
  <c r="O43"/>
  <c r="J28"/>
  <c r="J29"/>
  <c r="V43"/>
  <c r="F30" i="7"/>
  <c r="F29"/>
  <c r="F28"/>
  <c r="B13"/>
  <c r="E15"/>
  <c r="E16"/>
  <c r="X16"/>
  <c r="E17"/>
  <c r="E19"/>
  <c r="D20"/>
  <c r="O20"/>
  <c r="D21"/>
  <c r="C28"/>
  <c r="I28"/>
  <c r="J28"/>
  <c r="V28"/>
  <c r="W28"/>
  <c r="C29"/>
  <c r="I29"/>
  <c r="V29"/>
  <c r="W29"/>
  <c r="C30"/>
  <c r="J30"/>
  <c r="I30"/>
  <c r="V30"/>
  <c r="W30"/>
  <c r="L39"/>
  <c r="X20"/>
  <c r="P39"/>
  <c r="Q39"/>
  <c r="R39"/>
  <c r="S39"/>
  <c r="T39"/>
  <c r="U39"/>
  <c r="V39"/>
  <c r="U19"/>
  <c r="J29"/>
  <c r="W39"/>
  <c r="O39"/>
  <c r="Z20"/>
  <c r="AC20"/>
  <c r="M28"/>
  <c r="M39"/>
  <c r="F34" i="8"/>
  <c r="F33"/>
  <c r="F32"/>
  <c r="F31"/>
  <c r="F30"/>
  <c r="F29"/>
  <c r="F28"/>
  <c r="U19"/>
  <c r="B13"/>
  <c r="E15"/>
  <c r="E16"/>
  <c r="X16"/>
  <c r="E17"/>
  <c r="E19"/>
  <c r="D20"/>
  <c r="O20"/>
  <c r="D21"/>
  <c r="C28"/>
  <c r="V28"/>
  <c r="W28"/>
  <c r="C29"/>
  <c r="V29"/>
  <c r="W29"/>
  <c r="C30"/>
  <c r="V30"/>
  <c r="W30"/>
  <c r="C31"/>
  <c r="J31"/>
  <c r="I31"/>
  <c r="V31"/>
  <c r="W31"/>
  <c r="C32"/>
  <c r="I32"/>
  <c r="V32"/>
  <c r="W32"/>
  <c r="C33"/>
  <c r="J33"/>
  <c r="I33"/>
  <c r="V33"/>
  <c r="W33"/>
  <c r="C34"/>
  <c r="I34"/>
  <c r="V34"/>
  <c r="W34"/>
  <c r="L38"/>
  <c r="X20"/>
  <c r="O38"/>
  <c r="P38"/>
  <c r="Q38"/>
  <c r="R38"/>
  <c r="S38"/>
  <c r="T38"/>
  <c r="U38"/>
  <c r="W38"/>
  <c r="J34"/>
  <c r="J32"/>
  <c r="J30"/>
  <c r="J29"/>
  <c r="M28"/>
  <c r="M38"/>
  <c r="V38"/>
  <c r="J28"/>
  <c r="Z20"/>
  <c r="AC20"/>
  <c r="F43" i="9"/>
  <c r="F42"/>
  <c r="F41"/>
  <c r="F40"/>
  <c r="F39"/>
  <c r="F38"/>
  <c r="F37"/>
  <c r="F36"/>
  <c r="F35"/>
  <c r="F34"/>
  <c r="F33"/>
  <c r="F32"/>
  <c r="F31"/>
  <c r="F30"/>
  <c r="F29"/>
  <c r="F28"/>
  <c r="B13"/>
  <c r="E15"/>
  <c r="E16"/>
  <c r="X16"/>
  <c r="E17"/>
  <c r="E19"/>
  <c r="D20"/>
  <c r="O20"/>
  <c r="D21"/>
  <c r="C28"/>
  <c r="H28"/>
  <c r="J28"/>
  <c r="I28"/>
  <c r="V28"/>
  <c r="W28"/>
  <c r="C29"/>
  <c r="H29"/>
  <c r="I29"/>
  <c r="V29"/>
  <c r="W29"/>
  <c r="C30"/>
  <c r="H30"/>
  <c r="I30"/>
  <c r="V30"/>
  <c r="W30"/>
  <c r="C31"/>
  <c r="H31"/>
  <c r="I31"/>
  <c r="V31"/>
  <c r="W31"/>
  <c r="C32"/>
  <c r="H32"/>
  <c r="I32"/>
  <c r="V32"/>
  <c r="W32"/>
  <c r="C33"/>
  <c r="I33"/>
  <c r="V33"/>
  <c r="W33"/>
  <c r="C34"/>
  <c r="H34"/>
  <c r="I34"/>
  <c r="V34"/>
  <c r="W34"/>
  <c r="C35"/>
  <c r="H35"/>
  <c r="I35"/>
  <c r="V35"/>
  <c r="W35"/>
  <c r="C36"/>
  <c r="H36"/>
  <c r="I36"/>
  <c r="V36"/>
  <c r="W36"/>
  <c r="C37"/>
  <c r="H37"/>
  <c r="I37"/>
  <c r="V37"/>
  <c r="W37"/>
  <c r="C38"/>
  <c r="H38"/>
  <c r="I38"/>
  <c r="V38"/>
  <c r="W38"/>
  <c r="C39"/>
  <c r="H39"/>
  <c r="I39"/>
  <c r="V39"/>
  <c r="W39"/>
  <c r="C40"/>
  <c r="I40"/>
  <c r="V40"/>
  <c r="W40"/>
  <c r="C41"/>
  <c r="H41"/>
  <c r="I41"/>
  <c r="V41"/>
  <c r="W41"/>
  <c r="C42"/>
  <c r="I42"/>
  <c r="V42"/>
  <c r="W42"/>
  <c r="C43"/>
  <c r="I43"/>
  <c r="V43"/>
  <c r="W43"/>
  <c r="C44"/>
  <c r="I44"/>
  <c r="V44"/>
  <c r="W44"/>
  <c r="L48"/>
  <c r="X20"/>
  <c r="P48"/>
  <c r="Q48"/>
  <c r="R48"/>
  <c r="S48"/>
  <c r="T48"/>
  <c r="U48"/>
  <c r="J44"/>
  <c r="J42"/>
  <c r="J40"/>
  <c r="J38"/>
  <c r="J36"/>
  <c r="J34"/>
  <c r="J32"/>
  <c r="J30"/>
  <c r="V48"/>
  <c r="U19"/>
  <c r="J43"/>
  <c r="J41"/>
  <c r="J39"/>
  <c r="J37"/>
  <c r="J35"/>
  <c r="J33"/>
  <c r="J31"/>
  <c r="J29"/>
  <c r="W48"/>
  <c r="O48"/>
  <c r="Z20"/>
  <c r="AC20"/>
  <c r="M28"/>
  <c r="M48"/>
  <c r="F32" i="10"/>
  <c r="F31"/>
  <c r="F30"/>
  <c r="F29"/>
  <c r="F28"/>
  <c r="B13"/>
  <c r="E15"/>
  <c r="E16"/>
  <c r="X16"/>
  <c r="E17"/>
  <c r="E19"/>
  <c r="D20"/>
  <c r="O20"/>
  <c r="Z20"/>
  <c r="D21"/>
  <c r="C28"/>
  <c r="H28"/>
  <c r="I28"/>
  <c r="M28"/>
  <c r="M36"/>
  <c r="V28"/>
  <c r="W28"/>
  <c r="C29"/>
  <c r="I29"/>
  <c r="O36"/>
  <c r="V29"/>
  <c r="W29"/>
  <c r="C30"/>
  <c r="J30"/>
  <c r="I30"/>
  <c r="V30"/>
  <c r="W30"/>
  <c r="C31"/>
  <c r="H31"/>
  <c r="I31"/>
  <c r="V31"/>
  <c r="W31"/>
  <c r="C32"/>
  <c r="J32"/>
  <c r="I32"/>
  <c r="V32"/>
  <c r="W32"/>
  <c r="L36"/>
  <c r="X20"/>
  <c r="AC20"/>
  <c r="P36"/>
  <c r="Q36"/>
  <c r="R36"/>
  <c r="S36"/>
  <c r="T36"/>
  <c r="U36"/>
  <c r="J31"/>
  <c r="W36"/>
  <c r="J29"/>
  <c r="J28"/>
  <c r="V36"/>
  <c r="F30" i="11"/>
  <c r="F29"/>
  <c r="F28"/>
  <c r="B13"/>
  <c r="E15"/>
  <c r="E16"/>
  <c r="X16"/>
  <c r="E17"/>
  <c r="E19"/>
  <c r="D20"/>
  <c r="O20"/>
  <c r="Z20"/>
  <c r="D21"/>
  <c r="C28"/>
  <c r="H28"/>
  <c r="J28"/>
  <c r="I28"/>
  <c r="L28"/>
  <c r="M28"/>
  <c r="M34"/>
  <c r="V28"/>
  <c r="W28"/>
  <c r="W29"/>
  <c r="W30"/>
  <c r="W34"/>
  <c r="C29"/>
  <c r="J29"/>
  <c r="I29"/>
  <c r="V29"/>
  <c r="C30"/>
  <c r="J30"/>
  <c r="I30"/>
  <c r="V30"/>
  <c r="O34"/>
  <c r="P34"/>
  <c r="Q34"/>
  <c r="R34"/>
  <c r="S34"/>
  <c r="T34"/>
  <c r="U34"/>
  <c r="L34"/>
  <c r="X20"/>
  <c r="AC20"/>
  <c r="V34"/>
  <c r="F29" i="12"/>
  <c r="F28"/>
  <c r="B13"/>
  <c r="E15"/>
  <c r="E16"/>
  <c r="X16"/>
  <c r="E17"/>
  <c r="E19"/>
  <c r="U19"/>
  <c r="D20"/>
  <c r="O20"/>
  <c r="Z20"/>
  <c r="D21"/>
  <c r="C28"/>
  <c r="H28"/>
  <c r="I28"/>
  <c r="M28"/>
  <c r="V28"/>
  <c r="V29"/>
  <c r="V34"/>
  <c r="W28"/>
  <c r="C29"/>
  <c r="H29"/>
  <c r="I29"/>
  <c r="W29"/>
  <c r="L34"/>
  <c r="X20"/>
  <c r="M34"/>
  <c r="P34"/>
  <c r="Q34"/>
  <c r="R34"/>
  <c r="S34"/>
  <c r="T34"/>
  <c r="U34"/>
  <c r="AC20"/>
  <c r="W34"/>
  <c r="J28"/>
  <c r="J29"/>
  <c r="O34"/>
  <c r="F35" i="13"/>
  <c r="F34"/>
  <c r="F33"/>
  <c r="F32"/>
  <c r="F31"/>
  <c r="F30"/>
  <c r="F29"/>
  <c r="F28"/>
  <c r="B13"/>
  <c r="E15"/>
  <c r="E16"/>
  <c r="X16"/>
  <c r="E17"/>
  <c r="E19"/>
  <c r="D20"/>
  <c r="O20"/>
  <c r="Z20"/>
  <c r="D21"/>
  <c r="C28"/>
  <c r="H28"/>
  <c r="I28"/>
  <c r="L28"/>
  <c r="M28"/>
  <c r="M38"/>
  <c r="O38"/>
  <c r="V28"/>
  <c r="W28"/>
  <c r="C29"/>
  <c r="H29"/>
  <c r="J29"/>
  <c r="I29"/>
  <c r="V29"/>
  <c r="W29"/>
  <c r="C30"/>
  <c r="H30"/>
  <c r="I30"/>
  <c r="V30"/>
  <c r="W30"/>
  <c r="C31"/>
  <c r="H31"/>
  <c r="J31"/>
  <c r="I31"/>
  <c r="V31"/>
  <c r="W31"/>
  <c r="C32"/>
  <c r="I32"/>
  <c r="V32"/>
  <c r="W32"/>
  <c r="C33"/>
  <c r="J33"/>
  <c r="I33"/>
  <c r="V33"/>
  <c r="W33"/>
  <c r="C34"/>
  <c r="I34"/>
  <c r="V34"/>
  <c r="W34"/>
  <c r="C35"/>
  <c r="H35"/>
  <c r="J35"/>
  <c r="I35"/>
  <c r="V35"/>
  <c r="W35"/>
  <c r="L38"/>
  <c r="X20"/>
  <c r="AC20"/>
  <c r="P38"/>
  <c r="Q38"/>
  <c r="R38"/>
  <c r="S38"/>
  <c r="T38"/>
  <c r="U38"/>
  <c r="W38"/>
  <c r="J34"/>
  <c r="J32"/>
  <c r="J30"/>
  <c r="J28"/>
  <c r="V38"/>
  <c r="F32" i="14"/>
  <c r="F31"/>
  <c r="F30"/>
  <c r="F29"/>
  <c r="F28"/>
  <c r="B13"/>
  <c r="E15"/>
  <c r="E16"/>
  <c r="X16"/>
  <c r="E17"/>
  <c r="E19"/>
  <c r="D20"/>
  <c r="O20"/>
  <c r="Z20"/>
  <c r="D21"/>
  <c r="C28"/>
  <c r="H28"/>
  <c r="J28"/>
  <c r="I28"/>
  <c r="M28"/>
  <c r="V28"/>
  <c r="W28"/>
  <c r="C29"/>
  <c r="H29"/>
  <c r="I29"/>
  <c r="V29"/>
  <c r="V30"/>
  <c r="V31"/>
  <c r="V32"/>
  <c r="V36"/>
  <c r="W29"/>
  <c r="C30"/>
  <c r="I30"/>
  <c r="W30"/>
  <c r="C31"/>
  <c r="H31"/>
  <c r="I31"/>
  <c r="W31"/>
  <c r="C32"/>
  <c r="I32"/>
  <c r="W32"/>
  <c r="L36"/>
  <c r="X20"/>
  <c r="AC20"/>
  <c r="M36"/>
  <c r="P36"/>
  <c r="Q36"/>
  <c r="R36"/>
  <c r="S36"/>
  <c r="T36"/>
  <c r="U36"/>
  <c r="J32"/>
  <c r="J30"/>
  <c r="J31"/>
  <c r="J29"/>
  <c r="W36"/>
  <c r="O36"/>
  <c r="F29" i="15"/>
  <c r="F28"/>
  <c r="B13"/>
  <c r="E15"/>
  <c r="E16"/>
  <c r="X16"/>
  <c r="E17"/>
  <c r="E19"/>
  <c r="D20"/>
  <c r="O20"/>
  <c r="Z20"/>
  <c r="D21"/>
  <c r="C28"/>
  <c r="I28"/>
  <c r="M28"/>
  <c r="M36"/>
  <c r="P28"/>
  <c r="V28"/>
  <c r="W28"/>
  <c r="W29"/>
  <c r="W36"/>
  <c r="C29"/>
  <c r="J29"/>
  <c r="I29"/>
  <c r="O36"/>
  <c r="V29"/>
  <c r="L36"/>
  <c r="X20"/>
  <c r="AC20"/>
  <c r="P36"/>
  <c r="Q36"/>
  <c r="R36"/>
  <c r="S36"/>
  <c r="T36"/>
  <c r="U36"/>
  <c r="V36"/>
  <c r="J28"/>
  <c r="F37" i="16"/>
  <c r="F36"/>
  <c r="F35"/>
  <c r="F34"/>
  <c r="F33"/>
  <c r="F32"/>
  <c r="F31"/>
  <c r="F30"/>
  <c r="F29"/>
  <c r="F28"/>
  <c r="B13"/>
  <c r="E15"/>
  <c r="E16"/>
  <c r="X16"/>
  <c r="E17"/>
  <c r="E19"/>
  <c r="D20"/>
  <c r="O20"/>
  <c r="Z20"/>
  <c r="D21"/>
  <c r="C28"/>
  <c r="H28"/>
  <c r="M28"/>
  <c r="M41"/>
  <c r="O41"/>
  <c r="V28"/>
  <c r="W28"/>
  <c r="C29"/>
  <c r="V29"/>
  <c r="W29"/>
  <c r="C30"/>
  <c r="V30"/>
  <c r="W30"/>
  <c r="C31"/>
  <c r="J31"/>
  <c r="I31"/>
  <c r="V31"/>
  <c r="W31"/>
  <c r="C32"/>
  <c r="H32"/>
  <c r="I32"/>
  <c r="V32"/>
  <c r="W32"/>
  <c r="C33"/>
  <c r="H33"/>
  <c r="J33"/>
  <c r="I33"/>
  <c r="V33"/>
  <c r="W33"/>
  <c r="C34"/>
  <c r="I34"/>
  <c r="V34"/>
  <c r="W34"/>
  <c r="C35"/>
  <c r="H35"/>
  <c r="J35"/>
  <c r="I35"/>
  <c r="V35"/>
  <c r="W35"/>
  <c r="C36"/>
  <c r="I36"/>
  <c r="V36"/>
  <c r="W36"/>
  <c r="C37"/>
  <c r="I37"/>
  <c r="V37"/>
  <c r="W37"/>
  <c r="L41"/>
  <c r="X20"/>
  <c r="AC20"/>
  <c r="P41"/>
  <c r="Q41"/>
  <c r="R41"/>
  <c r="S41"/>
  <c r="T41"/>
  <c r="U41"/>
  <c r="W41"/>
  <c r="J34"/>
  <c r="J32"/>
  <c r="J30"/>
  <c r="J29"/>
  <c r="V41"/>
  <c r="J28"/>
  <c r="F30" i="17"/>
  <c r="F29"/>
  <c r="B13"/>
  <c r="E15"/>
  <c r="E16"/>
  <c r="X16"/>
  <c r="E17"/>
  <c r="E19"/>
  <c r="D20"/>
  <c r="O20"/>
  <c r="Z20"/>
  <c r="D21"/>
  <c r="C28"/>
  <c r="J28"/>
  <c r="I28"/>
  <c r="M28"/>
  <c r="V28"/>
  <c r="W28"/>
  <c r="C29"/>
  <c r="I29"/>
  <c r="V29"/>
  <c r="V30"/>
  <c r="V34"/>
  <c r="W29"/>
  <c r="C30"/>
  <c r="H30"/>
  <c r="I30"/>
  <c r="W30"/>
  <c r="L34"/>
  <c r="X20"/>
  <c r="AC20"/>
  <c r="M34"/>
  <c r="P34"/>
  <c r="Q34"/>
  <c r="R34"/>
  <c r="S34"/>
  <c r="T34"/>
  <c r="U34"/>
  <c r="J30"/>
  <c r="J29"/>
  <c r="W34"/>
  <c r="O34"/>
  <c r="F33" i="18"/>
  <c r="F32"/>
  <c r="F31"/>
  <c r="F30"/>
  <c r="F29"/>
  <c r="F28"/>
  <c r="B13"/>
  <c r="E15"/>
  <c r="E16"/>
  <c r="X16"/>
  <c r="E17"/>
  <c r="E19"/>
  <c r="D20"/>
  <c r="O20"/>
  <c r="Z20"/>
  <c r="D21"/>
  <c r="C28"/>
  <c r="H28"/>
  <c r="I28"/>
  <c r="J28"/>
  <c r="M28"/>
  <c r="V28"/>
  <c r="W28"/>
  <c r="C29"/>
  <c r="H29"/>
  <c r="J29"/>
  <c r="I29"/>
  <c r="V29"/>
  <c r="W29"/>
  <c r="C30"/>
  <c r="I30"/>
  <c r="V30"/>
  <c r="W30"/>
  <c r="C31"/>
  <c r="J31"/>
  <c r="I31"/>
  <c r="V31"/>
  <c r="W31"/>
  <c r="C32"/>
  <c r="H32"/>
  <c r="I32"/>
  <c r="V32"/>
  <c r="W32"/>
  <c r="C33"/>
  <c r="H33"/>
  <c r="J33"/>
  <c r="I33"/>
  <c r="V33"/>
  <c r="W33"/>
  <c r="L37"/>
  <c r="X20"/>
  <c r="AC20"/>
  <c r="M37"/>
  <c r="P37"/>
  <c r="Q37"/>
  <c r="R37"/>
  <c r="S37"/>
  <c r="T37"/>
  <c r="U37"/>
  <c r="V37"/>
  <c r="W37"/>
  <c r="O37"/>
  <c r="J32"/>
  <c r="J30"/>
  <c r="F28" i="19"/>
  <c r="B13"/>
  <c r="E15"/>
  <c r="E16"/>
  <c r="X16"/>
  <c r="E17"/>
  <c r="E19"/>
  <c r="D20"/>
  <c r="O20"/>
  <c r="L34"/>
  <c r="X20"/>
  <c r="Z20"/>
  <c r="AC20"/>
  <c r="D21"/>
  <c r="C28"/>
  <c r="H28"/>
  <c r="I28"/>
  <c r="J28"/>
  <c r="M28"/>
  <c r="O34"/>
  <c r="V28"/>
  <c r="W28"/>
  <c r="W34"/>
  <c r="M34"/>
  <c r="P34"/>
  <c r="Q34"/>
  <c r="R34"/>
  <c r="S34"/>
  <c r="T34"/>
  <c r="U34"/>
  <c r="V34"/>
  <c r="F34" i="20"/>
  <c r="F33"/>
  <c r="F32"/>
  <c r="F31"/>
  <c r="F30"/>
  <c r="F29"/>
  <c r="F28"/>
  <c r="B13"/>
  <c r="E15"/>
  <c r="E16"/>
  <c r="X16"/>
  <c r="E17"/>
  <c r="E19"/>
  <c r="D20"/>
  <c r="O20"/>
  <c r="Z20"/>
  <c r="D21"/>
  <c r="C28"/>
  <c r="J28"/>
  <c r="I28"/>
  <c r="M28"/>
  <c r="M39"/>
  <c r="V28"/>
  <c r="W28"/>
  <c r="C29"/>
  <c r="I29"/>
  <c r="V29"/>
  <c r="W29"/>
  <c r="C30"/>
  <c r="I30"/>
  <c r="V30"/>
  <c r="W30"/>
  <c r="C31"/>
  <c r="I31"/>
  <c r="V31"/>
  <c r="W31"/>
  <c r="C32"/>
  <c r="H32"/>
  <c r="I32"/>
  <c r="V32"/>
  <c r="W32"/>
  <c r="C33"/>
  <c r="I33"/>
  <c r="V33"/>
  <c r="W33"/>
  <c r="C34"/>
  <c r="I34"/>
  <c r="V34"/>
  <c r="W34"/>
  <c r="L39"/>
  <c r="X20"/>
  <c r="AC20"/>
  <c r="P39"/>
  <c r="Q39"/>
  <c r="R39"/>
  <c r="S39"/>
  <c r="T39"/>
  <c r="U39"/>
  <c r="J33"/>
  <c r="J31"/>
  <c r="V39"/>
  <c r="J29"/>
  <c r="W39"/>
  <c r="O39"/>
  <c r="J34"/>
  <c r="J32"/>
  <c r="J30"/>
  <c r="F31" i="21"/>
  <c r="F30"/>
  <c r="F29"/>
  <c r="F28"/>
  <c r="B13"/>
  <c r="E15"/>
  <c r="E16"/>
  <c r="X16"/>
  <c r="E17"/>
  <c r="E19"/>
  <c r="D20"/>
  <c r="O20"/>
  <c r="L36"/>
  <c r="X20"/>
  <c r="Z20"/>
  <c r="AC20"/>
  <c r="D21"/>
  <c r="C28"/>
  <c r="H28"/>
  <c r="I28"/>
  <c r="M28"/>
  <c r="V28"/>
  <c r="W28"/>
  <c r="C29"/>
  <c r="I29"/>
  <c r="V29"/>
  <c r="W29"/>
  <c r="C30"/>
  <c r="H30"/>
  <c r="J30"/>
  <c r="I30"/>
  <c r="V30"/>
  <c r="W30"/>
  <c r="C31"/>
  <c r="H31"/>
  <c r="I31"/>
  <c r="V31"/>
  <c r="W31"/>
  <c r="M36"/>
  <c r="P36"/>
  <c r="Q36"/>
  <c r="R36"/>
  <c r="S36"/>
  <c r="T36"/>
  <c r="U36"/>
  <c r="V36"/>
  <c r="W36"/>
  <c r="J28"/>
  <c r="J31"/>
  <c r="J29"/>
  <c r="O36"/>
  <c r="F40" i="22"/>
  <c r="F39"/>
  <c r="F38"/>
  <c r="F37"/>
  <c r="F36"/>
  <c r="F35"/>
  <c r="F34"/>
  <c r="F33"/>
  <c r="F32"/>
  <c r="F31"/>
  <c r="F30"/>
  <c r="F29"/>
  <c r="F28"/>
  <c r="B13"/>
  <c r="E15"/>
  <c r="E16"/>
  <c r="X16"/>
  <c r="E17"/>
  <c r="E19"/>
  <c r="D20"/>
  <c r="O20"/>
  <c r="Z20"/>
  <c r="D21"/>
  <c r="C28"/>
  <c r="J28"/>
  <c r="I28"/>
  <c r="M28"/>
  <c r="V28"/>
  <c r="W28"/>
  <c r="C29"/>
  <c r="H29"/>
  <c r="I29"/>
  <c r="V29"/>
  <c r="V30"/>
  <c r="V31"/>
  <c r="V32"/>
  <c r="V33"/>
  <c r="V34"/>
  <c r="V35"/>
  <c r="V36"/>
  <c r="V37"/>
  <c r="V38"/>
  <c r="V39"/>
  <c r="V40"/>
  <c r="V45"/>
  <c r="W29"/>
  <c r="C30"/>
  <c r="H30"/>
  <c r="I30"/>
  <c r="W30"/>
  <c r="C31"/>
  <c r="H31"/>
  <c r="I31"/>
  <c r="W31"/>
  <c r="C32"/>
  <c r="H32"/>
  <c r="I32"/>
  <c r="W32"/>
  <c r="C33"/>
  <c r="H33"/>
  <c r="I33"/>
  <c r="W33"/>
  <c r="C34"/>
  <c r="H34"/>
  <c r="I34"/>
  <c r="W34"/>
  <c r="C35"/>
  <c r="H35"/>
  <c r="I35"/>
  <c r="W35"/>
  <c r="C36"/>
  <c r="H36"/>
  <c r="I36"/>
  <c r="W36"/>
  <c r="C37"/>
  <c r="H37"/>
  <c r="I37"/>
  <c r="W37"/>
  <c r="C38"/>
  <c r="I38"/>
  <c r="W38"/>
  <c r="C39"/>
  <c r="H39"/>
  <c r="I39"/>
  <c r="W39"/>
  <c r="C40"/>
  <c r="H40"/>
  <c r="I40"/>
  <c r="W40"/>
  <c r="L45"/>
  <c r="X20"/>
  <c r="AC20"/>
  <c r="M45"/>
  <c r="P45"/>
  <c r="Q45"/>
  <c r="R45"/>
  <c r="S45"/>
  <c r="T45"/>
  <c r="U45"/>
  <c r="J40"/>
  <c r="J38"/>
  <c r="J36"/>
  <c r="J34"/>
  <c r="J32"/>
  <c r="J30"/>
  <c r="W45"/>
  <c r="J39"/>
  <c r="J37"/>
  <c r="J35"/>
  <c r="J33"/>
  <c r="J31"/>
  <c r="J29"/>
  <c r="O45"/>
  <c r="F31" i="25"/>
  <c r="F30"/>
  <c r="F29"/>
  <c r="V29"/>
  <c r="V30"/>
  <c r="V31"/>
  <c r="V28"/>
  <c r="B13"/>
  <c r="E15"/>
  <c r="E16"/>
  <c r="X16"/>
  <c r="E17"/>
  <c r="E19"/>
  <c r="D20"/>
  <c r="O20"/>
  <c r="Z20"/>
  <c r="D21"/>
  <c r="C28"/>
  <c r="H28"/>
  <c r="J28"/>
  <c r="I28"/>
  <c r="M28"/>
  <c r="M36"/>
  <c r="W28"/>
  <c r="C29"/>
  <c r="H29"/>
  <c r="J29"/>
  <c r="I29"/>
  <c r="W29"/>
  <c r="C30"/>
  <c r="H30"/>
  <c r="I30"/>
  <c r="W30"/>
  <c r="C31"/>
  <c r="I31"/>
  <c r="W31"/>
  <c r="L36"/>
  <c r="X20"/>
  <c r="AC20"/>
  <c r="P36"/>
  <c r="Q36"/>
  <c r="R36"/>
  <c r="S36"/>
  <c r="T36"/>
  <c r="U36"/>
  <c r="V36"/>
  <c r="J31"/>
  <c r="J30"/>
  <c r="W36"/>
  <c r="O36"/>
  <c r="F32" i="24"/>
  <c r="F31"/>
  <c r="F30"/>
  <c r="F29"/>
  <c r="F28"/>
  <c r="V29"/>
  <c r="V30"/>
  <c r="V31"/>
  <c r="V32"/>
  <c r="V28"/>
  <c r="B13"/>
  <c r="E15"/>
  <c r="E16"/>
  <c r="X16"/>
  <c r="E17"/>
  <c r="E19"/>
  <c r="D20"/>
  <c r="O20"/>
  <c r="Z20"/>
  <c r="D21"/>
  <c r="C28"/>
  <c r="I28"/>
  <c r="M28"/>
  <c r="M37"/>
  <c r="W28"/>
  <c r="C29"/>
  <c r="J29"/>
  <c r="I29"/>
  <c r="W29"/>
  <c r="C30"/>
  <c r="H30"/>
  <c r="J30"/>
  <c r="I30"/>
  <c r="W30"/>
  <c r="C31"/>
  <c r="H31"/>
  <c r="I31"/>
  <c r="W31"/>
  <c r="C32"/>
  <c r="J32"/>
  <c r="I32"/>
  <c r="W32"/>
  <c r="L37"/>
  <c r="X20"/>
  <c r="AC20"/>
  <c r="P37"/>
  <c r="Q37"/>
  <c r="R37"/>
  <c r="S37"/>
  <c r="T37"/>
  <c r="U37"/>
  <c r="V37"/>
  <c r="W37"/>
  <c r="J31"/>
  <c r="O37"/>
  <c r="J28"/>
  <c r="F30" i="23"/>
  <c r="F29"/>
  <c r="F28"/>
  <c r="V29"/>
  <c r="V30"/>
  <c r="V28"/>
  <c r="B13"/>
  <c r="E15"/>
  <c r="E16"/>
  <c r="X16"/>
  <c r="E17"/>
  <c r="E19"/>
  <c r="D20"/>
  <c r="O20"/>
  <c r="Z20"/>
  <c r="D21"/>
  <c r="C28"/>
  <c r="J28"/>
  <c r="I28"/>
  <c r="M28"/>
  <c r="M35"/>
  <c r="W28"/>
  <c r="W29"/>
  <c r="W30"/>
  <c r="W35"/>
  <c r="C29"/>
  <c r="J29"/>
  <c r="I29"/>
  <c r="C30"/>
  <c r="I30"/>
  <c r="L35"/>
  <c r="X20"/>
  <c r="AC20"/>
  <c r="P35"/>
  <c r="Q35"/>
  <c r="R35"/>
  <c r="S35"/>
  <c r="T35"/>
  <c r="U35"/>
  <c r="V35"/>
  <c r="J30"/>
  <c r="O35"/>
  <c r="F29" i="27"/>
  <c r="F28"/>
  <c r="V29"/>
  <c r="V28"/>
  <c r="B13"/>
  <c r="E15"/>
  <c r="E16"/>
  <c r="X16"/>
  <c r="E17"/>
  <c r="E19"/>
  <c r="D20"/>
  <c r="O20"/>
  <c r="Z20"/>
  <c r="D21"/>
  <c r="C28"/>
  <c r="H28"/>
  <c r="J28"/>
  <c r="I28"/>
  <c r="M28"/>
  <c r="M34"/>
  <c r="W28"/>
  <c r="C29"/>
  <c r="H29"/>
  <c r="J29"/>
  <c r="I29"/>
  <c r="W29"/>
  <c r="L34"/>
  <c r="X20"/>
  <c r="AC20"/>
  <c r="P34"/>
  <c r="Q34"/>
  <c r="R34"/>
  <c r="S34"/>
  <c r="T34"/>
  <c r="U34"/>
  <c r="V34"/>
  <c r="W34"/>
  <c r="O34"/>
  <c r="F40" i="28"/>
  <c r="F39"/>
  <c r="F38"/>
  <c r="F37"/>
  <c r="F36"/>
  <c r="F35"/>
  <c r="F34"/>
  <c r="F33"/>
  <c r="F32"/>
  <c r="F31"/>
  <c r="F30"/>
  <c r="F29"/>
  <c r="F28"/>
  <c r="V29"/>
  <c r="V30"/>
  <c r="V31"/>
  <c r="V32"/>
  <c r="V33"/>
  <c r="V34"/>
  <c r="V35"/>
  <c r="V36"/>
  <c r="V37"/>
  <c r="V38"/>
  <c r="V39"/>
  <c r="V40"/>
  <c r="V28"/>
  <c r="B13"/>
  <c r="E15"/>
  <c r="E16"/>
  <c r="X16"/>
  <c r="E17"/>
  <c r="E19"/>
  <c r="D20"/>
  <c r="O20"/>
  <c r="Z20"/>
  <c r="D21"/>
  <c r="C28"/>
  <c r="H28"/>
  <c r="I28"/>
  <c r="M28"/>
  <c r="M45"/>
  <c r="W28"/>
  <c r="C29"/>
  <c r="H29"/>
  <c r="J29"/>
  <c r="I29"/>
  <c r="W29"/>
  <c r="C30"/>
  <c r="H30"/>
  <c r="J30"/>
  <c r="I30"/>
  <c r="W30"/>
  <c r="C31"/>
  <c r="H31"/>
  <c r="I31"/>
  <c r="W31"/>
  <c r="C32"/>
  <c r="J32"/>
  <c r="I32"/>
  <c r="W32"/>
  <c r="C33"/>
  <c r="H33"/>
  <c r="I33"/>
  <c r="W33"/>
  <c r="C34"/>
  <c r="I34"/>
  <c r="W34"/>
  <c r="C35"/>
  <c r="I35"/>
  <c r="W35"/>
  <c r="C36"/>
  <c r="I36"/>
  <c r="J36"/>
  <c r="W36"/>
  <c r="C37"/>
  <c r="H37"/>
  <c r="J37"/>
  <c r="I37"/>
  <c r="W37"/>
  <c r="C38"/>
  <c r="H38"/>
  <c r="J38"/>
  <c r="I38"/>
  <c r="W38"/>
  <c r="C39"/>
  <c r="I39"/>
  <c r="W39"/>
  <c r="C40"/>
  <c r="H40"/>
  <c r="J40"/>
  <c r="I40"/>
  <c r="W40"/>
  <c r="L45"/>
  <c r="X20"/>
  <c r="AC20"/>
  <c r="P45"/>
  <c r="Q45"/>
  <c r="R45"/>
  <c r="S45"/>
  <c r="T45"/>
  <c r="U45"/>
  <c r="V45"/>
  <c r="J34"/>
  <c r="J33"/>
  <c r="W45"/>
  <c r="O45"/>
  <c r="J39"/>
  <c r="J35"/>
  <c r="J31"/>
  <c r="J28"/>
  <c r="F42" i="29"/>
  <c r="F41"/>
  <c r="F40"/>
  <c r="F39"/>
  <c r="F38"/>
  <c r="F37"/>
  <c r="F36"/>
  <c r="F35"/>
  <c r="F34"/>
  <c r="F33"/>
  <c r="F32"/>
  <c r="F31"/>
  <c r="F30"/>
  <c r="F29"/>
  <c r="F28"/>
  <c r="B13"/>
  <c r="E15"/>
  <c r="E16"/>
  <c r="X16"/>
  <c r="E17"/>
  <c r="E19"/>
  <c r="D20"/>
  <c r="O20"/>
  <c r="Z20"/>
  <c r="D21"/>
  <c r="C28"/>
  <c r="J28"/>
  <c r="I28"/>
  <c r="M28"/>
  <c r="V28"/>
  <c r="W28"/>
  <c r="W29"/>
  <c r="W30"/>
  <c r="W31"/>
  <c r="W32"/>
  <c r="W33"/>
  <c r="W34"/>
  <c r="W35"/>
  <c r="W36"/>
  <c r="W37"/>
  <c r="W38"/>
  <c r="W39"/>
  <c r="W40"/>
  <c r="W41"/>
  <c r="W42"/>
  <c r="W47"/>
  <c r="C29"/>
  <c r="J29"/>
  <c r="I29"/>
  <c r="V29"/>
  <c r="C30"/>
  <c r="I30"/>
  <c r="V30"/>
  <c r="C31"/>
  <c r="J31"/>
  <c r="I31"/>
  <c r="V31"/>
  <c r="C32"/>
  <c r="I32"/>
  <c r="V32"/>
  <c r="C33"/>
  <c r="H33"/>
  <c r="J33"/>
  <c r="I33"/>
  <c r="V33"/>
  <c r="C34"/>
  <c r="I34"/>
  <c r="V34"/>
  <c r="C35"/>
  <c r="H35"/>
  <c r="J35"/>
  <c r="I35"/>
  <c r="V35"/>
  <c r="C36"/>
  <c r="H36"/>
  <c r="I36"/>
  <c r="V36"/>
  <c r="C37"/>
  <c r="H37"/>
  <c r="J37"/>
  <c r="I37"/>
  <c r="V37"/>
  <c r="C38"/>
  <c r="I38"/>
  <c r="J38"/>
  <c r="V38"/>
  <c r="C39"/>
  <c r="I39"/>
  <c r="J39"/>
  <c r="V39"/>
  <c r="C40"/>
  <c r="I40"/>
  <c r="J40"/>
  <c r="V40"/>
  <c r="C41"/>
  <c r="H41"/>
  <c r="I41"/>
  <c r="J41"/>
  <c r="V41"/>
  <c r="C42"/>
  <c r="I42"/>
  <c r="J42"/>
  <c r="V42"/>
  <c r="L47"/>
  <c r="X20"/>
  <c r="AC20"/>
  <c r="M47"/>
  <c r="O47"/>
  <c r="P47"/>
  <c r="Q47"/>
  <c r="R47"/>
  <c r="S47"/>
  <c r="T47"/>
  <c r="U47"/>
  <c r="J36"/>
  <c r="J34"/>
  <c r="J32"/>
  <c r="J30"/>
  <c r="V47"/>
  <c r="F35" i="30"/>
  <c r="F34"/>
  <c r="F33"/>
  <c r="F32"/>
  <c r="F31"/>
  <c r="F30"/>
  <c r="F29"/>
  <c r="F28"/>
  <c r="B13"/>
  <c r="E15"/>
  <c r="E16"/>
  <c r="X16"/>
  <c r="E17"/>
  <c r="E19"/>
  <c r="D20"/>
  <c r="O20"/>
  <c r="Z20"/>
  <c r="D21"/>
  <c r="C28"/>
  <c r="J28"/>
  <c r="I28"/>
  <c r="M28"/>
  <c r="V28"/>
  <c r="W28"/>
  <c r="C29"/>
  <c r="I29"/>
  <c r="O40"/>
  <c r="V29"/>
  <c r="W29"/>
  <c r="C30"/>
  <c r="J30"/>
  <c r="I30"/>
  <c r="V30"/>
  <c r="W30"/>
  <c r="C31"/>
  <c r="J31"/>
  <c r="I31"/>
  <c r="V31"/>
  <c r="W31"/>
  <c r="C32"/>
  <c r="H32"/>
  <c r="J32"/>
  <c r="I32"/>
  <c r="V32"/>
  <c r="W32"/>
  <c r="C33"/>
  <c r="J33"/>
  <c r="I33"/>
  <c r="V33"/>
  <c r="W33"/>
  <c r="C34"/>
  <c r="H34"/>
  <c r="J34"/>
  <c r="I34"/>
  <c r="V34"/>
  <c r="W34"/>
  <c r="C35"/>
  <c r="J35"/>
  <c r="I35"/>
  <c r="V35"/>
  <c r="W35"/>
  <c r="L40"/>
  <c r="X20"/>
  <c r="AC20"/>
  <c r="M40"/>
  <c r="P40"/>
  <c r="Q40"/>
  <c r="R40"/>
  <c r="S40"/>
  <c r="T40"/>
  <c r="U40"/>
  <c r="W40"/>
  <c r="V40"/>
  <c r="J29"/>
  <c r="V6" i="1"/>
  <c r="Y6"/>
  <c r="AB6"/>
  <c r="AE6"/>
  <c r="AH6"/>
  <c r="AK6"/>
  <c r="AN6"/>
  <c r="AQ6"/>
  <c r="AS6"/>
  <c r="AT6"/>
  <c r="V7"/>
  <c r="Y7"/>
  <c r="AB7"/>
  <c r="AE7"/>
  <c r="AH7"/>
  <c r="AK7"/>
  <c r="AN7"/>
  <c r="AQ7"/>
  <c r="AS7"/>
  <c r="V8"/>
  <c r="Y8"/>
  <c r="AB8"/>
  <c r="AE8"/>
  <c r="AH8"/>
  <c r="AK8"/>
  <c r="AN8"/>
  <c r="AQ8"/>
  <c r="AS8"/>
  <c r="V9"/>
  <c r="Y9"/>
  <c r="AB9"/>
  <c r="AE9"/>
  <c r="AH9"/>
  <c r="AK9"/>
  <c r="AN9"/>
  <c r="AQ9"/>
  <c r="AS9"/>
  <c r="V10"/>
  <c r="Y10"/>
  <c r="AB10"/>
  <c r="AE10"/>
  <c r="AH10"/>
  <c r="AK10"/>
  <c r="AN10"/>
  <c r="AQ10"/>
  <c r="AS10"/>
  <c r="V11"/>
  <c r="Y11"/>
  <c r="AB11"/>
  <c r="AE11"/>
  <c r="AH11"/>
  <c r="AK11"/>
  <c r="AN11"/>
  <c r="AQ11"/>
  <c r="AS11"/>
  <c r="V12"/>
  <c r="Y12"/>
  <c r="AB12"/>
  <c r="AE12"/>
  <c r="AH12"/>
  <c r="AK12"/>
  <c r="AN12"/>
  <c r="AQ12"/>
  <c r="AS12"/>
  <c r="V13"/>
  <c r="Y13"/>
  <c r="AB13"/>
  <c r="AE13"/>
  <c r="AH13"/>
  <c r="AK13"/>
  <c r="AN13"/>
  <c r="AQ13"/>
  <c r="AS13"/>
  <c r="V14"/>
  <c r="Y14"/>
  <c r="AB14"/>
  <c r="AE14"/>
  <c r="AH14"/>
  <c r="AK14"/>
  <c r="AN14"/>
  <c r="AQ14"/>
  <c r="AS14"/>
  <c r="V15"/>
  <c r="Y15"/>
  <c r="AB15"/>
  <c r="AE15"/>
  <c r="AH15"/>
  <c r="AK15"/>
  <c r="AN15"/>
  <c r="AQ15"/>
  <c r="AS15"/>
  <c r="V16"/>
  <c r="Y16"/>
  <c r="AB16"/>
  <c r="AE16"/>
  <c r="AH16"/>
  <c r="AK16"/>
  <c r="AN16"/>
  <c r="AQ16"/>
  <c r="AS16"/>
  <c r="V17"/>
  <c r="Y17"/>
  <c r="AB17"/>
  <c r="AE17"/>
  <c r="AH17"/>
  <c r="AK17"/>
  <c r="AN17"/>
  <c r="AQ17"/>
  <c r="AS17"/>
  <c r="V18"/>
  <c r="Y18"/>
  <c r="AB18"/>
  <c r="AE18"/>
  <c r="AH18"/>
  <c r="AK18"/>
  <c r="AN18"/>
  <c r="AQ18"/>
  <c r="AS18"/>
  <c r="V19"/>
  <c r="Y19"/>
  <c r="AB19"/>
  <c r="AE19"/>
  <c r="AH19"/>
  <c r="AK19"/>
  <c r="AN19"/>
  <c r="AQ19"/>
  <c r="AS19"/>
  <c r="V20"/>
  <c r="Y20"/>
  <c r="AB20"/>
  <c r="AE20"/>
  <c r="AH20"/>
  <c r="AK20"/>
  <c r="AN20"/>
  <c r="AQ20"/>
  <c r="AS20"/>
  <c r="V21"/>
  <c r="Y21"/>
  <c r="AB21"/>
  <c r="AE21"/>
  <c r="AH21"/>
  <c r="AK21"/>
  <c r="AN21"/>
  <c r="AQ21"/>
  <c r="AS21"/>
  <c r="V22"/>
  <c r="Y22"/>
  <c r="AB22"/>
  <c r="AE22"/>
  <c r="AH22"/>
  <c r="AK22"/>
  <c r="AN22"/>
  <c r="AQ22"/>
  <c r="AS22"/>
  <c r="V23"/>
  <c r="Y23"/>
  <c r="AB23"/>
  <c r="AE23"/>
  <c r="AH23"/>
  <c r="AK23"/>
  <c r="AN23"/>
  <c r="AQ23"/>
  <c r="AS23"/>
  <c r="V24"/>
  <c r="Y24"/>
  <c r="AB24"/>
  <c r="AE24"/>
  <c r="AH24"/>
  <c r="AK24"/>
  <c r="AN24"/>
  <c r="AQ24"/>
  <c r="AS24"/>
  <c r="V25"/>
  <c r="Y25"/>
  <c r="AB25"/>
  <c r="AE25"/>
  <c r="AH25"/>
  <c r="AK25"/>
  <c r="AN25"/>
  <c r="AQ25"/>
  <c r="AS25"/>
  <c r="V26"/>
  <c r="Y26"/>
  <c r="AB26"/>
  <c r="AE26"/>
  <c r="AH26"/>
  <c r="AK26"/>
  <c r="AN26"/>
  <c r="AQ26"/>
  <c r="AS26"/>
  <c r="V27"/>
  <c r="Y27"/>
  <c r="AB27"/>
  <c r="AE27"/>
  <c r="AH27"/>
  <c r="AK27"/>
  <c r="AN27"/>
  <c r="AQ27"/>
  <c r="AS27"/>
  <c r="V28"/>
  <c r="Y28"/>
  <c r="AB28"/>
  <c r="AE28"/>
  <c r="AH28"/>
  <c r="AK28"/>
  <c r="AN28"/>
  <c r="AQ28"/>
  <c r="AS28"/>
  <c r="V29"/>
  <c r="Y29"/>
  <c r="AB29"/>
  <c r="AE29"/>
  <c r="AH29"/>
  <c r="AK29"/>
  <c r="AN29"/>
  <c r="AQ29"/>
  <c r="AS29"/>
  <c r="V30"/>
  <c r="Y30"/>
  <c r="AB30"/>
  <c r="AE30"/>
  <c r="AH30"/>
  <c r="AK30"/>
  <c r="AN30"/>
  <c r="AQ30"/>
  <c r="AS30"/>
  <c r="V31"/>
  <c r="Y31"/>
  <c r="AB31"/>
  <c r="AE31"/>
  <c r="AH31"/>
  <c r="AK31"/>
  <c r="AN31"/>
  <c r="AQ31"/>
  <c r="AS31"/>
  <c r="V32"/>
  <c r="Y32"/>
  <c r="AB32"/>
  <c r="AE32"/>
  <c r="AH32"/>
  <c r="AK32"/>
  <c r="AN32"/>
  <c r="AQ32"/>
  <c r="AS32"/>
  <c r="V33"/>
  <c r="Y33"/>
  <c r="AB33"/>
  <c r="AE33"/>
  <c r="AH33"/>
  <c r="AK33"/>
  <c r="AN33"/>
  <c r="AQ33"/>
  <c r="AS33"/>
  <c r="V34"/>
  <c r="Y34"/>
  <c r="AB34"/>
  <c r="AE34"/>
  <c r="AH34"/>
  <c r="AK34"/>
  <c r="AN34"/>
  <c r="AQ34"/>
  <c r="AS34"/>
  <c r="V35"/>
  <c r="Y35"/>
  <c r="AB35"/>
  <c r="AE35"/>
  <c r="AH35"/>
  <c r="AK35"/>
  <c r="AN35"/>
  <c r="AQ35"/>
  <c r="AS35"/>
  <c r="V36"/>
  <c r="Y36"/>
  <c r="AB36"/>
  <c r="AE36"/>
  <c r="AH36"/>
  <c r="AK36"/>
  <c r="AN36"/>
  <c r="AQ36"/>
  <c r="AS36"/>
  <c r="V37"/>
  <c r="Y37"/>
  <c r="AB37"/>
  <c r="AE37"/>
  <c r="AH37"/>
  <c r="AK37"/>
  <c r="AN37"/>
  <c r="AQ37"/>
  <c r="AS37"/>
  <c r="V38"/>
  <c r="Y38"/>
  <c r="AB38"/>
  <c r="AE38"/>
  <c r="AH38"/>
  <c r="AK38"/>
  <c r="AN38"/>
  <c r="AQ38"/>
  <c r="AS38"/>
  <c r="V39"/>
  <c r="Y39"/>
  <c r="AB39"/>
  <c r="AE39"/>
  <c r="AH39"/>
  <c r="AK39"/>
  <c r="AN39"/>
  <c r="AQ39"/>
  <c r="AS39"/>
  <c r="V40"/>
  <c r="Y40"/>
  <c r="AB40"/>
  <c r="AE40"/>
  <c r="AH40"/>
  <c r="AK40"/>
  <c r="AN40"/>
  <c r="AQ40"/>
  <c r="AS40"/>
  <c r="V41"/>
  <c r="Y41"/>
  <c r="AB41"/>
  <c r="AE41"/>
  <c r="AH41"/>
  <c r="AK41"/>
  <c r="AN41"/>
  <c r="AQ41"/>
  <c r="AS41"/>
  <c r="V42"/>
  <c r="Y42"/>
  <c r="AB42"/>
  <c r="AE42"/>
  <c r="AH42"/>
  <c r="AK42"/>
  <c r="AN42"/>
  <c r="AQ42"/>
  <c r="AS42"/>
  <c r="V43"/>
  <c r="Y43"/>
  <c r="AB43"/>
  <c r="AE43"/>
  <c r="AH43"/>
  <c r="AK43"/>
  <c r="AN43"/>
  <c r="AQ43"/>
  <c r="AS43"/>
  <c r="V44"/>
  <c r="Y44"/>
  <c r="AB44"/>
  <c r="AE44"/>
  <c r="AH44"/>
  <c r="AK44"/>
  <c r="AN44"/>
  <c r="AQ44"/>
  <c r="AS44"/>
  <c r="V45"/>
  <c r="Y45"/>
  <c r="AB45"/>
  <c r="AE45"/>
  <c r="AH45"/>
  <c r="AK45"/>
  <c r="AN45"/>
  <c r="AQ45"/>
  <c r="AS45"/>
  <c r="V46"/>
  <c r="Y46"/>
  <c r="AB46"/>
  <c r="AE46"/>
  <c r="AH46"/>
  <c r="AK46"/>
  <c r="AN46"/>
  <c r="AQ46"/>
  <c r="AS46"/>
  <c r="V47"/>
  <c r="Y47"/>
  <c r="AB47"/>
  <c r="AE47"/>
  <c r="AH47"/>
  <c r="AK47"/>
  <c r="AN47"/>
  <c r="AQ47"/>
  <c r="AS47"/>
  <c r="V48"/>
  <c r="Y48"/>
  <c r="AB48"/>
  <c r="AE48"/>
  <c r="AH48"/>
  <c r="AK48"/>
  <c r="AN48"/>
  <c r="AQ48"/>
  <c r="AS48"/>
  <c r="V49"/>
  <c r="Y49"/>
  <c r="AB49"/>
  <c r="AE49"/>
  <c r="AH49"/>
  <c r="AK49"/>
  <c r="AN49"/>
  <c r="AQ49"/>
  <c r="AS49"/>
  <c r="V50"/>
  <c r="Y50"/>
  <c r="AB50"/>
  <c r="AE50"/>
  <c r="AH50"/>
  <c r="AK50"/>
  <c r="AN50"/>
  <c r="AQ50"/>
  <c r="AS50"/>
  <c r="V51"/>
  <c r="Y51"/>
  <c r="AB51"/>
  <c r="AE51"/>
  <c r="AH51"/>
  <c r="AK51"/>
  <c r="AN51"/>
  <c r="AQ51"/>
  <c r="AS51"/>
  <c r="V52"/>
  <c r="Y52"/>
  <c r="AB52"/>
  <c r="AE52"/>
  <c r="AH52"/>
  <c r="AK52"/>
  <c r="AN52"/>
  <c r="AQ52"/>
  <c r="AS52"/>
  <c r="V53"/>
  <c r="Y53"/>
  <c r="AB53"/>
  <c r="AE53"/>
  <c r="AH53"/>
  <c r="AK53"/>
  <c r="AN53"/>
  <c r="AQ53"/>
  <c r="AS53"/>
  <c r="V54"/>
  <c r="Y54"/>
  <c r="AB54"/>
  <c r="AE54"/>
  <c r="AH54"/>
  <c r="AK54"/>
  <c r="AN54"/>
  <c r="AQ54"/>
  <c r="AS54"/>
  <c r="V55"/>
  <c r="Y55"/>
  <c r="AB55"/>
  <c r="AE55"/>
  <c r="AH55"/>
  <c r="AK55"/>
  <c r="AN55"/>
  <c r="AQ55"/>
  <c r="AS55"/>
  <c r="V56"/>
  <c r="Y56"/>
  <c r="AB56"/>
  <c r="AE56"/>
  <c r="AH56"/>
  <c r="AK56"/>
  <c r="AN56"/>
  <c r="AQ56"/>
  <c r="AS56"/>
  <c r="V57"/>
  <c r="Y57"/>
  <c r="AB57"/>
  <c r="AE57"/>
  <c r="AH57"/>
  <c r="AK57"/>
  <c r="AN57"/>
  <c r="AQ57"/>
  <c r="AS57"/>
  <c r="V58"/>
  <c r="Y58"/>
  <c r="AB58"/>
  <c r="AE58"/>
  <c r="AH58"/>
  <c r="AK58"/>
  <c r="AN58"/>
  <c r="AQ58"/>
  <c r="AS58"/>
  <c r="V59"/>
  <c r="Y59"/>
  <c r="AB59"/>
  <c r="AE59"/>
  <c r="AH59"/>
  <c r="AK59"/>
  <c r="AN59"/>
  <c r="AQ59"/>
  <c r="AS59"/>
  <c r="V60"/>
  <c r="Y60"/>
  <c r="AB60"/>
  <c r="AE60"/>
  <c r="AH60"/>
  <c r="AK60"/>
  <c r="AN60"/>
  <c r="AQ60"/>
  <c r="AS60"/>
  <c r="V61"/>
  <c r="Y61"/>
  <c r="AB61"/>
  <c r="AE61"/>
  <c r="AH61"/>
  <c r="AK61"/>
  <c r="AN61"/>
  <c r="AQ61"/>
  <c r="AS61"/>
  <c r="V62"/>
  <c r="Y62"/>
  <c r="AB62"/>
  <c r="AE62"/>
  <c r="AH62"/>
  <c r="AK62"/>
  <c r="AN62"/>
  <c r="AQ62"/>
  <c r="AS62"/>
  <c r="V63"/>
  <c r="Y63"/>
  <c r="AB63"/>
  <c r="AE63"/>
  <c r="AH63"/>
  <c r="AK63"/>
  <c r="AN63"/>
  <c r="AQ63"/>
  <c r="AS63"/>
  <c r="V64"/>
  <c r="Y64"/>
  <c r="AB64"/>
  <c r="AE64"/>
  <c r="AH64"/>
  <c r="AK64"/>
  <c r="AN64"/>
  <c r="AQ64"/>
  <c r="AS64"/>
  <c r="V65"/>
  <c r="Y65"/>
  <c r="AB65"/>
  <c r="AE65"/>
  <c r="AH65"/>
  <c r="AK65"/>
  <c r="AN65"/>
  <c r="AQ65"/>
  <c r="AS65"/>
  <c r="V66"/>
  <c r="Y66"/>
  <c r="AB66"/>
  <c r="AE66"/>
  <c r="AH66"/>
  <c r="AK66"/>
  <c r="AN66"/>
  <c r="AQ66"/>
  <c r="AS66"/>
  <c r="V67"/>
  <c r="Y67"/>
  <c r="AB67"/>
  <c r="AE67"/>
  <c r="AH67"/>
  <c r="AK67"/>
  <c r="AN67"/>
  <c r="AQ67"/>
  <c r="AS67"/>
  <c r="V68"/>
  <c r="Y68"/>
  <c r="AB68"/>
  <c r="AE68"/>
  <c r="AH68"/>
  <c r="AK68"/>
  <c r="AN68"/>
  <c r="AQ68"/>
  <c r="AS68"/>
  <c r="V69"/>
  <c r="Y69"/>
  <c r="AB69"/>
  <c r="AE69"/>
  <c r="AH69"/>
  <c r="AK69"/>
  <c r="AN69"/>
  <c r="AQ69"/>
  <c r="AS69"/>
  <c r="V70"/>
  <c r="Y70"/>
  <c r="AB70"/>
  <c r="AE70"/>
  <c r="AH70"/>
  <c r="AK70"/>
  <c r="AN70"/>
  <c r="AQ70"/>
  <c r="AS70"/>
  <c r="V71"/>
  <c r="Y71"/>
  <c r="AB71"/>
  <c r="AE71"/>
  <c r="AH71"/>
  <c r="AK71"/>
  <c r="AN71"/>
  <c r="AQ71"/>
  <c r="AS71"/>
  <c r="V72"/>
  <c r="Y72"/>
  <c r="AB72"/>
  <c r="AE72"/>
  <c r="AH72"/>
  <c r="AK72"/>
  <c r="AN72"/>
  <c r="AQ72"/>
  <c r="AS72"/>
  <c r="V73"/>
  <c r="Y73"/>
  <c r="AB73"/>
  <c r="AE73"/>
  <c r="AH73"/>
  <c r="AK73"/>
  <c r="AN73"/>
  <c r="AQ73"/>
  <c r="AS73"/>
  <c r="V74"/>
  <c r="Y74"/>
  <c r="AB74"/>
  <c r="AE74"/>
  <c r="AH74"/>
  <c r="AK74"/>
  <c r="AN74"/>
  <c r="AQ74"/>
  <c r="AS74"/>
  <c r="V75"/>
  <c r="Y75"/>
  <c r="AB75"/>
  <c r="AE75"/>
  <c r="AH75"/>
  <c r="AK75"/>
  <c r="AN75"/>
  <c r="AQ75"/>
  <c r="AS75"/>
  <c r="V76"/>
  <c r="Y76"/>
  <c r="AB76"/>
  <c r="AE76"/>
  <c r="AH76"/>
  <c r="AK76"/>
  <c r="AN76"/>
  <c r="AQ76"/>
  <c r="AS76"/>
  <c r="V77"/>
  <c r="V78"/>
  <c r="L77"/>
  <c r="Y77"/>
  <c r="AB77"/>
  <c r="AE77"/>
  <c r="AH77"/>
  <c r="AK77"/>
  <c r="AN77"/>
  <c r="AQ77"/>
  <c r="AS77"/>
  <c r="Y78"/>
  <c r="AB78"/>
  <c r="AE78"/>
  <c r="AH78"/>
  <c r="AK78"/>
  <c r="AN78"/>
  <c r="AQ78"/>
  <c r="AS78"/>
  <c r="V79"/>
  <c r="Y79"/>
  <c r="AB79"/>
  <c r="AE79"/>
  <c r="AH79"/>
  <c r="AK79"/>
  <c r="AN79"/>
  <c r="AQ79"/>
  <c r="AS79"/>
  <c r="V80"/>
  <c r="Y80"/>
  <c r="AB80"/>
  <c r="AE80"/>
  <c r="AH80"/>
  <c r="AK80"/>
  <c r="AN80"/>
  <c r="AQ80"/>
  <c r="AS80"/>
  <c r="V81"/>
  <c r="Y81"/>
  <c r="AB81"/>
  <c r="AE81"/>
  <c r="AH81"/>
  <c r="AK81"/>
  <c r="AN81"/>
  <c r="AQ81"/>
  <c r="AS81"/>
  <c r="V82"/>
  <c r="Y82"/>
  <c r="AB82"/>
  <c r="AE82"/>
  <c r="AH82"/>
  <c r="AK82"/>
  <c r="AN82"/>
  <c r="AQ82"/>
  <c r="AS82"/>
  <c r="V83"/>
  <c r="Y83"/>
  <c r="AB83"/>
  <c r="AE83"/>
  <c r="AH83"/>
  <c r="AK83"/>
  <c r="AN83"/>
  <c r="AQ83"/>
  <c r="AS83"/>
  <c r="V84"/>
  <c r="Y84"/>
  <c r="AB84"/>
  <c r="AE84"/>
  <c r="AH84"/>
  <c r="AK84"/>
  <c r="AN84"/>
  <c r="AQ84"/>
  <c r="AS84"/>
  <c r="V85"/>
  <c r="Y85"/>
  <c r="AB85"/>
  <c r="AE85"/>
  <c r="AH85"/>
  <c r="AK85"/>
  <c r="AN85"/>
  <c r="AQ85"/>
  <c r="AS85"/>
  <c r="V86"/>
  <c r="Y86"/>
  <c r="AB86"/>
  <c r="AE86"/>
  <c r="AH86"/>
  <c r="AK86"/>
  <c r="AN86"/>
  <c r="AQ86"/>
  <c r="AS86"/>
  <c r="V87"/>
  <c r="Y87"/>
  <c r="AB87"/>
  <c r="AE87"/>
  <c r="AH87"/>
  <c r="AK87"/>
  <c r="AN87"/>
  <c r="AQ87"/>
  <c r="AS87"/>
  <c r="V88"/>
  <c r="Y88"/>
  <c r="AB88"/>
  <c r="AE88"/>
  <c r="AH88"/>
  <c r="AK88"/>
  <c r="AN88"/>
  <c r="AQ88"/>
  <c r="AS88"/>
  <c r="V89"/>
  <c r="Y89"/>
  <c r="AB89"/>
  <c r="AE89"/>
  <c r="AH89"/>
  <c r="AK89"/>
  <c r="AN89"/>
  <c r="AQ89"/>
  <c r="AS89"/>
  <c r="V90"/>
  <c r="Y90"/>
  <c r="AB90"/>
  <c r="AE90"/>
  <c r="AH90"/>
  <c r="AK90"/>
  <c r="AN90"/>
  <c r="AQ90"/>
  <c r="AS90"/>
  <c r="V91"/>
  <c r="Y91"/>
  <c r="AB91"/>
  <c r="AE91"/>
  <c r="AH91"/>
  <c r="AK91"/>
  <c r="AN91"/>
  <c r="AQ91"/>
  <c r="AS91"/>
  <c r="V92"/>
  <c r="Y92"/>
  <c r="Y93"/>
  <c r="M92"/>
  <c r="AB92"/>
  <c r="AE92"/>
  <c r="AH92"/>
  <c r="AK92"/>
  <c r="AN92"/>
  <c r="AQ92"/>
  <c r="AS92"/>
  <c r="V93"/>
  <c r="AB93"/>
  <c r="AE93"/>
  <c r="AH93"/>
  <c r="AK93"/>
  <c r="AN93"/>
  <c r="AQ93"/>
  <c r="AS93"/>
  <c r="V94"/>
  <c r="Y94"/>
  <c r="AB94"/>
  <c r="AE94"/>
  <c r="AH94"/>
  <c r="AK94"/>
  <c r="AN94"/>
  <c r="AQ94"/>
  <c r="AS94"/>
  <c r="V95"/>
  <c r="Y95"/>
  <c r="AB95"/>
  <c r="AE95"/>
  <c r="AH95"/>
  <c r="AK95"/>
  <c r="AN95"/>
  <c r="AQ95"/>
  <c r="AS95"/>
  <c r="V96"/>
  <c r="Y96"/>
  <c r="AB96"/>
  <c r="AE96"/>
  <c r="AH96"/>
  <c r="AK96"/>
  <c r="AN96"/>
  <c r="AQ96"/>
  <c r="AS96"/>
  <c r="V97"/>
  <c r="Y97"/>
  <c r="AB97"/>
  <c r="AE97"/>
  <c r="AH97"/>
  <c r="AK97"/>
  <c r="AN97"/>
  <c r="AQ97"/>
  <c r="AS97"/>
  <c r="V98"/>
  <c r="Y98"/>
  <c r="AB98"/>
  <c r="AE98"/>
  <c r="AH98"/>
  <c r="AK98"/>
  <c r="AN98"/>
  <c r="AQ98"/>
  <c r="AS98"/>
  <c r="V99"/>
  <c r="Y99"/>
  <c r="AB99"/>
  <c r="AE99"/>
  <c r="AH99"/>
  <c r="AK99"/>
  <c r="AN99"/>
  <c r="AQ99"/>
  <c r="AS99"/>
  <c r="V100"/>
  <c r="Y100"/>
  <c r="AB100"/>
  <c r="AE100"/>
  <c r="AH100"/>
  <c r="AK100"/>
  <c r="AN100"/>
  <c r="AQ100"/>
  <c r="AS100"/>
  <c r="V101"/>
  <c r="Y101"/>
  <c r="AB101"/>
  <c r="AE101"/>
  <c r="AH101"/>
  <c r="AK101"/>
  <c r="AN101"/>
  <c r="AQ101"/>
  <c r="AS101"/>
  <c r="V102"/>
  <c r="Y102"/>
  <c r="AB102"/>
  <c r="AE102"/>
  <c r="AH102"/>
  <c r="AK102"/>
  <c r="AN102"/>
  <c r="AQ102"/>
  <c r="AS102"/>
  <c r="V103"/>
  <c r="Y103"/>
  <c r="AB103"/>
  <c r="AE103"/>
  <c r="AH103"/>
  <c r="AK103"/>
  <c r="AN103"/>
  <c r="AQ103"/>
  <c r="AS103"/>
  <c r="V104"/>
  <c r="Y104"/>
  <c r="AB104"/>
  <c r="AE104"/>
  <c r="AH104"/>
  <c r="AK104"/>
  <c r="AN104"/>
  <c r="AQ104"/>
  <c r="AS104"/>
  <c r="V105"/>
  <c r="Y105"/>
  <c r="AB105"/>
  <c r="AE105"/>
  <c r="AH105"/>
  <c r="AK105"/>
  <c r="AN105"/>
  <c r="AQ105"/>
  <c r="AS105"/>
  <c r="V106"/>
  <c r="Y106"/>
  <c r="AB106"/>
  <c r="AE106"/>
  <c r="AH106"/>
  <c r="AK106"/>
  <c r="AN106"/>
  <c r="AQ106"/>
  <c r="AS106"/>
  <c r="V107"/>
  <c r="Y107"/>
  <c r="AB107"/>
  <c r="AE107"/>
  <c r="AH107"/>
  <c r="AK107"/>
  <c r="AN107"/>
  <c r="AQ107"/>
  <c r="AS107"/>
  <c r="V108"/>
  <c r="Y108"/>
  <c r="AB108"/>
  <c r="AE108"/>
  <c r="AH108"/>
  <c r="AK108"/>
  <c r="AN108"/>
  <c r="AQ108"/>
  <c r="AS108"/>
  <c r="V109"/>
  <c r="Y109"/>
  <c r="AB109"/>
  <c r="AE109"/>
  <c r="AH109"/>
  <c r="AK109"/>
  <c r="AN109"/>
  <c r="AQ109"/>
  <c r="AS109"/>
  <c r="V110"/>
  <c r="Y110"/>
  <c r="AB110"/>
  <c r="AE110"/>
  <c r="AH110"/>
  <c r="AK110"/>
  <c r="AN110"/>
  <c r="AQ110"/>
  <c r="AS110"/>
  <c r="V111"/>
  <c r="Y111"/>
  <c r="AB111"/>
  <c r="AE111"/>
  <c r="AH111"/>
  <c r="AK111"/>
  <c r="AN111"/>
  <c r="AQ111"/>
  <c r="AS111"/>
  <c r="V112"/>
  <c r="Y112"/>
  <c r="AB112"/>
  <c r="AE112"/>
  <c r="AH112"/>
  <c r="AK112"/>
  <c r="AN112"/>
  <c r="AQ112"/>
  <c r="AS112"/>
  <c r="V113"/>
  <c r="Y113"/>
  <c r="AB113"/>
  <c r="AE113"/>
  <c r="AH113"/>
  <c r="AK113"/>
  <c r="AN113"/>
  <c r="AQ113"/>
  <c r="AS113"/>
  <c r="V114"/>
  <c r="Y114"/>
  <c r="AB114"/>
  <c r="AE114"/>
  <c r="AH114"/>
  <c r="AK114"/>
  <c r="AN114"/>
  <c r="AQ114"/>
  <c r="AS114"/>
  <c r="V115"/>
  <c r="Y115"/>
  <c r="AB115"/>
  <c r="AE115"/>
  <c r="AH115"/>
  <c r="AK115"/>
  <c r="AN115"/>
  <c r="AQ115"/>
  <c r="AS115"/>
  <c r="V116"/>
  <c r="Y116"/>
  <c r="AB116"/>
  <c r="AE116"/>
  <c r="AH116"/>
  <c r="AK116"/>
  <c r="AN116"/>
  <c r="AQ116"/>
  <c r="AS116"/>
  <c r="V117"/>
  <c r="Y117"/>
  <c r="AB117"/>
  <c r="AE117"/>
  <c r="AH117"/>
  <c r="AK117"/>
  <c r="AN117"/>
  <c r="AQ117"/>
  <c r="AS117"/>
  <c r="V118"/>
  <c r="Y118"/>
  <c r="AB118"/>
  <c r="AE118"/>
  <c r="AH118"/>
  <c r="AK118"/>
  <c r="AN118"/>
  <c r="AQ118"/>
  <c r="AS118"/>
  <c r="V119"/>
  <c r="Y119"/>
  <c r="AB119"/>
  <c r="AE119"/>
  <c r="AH119"/>
  <c r="AK119"/>
  <c r="AN119"/>
  <c r="AQ119"/>
  <c r="AS119"/>
  <c r="V120"/>
  <c r="Y120"/>
  <c r="AB120"/>
  <c r="AE120"/>
  <c r="AH120"/>
  <c r="AK120"/>
  <c r="AN120"/>
  <c r="AQ120"/>
  <c r="AS120"/>
  <c r="V121"/>
  <c r="Y121"/>
  <c r="AB121"/>
  <c r="AE121"/>
  <c r="AH121"/>
  <c r="AK121"/>
  <c r="AN121"/>
  <c r="AQ121"/>
  <c r="AS121"/>
  <c r="V122"/>
  <c r="Y122"/>
  <c r="AB122"/>
  <c r="AE122"/>
  <c r="AH122"/>
  <c r="AK122"/>
  <c r="AN122"/>
  <c r="AQ122"/>
  <c r="AS122"/>
  <c r="V123"/>
  <c r="Y123"/>
  <c r="AB123"/>
  <c r="AE123"/>
  <c r="AH123"/>
  <c r="AK123"/>
  <c r="AN123"/>
  <c r="AQ123"/>
  <c r="AS123"/>
  <c r="V124"/>
  <c r="Y124"/>
  <c r="AB124"/>
  <c r="AE124"/>
  <c r="AH124"/>
  <c r="AK124"/>
  <c r="AN124"/>
  <c r="AQ124"/>
  <c r="AS124"/>
  <c r="V125"/>
  <c r="Y125"/>
  <c r="AB125"/>
  <c r="AE125"/>
  <c r="AH125"/>
  <c r="AK125"/>
  <c r="AN125"/>
  <c r="AQ125"/>
  <c r="AS125"/>
  <c r="V126"/>
  <c r="Y126"/>
  <c r="AB126"/>
  <c r="AE126"/>
  <c r="AH126"/>
  <c r="AK126"/>
  <c r="AN126"/>
  <c r="AQ126"/>
  <c r="AS126"/>
  <c r="V127"/>
  <c r="Y127"/>
  <c r="AB127"/>
  <c r="AE127"/>
  <c r="AH127"/>
  <c r="AK127"/>
  <c r="AN127"/>
  <c r="AQ127"/>
  <c r="AS127"/>
  <c r="V128"/>
  <c r="Y128"/>
  <c r="AB128"/>
  <c r="AE128"/>
  <c r="AH128"/>
  <c r="AK128"/>
  <c r="AN128"/>
  <c r="AQ128"/>
  <c r="AS128"/>
  <c r="V129"/>
  <c r="Y129"/>
  <c r="AB129"/>
  <c r="AE129"/>
  <c r="AH129"/>
  <c r="AK129"/>
  <c r="AN129"/>
  <c r="AQ129"/>
  <c r="AS129"/>
  <c r="V130"/>
  <c r="Y130"/>
  <c r="AB130"/>
  <c r="AE130"/>
  <c r="AH130"/>
  <c r="AK130"/>
  <c r="AN130"/>
  <c r="AQ130"/>
  <c r="AS130"/>
  <c r="V131"/>
  <c r="Y131"/>
  <c r="AB131"/>
  <c r="AE131"/>
  <c r="AH131"/>
  <c r="AK131"/>
  <c r="AN131"/>
  <c r="AQ131"/>
  <c r="AS131"/>
  <c r="V132"/>
  <c r="Y132"/>
  <c r="AB132"/>
  <c r="AE132"/>
  <c r="AH132"/>
  <c r="AK132"/>
  <c r="AN132"/>
  <c r="AQ132"/>
  <c r="AS132"/>
  <c r="V133"/>
  <c r="Y133"/>
  <c r="AB133"/>
  <c r="AE133"/>
  <c r="AH133"/>
  <c r="AK133"/>
  <c r="AN133"/>
  <c r="AQ133"/>
  <c r="AS133"/>
  <c r="V134"/>
  <c r="Y134"/>
  <c r="AB134"/>
  <c r="AE134"/>
  <c r="AH134"/>
  <c r="AK134"/>
  <c r="AN134"/>
  <c r="AQ134"/>
  <c r="AS134"/>
  <c r="V135"/>
  <c r="Y135"/>
  <c r="AB135"/>
  <c r="AE135"/>
  <c r="AH135"/>
  <c r="AK135"/>
  <c r="AN135"/>
  <c r="AQ135"/>
  <c r="AS135"/>
  <c r="V136"/>
  <c r="Y136"/>
  <c r="AB136"/>
  <c r="AE136"/>
  <c r="AH136"/>
  <c r="AK136"/>
  <c r="AN136"/>
  <c r="AQ136"/>
  <c r="AS136"/>
  <c r="V137"/>
  <c r="Y137"/>
  <c r="AB137"/>
  <c r="AE137"/>
  <c r="AH137"/>
  <c r="AK137"/>
  <c r="AN137"/>
  <c r="AQ137"/>
  <c r="AS137"/>
  <c r="V138"/>
  <c r="Y138"/>
  <c r="AB138"/>
  <c r="AE138"/>
  <c r="AH138"/>
  <c r="AK138"/>
  <c r="AN138"/>
  <c r="AQ138"/>
  <c r="AS138"/>
  <c r="V139"/>
  <c r="Y139"/>
  <c r="AB139"/>
  <c r="AE139"/>
  <c r="AH139"/>
  <c r="AK139"/>
  <c r="AN139"/>
  <c r="AQ139"/>
  <c r="AS139"/>
  <c r="V140"/>
  <c r="Y140"/>
  <c r="AB140"/>
  <c r="AE140"/>
  <c r="AH140"/>
  <c r="AK140"/>
  <c r="AN140"/>
  <c r="AQ140"/>
  <c r="AS140"/>
  <c r="V141"/>
  <c r="Y141"/>
  <c r="AB141"/>
  <c r="AE141"/>
  <c r="AH141"/>
  <c r="AK141"/>
  <c r="AN141"/>
  <c r="AQ141"/>
  <c r="AS141"/>
  <c r="V142"/>
  <c r="Y142"/>
  <c r="AB142"/>
  <c r="AE142"/>
  <c r="AH142"/>
  <c r="AK142"/>
  <c r="AN142"/>
  <c r="AQ142"/>
  <c r="AS142"/>
  <c r="V143"/>
  <c r="Y143"/>
  <c r="AB143"/>
  <c r="AE143"/>
  <c r="AH143"/>
  <c r="AK143"/>
  <c r="AN143"/>
  <c r="AQ143"/>
  <c r="AS143"/>
  <c r="V144"/>
  <c r="Y144"/>
  <c r="AB144"/>
  <c r="AE144"/>
  <c r="AH144"/>
  <c r="AK144"/>
  <c r="AN144"/>
  <c r="AQ144"/>
  <c r="AS144"/>
  <c r="V145"/>
  <c r="Y145"/>
  <c r="AB145"/>
  <c r="AE145"/>
  <c r="AH145"/>
  <c r="AK145"/>
  <c r="AN145"/>
  <c r="AQ145"/>
  <c r="AS145"/>
  <c r="V146"/>
  <c r="Y146"/>
  <c r="AB146"/>
  <c r="AE146"/>
  <c r="AH146"/>
  <c r="AK146"/>
  <c r="AN146"/>
  <c r="AQ146"/>
  <c r="AS146"/>
  <c r="V147"/>
  <c r="Y147"/>
  <c r="AB147"/>
  <c r="AE147"/>
  <c r="AH147"/>
  <c r="AK147"/>
  <c r="AN147"/>
  <c r="AQ147"/>
  <c r="AS147"/>
  <c r="V148"/>
  <c r="Y148"/>
  <c r="AB148"/>
  <c r="AE148"/>
  <c r="AH148"/>
  <c r="AK148"/>
  <c r="AN148"/>
  <c r="AQ148"/>
  <c r="AS148"/>
  <c r="V149"/>
  <c r="Y149"/>
  <c r="AB149"/>
  <c r="AE149"/>
  <c r="AH149"/>
  <c r="AK149"/>
  <c r="AN149"/>
  <c r="AQ149"/>
  <c r="AS149"/>
  <c r="V150"/>
  <c r="Y150"/>
  <c r="Y151"/>
  <c r="M150"/>
  <c r="AB150"/>
  <c r="AE150"/>
  <c r="AH150"/>
  <c r="AK150"/>
  <c r="AN150"/>
  <c r="AQ150"/>
  <c r="AS150"/>
  <c r="V151"/>
  <c r="AB151"/>
  <c r="AE151"/>
  <c r="AH151"/>
  <c r="AK151"/>
  <c r="AN151"/>
  <c r="AQ151"/>
  <c r="AS151"/>
  <c r="V152"/>
  <c r="Y152"/>
  <c r="AB152"/>
  <c r="AE152"/>
  <c r="AH152"/>
  <c r="AK152"/>
  <c r="AN152"/>
  <c r="AQ152"/>
  <c r="AS152"/>
  <c r="V153"/>
  <c r="Y153"/>
  <c r="AB153"/>
  <c r="AE153"/>
  <c r="AH153"/>
  <c r="AK153"/>
  <c r="AN153"/>
  <c r="AQ153"/>
  <c r="AS153"/>
  <c r="V154"/>
  <c r="Y154"/>
  <c r="AB154"/>
  <c r="AE154"/>
  <c r="AH154"/>
  <c r="AK154"/>
  <c r="AN154"/>
  <c r="AQ154"/>
  <c r="AS154"/>
  <c r="V155"/>
  <c r="Y155"/>
  <c r="AB155"/>
  <c r="AE155"/>
  <c r="AH155"/>
  <c r="AK155"/>
  <c r="AN155"/>
  <c r="AQ155"/>
  <c r="AS155"/>
  <c r="V156"/>
  <c r="Y156"/>
  <c r="AB156"/>
  <c r="AE156"/>
  <c r="AH156"/>
  <c r="AK156"/>
  <c r="AN156"/>
  <c r="AQ156"/>
  <c r="AS156"/>
  <c r="V157"/>
  <c r="Y157"/>
  <c r="AB157"/>
  <c r="AE157"/>
  <c r="AH157"/>
  <c r="AK157"/>
  <c r="AN157"/>
  <c r="AQ157"/>
  <c r="AS157"/>
  <c r="V158"/>
  <c r="Y158"/>
  <c r="AB158"/>
  <c r="AE158"/>
  <c r="AH158"/>
  <c r="AK158"/>
  <c r="AN158"/>
  <c r="AQ158"/>
  <c r="AS158"/>
  <c r="V159"/>
  <c r="Y159"/>
  <c r="AB159"/>
  <c r="AE159"/>
  <c r="AH159"/>
  <c r="AK159"/>
  <c r="AN159"/>
  <c r="AQ159"/>
  <c r="AS159"/>
  <c r="V160"/>
  <c r="Y160"/>
  <c r="AB160"/>
  <c r="AE160"/>
  <c r="AH160"/>
  <c r="AK160"/>
  <c r="AN160"/>
  <c r="AQ160"/>
  <c r="AS160"/>
  <c r="V161"/>
  <c r="Y161"/>
  <c r="AB161"/>
  <c r="AE161"/>
  <c r="AH161"/>
  <c r="AK161"/>
  <c r="AN161"/>
  <c r="AQ161"/>
  <c r="AS161"/>
  <c r="V162"/>
  <c r="Y162"/>
  <c r="AB162"/>
  <c r="AE162"/>
  <c r="AH162"/>
  <c r="AK162"/>
  <c r="AN162"/>
  <c r="AQ162"/>
  <c r="AS162"/>
  <c r="V163"/>
  <c r="Y163"/>
  <c r="AB163"/>
  <c r="AE163"/>
  <c r="AH163"/>
  <c r="AK163"/>
  <c r="AN163"/>
  <c r="AQ163"/>
  <c r="AS163"/>
  <c r="V164"/>
  <c r="Y164"/>
  <c r="AB164"/>
  <c r="AE164"/>
  <c r="AH164"/>
  <c r="AK164"/>
  <c r="AN164"/>
  <c r="AQ164"/>
  <c r="AS164"/>
  <c r="V165"/>
  <c r="Y165"/>
  <c r="AB165"/>
  <c r="AE165"/>
  <c r="AH165"/>
  <c r="AK165"/>
  <c r="AN165"/>
  <c r="AQ165"/>
  <c r="AS165"/>
  <c r="V166"/>
  <c r="Y166"/>
  <c r="AB166"/>
  <c r="AE166"/>
  <c r="AH166"/>
  <c r="AK166"/>
  <c r="AN166"/>
  <c r="AQ166"/>
  <c r="AS166"/>
  <c r="V167"/>
  <c r="Y167"/>
  <c r="AB167"/>
  <c r="AE167"/>
  <c r="AH167"/>
  <c r="AK167"/>
  <c r="AN167"/>
  <c r="AQ167"/>
  <c r="AS167"/>
  <c r="V168"/>
  <c r="Y168"/>
  <c r="AB168"/>
  <c r="AE168"/>
  <c r="AH168"/>
  <c r="AK168"/>
  <c r="AN168"/>
  <c r="AQ168"/>
  <c r="AS168"/>
  <c r="V169"/>
  <c r="Y169"/>
  <c r="AB169"/>
  <c r="AE169"/>
  <c r="AH169"/>
  <c r="AK169"/>
  <c r="AN169"/>
  <c r="AQ169"/>
  <c r="AS169"/>
  <c r="V170"/>
  <c r="Y170"/>
  <c r="AB170"/>
  <c r="AE170"/>
  <c r="AH170"/>
  <c r="AK170"/>
  <c r="AN170"/>
  <c r="AQ170"/>
  <c r="AS170"/>
  <c r="V171"/>
  <c r="Y171"/>
  <c r="AB171"/>
  <c r="AE171"/>
  <c r="AH171"/>
  <c r="AK171"/>
  <c r="AN171"/>
  <c r="AQ171"/>
  <c r="AS171"/>
  <c r="V172"/>
  <c r="Y172"/>
  <c r="AB172"/>
  <c r="AE172"/>
  <c r="AH172"/>
  <c r="AK172"/>
  <c r="AN172"/>
  <c r="AQ172"/>
  <c r="AS172"/>
  <c r="V173"/>
  <c r="Y173"/>
  <c r="AB173"/>
  <c r="AE173"/>
  <c r="AH173"/>
  <c r="AK173"/>
  <c r="AN173"/>
  <c r="AQ173"/>
  <c r="AS173"/>
  <c r="V174"/>
  <c r="Y174"/>
  <c r="AB174"/>
  <c r="AE174"/>
  <c r="AH174"/>
  <c r="AK174"/>
  <c r="AN174"/>
  <c r="AQ174"/>
  <c r="AS174"/>
  <c r="V175"/>
  <c r="Y175"/>
  <c r="AB175"/>
  <c r="AE175"/>
  <c r="AH175"/>
  <c r="AK175"/>
  <c r="AN175"/>
  <c r="AQ175"/>
  <c r="AS175"/>
  <c r="V176"/>
  <c r="Y176"/>
  <c r="AB176"/>
  <c r="AE176"/>
  <c r="AH176"/>
  <c r="AK176"/>
  <c r="AN176"/>
  <c r="AQ176"/>
  <c r="AS176"/>
  <c r="V177"/>
  <c r="Y177"/>
  <c r="AB177"/>
  <c r="AE177"/>
  <c r="AH177"/>
  <c r="AK177"/>
  <c r="AN177"/>
  <c r="AQ177"/>
  <c r="AS177"/>
  <c r="V178"/>
  <c r="Y178"/>
  <c r="AB178"/>
  <c r="AE178"/>
  <c r="AH178"/>
  <c r="AK178"/>
  <c r="AN178"/>
  <c r="AQ178"/>
  <c r="AS178"/>
  <c r="V179"/>
  <c r="Y179"/>
  <c r="AB179"/>
  <c r="AE179"/>
  <c r="AH179"/>
  <c r="AK179"/>
  <c r="AN179"/>
  <c r="AQ179"/>
  <c r="AS179"/>
  <c r="V180"/>
  <c r="Y180"/>
  <c r="AB180"/>
  <c r="AE180"/>
  <c r="AH180"/>
  <c r="AK180"/>
  <c r="AN180"/>
  <c r="AQ180"/>
  <c r="AS180"/>
  <c r="V181"/>
  <c r="Y181"/>
  <c r="AB181"/>
  <c r="AE181"/>
  <c r="AH181"/>
  <c r="AK181"/>
  <c r="AN181"/>
  <c r="AQ181"/>
  <c r="AS181"/>
  <c r="V182"/>
  <c r="Y182"/>
  <c r="AB182"/>
  <c r="AE182"/>
  <c r="AH182"/>
  <c r="AK182"/>
  <c r="AN182"/>
  <c r="AQ182"/>
  <c r="AS182"/>
  <c r="V183"/>
  <c r="Y183"/>
  <c r="AB183"/>
  <c r="AE183"/>
  <c r="AH183"/>
  <c r="AK183"/>
  <c r="AN183"/>
  <c r="AQ183"/>
  <c r="AS183"/>
  <c r="V184"/>
  <c r="Y184"/>
  <c r="AB184"/>
  <c r="AE184"/>
  <c r="AH184"/>
  <c r="AK184"/>
  <c r="AN184"/>
  <c r="AQ184"/>
  <c r="AS184"/>
  <c r="V185"/>
  <c r="Y185"/>
  <c r="AB185"/>
  <c r="AE185"/>
  <c r="AH185"/>
  <c r="AK185"/>
  <c r="AN185"/>
  <c r="AQ185"/>
  <c r="AS185"/>
  <c r="V186"/>
  <c r="Y186"/>
  <c r="AB186"/>
  <c r="AE186"/>
  <c r="AH186"/>
  <c r="AK186"/>
  <c r="AN186"/>
  <c r="AQ186"/>
  <c r="AS186"/>
  <c r="V187"/>
  <c r="Y187"/>
  <c r="AB187"/>
  <c r="AE187"/>
  <c r="AH187"/>
  <c r="AK187"/>
  <c r="AN187"/>
  <c r="AQ187"/>
  <c r="AS187"/>
  <c r="V188"/>
  <c r="Y188"/>
  <c r="AB188"/>
  <c r="AE188"/>
  <c r="AH188"/>
  <c r="AK188"/>
  <c r="AN188"/>
  <c r="AQ188"/>
  <c r="AS188"/>
  <c r="V189"/>
  <c r="Y189"/>
  <c r="AB189"/>
  <c r="AE189"/>
  <c r="AH189"/>
  <c r="AK189"/>
  <c r="AN189"/>
  <c r="AQ189"/>
  <c r="AS189"/>
  <c r="M182"/>
  <c r="M166"/>
  <c r="M152"/>
  <c r="L147"/>
  <c r="M142"/>
  <c r="M138"/>
  <c r="L125"/>
  <c r="L121"/>
  <c r="M114"/>
  <c r="L113"/>
  <c r="L107"/>
  <c r="M104"/>
  <c r="M94"/>
  <c r="L87"/>
  <c r="L79"/>
  <c r="M74"/>
  <c r="L69"/>
  <c r="L51"/>
  <c r="M44"/>
  <c r="L41"/>
  <c r="L29"/>
  <c r="L21"/>
  <c r="M12"/>
  <c r="L9"/>
  <c r="L6"/>
  <c r="L182"/>
  <c r="L166"/>
  <c r="L152"/>
  <c r="L150"/>
  <c r="M147"/>
  <c r="L142"/>
  <c r="L138"/>
  <c r="M125"/>
  <c r="M121"/>
  <c r="L114"/>
  <c r="M113"/>
  <c r="M107"/>
  <c r="L104"/>
  <c r="L94"/>
  <c r="L92"/>
  <c r="M87"/>
  <c r="M79"/>
  <c r="M77"/>
  <c r="L74"/>
  <c r="M69"/>
  <c r="M51"/>
  <c r="L44"/>
  <c r="M41"/>
  <c r="M29"/>
  <c r="M21"/>
  <c r="L12"/>
  <c r="M9"/>
  <c r="M6"/>
</calcChain>
</file>

<file path=xl/comments1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0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1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2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3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4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5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6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7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18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2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3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4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5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6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7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8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comments9.xml><?xml version="1.0" encoding="utf-8"?>
<comments xmlns="http://schemas.openxmlformats.org/spreadsheetml/2006/main">
  <authors>
    <author xml:space="preserve"> .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 xml:space="preserve">SEGÚN PLAN DE DESARROLLO
</t>
        </r>
      </text>
    </comment>
  </commentList>
</comments>
</file>

<file path=xl/sharedStrings.xml><?xml version="1.0" encoding="utf-8"?>
<sst xmlns="http://schemas.openxmlformats.org/spreadsheetml/2006/main" count="2614" uniqueCount="674">
  <si>
    <t>ING. JORGE ELIECER LOZADA DIAZ</t>
    <phoneticPr fontId="0" type="noConversion"/>
  </si>
  <si>
    <t>NG. JORGE ELIECER LOZADA</t>
    <phoneticPr fontId="0" type="noConversion"/>
  </si>
  <si>
    <t>ING. JORGE ELIECER LOZADA</t>
    <phoneticPr fontId="0" type="noConversion"/>
  </si>
  <si>
    <t>ING. JORGE ELIECER LOZADA</t>
    <phoneticPr fontId="0" type="noConversion"/>
  </si>
  <si>
    <t xml:space="preserve">ING. JORGE ELIECER LOZADA </t>
    <phoneticPr fontId="0" type="noConversion"/>
  </si>
  <si>
    <t>ING. JORGE ELIECER LOZADA</t>
    <phoneticPr fontId="0" type="noConversion"/>
  </si>
  <si>
    <t>NG. JORGE ELIECER LOZDA</t>
    <phoneticPr fontId="0" type="noConversion"/>
  </si>
  <si>
    <t>ING. JORGE ELIECER LOZADA</t>
    <phoneticPr fontId="0" type="noConversion"/>
  </si>
  <si>
    <t>ING. JORGE ELICER LOZADA</t>
    <phoneticPr fontId="0" type="noConversion"/>
  </si>
  <si>
    <t xml:space="preserve">NO DE MIRADORES IMPLEMENTADOS                                                                                                                                                                           </t>
  </si>
  <si>
    <t xml:space="preserve">ELABORAR UN (1) PLAN TURÍSTICO DEL MUNICIPIO.                                                                                                                                                           </t>
  </si>
  <si>
    <t xml:space="preserve">NO DE PLANES TURISTICOS ELABORADOS                                                                                                                                                                      </t>
  </si>
  <si>
    <t xml:space="preserve">HACER UN (1) MAPA TURÍSTICO MUNICIPAL                                                                                                                                                                   </t>
  </si>
  <si>
    <t xml:space="preserve">NO DE MAPAS TURISTICOS REALIZADOS                                                                                                                                                                       </t>
  </si>
  <si>
    <t xml:space="preserve">CAPACITAR  VEINTE (20) GUÍAS TURÍSTICOS EN EL MUNICIPIO                                                                                                                                                 </t>
  </si>
  <si>
    <t xml:space="preserve">NO DE GUIAS CAPACITADOS                                                                                                                                                                                 </t>
  </si>
  <si>
    <t xml:space="preserve">DISEÑO COMO MÍNIMO DE DOS (2) RUTAS TURÍSTICAS                                                                                                                                                          </t>
  </si>
  <si>
    <t xml:space="preserve">NO DE RUTAS DISEÑADAS                                                                                                                                                                                   </t>
  </si>
  <si>
    <t xml:space="preserve">PERMANENCIA EN EL SISTEMA EDUCATIVO </t>
    <phoneticPr fontId="0" type="noConversion"/>
  </si>
  <si>
    <t xml:space="preserve">FAMILIAS BENEFICIADAS                                                                                                                                                                                   </t>
  </si>
  <si>
    <t>AGROPECUARIO</t>
  </si>
  <si>
    <t xml:space="preserve">INCREMENTAR LA PRODUCTIVIDAD Y RENTABILIDAD EN BENEFICIO DE LAS CONDICIONES DE VIDA DEL 50% LA POBLACIÓN                                                                                                     </t>
  </si>
  <si>
    <t>PORCENTAJE DE LA PPOBLACION BENEFICIADA</t>
  </si>
  <si>
    <t xml:space="preserve">COFINANCIAR DOS (2) PROYECTOS DE ADECUACIÓN DE TIERRAS PARA LAS CONVOCATORIAS DE AIS DEL MADR                                                                                                           </t>
  </si>
  <si>
    <t xml:space="preserve">NO DE PROYECTOS COFINANCIADOS                                                                                                                                                                           </t>
  </si>
  <si>
    <t xml:space="preserve">INSCRIBIR UN (1) PROYECTO DE ADQUISICIÓN DE TIERRAS PARA LOS CAMPESINOS MÁS DESFAVORECIDOS                                                                                                              </t>
  </si>
  <si>
    <t xml:space="preserve">NO DE PROYECTOS PRESENTADOS                                                                                                                                                                             </t>
  </si>
  <si>
    <t xml:space="preserve">APOYO A SEIS (6) CADENAS PRODUCTIVAS PROMISORIAS DEL MUNICIPIO (CAÑA PANELERA, FRUTALES (MANGO, AGUACATE, CÍTRICOS), CACAO, CARNICA, CAFÉ Y AROMÁTICAS).                                                </t>
  </si>
  <si>
    <t xml:space="preserve">NO DE CADENAS PRODUCTIVAS APOYADAS                                                                                                                                                                      </t>
  </si>
  <si>
    <t xml:space="preserve">CONSTRUCCIÓN DE UN (1)  CENTRO DE PROCESAMIENTO DE PANELA EN EL MUNICIPIO DE APULO.                                                                                                                     </t>
  </si>
  <si>
    <t xml:space="preserve">PORCENTAJE DE INVENTARIO                                                                                                                                                                                </t>
  </si>
  <si>
    <t xml:space="preserve">INSCRIBIR UN (01) PROYECTO DE MEJORAMIENTO DE VIVIENDA URBANA PARA BENEFICIAR 50 FAMILIAS DEL MUNICIPIO                                                                                                 </t>
  </si>
  <si>
    <t xml:space="preserve">NO DE PROYECTOS INSCRITOS                                                                                                                                                                               </t>
  </si>
  <si>
    <t xml:space="preserve">REALIZAR UN  (01) CENSO  A LAS VIVIENDAS QUE SE ENCUENTREN EN ZONAS DE ALTO RIESGO EN LA RIVERA DEL RÍO APULO Y RÍO BOGOTA UBICADOS EN EL CASCO URBANO                                                  </t>
  </si>
  <si>
    <t xml:space="preserve">NO DE CENSOS REALIZADOS                                                                                                                                                                                 </t>
  </si>
  <si>
    <t xml:space="preserve">INSCRIBIR (01) PROYECTO DE REUBICACIÓN PARA BENEFICIAR A LAS FAMILIAS  UBICADAS EN ZONA DE ALTO RIESGO DE LOS RIOS APULO Y BOGOTA.                                                                      </t>
  </si>
  <si>
    <t xml:space="preserve">INSCRIBIR UN (01) PROYECTO DE VIVIENDA DE INTERÉS SOCIAL                                                                                                                                                </t>
  </si>
  <si>
    <t xml:space="preserve">HACER UN INVENTARIO PARA DETERMINAR LAS NECESIDADES DE VIVIENDA NUEVA.                                                                                                                                  </t>
  </si>
  <si>
    <t xml:space="preserve">BENEFICIAR A 30 FAMILIAS CON LA INSCRIPCIÓN DE UN PROGRAMA DE CONSTRUCCIÓN DE VIVIENDA EN SITIO PROPIO Y MEJORAMIENTO DE VIVIENDA.                                                                      </t>
  </si>
  <si>
    <t xml:space="preserve">AÑO </t>
  </si>
  <si>
    <t xml:space="preserve">MUNICIPIO </t>
  </si>
  <si>
    <t xml:space="preserve">APULO </t>
  </si>
  <si>
    <t xml:space="preserve">CÓDIGO DANE </t>
  </si>
  <si>
    <t xml:space="preserve">PLAN DE DESARROLLO </t>
  </si>
  <si>
    <t xml:space="preserve">APULO, CENTRO DE PROGRESO , DIAMANTE DEL TEQUENDAMA </t>
  </si>
  <si>
    <t>25-599</t>
  </si>
  <si>
    <t xml:space="preserve">DIMENCION </t>
  </si>
  <si>
    <t xml:space="preserve">SECTOR </t>
  </si>
  <si>
    <t xml:space="preserve">FORTALECIMIENTO SOCIAL </t>
  </si>
  <si>
    <t>INFRAESTRUCTURA PARA EL DESARROLLO</t>
  </si>
  <si>
    <t>APULO REMANSO DE PAZ</t>
  </si>
  <si>
    <t>DESARROLLO SOSTENIBLE</t>
  </si>
  <si>
    <t>EFICIENCIA ADMINISTRATIVA</t>
  </si>
  <si>
    <t xml:space="preserve">APULO SEGURO </t>
  </si>
  <si>
    <t>PROGRAMA</t>
  </si>
  <si>
    <t xml:space="preserve">INCREMENTO EN EL NIVEL COGNOCITIVO </t>
  </si>
  <si>
    <t xml:space="preserve">COBERTURA DEL SISTEMA EDUCATIVO </t>
  </si>
  <si>
    <t>COBERTURA EN SALUD</t>
  </si>
  <si>
    <t xml:space="preserve">ATENCION A GRUPOS VULNERABLES </t>
  </si>
  <si>
    <t xml:space="preserve">PROGRAMAS DE NUTRICION </t>
  </si>
  <si>
    <t xml:space="preserve">CREAR AFINIDAD POR EL DEPORTE </t>
  </si>
  <si>
    <t>CREAR AFINIDAD POR LA CULTURA</t>
  </si>
  <si>
    <t xml:space="preserve">GARANTIZAR COBERTURA DE AGUA POTABLE Y SANEMIENTO BASICO </t>
  </si>
  <si>
    <t xml:space="preserve">AMPLIACION DE  COBERTURA DE SERVICIOS PUBLICOS </t>
  </si>
  <si>
    <t xml:space="preserve">GARANTIZAR EL SANEAMIENTO BASICO </t>
  </si>
  <si>
    <t>VIVIENDA PROPIA</t>
  </si>
  <si>
    <t xml:space="preserve">PRODUCCION Y DESARROLLO AGROPECUARIO </t>
  </si>
  <si>
    <t>ASISTENCIA AGROPECUARIA</t>
  </si>
  <si>
    <t xml:space="preserve">MEJORAR LA CONECTIVIDAD PARA TODOS </t>
  </si>
  <si>
    <t xml:space="preserve">CUIDADNDO EL MEDIO AMBIENTE </t>
  </si>
  <si>
    <t xml:space="preserve">GENERANDO UN AMBIENTE SANO </t>
  </si>
  <si>
    <t xml:space="preserve">RECUPERACIÓN DEL SISTEMA AMBIENTAL </t>
  </si>
  <si>
    <t xml:space="preserve">MITIGAR EL RIESGO </t>
  </si>
  <si>
    <t>FORTALECIMIENTO DE LAS INDUSTRIAS</t>
  </si>
  <si>
    <t>CAPACIDAD ADMINISTRATIVA</t>
  </si>
  <si>
    <t xml:space="preserve">REDUCCION DE LA DEUDA DE MOROSOS </t>
  </si>
  <si>
    <t xml:space="preserve">EQUIPAMIENTO MUNIICPAL </t>
  </si>
  <si>
    <t xml:space="preserve">SOSTENIBILIDAD MUNICIPAL </t>
  </si>
  <si>
    <t>ATENCION CIUDADANA</t>
  </si>
  <si>
    <t xml:space="preserve">GENERAR SEGURIDAD SOCIAL </t>
  </si>
  <si>
    <t xml:space="preserve">APOYO A VEEDURIAS </t>
  </si>
  <si>
    <t xml:space="preserve">INVENT. </t>
  </si>
  <si>
    <t xml:space="preserve">ALUMNOS </t>
  </si>
  <si>
    <t xml:space="preserve">PORCENTAJE DE IMPLEMENTACION                                                                                                                                                                            </t>
  </si>
  <si>
    <t xml:space="preserve">REALIZAR UN INVENTARIO DEL 100% DE LAS VIVIENDAS QUE REQUIEREN SANEAMIENTO BÁSICO Y/O MEJORAMIENTO ESTRUCTURAL EN LA PARTE URBANA                                                                      </t>
  </si>
  <si>
    <t xml:space="preserve">REALIZAR UNA (1) CAMPAÑA PARA DISMINUIR EL ÍNDICE DE EMBARAZOS EN LAS ADOLESCENTES.                                                                                                                     </t>
  </si>
  <si>
    <t xml:space="preserve">CAPACITAR A CIEN (100) JÓVENES RECIÉN EGRESADOS DEL COLEGIO MUNICIPAL PARA INCORPORARLOS EN PROCESOS PRODUCTIVOS DEL MUNICIPIO.                                                                         </t>
  </si>
  <si>
    <t xml:space="preserve">ADECUACIÓN  EN UN 50 % DE  LA ESTACIÓN DE POLICÍA                                                                                                                                                       </t>
  </si>
  <si>
    <t xml:space="preserve">% DE LA ESTACION DE POLICIA MEJORADA                                                                                                                                                                    </t>
  </si>
  <si>
    <t>PLAN DE DESARROLLO (APULO, CENTRO DE PROGRESO, DIAMANTE DEL TEQUENDAMA)</t>
  </si>
  <si>
    <t>SISTEMA DEPARTAMENTAL DE EVALUACION A LA GESTION MUNICIPAL</t>
  </si>
  <si>
    <t xml:space="preserve">COMPONENTE DE EFICIENCIA - PLAN DE ACCION </t>
  </si>
  <si>
    <t>DEPARTAMENTO:</t>
  </si>
  <si>
    <t>CUNDINAMARCA</t>
  </si>
  <si>
    <t>AÑO  :</t>
  </si>
  <si>
    <t>FORMATO DAPC:</t>
  </si>
  <si>
    <t>No</t>
  </si>
  <si>
    <t>MUNICIPIO :</t>
  </si>
  <si>
    <t xml:space="preserve">HOJA No </t>
  </si>
  <si>
    <t xml:space="preserve">DE </t>
  </si>
  <si>
    <t>CODIGO DEL DANE :</t>
  </si>
  <si>
    <t>PLAN DE DESARROLLO :</t>
  </si>
  <si>
    <t>EJE / AREA / DIMENSION :</t>
  </si>
  <si>
    <t>META DE RESULTADO PARA EL PERIODO DE GOBIERNO</t>
  </si>
  <si>
    <t>HABT</t>
  </si>
  <si>
    <t>META DE RESULTADO ANUAL :</t>
  </si>
  <si>
    <t>SECTOR :</t>
  </si>
  <si>
    <t>CODIGO</t>
  </si>
  <si>
    <t>1.1.1.</t>
  </si>
  <si>
    <t>/</t>
  </si>
  <si>
    <t>%</t>
  </si>
  <si>
    <t>PROGRAMA :</t>
  </si>
  <si>
    <t>PROYECTO Y SUS ACCIONES</t>
  </si>
  <si>
    <t>FUENTES DE RECURSOS DE INVERSION EN EL PRESENTE AÑO (PRESUPUESTO EN MILES)</t>
  </si>
  <si>
    <t>ENTTIDAD RESPONSABLE</t>
  </si>
  <si>
    <t>OBSERVACIONES</t>
  </si>
  <si>
    <t>NOMBRE DEL PROYECTO</t>
  </si>
  <si>
    <t xml:space="preserve">META FISICA </t>
  </si>
  <si>
    <t>AVANCE FISICO AL A FECHA</t>
  </si>
  <si>
    <t>PORCENTAJE DE AVANCE FISICO</t>
  </si>
  <si>
    <t>POBLACION BENEFICIADA  (HABITANTES)</t>
  </si>
  <si>
    <t>PORCENTAJE ACUMULADO EN EL PROGRAMA</t>
  </si>
  <si>
    <t>TOTAL PROGRAMADO</t>
  </si>
  <si>
    <t xml:space="preserve">TOTAL EJECUTADO </t>
  </si>
  <si>
    <t>SGP</t>
  </si>
  <si>
    <t>PROPIOS</t>
  </si>
  <si>
    <t>FOSYGA</t>
  </si>
  <si>
    <t>ETESA</t>
  </si>
  <si>
    <t>REGALIAS</t>
  </si>
  <si>
    <t>CONVENIOS</t>
  </si>
  <si>
    <t>OTROS</t>
  </si>
  <si>
    <t>R.D.</t>
  </si>
  <si>
    <t>1.</t>
  </si>
  <si>
    <t>MANTEN.</t>
  </si>
  <si>
    <t>ALCALDIA</t>
  </si>
  <si>
    <t>MEJORAS LOCATIVAS</t>
  </si>
  <si>
    <t>2.</t>
  </si>
  <si>
    <t>3.</t>
  </si>
  <si>
    <t>TOTAL</t>
  </si>
  <si>
    <t>INICIO</t>
  </si>
  <si>
    <t xml:space="preserve">DATOS DEL PROYECTO </t>
  </si>
  <si>
    <t xml:space="preserve">REALIZAR POR LO MENOS 3 (TRES) AFOROS A FUENTES HÍDRICAS DE ABASTECIMIENTO DE ACUEDUCTOS                                                                                                                </t>
  </si>
  <si>
    <t xml:space="preserve">NO DE AFOROS REALIZADOS                                                                                                                                                                                 </t>
  </si>
  <si>
    <t xml:space="preserve">ATENCION A 200 FAMILIAS EN SANEAMIENTO BASICO A TRAVES DE LA IMPLEMENTACION DEL PROYECTO                                                                                                                </t>
  </si>
  <si>
    <t xml:space="preserve">ORGANIZAR  DIEZ (10) COMITÉS DE VIGILANCIA CIUDADANA.                                                                                                                                                   </t>
  </si>
  <si>
    <t xml:space="preserve">NO DE COMITÉS ORGANIZADOS                                                                                                                                                                               </t>
  </si>
  <si>
    <t xml:space="preserve">IMPLEMENTACIÓN DE  (01) RED CONTRA EL MALTRATO INFANTIL OPERANDO.                                                                                                                                       </t>
  </si>
  <si>
    <t xml:space="preserve">NO DE REDES CONTRA EL MALTRATO INFANTIL                                                                                                                                                                 </t>
  </si>
  <si>
    <t xml:space="preserve">REALIZAR (8) TALLERES DE CAPACITACIÓN PARA LA PROMOCIÓN DE LA SOLUCIÓN PACÍFICA DE CONFLICTOS.                                                                                                          </t>
  </si>
  <si>
    <t xml:space="preserve">CAPACITAR A CIEN (100) JÓVENES EN TEMAS DE PREVENCIÓN DEL DELITO.                                                                                                                                       </t>
  </si>
  <si>
    <t xml:space="preserve">PORCENTAJE DE CONSTRUCCION DE LA PLANTAS REALIZADAS                                                                                                                                                     </t>
  </si>
  <si>
    <t xml:space="preserve">AGUA POTABLE Y SANEAMIENTO BASICO </t>
  </si>
  <si>
    <t xml:space="preserve">AMPLIAR LA COBERTURA EN ACUEDUCTO EN LA ZONA URBANA Y RURAL EN UN PORCENTAJE DEL 95%                                                                                                                    </t>
  </si>
  <si>
    <t xml:space="preserve">PORCENTAJE DE COBERTURA DEL SERVIXCIO DE ACUEDUCTO                                                                                                                                                      </t>
  </si>
  <si>
    <t xml:space="preserve">CUBRIMIENTO A DIEZ (10) VEREDAS DEL MUNICIPIO CON EL SERVICIO DE ACUEDUCTO.                                                                                                                             </t>
  </si>
  <si>
    <t xml:space="preserve">NO DE VEREDAS CUBIERTAS CON EL SERVICIO DE ACUEDUCTO                                                                                                                                                    </t>
  </si>
  <si>
    <t xml:space="preserve">AMPLIAR LAS REDES EN UN  98% DE  LA COBERTURA DEL SERVICIO DE ACUEDUCTO EN EL SECTOR URBANO                                                                                                             </t>
  </si>
  <si>
    <t xml:space="preserve">% DE COBERTURA  DE AMPLIACION DE REDES DE ACUEDUCTO DE ACUEDUCTO                                                                                                                                        </t>
  </si>
  <si>
    <t xml:space="preserve">CREAR Y PONER EN FUNCIONAMIENTO LA EMPRESA MUNICIPAL DE SERVICIOS PUBLICOS                                                                                                                              </t>
  </si>
  <si>
    <t xml:space="preserve">NUMERO DE EMPORESAS CREADAS                                                                                                                                                                             </t>
  </si>
  <si>
    <t xml:space="preserve">REALIZAR UN (1) CONVENIO QUE PROPENDA POR LA COOPERACIÓN INTERINSTITUCIONAL Y EL DESARROLLO DE LA PROVINCIA.                                                                                            </t>
  </si>
  <si>
    <t xml:space="preserve">ADECUACION DE LA DE LA CASA DE GOBIERNO MUNICIPAL                                                                                                                                                       </t>
  </si>
  <si>
    <t xml:space="preserve">NO DE CASA DE GOBIERNO CONSTRUIDA                                                                                                                                                                       </t>
  </si>
  <si>
    <t>PREVENCION DE DELITOS</t>
  </si>
  <si>
    <t xml:space="preserve">LOGRAR GENERAR POLITICAS QUE DESARROLLES UN BIENESTAR SOCIAL QUE FAVORESCA A UN 90% DE LA POBLACION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</si>
  <si>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</si>
  <si>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REALIZAR CUATRO (4) TALLERES DE CAPACITACIÓN EN DERECHO INTERNACIONAL HUMANITARIO.                                                                                                                      </t>
  </si>
  <si>
    <t xml:space="preserve">REALIZAR UNA (1) CAPACITACIÓN EN DEMOCRACIA PARTICIPATIVA.                                                                                                                                              </t>
  </si>
  <si>
    <t xml:space="preserve">CAPACITAR A LOS LIDERES COMUNALES DE LAS VEINTINUEVE (29) VEREDAS EN RESOLUCIÓN PACIFICA Y CONCERTADA DE CONFLICTOS.                                                                                    </t>
  </si>
  <si>
    <t xml:space="preserve">NO DE LIDERES CAPACITADOS                                                                                                                                                                               </t>
  </si>
  <si>
    <t xml:space="preserve"> REALIZAR LA CONSTRUCCIÓN DEL 50% DE LA PLANTA DE TRATAMIENTO DE AGUAS RESIDUALES.                                                                                                                      </t>
  </si>
  <si>
    <t xml:space="preserve">PUBLICAR UN INFORME DE GESTIÓN ANUAL.                                                                                                                                                                   </t>
  </si>
  <si>
    <t xml:space="preserve">NO DE INFORMES PUBLICADOS                                                                                                                                                                               </t>
  </si>
  <si>
    <t xml:space="preserve">REALIZAR UNA CAPACITACIÓN ANUAL A LAS JUNTAS DE ACCIÓN COMUNAL DEL MUNICIPIO.                                                                                                                           </t>
  </si>
  <si>
    <t xml:space="preserve">APOYAR UNA (1) LOGÍSTICA PARA LA ELECCIÓN DE LOS REPRESENTANTES DE LA JUNTAS DE ACCIÓN COMUNAL.                                                                                                         </t>
  </si>
  <si>
    <t xml:space="preserve">NO DE ELECCIONES APOYADAS                                                                                                                                                                               </t>
  </si>
  <si>
    <t xml:space="preserve">REALIZAR UNA (1) REVISIÓN, AJUSTE Y/O REFORMULACIÓN DEL ESQUEMA DE ORDENAMIENTO TERRITORIAL.                                                                                                            </t>
  </si>
  <si>
    <t xml:space="preserve">NO DE REVISIONES REALIZADAS                                                                                                                                                                             </t>
  </si>
  <si>
    <t xml:space="preserve">IMPLEMENTACIÓN DE POR LO MENOS (2) PLANES PARCIALES RESULTADO DEL AJUSTE DEL EOT.                                                                                                                       </t>
  </si>
  <si>
    <t xml:space="preserve">NO DE PLANES PARCIALES IMPLEMENTADOS                                                                                                                                                                    </t>
  </si>
  <si>
    <t xml:space="preserve">CREAR UNA (1) OFICINA DE SERVICIOS PÚBLICOS DOMICILIARIOS MUNICIPAL.                                                                                                                                    </t>
  </si>
  <si>
    <t xml:space="preserve">NO DE OFICINAS CRADAS                                                                                                                                                                                   </t>
  </si>
  <si>
    <t xml:space="preserve">CREAR UNA (1) OFICINA DE CULTURA, RECREACIÓN DEPORTE Y TURISMO MUNICIPAL.                                                                                                                               </t>
  </si>
  <si>
    <t xml:space="preserve">NO DE OFICINAS CREADAS                                                                                                                                                                                  </t>
  </si>
  <si>
    <t xml:space="preserve">ELABORAR UN (1) MANUAL DE PROCESOS Y PROCEDIMIENTOS DEL MUNICIPIO                                                                                                                                       </t>
  </si>
  <si>
    <t xml:space="preserve">NO DE MANUAL DE PROCESOS Y PROCEDIMIENTOS ELABORADO                                                                                                                                                     </t>
  </si>
  <si>
    <t xml:space="preserve">IMPLEMENTAR UNO (1) EL SISTEMA DE CALIDAD EN LA ADMINISTRACIÓN DEL MUNICIPIO Y LA NORMA NTCGP-1000                                                                                                      </t>
  </si>
  <si>
    <t xml:space="preserve">NO DE SISTEMAS DE CALIDAD IMPLEMENTADOS                                                                                                                                                                 </t>
  </si>
  <si>
    <t xml:space="preserve">REALIZAR 4 TALLERES CON LA COMUNIDAD SOBRE CONTROL Y VEEDURÍA DE LOS PROYECTOS DE DESARROLLO.                                                                                                           </t>
  </si>
  <si>
    <t xml:space="preserve">NO DE PLAZAS MEJORADAS                                                                                                                                                                                  </t>
  </si>
  <si>
    <t xml:space="preserve">GENERAR DOS PROYECTOS QUE FORTALESCAN LA ECONOMIA MUNICIPAL </t>
  </si>
  <si>
    <t>NUMERO DE PROYECTOS GENERADOS</t>
  </si>
  <si>
    <t xml:space="preserve">ADECUACIÓN E IMPLEMENTACIÓN DE UNA (01) PLANTA DE PRODUCCIÓN DE ADOQUÍN Y SIMILARES                                                                                                                     </t>
  </si>
  <si>
    <t xml:space="preserve">NO DE PLANTAS D E ADOQUIN IMPLEMENTADAS                                                                                                                                                                 </t>
  </si>
  <si>
    <t xml:space="preserve">FORMULACIÓN E INSCRIPCIÓN DE DOS (02) PROYECTOS DE DISTRITOS DE RIEGO                                                                                                                                   </t>
  </si>
  <si>
    <t xml:space="preserve">NO DE PROYECTOS DE RIEGO PRESENTADOS                                                                                                                                                                    </t>
  </si>
  <si>
    <t>OPTIMIZACION DEL SISTEMA ADMISNITRATIVO PARA PORPONDER UNA ATENCION AL 100% DE LA POBLACION APULEÑA CON CALIDAD</t>
  </si>
  <si>
    <t>PORCENTAJE LA POBLACION ATENDIDAD</t>
  </si>
  <si>
    <t xml:space="preserve">REALIZAR UN (1) DIAGNOSTICO DEL FUNCIONAMIENTO Y OPERATIVIDAD DE LA ADMINISTRACIÓN MUNICIPAL                                                                                                            </t>
  </si>
  <si>
    <t xml:space="preserve">REALIZAR UNA (1) REESTRUCTURACIÓN A LA ADMINISTRACIÓN MUNICIPAL.                                                                                                                                        </t>
  </si>
  <si>
    <t xml:space="preserve">NO DE REESTRUCTURACIONES REALIZADAS                                                                                                                                                                     </t>
  </si>
  <si>
    <t xml:space="preserve">NO DE EVENTOS REALIZADOS                                                                                                                                                                                </t>
  </si>
  <si>
    <t xml:space="preserve">AUMENTAR EN UN 5% LOS RESULTADOS EN RELACION CON EL AÑO ANTERIOR EN LAS PRUEBAS ICFES                                                                                                                   </t>
  </si>
  <si>
    <t xml:space="preserve">PORCENTAJE DE MEJORAMIENTO EN LOS RESULATDOS DE PRUEBAS ICFES                                                                                                                                           </t>
  </si>
  <si>
    <t xml:space="preserve">REALIZAR (1) UN SIMULACRO ANUAL DEL EXAMEN DE ICFES.                                                                                                                                                    </t>
  </si>
  <si>
    <t>EMPRESAS</t>
  </si>
  <si>
    <t>INVT.</t>
  </si>
  <si>
    <t>INVNT.</t>
  </si>
  <si>
    <t>3.1.4.</t>
  </si>
  <si>
    <t>4.1.1.</t>
  </si>
  <si>
    <t>5.1.1.</t>
  </si>
  <si>
    <t>CAMPAÑ.</t>
  </si>
  <si>
    <t>ALIANZAS</t>
  </si>
  <si>
    <t>SISTEMA</t>
  </si>
  <si>
    <t>PORTALES</t>
  </si>
  <si>
    <t>5.3.1.</t>
  </si>
  <si>
    <t>5.2.1.</t>
  </si>
  <si>
    <t>5.3.2.</t>
  </si>
  <si>
    <t>6.1.1.</t>
  </si>
  <si>
    <t>LIDERES CAPAC.</t>
  </si>
  <si>
    <t>DOTACION</t>
  </si>
  <si>
    <t>JOVENES</t>
  </si>
  <si>
    <t xml:space="preserve">CONVENIO </t>
  </si>
  <si>
    <t>CONSJ. SEGURIS</t>
  </si>
  <si>
    <t>FONDO</t>
  </si>
  <si>
    <t>DOTAC.</t>
  </si>
  <si>
    <t>COMITES</t>
  </si>
  <si>
    <t>REDES</t>
  </si>
  <si>
    <t>6.1.2.</t>
  </si>
  <si>
    <t xml:space="preserve">REALIZAR UN (1) INVENTARIO DE LAS INSTALACIONES COMUNALES EN EL MUNICIPIO                                                                                                                               </t>
  </si>
  <si>
    <t xml:space="preserve">REALIZAR EL MEJORAMIENTO Y MANTENIMIENTO DE UN (01) ANCIANATO                                                                                                                                           </t>
  </si>
  <si>
    <t xml:space="preserve">NO DE ANCIANATOS MEJORADOS                                                                                                                                                                              </t>
  </si>
  <si>
    <t xml:space="preserve">MEJORAMIENTO DE LA PLAZA DE MERCADO MUNICIPAL                                                                                                                                                           </t>
  </si>
  <si>
    <t xml:space="preserve">NO DE INVENTARIOS REALIZADOS                                                                                                                                                                            </t>
  </si>
  <si>
    <t xml:space="preserve">GARANTIZAR QUE EL 100% DE LOS ALUMNOS (392) CUENTEN CON EL SERVICIO DE TRANSPORTE ESCOLAR.                                                                                                              </t>
  </si>
  <si>
    <t xml:space="preserve">NUMERO DE ALUMNOS ATENDIDOS CON TRANSPORTE ESCOLAR                                                                                                                                                      </t>
  </si>
  <si>
    <t xml:space="preserve"> LOGRAR QUE EL 95%  LOS NIÑOS EN EDAD ESCOLAR ESTEN MATRICULADOS EN ALGUNA INSTITUCION EDUCATIVA                                                                                                        </t>
  </si>
  <si>
    <t xml:space="preserve"> DAR ALIMENTACION A 498 DE LOS ESCOLARES DEL MUNICIPIO.                                                                                                                                                 </t>
  </si>
  <si>
    <t xml:space="preserve">NUMERO DE ESCOLARES BENEFICADOS CON RACION ALIMENTARIA                                                                                                                                                  </t>
  </si>
  <si>
    <t xml:space="preserve">DOTAR 4 INSTITUCIONES EDUCATIVAS CON ELEMENTOS PEDAGOGICOS NECESARIOS                                                                                                                                   </t>
  </si>
  <si>
    <t xml:space="preserve">NUMERO DE INSTITUCIONES DOTADAS                                                                                                                                                                         </t>
  </si>
  <si>
    <t xml:space="preserve">REALIZAR 2 EVENTOS ANUALES  FORMATIVOS CON PADRES DE FAMILIA PARA EL MEJORAMIENTO DE LA CALIDAD EDUCATIVA                                                                                               </t>
  </si>
  <si>
    <t>Línea de base Indicador producto (Diciembre de 2007)</t>
  </si>
  <si>
    <t>Valor esperado del indicador de producto cuatrienio</t>
  </si>
  <si>
    <t>Ponderador sectorial cuatrienio</t>
  </si>
  <si>
    <t>Ponderador sectorial para la vigencia 2008</t>
  </si>
  <si>
    <t>VALOR ESPERADO EN EL 2008</t>
  </si>
  <si>
    <t>VALOR REALIZADO EN EL 2008</t>
  </si>
  <si>
    <t xml:space="preserve">PORCENTAJE DE CUMPLIMIENTO </t>
  </si>
  <si>
    <t>RECURSOS DEL SGP PROGRAMADOS PARA EL 2008</t>
  </si>
  <si>
    <t>RECURSOS EJECUTADOS EN EL 2008</t>
  </si>
  <si>
    <t>VALOR ESPERADO EN EL 2009</t>
  </si>
  <si>
    <t>VALOR REALIZADO EN EL 2009</t>
  </si>
  <si>
    <t>RECURSOS DEL SGP PROGRAMADOS PARA EL 2009</t>
  </si>
  <si>
    <t>RECURSOS EJECUTADOS EN EL 2009</t>
  </si>
  <si>
    <t>VALOR ESPERADO EN EL 2010</t>
  </si>
  <si>
    <t>VALOR REALIZADO EN EL 2010</t>
  </si>
  <si>
    <t>RECURSOS DEL SGP PROGRAMADOS PARA EL 2010</t>
  </si>
  <si>
    <t>RECURSOS EJECUTADOS EN EL 2010</t>
  </si>
  <si>
    <t>VALOR ESPERADO EN EL 2011</t>
  </si>
  <si>
    <t>VALOR REALIZADO EN EL 2011</t>
  </si>
  <si>
    <t>RECURSOS DEL SGP PROGRAMADOS PARA EL 2011</t>
  </si>
  <si>
    <t>RECURSOS EJECUTADOS EN EL 2011</t>
  </si>
  <si>
    <t>Recursos programados cuatrienio (Millones de pesos)</t>
  </si>
  <si>
    <t xml:space="preserve">RECURSOS DEL CUATRENIOO </t>
  </si>
  <si>
    <t>EDUCACION</t>
  </si>
  <si>
    <t xml:space="preserve">LOGRAR QUE EL 95% (1612)  LOS NIÑOS EN EDAD ESCOLAR ESTEN MATRICULADOS EN ALGUNA INSTITUCION EDUCATIVA                                                                                                  </t>
  </si>
  <si>
    <t xml:space="preserve">PORCENTAJE DE NIÑOS EN EDAD ESCOLAR MATRICULADOS                                                                                                                                                        </t>
  </si>
  <si>
    <t xml:space="preserve">ADECUACION DE 15  (100%) DE LAS INSTITUCIONES EDUCATIVAS DEL MUNICIPIO                                                                                                                                  </t>
  </si>
  <si>
    <t xml:space="preserve">NUMERO  DE ESCUELAS  ADECUADAS / 15                                                                                                                                                                     </t>
  </si>
  <si>
    <t xml:space="preserve">ELABORAR UN (1) INVENTARIO DE NECESIDADES DE INFRAESTRUCTURA Y EQUIPAMIENTO DE LAS INSTALACIONES EDUCATIVAS                                                                                             </t>
  </si>
  <si>
    <t xml:space="preserve">PORCENTAJE VINCULADO </t>
  </si>
  <si>
    <t xml:space="preserve">CAPACITAR A LAS VEINTINUEVE (29) JUNTAS DE ACCIÓN COMUNAL DEL MUNICIPIO EN PROCESOS DE PARTICIPACIÓN COMUNITARIA.                                                                                       </t>
  </si>
  <si>
    <t xml:space="preserve">NO DE JAC CAPACITADAS                                                                                                                                                                                   </t>
  </si>
  <si>
    <t xml:space="preserve">REALIZAR UNA (1) CAPACITACIÓN A LAS JAC EN ELABORACIÓN DE PROYECTOS                                                                                                                                     </t>
  </si>
  <si>
    <t xml:space="preserve">NO DE CAPACITACIONES REALIZADAS A LAS JAC                                                                                                                                                               </t>
  </si>
  <si>
    <t xml:space="preserve">100 MUJERES FORMADAS EN LIDERAZGO DE PROGRAMAS SOCIALES, COMUNITARIOS Y DERECHOS HUMANOS.                                                                                                               </t>
  </si>
  <si>
    <t xml:space="preserve">NO DE MEJERES FORMADAS                                                                                                                                                                                  </t>
  </si>
  <si>
    <t xml:space="preserve">CONFORMAR UNA (1) MESA DE MUJERES INTEGRADO POR LÍDERES COMUNITARIAS.                                                                                                                                   </t>
  </si>
  <si>
    <t>PROYECTOS DEL PLAN PLURIANUAL DE INVERSION MUNICIPAL 2008 CON PORCENTAJE DE EJECUCION SOBRE EL PLAN DE DESARROLLO</t>
  </si>
  <si>
    <t>Nro. Meta</t>
  </si>
  <si>
    <t>META DE RESULTADO</t>
  </si>
  <si>
    <t>INDICADOR</t>
  </si>
  <si>
    <t>Línea de base (Diciembre de 2007)</t>
  </si>
  <si>
    <t>VALOR ESPERADO EN EL CUATRENIO</t>
  </si>
  <si>
    <t>Ponderador meta resultado cuatrienio</t>
  </si>
  <si>
    <t>Valor del indicador de resultado vigencia 2009</t>
  </si>
  <si>
    <t>PORCENTAJE DE EJECUCION EN METAS</t>
  </si>
  <si>
    <t>PORCENTAJE DE EJECAMCION EN RECURSOS</t>
  </si>
  <si>
    <t>DESCRIPCION DE LA META DE PRODUCTO</t>
  </si>
  <si>
    <t xml:space="preserve">INDICADOR DE LA META DE PRODUCTO </t>
  </si>
  <si>
    <t xml:space="preserve">REALIZAR POR LO MENOS CUATRO (4) PROYECTOS PARA LA POBLACIÓN VULNERABLE Y DESPLAZAMIENTO FORZADO.                                                                                                       </t>
  </si>
  <si>
    <t xml:space="preserve">FORTALECIMIENTO INSTITUCIONAL </t>
  </si>
  <si>
    <t>LOGRAR UN 100% DE CONECTIVIDAD DE LOS HABITANTES CON AFINIDAD AL INTERNET Y COMUNICACIONES ALTERNATIVAS</t>
  </si>
  <si>
    <t>PORCENTAJE DE POBLACION BENEFICIADA</t>
  </si>
  <si>
    <t xml:space="preserve">REALIZAR UNA (1) CAMPAÑA PARA LA DONACIÓN DE COMPUTADORES PARA EDUCAR.                                                                                                                                  </t>
  </si>
  <si>
    <t xml:space="preserve">ESTABLECER UNA (1) ALIANZA CON LAS EMPRESAS DE TELECOMUNICACIONES PARA EL ACCESO AL SERVICIO DE INTERNET PÚBLICO.                                                                                       </t>
  </si>
  <si>
    <t xml:space="preserve">NO DE ALIANZAS REALIZADAS                                                                                                                                                                               </t>
  </si>
  <si>
    <t xml:space="preserve">DESARROLLAR UN SISTEMA DE INFORMACIÓN PARA EL MUNICIPIO.                                                                                                                                                </t>
  </si>
  <si>
    <t xml:space="preserve">NO DE SISTEMAS DE INFORMACION DESARROLLADOS                                                                                                                                                             </t>
  </si>
  <si>
    <t xml:space="preserve">MONTAJE DE UN (1) PORTAL WEB PARA EL MUNICIPIO.                                                                                                                                                         </t>
  </si>
  <si>
    <t xml:space="preserve">NO DE PORTALES WEB CREADOS                                                                                                                                                                              </t>
  </si>
  <si>
    <t>PARTICIPACION COMUNITARIA</t>
  </si>
  <si>
    <t xml:space="preserve">CAPACITAR Y VINCULAR A UN 30% DE POBLACION CON AFI NIDAD A LA PARTICIPACION COMUNITARIA A ACTIVIDADES QUE GENEREN UN IMPACTO SOCIAL </t>
  </si>
  <si>
    <t xml:space="preserve">DOTAR CON 20 EQUIPOS DE COMPUTO A LAS DIFERENTES ESCUELAS MUNICIPALES                                                                                                                                   </t>
  </si>
  <si>
    <t xml:space="preserve">NO DE COMPUTADORES ENTREGADOS                                                                                                                                                                           </t>
  </si>
  <si>
    <t xml:space="preserve">REALIZAR UN PROGRAMA NOCTURNO DE ALFABETIZACIÓN ANUAL QUE BENEFICIARA 100 ADULTOS EN EL CASCO URBANO.                                                                                                   </t>
  </si>
  <si>
    <t xml:space="preserve">NO DE PROGRAMAS REALIZADOS                                                                                                                                                                              </t>
  </si>
  <si>
    <t xml:space="preserve">ADECUAR UNA (1) ESCUELA COMO CENTRO DE EDUCACIÓN SUPERIOR SEMIPRESENCIAL Y MANTENERLA                                                                                                                   </t>
  </si>
  <si>
    <t xml:space="preserve">NO DE ESCUELAS ADECUADAS                                                                                                                                                                                </t>
  </si>
  <si>
    <t xml:space="preserve">REALIZAR 8 BRIGADAS DE SALUD SEXUAL Y REPRODUCTIVA .                                                                                                                                                    </t>
  </si>
  <si>
    <t xml:space="preserve">IMPLEMENTAR (1) UN MEDIO DE TRANSPORTE A NIÑOS DEL SECTOR RURAL CON DISCAPACIDAD                                                                                                                        </t>
  </si>
  <si>
    <t xml:space="preserve">NO DE MEDIOS DE TRANSPORTE IMPLEMENTADOS                                                                                                                                                                </t>
  </si>
  <si>
    <t xml:space="preserve">NO DE PROYECTOS IMPLEMENTADOS                                                                                                                                                                           </t>
  </si>
  <si>
    <t xml:space="preserve">PROMOVER 4 CONVERSATORIOS DE ADULTOS CON PRODUCTORES AGROPECUARIOS.                                                                                                                                     </t>
  </si>
  <si>
    <t>14.</t>
  </si>
  <si>
    <t>15.</t>
  </si>
  <si>
    <t>16.</t>
  </si>
  <si>
    <t>17.</t>
  </si>
  <si>
    <t>18.</t>
  </si>
  <si>
    <t>CASAS</t>
  </si>
  <si>
    <t>SITIOS</t>
  </si>
  <si>
    <t>DIAGNOSTICOS</t>
  </si>
  <si>
    <t>SITIOS ADECUAR</t>
  </si>
  <si>
    <t>PORCENTAJE</t>
  </si>
  <si>
    <t xml:space="preserve">DIAGNOSTICO </t>
  </si>
  <si>
    <t xml:space="preserve">RUTAS </t>
  </si>
  <si>
    <t>MIRADOR</t>
  </si>
  <si>
    <t>PLAN</t>
  </si>
  <si>
    <t>MAPA ELABORAR</t>
  </si>
  <si>
    <t>GUIAS</t>
  </si>
  <si>
    <t>EVENTOS</t>
  </si>
  <si>
    <t>DOTACIONES.</t>
  </si>
  <si>
    <t>FESTV.</t>
  </si>
  <si>
    <t>1.6.1.</t>
  </si>
  <si>
    <t>2.1.1.</t>
  </si>
  <si>
    <t xml:space="preserve">VEREDAS </t>
  </si>
  <si>
    <t>PORCT.</t>
  </si>
  <si>
    <t>AFOROS</t>
  </si>
  <si>
    <t>2.2.1.</t>
  </si>
  <si>
    <t>DIAGNOSTIC.</t>
  </si>
  <si>
    <t>2.2.2.</t>
  </si>
  <si>
    <t>PROYCT.</t>
  </si>
  <si>
    <t>COMPACTAD.</t>
  </si>
  <si>
    <t>2.3.1.</t>
  </si>
  <si>
    <t>FAMILIAS</t>
  </si>
  <si>
    <t>INVENTAR.</t>
  </si>
  <si>
    <t>PROYECT.</t>
  </si>
  <si>
    <t>INVET.</t>
  </si>
  <si>
    <t>BANCO IMPLENT.</t>
  </si>
  <si>
    <t>CADENAS</t>
  </si>
  <si>
    <t>CENTRO</t>
  </si>
  <si>
    <t>CENSO</t>
  </si>
  <si>
    <t>2.4.1.</t>
  </si>
  <si>
    <t>KILOMETROS</t>
  </si>
  <si>
    <t>KILOMET.</t>
  </si>
  <si>
    <t>VEREDAS</t>
  </si>
  <si>
    <t>ESTUDIOS</t>
  </si>
  <si>
    <t xml:space="preserve">ESTUDIOS </t>
  </si>
  <si>
    <t>INVENTARIOS</t>
  </si>
  <si>
    <t>REPOTENCIADAS</t>
  </si>
  <si>
    <t>CONSERVACION DE MICROCUENCAS</t>
  </si>
  <si>
    <t>2.5.1.</t>
  </si>
  <si>
    <t>2.4.2.</t>
  </si>
  <si>
    <t>MICRO CUENCAS</t>
  </si>
  <si>
    <t>3.1.1.</t>
  </si>
  <si>
    <t>3.1.2.</t>
  </si>
  <si>
    <t>COMITÉ.</t>
  </si>
  <si>
    <t>PGIR IMPLENTA</t>
  </si>
  <si>
    <t>TALLERES</t>
  </si>
  <si>
    <t>3.1.3.</t>
  </si>
  <si>
    <t xml:space="preserve">NO DE SIMULACROS REALIZADOS                                                                                                                                                                             </t>
  </si>
  <si>
    <t xml:space="preserve">DESARROLLAR (1) UN PROGRAMA TÉCNICO AGROPECUARIO PARA LOS ESTUDIANTES DE ULTIMO GRADO DE BACHILLERATO                                                                                                   </t>
  </si>
  <si>
    <t xml:space="preserve">NO DE PROGRAMAS DESARROLLADOS                                                                                                                                                                           </t>
  </si>
  <si>
    <t xml:space="preserve">% DE COMERCIANTES CAPACITADOS                                                                                                                                                                           </t>
  </si>
  <si>
    <t xml:space="preserve">CONFORMACIÓN DE POR LO MENOS UNA (1) COOPERATIVA DE TRANSPORTADORES PARA EL MUNICIPIO DE APULO                                                                                                          </t>
  </si>
  <si>
    <t xml:space="preserve">NO DE COOPERATIVAS CONFORMADAS                                                                                                                                                                          </t>
  </si>
  <si>
    <t xml:space="preserve">POBLACION VULNERABLE </t>
  </si>
  <si>
    <t xml:space="preserve">ATENDER Y BENEFICIAR AL 100% DE LA POBLACION VULNERABLE CON PROGRAMAS, PROYECTOS Y REDES DE PROTECCION </t>
  </si>
  <si>
    <t>PORCENTAJE DE POBLACION VULNERABLE BENEFICIADA</t>
  </si>
  <si>
    <t xml:space="preserve">ESTABLECIMIENTO DE CIEN (100) HUERTAS CASERAS PARA LA POBLACIÓN MÁS VULNERABLE.                                                                                                                         </t>
  </si>
  <si>
    <t xml:space="preserve">NO DE HUERTAS ESTABLECIDAS                                                                                                                                                                              </t>
  </si>
  <si>
    <t xml:space="preserve">ATENDER A CINCUENTA (50) ADULTOS MAYORES VULNERABLES CON PROGRAMAS DE NUTRICIÓN, SALUD, RECREACIÓN Y TURISMO                                                                                            </t>
  </si>
  <si>
    <t xml:space="preserve">NO DE ADULTOS MAYORES ATENDIDOS                                                                                                                                                                         </t>
  </si>
  <si>
    <t xml:space="preserve">IMPLEMENTAR UN (1) PROYECTO PRODUCTIVO CON ANCIANOS VINCULADOS AL ALBERGUE MUNICIPAL.                                                                                                                   </t>
  </si>
  <si>
    <t xml:space="preserve">CREACIÓN DE UNA (1) PLANTA DE ADOQUÍN EN EL MUNICIPIO DE APULO.                                                                                                                                         </t>
  </si>
  <si>
    <t xml:space="preserve">NO DE PLANTAS DE ADOQUIN CREADAS                                                                                                                                                                        </t>
  </si>
  <si>
    <t xml:space="preserve">IMPLEMENTACIÓN DE UNA (1) DESPULPADORA DE FRUTAS EN EL MUNICIPIO.                                                                                                                                       </t>
  </si>
  <si>
    <t xml:space="preserve">NO DESPULPADORAS IMPLEMENTADAS                                                                                                                                                                          </t>
  </si>
  <si>
    <t xml:space="preserve">REALIZAR TRES (3) CAPACITACIONES AL SECTOR PRODUCTIVO EN LA OFERTA DE BIENES Y SERVICIOS                                                                                                                </t>
  </si>
  <si>
    <t xml:space="preserve">REALIZAR UN (1) ESTUDIO DE MERCADEO DE LA OFERTA MUNICIPAL                                                                                                                                              </t>
  </si>
  <si>
    <t xml:space="preserve">REALIZAR CUATRO (4) FERIAS COMERCIALES Y ARTESANALES EN EL MUNICIPIO.                                                                                                                                   </t>
  </si>
  <si>
    <t xml:space="preserve">NO DE FERIAS REALIZADAS                                                                                                                                                                                 </t>
  </si>
  <si>
    <t xml:space="preserve">CAPACITAR AL 50% DE LOS COMERCIANTES PARA LA ATRACCIÓN TURÍSTICA DEL MUNICIPIO.                                                                                                                         </t>
  </si>
  <si>
    <t xml:space="preserve">CREACIÓN DE UNA (1) ASOCIACIÓN DE PRODUCTORES AGROPECUARIOS DE APULO                                                                                                                                    </t>
  </si>
  <si>
    <t xml:space="preserve">NO DE ASOCIACIONES CREADAS                                                                                                                                                                              </t>
  </si>
  <si>
    <t xml:space="preserve">POSICIONAR POR LO MENOS UN (1) PRODUCTO EN EL MERCADO NACIONAL                                                                                                                                          </t>
  </si>
  <si>
    <t xml:space="preserve">NO DE PRODUCTOS POSICIONADOS                                                                                                                                                                            </t>
  </si>
  <si>
    <t xml:space="preserve">REALIZAR UN (1) INVENTARIO DE LAS EXPLOTACIONES MINERAS DEL MUNICIPIO                                                                                                                                   </t>
  </si>
  <si>
    <t xml:space="preserve">ESTABLECER UN (1) CONVENIO CON LAS ENTIDADES PRIVADAS DE EXPLOTACIÓN MINERA QUE PROMUEVA LA GENERACIÓN DE EMPLEO Y  REINVERSIÓN DE ESTAS EN EL MUNICIPIO.                                               </t>
  </si>
  <si>
    <t xml:space="preserve">NO DE CONVENIOS REALIZADOS                                                                                                                                                                              </t>
  </si>
  <si>
    <t xml:space="preserve">IMPLEMENTACIÓN DE UNA (1) PLANTA PROCESAMIENTO DE PANELA EN EL MUNICIPIO DE APULO.                                                                                                                      </t>
  </si>
  <si>
    <t xml:space="preserve">NO DE PLANTAS DE PROCESAMIENTO IMPLEMENTADAS                                                                                                                                                            </t>
  </si>
  <si>
    <t xml:space="preserve">REALIZAR CUATRO (4) CAPACITACIONES A LA COMUNIDAD EN ACCIONES DE PREVENCIÓN DE EMERGENCIAS Y DESASTRES COMO PRIMEROS RESPONDIENTES.                                                                     </t>
  </si>
  <si>
    <t xml:space="preserve">NO DE CAPACITACIONES REALIZADAS                                                                                                                                                                         </t>
  </si>
  <si>
    <t xml:space="preserve">CREAR UNA (1) BRIGADA DE BOMBEROS EN EL MUNICIPIO PARA LA ATENCIÓN DE LAS EMERGENCIAS COMO PRIMER RESPONDIENTE.                                                                                         </t>
  </si>
  <si>
    <t xml:space="preserve">NO DE BRIGADAS DE BOMBEROS CREADAS                                                                                                                                                                      </t>
  </si>
  <si>
    <t xml:space="preserve">REALIZAR UN (1) PLAN LOCAL PARA LA PREVENCIÓN Y ATENCIÓN DE DESASTRES                                                                                                                                   </t>
  </si>
  <si>
    <t xml:space="preserve">NO DE PLANES LOCALES REALIZADOS                                                                                                                                                                         </t>
  </si>
  <si>
    <t xml:space="preserve">CRECIMIENTO ECONOMICO </t>
  </si>
  <si>
    <t xml:space="preserve">INCREMENTAR LA PARTICIPACIÓN EMPRESARIAL, COMERCIAL Y AGROINDUSTRIAL PARA LA GENERACIÓN DE EMPLEO DE UN 60% DE LA POBLACION                                                                                                        </t>
  </si>
  <si>
    <t xml:space="preserve">POCENTAJE DE LA POBLACION BENEFICIADA                                                                                                                                                                                                        </t>
  </si>
  <si>
    <t xml:space="preserve">REALIZAR  OCHO (8) CAPACITACIONES EN PROCESOS DE COMERCIALIZACIÓN DE LA PRODUCCIÓN AGROPECUARIA MUNICIPAL                                                                                               </t>
  </si>
  <si>
    <t xml:space="preserve">% DE AMPLIACION DE COBERTURA                                                                                                                                                                            </t>
  </si>
  <si>
    <t xml:space="preserve">VINCULAR A 100 PERSONAS DISCAPACITADAS EN LOS PROGRAMAS DE NUTRICIÓN, EDUCACIÓN, ATENCIÓN ESPECIAL Y ACTIVIDADES DEPORTIVAS Y RECREATIVAS                                                               </t>
  </si>
  <si>
    <t xml:space="preserve">NO DE PERSONAS VINCULADAS                                                                                                                                                                               </t>
  </si>
  <si>
    <t xml:space="preserve">REALIZAR UN (1) PROYECTO PRODUCTIVO CON PERSONAS VINCULADAS AL CENTRO DE VIDA SENSORIAL                                                                                                                 </t>
  </si>
  <si>
    <t xml:space="preserve">CAPACITAR A 50 DISCAPACITADOS EN PROGRAMAS PRODUCTIVOS.                                                                                                                                                 </t>
  </si>
  <si>
    <t xml:space="preserve">NO DE DISCAPACITADOS CAPACITADOS                                                                                                                                                                        </t>
  </si>
  <si>
    <t xml:space="preserve">CAPACITAR A 20 DESPLAZADOS EN PROGRAMAS PRODUCTIVOS.                                                                                                                                                    </t>
  </si>
  <si>
    <t xml:space="preserve">NO DE DESPLAZADOS CAPACITADOS                                                                                                                                                                           </t>
  </si>
  <si>
    <t xml:space="preserve">NO DE COMITES CAPACITADOS                                                                                                                                                                               </t>
  </si>
  <si>
    <t xml:space="preserve">NO DE CIDEA CREADOS                                                                                                                                                                                     </t>
  </si>
  <si>
    <t xml:space="preserve">IMPLEMENTAR EL PLAN GENERAL DE RESIDUOS SÓLIDOS PGIR.                                                                                                                                                   </t>
  </si>
  <si>
    <t>1.1.2.</t>
  </si>
  <si>
    <t>ESCOLARES</t>
  </si>
  <si>
    <t>INSTITUCIONS.</t>
  </si>
  <si>
    <t xml:space="preserve">EVENTOS </t>
  </si>
  <si>
    <t xml:space="preserve">CON PARTICIPACION COMUNITARIA </t>
  </si>
  <si>
    <t>1.1.3.</t>
  </si>
  <si>
    <t>4.</t>
  </si>
  <si>
    <t>5.</t>
  </si>
  <si>
    <t>6.</t>
  </si>
  <si>
    <t>7.</t>
  </si>
  <si>
    <t>8.</t>
  </si>
  <si>
    <t>9.</t>
  </si>
  <si>
    <t xml:space="preserve">SIMULACRO </t>
  </si>
  <si>
    <t xml:space="preserve">PROGRAMA </t>
  </si>
  <si>
    <t>EQUIPOS</t>
  </si>
  <si>
    <t>ESCUELAS</t>
  </si>
  <si>
    <t>BRIGADAS</t>
  </si>
  <si>
    <t>CAPACITACIONES</t>
  </si>
  <si>
    <t>CAMPAÑAS</t>
  </si>
  <si>
    <t>ACTUALIZACIONES</t>
  </si>
  <si>
    <t>1.2.1.</t>
  </si>
  <si>
    <t>CAMPAÑA</t>
  </si>
  <si>
    <t xml:space="preserve">PROGRAMAS </t>
  </si>
  <si>
    <t>MUESTRAS</t>
  </si>
  <si>
    <t>1.3.1.</t>
  </si>
  <si>
    <t>HUERTAS</t>
  </si>
  <si>
    <t xml:space="preserve">PORCENTAJE </t>
  </si>
  <si>
    <t>10.</t>
  </si>
  <si>
    <t>11.</t>
  </si>
  <si>
    <t>12.</t>
  </si>
  <si>
    <t>13.</t>
  </si>
  <si>
    <t xml:space="preserve">ADULTOS </t>
  </si>
  <si>
    <t xml:space="preserve">PROYECTO </t>
  </si>
  <si>
    <t xml:space="preserve">CONVERSATORIOS </t>
  </si>
  <si>
    <t xml:space="preserve">CENSO </t>
  </si>
  <si>
    <t>DISCAPACITADOS</t>
  </si>
  <si>
    <t>DESPLAZADOS</t>
  </si>
  <si>
    <t xml:space="preserve">MEDIO DE TRANSPORTE </t>
  </si>
  <si>
    <t xml:space="preserve">PROYECTOS </t>
  </si>
  <si>
    <t>1.4.1.</t>
  </si>
  <si>
    <t>1.5.1.</t>
  </si>
  <si>
    <t>DEPORT.</t>
  </si>
  <si>
    <t>GRUPOS</t>
  </si>
  <si>
    <t>PARQUES</t>
  </si>
  <si>
    <t>PORCENT</t>
  </si>
  <si>
    <t>CANCHAS</t>
  </si>
  <si>
    <t xml:space="preserve">NO DE CONVERSATORIOS CREADOS                                                                                                                                                                            </t>
  </si>
  <si>
    <t xml:space="preserve">ELABORAR UN (1) CENSO DE LA POBLACIÓN CON DISCAPACIDAD Y DESPLAZADA.                                                                                                                                    </t>
  </si>
  <si>
    <t xml:space="preserve">NO DE CENSOS ELABORADOS                                                                                                                                                                                 </t>
  </si>
  <si>
    <t xml:space="preserve">FORTALECIMIENTO DEL CENTRO DE VIDA SENSORIAL Y AMPLIAR SU COBERTURA EN UN 50%                                                                                                                           </t>
  </si>
  <si>
    <t xml:space="preserve">NO DE MAQUINARIA REPOTENCIADA                                                                                                                                                                           </t>
  </si>
  <si>
    <t>MEDIO AMBIENTE</t>
  </si>
  <si>
    <t>BENEFICIAR AL 100% DE LA COMUNIDAD DEL MUNICIPIO DE APULO CONSERVANDO LAS MICROCUENCAS</t>
  </si>
  <si>
    <t>PORCENTAJE DE LA POBLACION BENEFICIADA</t>
  </si>
  <si>
    <t xml:space="preserve">IMPLEMENTAR UN (1)  PROYECTO DE REFORESTACIÓN, PROTECCIÓN Y MANEJO  DE LAS CUENCAS HIDROGRÁFICAS.                                                                                                       </t>
  </si>
  <si>
    <t xml:space="preserve">NO DE PROYECTOS DE REFORESTACION IMPLEMENTADOS                                                                                                                                                          </t>
  </si>
  <si>
    <t xml:space="preserve">REFORESTAR TRES (3) MICROCUENCAS QUE PROVEAN RECURSO HÍDRICO PARA CONSUMO.                                                                                                                              </t>
  </si>
  <si>
    <t xml:space="preserve">NO DE MICROCUENCAS REFORESTADAS                                                                                                                                                                         </t>
  </si>
  <si>
    <t xml:space="preserve">REALIZAR UN (1) PROYECTO DE ÁREAS PROTEGIDAS SIRAP                                                                                                                                                      </t>
  </si>
  <si>
    <t xml:space="preserve">NO DE PROYECTOS REALIZADOS                                                                                                                                                                              </t>
  </si>
  <si>
    <t xml:space="preserve">GENERAR CULTURA AMBIENTAL SOBRE EL 70% DE LA POBLACION APULEÑA PARA CONSERVAR UN AMBIENTE SANO </t>
  </si>
  <si>
    <t>PORCENTAJE DE HABITANTES CONCIENTIZADOS</t>
  </si>
  <si>
    <t xml:space="preserve">CREAR  EL COMITÉ INTERINSTITUCIONAL DE EDUCACIÓN AMBIENTAL – CIDEA                                                                                                                                      </t>
  </si>
  <si>
    <t xml:space="preserve">FORMULAR UN (1) PROYECTO PARA CONVERTIR EL CORREDOR FÉRREO EN ATRACTIVO TURÍSTICO DEL MUNICIPIO.                                                                                                        </t>
  </si>
  <si>
    <t xml:space="preserve">REALIZAR UN (1) ESTUDIO PARA LA AMPLIACIÓN DE LA MALLA VIAL MUNICIPAL.                                                                                                                                  </t>
  </si>
  <si>
    <t xml:space="preserve">            NO DE ESTUDIOS REALIZADOS                                                                                                                                                                   </t>
  </si>
  <si>
    <t xml:space="preserve">REALIZAR EL MANTENIMIENTO DE 134 (100%) KILOMETRSO DE LA MALLA VIAL RURAL MUNICIPAL                                                                                                                     </t>
  </si>
  <si>
    <t xml:space="preserve">KILOMETROS MANTENIDOS                                                                                                                                                                                   </t>
  </si>
  <si>
    <t xml:space="preserve">ELABORAR UN (1) ESTUDIO PARA IDENTIFICAR LOS CAMINOS REALES Y DE IMPORTANCIA CULTURAL PARA EL MUNICIPIO.                                                                                                </t>
  </si>
  <si>
    <t xml:space="preserve">NO DE ESTUDIOS REALIZADOS                                                                                                                                                                               </t>
  </si>
  <si>
    <t xml:space="preserve">REALIZAR UN (1) INVENTARIO DE MAQUINARIA Y EQUIPOS DEL MUNICIPIO                                                                                                                                        </t>
  </si>
  <si>
    <t xml:space="preserve">REPOTENCIAR UN (1) BANCO DE MAQUINARIA Y EQUIPOS DEL MUNICIPIO.                                                                                                                                         </t>
  </si>
  <si>
    <t xml:space="preserve">MEJORAR LA MOVILIDAD EN PRO DEL DESARROLLO MUNICIPAL  EN UN 90%                                                                                                                                         </t>
  </si>
  <si>
    <t>PORCENTAJE DE MEJORAMIENTO DE LA MOVILIDAD</t>
  </si>
  <si>
    <t xml:space="preserve">INTERVENIR DIEZ (10) KILÓMETROS DE VÍAS URBANAS EN EL MUNICIPIO.                                                                                                                                        </t>
  </si>
  <si>
    <t xml:space="preserve">KILOMETRO DE VIA  - INTERVENIDO                                                                                                                                                                         </t>
  </si>
  <si>
    <t xml:space="preserve">ASISTENCIA DE LA MAQUINARIA A LAS 28 VEREDAS DEL MUNICIPO PARA EL MEJORAMIENTO DE LA MALLA VIAL                                                                                                         </t>
  </si>
  <si>
    <t xml:space="preserve">NO DE VEREDAS CON PRESENCIA DE MAQUINARIA                                                                                                                                                               </t>
  </si>
  <si>
    <t xml:space="preserve">FORMULACION E IMPLEMENTACION UN (1) PROYECTO PARA LA REPARACION Y MANTENIMIENTO DEL LA MAQUINARIA DEL MUNICIPIO                                                                                         </t>
  </si>
  <si>
    <t xml:space="preserve">NO DE PROYECTOS FORMULADOS / 1                                                                                                                                                                          </t>
  </si>
  <si>
    <t xml:space="preserve">REALIZAR DOS (2) CONVENIO PARA EL MEJORAMIENTO Y MANTENIMIENTO DE LA RED VIAL                                                                                                                           </t>
  </si>
  <si>
    <t xml:space="preserve">NO DE CONVENIOS/ 2                                                                                                                                                                                      </t>
  </si>
  <si>
    <t xml:space="preserve">CAPACITAR MINIMO 02 (DOS) VECES AL AÑO EL COMITÉ LOCAL PARA LA PREVENCIÓN Y ATENCIÓN DE EMERGENCIAS Y DESASTRES – CLOPAD.                                                                               </t>
  </si>
  <si>
    <t xml:space="preserve">NO DE CENTROS DE PROCESAMIENTO CONSTRUIDOS                                                                                                                                                              </t>
  </si>
  <si>
    <t xml:space="preserve">ELABORAR UN (1) CENSO AGROPECUARIO Y DE PRODUCTORES EN EL MUNICIPIO DE APULO                                                                                                                            </t>
  </si>
  <si>
    <t xml:space="preserve">NO DE CENSOS AGROPECUARIOS REALIZADOS                                                                                                                                                                   </t>
  </si>
  <si>
    <t xml:space="preserve">INCREMENTAR LOS SERVICIOS DE A ASISTENCIA TÉCNICA DIRECTA A 200 PRODUCTORES DEL MUNICIPIO                                                                                                                   </t>
  </si>
  <si>
    <t>PRODUCTORES ASISTIDOS</t>
  </si>
  <si>
    <t xml:space="preserve">ATENDER TÉCNICAMENTE  200 PRODUCTORES AGROPECUARIOS DEL MUNICIPIO                                                                                                                                       </t>
  </si>
  <si>
    <t xml:space="preserve">NO DE PRODUCTORES ATENDIDOS                                                                                                                                                                             </t>
  </si>
  <si>
    <t xml:space="preserve">CAPACITAR EN INNOVACIÓN TECNOLÓGICA COMO MÍNIMO A 100 PRODUCTORES DEL MUNICIPIO                                                                                                                         </t>
  </si>
  <si>
    <t xml:space="preserve">NO DE PRODUCTORES CAPACITADOS                                                                                                                                                                           </t>
  </si>
  <si>
    <t>VIAS</t>
  </si>
  <si>
    <t>OPTIMIZAR EL SISTEMA DE GESTION AMBIENTAL HASTA UN 90% EN RECUPERACION E IMPLEMENTACION</t>
  </si>
  <si>
    <t xml:space="preserve">PORCENTAJE DE OPTIMIZACION DE SISTEMA </t>
  </si>
  <si>
    <t xml:space="preserve">GESTIONAR  (2) PROYECTOS DE RECUPERACIÓN DE ECOSISTEMAS ESTRATÉGICOS.                                                                                                                                   </t>
  </si>
  <si>
    <t xml:space="preserve">PRESENTAR DOS (2) PROYECTOS PARA REFORESTACIÓN DE LAS CUENCAS Y MICROCUENCAS DEL MUNICIPIO PARA CONSERVACIÓN DE SUS FUENTES HÍDRICAS.                                                                   </t>
  </si>
  <si>
    <t xml:space="preserve">PRESENTAR DOS (2) PROYECTOS PARA LA COMPRA DE PREDIOS PARA PROTECCIÓN DE NACIMIENTOS DE AGUA.                                                                                                           </t>
  </si>
  <si>
    <t xml:space="preserve">PRESENTAR UN (1) PROYECTO PARA LA CONSTRUCCIÓN DE RESERVORIOS DE AGUA Y ESTANQUES PISCÍCOLAS.                                                                                                           </t>
  </si>
  <si>
    <t xml:space="preserve">PRESENTAR DOS (2) PROYECTOS PARA EL SANEAMIENTO BÁSICO, CONSTRUCCIÓN DE UNIDADES SANITARIAS Y POZOS SÉPTICOS.                                                                                           </t>
  </si>
  <si>
    <t xml:space="preserve">REALIZAR UN (1) INVENTARIO DE VEGETACIÓN NATIVA.                                                                                                                                                        </t>
  </si>
  <si>
    <t xml:space="preserve">REALIZAR UN (1) INVENTARIO DE FAUNA SILVESTRE.                                                                                                                                                          </t>
  </si>
  <si>
    <t>ATENCION Y PREVENCION DE DESASTRES</t>
  </si>
  <si>
    <t xml:space="preserve">RECUPERAR LOS ECOSISTEMAS ESTRATÉGICOS, GENERANDO CONCIENCIA EN EL 70% DE  LA POBLACIÓN HACIA LA PRESERVACIÓN DE LOS MISMOS                                                                                        </t>
  </si>
  <si>
    <t>PORCENTAJE DE POBLACION CONCIENTIZADA</t>
  </si>
  <si>
    <t xml:space="preserve">NO DE PGIR IMPLEMENTADOS                                                                                                                                                                                </t>
  </si>
  <si>
    <t xml:space="preserve">REALIZAR  CUATRO (4) TALLERES DE PROTECCIÓN AMBIENTAL                                                                                                                                                   </t>
  </si>
  <si>
    <t xml:space="preserve">NO DE TALLERES REALIZADOS                                                                                                                                                                               </t>
  </si>
  <si>
    <t xml:space="preserve">REALIZAR (4) CUATRO CAMPAÑAS DE SOCIALIZACIÓN Y PREVENCIÓN PARA PROMOVER EL CUMPLIMIENTO DE LA NORMATIVIDAD AMBIENTAL.                                                                                  </t>
  </si>
  <si>
    <t xml:space="preserve">DESARROLLAR UN (1) PROYECTO DE ABONOS ORGÁNICOS, ABONOS VERDES Y AGRICULTURA SOSTENIBLE.                                                                                                                </t>
  </si>
  <si>
    <t xml:space="preserve">DESARROLLAR UN (1) PROYECTO DE SANIDAD AMBIENTAL.                                                                                                                                                       </t>
  </si>
  <si>
    <t xml:space="preserve">NO DE PROYECTOS DESARROLLADOS                                                                                                                                                                           </t>
  </si>
  <si>
    <t>GENERAR 1 POLITICA DE APROVECHAMIENTO DE LOS RESIDUOS SOLIDOS DEL MUNICIPIO</t>
  </si>
  <si>
    <t>NUMERO DE POLITICAS GENERADAS</t>
  </si>
  <si>
    <t xml:space="preserve">CONFORMACIÓN DE UNA (1) EMPRESA PARA EL APROVECHAMIENTO Y MANEJO DE LOS RESIDUOS SÓLIDOS RECICLABLES.                                                                                                   </t>
  </si>
  <si>
    <t xml:space="preserve">NO DE EMPRESAS CONFORMADAS                                                                                                                                                                              </t>
  </si>
  <si>
    <t xml:space="preserve">GARANTIZAR COMO MINIMO EL 70%  DE LA RECOLECCIÓN Y EL MANEJO DE LOS RESIDUOS SÓLIDOS  EN EL MUNICIPIO DE APULO CADA AÑO                                                                                 </t>
  </si>
  <si>
    <t xml:space="preserve">% DE RECOLECCION DE RESIDUOS SOLIDOS                                                                                                                                                                    </t>
  </si>
  <si>
    <t xml:space="preserve">MEJORAR LAS INSTANCIAS DE PLANIFICACIÓN, APLICANDO LA NORMATIVIDAD Y COOPERACIÓN  EN UN 100%.                                                                                                                       </t>
  </si>
  <si>
    <t>PORCENTAJE MEJORADO</t>
  </si>
  <si>
    <t xml:space="preserve">GESTIONAR UN (1) PROYECTO PARA LA DISPOSICIÓN Y MANEJO DE RESIDUOS SÓLIDOS.                                                                                                                             </t>
  </si>
  <si>
    <t xml:space="preserve">NO DE PROYECTOS GESTIONADOS                                                                                                                                                                             </t>
  </si>
  <si>
    <t xml:space="preserve">ADQUISICIÓN DE UN (1) COMPACTADOR DE BASURAS.                                                                                                                                                           </t>
  </si>
  <si>
    <t xml:space="preserve">NO DE COMPACTADORES DE BASURA ADQUIRIDOS                                                                                                                                                                </t>
  </si>
  <si>
    <t>VIVIENDA</t>
  </si>
  <si>
    <t>BENEFICIAR AL 30% DE LA POBLACION CON PROYECTOS DE MEJORAMIENTO DE VIVIENDA</t>
  </si>
  <si>
    <t>PORCENTAJE DE LA POBLACION APULEÑA BENEFICIADA CON PROYECTOS DE VIS</t>
  </si>
  <si>
    <t xml:space="preserve">IMPLEMENTAR AL 100%  UN (1) BANCO DE MATERIALES PARA EL MEJORAMIENTO DE LA VIVIENDAS DEL MUNICIPIO                                                                                                      </t>
  </si>
  <si>
    <t xml:space="preserve">CONVENIO CON LA GOBERNACION </t>
  </si>
  <si>
    <t xml:space="preserve">REALIZAR UN FESTIVAL ANUAL DE CESTERIA                                                                                                                                                                  </t>
  </si>
  <si>
    <t xml:space="preserve">NUMERO DE FESTIVALES REALIZADOS                                                                                                                                                                         </t>
  </si>
  <si>
    <t xml:space="preserve">INCENTIVAR (1) UN ESPACIO PARA LA LECTURA.                                                                                                                                                              </t>
  </si>
  <si>
    <t xml:space="preserve">NO DE ESPACIOS INCENTIVADOS PARA LA LECTURA                                                                                                                                                             </t>
  </si>
  <si>
    <t xml:space="preserve">SERVICIOS PUBLICOS </t>
  </si>
  <si>
    <t xml:space="preserve">AMPLIAR COBERTURA  DE LOS SERVICIOSPUBLICOS A UN 90%                                                                                                                                                    </t>
  </si>
  <si>
    <t xml:space="preserve">PORCENTAJE DE COBERTURA DE LOS SERVICIOS PUBLICOS                                                                                                                                                       </t>
  </si>
  <si>
    <t xml:space="preserve">AUMENTAR LAS REDES PARA EL SERVICIO DE ENERGÍA EN UN 98% EN EL MUNICIPIO DE APULO.                                                                                                                      </t>
  </si>
  <si>
    <t xml:space="preserve">% DE COBERTURA DEL SERVICIO DE ENERGIA                                                                                                                                                                  </t>
  </si>
  <si>
    <t xml:space="preserve">REALIZAR UN (01) DIAGNÓSTICO PARA LA IMPLEMENTACIÓN DE LA RED DE GAS NATURAL DOMICILIARIO.                                                                                                              </t>
  </si>
  <si>
    <t xml:space="preserve">NO DE FONDOS DE RECOMPENSA CREADOS                                                                                                                                                                      </t>
  </si>
  <si>
    <t xml:space="preserve">DOTACIÓN DE  TRES (3) EQUIPOS COMUNITARIOS DE COMUNICACIÓN.                                                                                                                                             </t>
  </si>
  <si>
    <t xml:space="preserve">NO DE EQUIPOS DE COMUNICACIÓN ADQUIRIDOS                                                                                                                                                                </t>
  </si>
  <si>
    <t xml:space="preserve">PROMOVER (1) ESCUELA DE FORMACIÓN MUSICAL.                                                                                                                                                              </t>
  </si>
  <si>
    <t xml:space="preserve">NO DE ESCUELAS DE FORMACION MUSICAL CREADAS                                                                                                                                                             </t>
  </si>
  <si>
    <t xml:space="preserve">PARTICIPAR COMO MÍNIMO EN CUATRO (4) EVENTOS DEPARTAMENTALES Y UNO (1)  NACIONAL                                                                                                                        </t>
  </si>
  <si>
    <t xml:space="preserve">NO DE PARTICIPACIONES EN EVENTOS                                                                                                                                                                        </t>
  </si>
  <si>
    <t xml:space="preserve">DOTAR POR LO MENOS (1) UNA VEZ AL AÑO LA LUDOTECA Y BIBLIOTECA MUNICIPAL                                                                                                                                </t>
  </si>
  <si>
    <t xml:space="preserve">NO DE DOTACIONES REALIZADAS A LA LUDOTECA Y LA BIBLIOTECA                                                                                                                                               </t>
  </si>
  <si>
    <t xml:space="preserve">IMPLEMENTAR UN (01) MIRADOR TURÍSTICO.                                                                                                                                                                  </t>
  </si>
  <si>
    <t xml:space="preserve">DOTACIÓN DE UN (1) EQUIPOS DE TRANSPORTE PARA LA FUERZA PÚBLICA.                                                                                                                                        </t>
  </si>
  <si>
    <t xml:space="preserve">NO DE EQUIPOS DE TRANSPORTE ADQUIRIDOS                                                                                                                                                                  </t>
  </si>
  <si>
    <t xml:space="preserve">CAPACITAR  A 100 JÓVENES EN PREVENCIÓN DE DELITOS.                                                                                                                                                      </t>
  </si>
  <si>
    <t xml:space="preserve">NO DE JOVENES CAPACITADOS                                                                                                                                                                               </t>
  </si>
  <si>
    <t xml:space="preserve">CELEBRACIÓN DE UN (1) CONVENIO PARA LA PRESTACIÓN DEL SERVICIO CARCELARIO CON EL INPEC                                                                                                                  </t>
  </si>
  <si>
    <t xml:space="preserve">REALIZAR  VEINTICUATRO (24) CONSEJOS DE SEGURIDAD                                                                                                                                                       </t>
  </si>
  <si>
    <t xml:space="preserve">NO DE CONSEJOS DE SEGUURIDAD REALIZADOS                                                                                                                                                                 </t>
  </si>
  <si>
    <t xml:space="preserve">CREAR UN (1) FONDO DE  RECOMPENSAS Y DENUNCIA DE DELITOS.                                                                                                                                               </t>
  </si>
  <si>
    <t xml:space="preserve">REALIZAR UN (01) DIAGNOSTICO DEL  PATRIMONIO HISTÓRICO Y CULTURAL.                                                                                                                                      </t>
  </si>
  <si>
    <t xml:space="preserve">NO DE DIAGNOSTICOS REALIZADOS                                                                                                                                                                           </t>
  </si>
  <si>
    <t xml:space="preserve">ADECUAR EL CASINO DEL HOTEL PARA EL FOMENTO DE LA CULTURA Y TURISMO                                                                                                                                     </t>
  </si>
  <si>
    <t xml:space="preserve">NO DE SITIOS ADECUADOS PARA EL FOMENTO DE LA CULTURA Y EL TURISMO                                                                                                                                       </t>
  </si>
  <si>
    <t xml:space="preserve">ADECUACIÓN   DEL 75 % DE LA PISCINA MUNICIPAL                                                                                                                                                           </t>
  </si>
  <si>
    <t xml:space="preserve">PORCENTAJE DE ADECUACION DE LA PISCINA                                                                                                                                                                  </t>
  </si>
  <si>
    <t xml:space="preserve">REALIZAR UN (1) DIAGNOSTICO DE LAS RUTAS TURÍSTICAS Y ECO TURÍSTICAS DEL MUNICIPIO                                                                                                                      </t>
  </si>
  <si>
    <t xml:space="preserve">TRAZADO E IDENTIFICACIÓN  DE  (02) DOS  RUTAS TURISTICAS Y ECO TURISTICAS DEL MUNICIPIO.                                                                                                                </t>
  </si>
  <si>
    <t xml:space="preserve">NO DE RUTAS TRAZADAS E IDENTIFICADAS                                                                                                                                                                    </t>
  </si>
  <si>
    <t xml:space="preserve">NO DE ESCUELAS DE FORMACION CREADAS                                                                                                                                                                     </t>
  </si>
  <si>
    <t xml:space="preserve">APOYAR A (4)  DEPORTISTAS EN EL MUNICIPIO.                                                                                                                                                              </t>
  </si>
  <si>
    <t xml:space="preserve">NO DE  DEPORTISTAS APOYADOS                                                                                                                                                                             </t>
  </si>
  <si>
    <t>CULTURA</t>
  </si>
  <si>
    <t>VINCULAR A ACTIVIDADES DE PROMOCION DE LA CULTURA AL 100% DE LOS HABITANTES DEL MUNICIPIO</t>
  </si>
  <si>
    <t>PORCENTAJE DE PARTICIPACION DE LA POBLACION</t>
  </si>
  <si>
    <t xml:space="preserve">IMPLEMENTAR (01) UNA CASA DE LA CULTURA MUNICIPAL                                                                                                                                                       </t>
  </si>
  <si>
    <t xml:space="preserve">NO DE CASA DE CULTURA IMPLEMENTADA                                                                                                                                                                      </t>
  </si>
  <si>
    <t xml:space="preserve">MEJORAR EL 100 % DE LAS INSTALACIONES DE LA CASA DE LA CULTURA MUNICIPAL.                                                                                                                               </t>
  </si>
  <si>
    <t xml:space="preserve">% MEJORADO DE LAS INSTALACIONES DE LA CASA DE LA CULTURA MUNICIPAL                                                                                                                                      </t>
  </si>
  <si>
    <t xml:space="preserve">DECLARAR DOS (2) SITIOS COMO PATRIMONIO HISTÓRICO  DEL MUNICIPIO.                                                                                                                                       </t>
  </si>
  <si>
    <t xml:space="preserve">NO DE SITIOS DECLARADOS COMO PATRIMONIO                                                                                                                                                                 </t>
  </si>
  <si>
    <t xml:space="preserve">ADECUACIÓN DE CUATRO (4) CANCHAS MÚLTIPLES EN EL AREA URBANA Y RURAL.                                                                                                                                   </t>
  </si>
  <si>
    <t xml:space="preserve">NO DE CANCHAS MULTIPLES  ADECUADAS                                                                                                                                                                      </t>
  </si>
  <si>
    <t xml:space="preserve">ADECUAR EL100 % DEL PARQUE PRINCIPAL                                                                                                                                                                    </t>
  </si>
  <si>
    <t xml:space="preserve">% PARQUE PRINCIPAL ADECUADO                                                                                                                                                                             </t>
  </si>
  <si>
    <t xml:space="preserve">MEJORAMIENTO DE CUATRO (4) PARQUES INFANTILES EN EL MUNICIPIO                                                                                                                                           </t>
  </si>
  <si>
    <t xml:space="preserve">NO DE PARQUES  INFANTILES MEJORADOS                                                                                                                                                                     </t>
  </si>
  <si>
    <t xml:space="preserve">INTEGRAR A CUATRO (4) GRUPOS DE POBLACIÓN EN ACTIVIDADES RECREATIVAS Y DEPORTIVAS. (NIÑEZ, ADULTOS MAYORES, JÓVENES, DISCAPACITADOS Y POBLACIÓN VULNERABLE)                                             </t>
  </si>
  <si>
    <t xml:space="preserve">NO DE GRUPOS INTEGRADOS                                                                                                                                                                                 </t>
  </si>
  <si>
    <t xml:space="preserve">CREAR DOS ( 2) ESCUELAS DE FORMACIÓN DEPORTIVAS                                                                                                                                                         </t>
  </si>
  <si>
    <t xml:space="preserve">PORCENTAJE DE ALUMNOS CUBIERTO CON EL PROGRAMA                                                                                                                                                          </t>
  </si>
  <si>
    <t xml:space="preserve">REALIZAR UN PROGRAMA DE DESPARASITACION MENSUALEMTNE PARA LA TOTALIDAD DE  LA POBLACION EN EDAD ESCOLAR                                                                                                 </t>
  </si>
  <si>
    <t xml:space="preserve">PROGRAMAS DE DESPARASITACION REALIZADOS                                                                                                                                                                 </t>
  </si>
  <si>
    <t xml:space="preserve"> DAR AL 70% DE LOS ESTUDIANTESRACIONES DE ALIMENTACION DE REFUERZO                                                                                                                                      </t>
  </si>
  <si>
    <t xml:space="preserve">% DE CUBRIMIENTO DE ESCOLARES CON EDUCACION NUTRICIONAL                                                                                                                                                 </t>
  </si>
  <si>
    <t>DEPORTE</t>
  </si>
  <si>
    <t xml:space="preserve">AMPLIAR EL PORCENTAJE DE PARTICIPACION EN CULTURA A UN 100%  DE LA POBLACION                                                                                                                            </t>
  </si>
  <si>
    <t xml:space="preserve">PORCENTAJE DE PARTICIPACION DE LA POBLACION EN CULTURA                                                                                                                                                  </t>
  </si>
  <si>
    <t xml:space="preserve">MEJORAMIENTO Y ADECUACIÓN DEL 75 %  DEL CAMPO DE FÚTBOL DEL MUNICIPIO.                                                                                                                                  </t>
  </si>
  <si>
    <t xml:space="preserve">% DEL CAMPO DE FUTBOL MEJORADO Y ADECUADO                                                                                                                                                               </t>
  </si>
  <si>
    <t xml:space="preserve">NO DE ACTUALIZACIONES PREDIALES REALIZADAS                                                                                                                                                              </t>
  </si>
  <si>
    <t xml:space="preserve">GENERAR UN (1) PLAN DE RECAUDO DE CARTERA PARA EL MUNICIPIO.                                                                                                                                            </t>
  </si>
  <si>
    <t xml:space="preserve">NO DE PLAN DE RECAUDO GENERADOS                                                                                                                                                                         </t>
  </si>
  <si>
    <t xml:space="preserve">IMPLEMENTACIÓN DE UN (1) MANUAL DE FISCALIZACIÓN Y COBRO DE CARTERA                                                                                                                                     </t>
  </si>
  <si>
    <t xml:space="preserve">NO DE MANUALES IMPLEMENTADOS                                                                                                                                                                            </t>
  </si>
  <si>
    <t xml:space="preserve">FORTALECIMIENTO ADMINISTRATIVO </t>
  </si>
  <si>
    <t xml:space="preserve">MEJORAMIENTO DE EDIFICACIONES MUNCIIPALES EN UN 80% </t>
  </si>
  <si>
    <t xml:space="preserve">NO DE FAMILIAS ATENDIDAS                                                                                                                                                                                </t>
  </si>
  <si>
    <t xml:space="preserve">ALIMENTACION ESCOLAR </t>
  </si>
  <si>
    <t xml:space="preserve">CUBRIR EL 90 % DE LOS ESCOLARES CON NUTRICION                                                                                                                                                           </t>
  </si>
  <si>
    <t xml:space="preserve">PORCENTAJE DE CUBRIMIENTO CON PROGRAMA DE ALIMENTACION ESCOALR                                                                                                                                          </t>
  </si>
  <si>
    <t xml:space="preserve">DAR AL 90% DE LOS ALUMNOS RACION DE ALIMENTOS DURANTE EL CALENDARIO ESCOLAR                                                                                                                             </t>
  </si>
  <si>
    <t xml:space="preserve">PROMOVER LA CREACIÓN DE POR LO MENOS UNA (1) MICROEMPRESA DE MUJERES CABEZA DE FAMILIA.                                                                                                                 </t>
  </si>
  <si>
    <t xml:space="preserve">NO DE MICROEMPRESAS CREADAS                                                                                                                                                                             </t>
  </si>
  <si>
    <t xml:space="preserve">ORGANIZAR POR LO MENOS 4 FERIAS ARTESANALES Y COMERCIALES CON LA PARTICIPACIÓN DE MUJERES.                                                                                                              </t>
  </si>
  <si>
    <t xml:space="preserve">NO DE FERIAS ARTESANALES CREADAS                                                                                                                                                                        </t>
  </si>
  <si>
    <t>REDUCCION DE LA CARTERA</t>
  </si>
  <si>
    <t>GENERAR POLITICAS QUE PERMITAN REDUCIR LA CARTERA MOROSA DE EN UN 5%</t>
  </si>
  <si>
    <t xml:space="preserve">PORCENTAJE REDUCIDO </t>
  </si>
  <si>
    <t xml:space="preserve">RECUPERAR LA CARTERA MOROSA EN UN 10 %                                                                                                                                                                  </t>
  </si>
  <si>
    <t xml:space="preserve">% DE CARTERA MOROSA RECUPERADA                                                                                                                                                                          </t>
  </si>
  <si>
    <t xml:space="preserve">AUMENTAR EL RECAUDO DE IMPUESTOS EN UN 80% EN EL CUATRIENIO.                                                                                                                                            </t>
  </si>
  <si>
    <t xml:space="preserve">% DE IMPUESTOS RECAUDADO                                                                                                                                                                                </t>
  </si>
  <si>
    <t xml:space="preserve">REALIZAR UNA (1) ACTUALIZACIÓN PREDIAL EN EL MUNICIPIO DE APULO.                                                                                                                                        </t>
  </si>
  <si>
    <t xml:space="preserve">NUMERO DE CAMPAÑAS REALIZADAS                                                                                                                                                                           </t>
  </si>
  <si>
    <t xml:space="preserve">REDUCIR LA INCIDENCIA DE LAS ENFERMEDADES INTESTINALES EN UN 50% A TRAVES DE CINCO PROGRAMAS DE PROMOCION Y PREVENCION                                                                                  </t>
  </si>
  <si>
    <t xml:space="preserve">PROGRAMAS DE PROMOCION Y PREVENCION REALIZADOS                                                                                                                                                          </t>
  </si>
  <si>
    <t xml:space="preserve">REALIZAR A LA SEMANA MINIMO DOS CONTROLES DE LA PLANTA DE TRATAMIENTO DE ACUEDUCTO, ES DECIIR 96 VISITAS AL AÑO                                                                                         </t>
  </si>
  <si>
    <t xml:space="preserve">NUMERO DE CONTROLES REALIZADOS A LA PLANTA DE TARATMIENTO                                                                                                                                               </t>
  </si>
  <si>
    <t xml:space="preserve">NO DE MESAS DE TRABAJO CONFORMADAS                                                                                                                                                                      </t>
  </si>
  <si>
    <t xml:space="preserve">CONFORMAR Y FORTALECER (1) UNA ASOCIACIÓN DE MUJERES CAMPESINAS                                                                                                                                         </t>
  </si>
  <si>
    <t xml:space="preserve">CAPACITAR EN FORMACIÓN EMPRESARIAL A 100 MUJERES LIDERES COMUNITARIAS                                                                                                                                   </t>
  </si>
  <si>
    <t xml:space="preserve">NO DE MUJERES CAPACITADAS                                                                                                                                                                               </t>
  </si>
  <si>
    <t xml:space="preserve">MANTENER Y AMPLIAR LOS CUPOS DELREGIMEN SUBSIDIADO EN UN 90% DE LA POBLACION NO CUBIERTA                                                                                                                </t>
  </si>
  <si>
    <t xml:space="preserve">% DE PERSONAS VINCULADAS EN REGIMEN SUBSIDIADO                                                                                                                                                          </t>
  </si>
  <si>
    <t xml:space="preserve">IMPLEMENTAR EL PLAN LOCAL DE SALUD MUNICIPAL EN LA TOTALIDAD                                                                                                                                            </t>
  </si>
  <si>
    <t xml:space="preserve">PORCENTAJE DE IMPLEMENTACION DEL PLAN LOCAL DE SALUD                                                                                                                                                    </t>
  </si>
  <si>
    <t xml:space="preserve">REALIZAR COBERTURA DE VACUNACION A TRAVES DE LA UTILIZACION DE TODOS LOS INSUMOS PARA DICHO FIN                                                                                                         </t>
  </si>
  <si>
    <t xml:space="preserve">PORCENTAJE DE VACUNACION                                                                                                                                                                                </t>
  </si>
  <si>
    <t xml:space="preserve">REALIZAR COMO MÍNIMO UNA (1) CAMPAÑA EDUCATIVA, DEPORTIVA Y NUTRICIÓN CON LOS GRUPOS DE ATENCIÓN ESPECIAL.                                                                                              </t>
  </si>
  <si>
    <t xml:space="preserve">NO DE CAMPAÑAS REALIZADAS                                                                                                                                                                               </t>
  </si>
  <si>
    <t xml:space="preserve">IMPLEMENTAR UNA CAMPAÑA ANUAL EDUCATIVA EN RIESGOS PROFESIONALES                                                                                                                                        </t>
  </si>
  <si>
    <t xml:space="preserve">NO DE BRIGADAS DE SALUD SEXUAL REALIZADAS                                                                                                                                                               </t>
  </si>
  <si>
    <t xml:space="preserve">CAPACITAR EN  METODOS ANTICONCEPTIVOS POR LO MENOS A 400 PERSONAS ENTRE LOS 18 Y 45 AÑOS.                                                                                                               </t>
  </si>
  <si>
    <t xml:space="preserve">NO DE PERSONAS CAPACITADAS                                                                                                                                                                              </t>
  </si>
  <si>
    <t xml:space="preserve">REALIZAR 20 CAMPAÑAS DE PROMOCION Y PREVENCION DE LAS DIFERENTES ENFERMEDADES                                                                                                                           </t>
  </si>
  <si>
    <t xml:space="preserve">CAMPAÑAS REALIZADAS                                                                                                                                                                                     </t>
  </si>
  <si>
    <t xml:space="preserve">REALIZAR UNA (1) ACTUALIZACIÓN DEL SISBEN.                                                                                                                                                              </t>
  </si>
  <si>
    <t xml:space="preserve">NO DE ACTUALIZACIONES REALIZADAS                                                                                                                                                                        </t>
  </si>
  <si>
    <t>SALUD</t>
  </si>
  <si>
    <t xml:space="preserve">AMPLIAR LA COBERTURA DEL REGIMEN SUBSIDIADO AL 90%                                                                                                                                                      </t>
  </si>
  <si>
    <t xml:space="preserve">PORCENTAJE DE COBERTURA DEL REGIMEN SUBSIDIADO                                                                                                                                                          </t>
  </si>
  <si>
    <t>COVENIOS CON LA GOBERNACION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</si>
</sst>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[$€-2]\ * #,##0.00_ ;_ [$€-2]\ * \-#,##0.00_ ;_ [$€-2]\ * &quot;-&quot;??_ "/>
  </numFmts>
  <fonts count="3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0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b/>
      <sz val="8"/>
      <color indexed="81"/>
      <name val="Tahoma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26" fillId="0" borderId="0"/>
    <xf numFmtId="0" fontId="2" fillId="0" borderId="0"/>
    <xf numFmtId="0" fontId="24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98">
    <xf numFmtId="0" fontId="0" fillId="0" borderId="0" xfId="0"/>
    <xf numFmtId="0" fontId="19" fillId="0" borderId="0" xfId="0" applyFont="1" applyBorder="1" applyAlignment="1">
      <alignment horizontal="center" vertical="center" textRotation="90" wrapText="1" shrinkToFit="1"/>
    </xf>
    <xf numFmtId="0" fontId="20" fillId="0" borderId="0" xfId="0" applyFont="1" applyBorder="1" applyAlignment="1">
      <alignment wrapText="1" shrinkToFit="1"/>
    </xf>
    <xf numFmtId="0" fontId="20" fillId="0" borderId="0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vertical="center" wrapText="1" shrinkToFit="1"/>
    </xf>
    <xf numFmtId="164" fontId="20" fillId="0" borderId="0" xfId="34" applyFont="1" applyBorder="1" applyAlignment="1">
      <alignment wrapText="1" shrinkToFit="1"/>
    </xf>
    <xf numFmtId="0" fontId="20" fillId="0" borderId="0" xfId="0" applyFont="1" applyBorder="1" applyAlignment="1">
      <alignment horizontal="justify" vertical="center" wrapText="1" shrinkToFit="1"/>
    </xf>
    <xf numFmtId="0" fontId="22" fillId="24" borderId="10" xfId="0" applyFont="1" applyFill="1" applyBorder="1" applyAlignment="1">
      <alignment horizontal="center" vertical="center" wrapText="1" shrinkToFit="1"/>
    </xf>
    <xf numFmtId="0" fontId="22" fillId="24" borderId="10" xfId="0" applyFont="1" applyFill="1" applyBorder="1" applyAlignment="1">
      <alignment horizontal="justify" vertical="center" wrapText="1" shrinkToFit="1"/>
    </xf>
    <xf numFmtId="0" fontId="22" fillId="24" borderId="10" xfId="0" applyFont="1" applyFill="1" applyBorder="1" applyAlignment="1">
      <alignment vertical="center" wrapText="1" shrinkToFit="1"/>
    </xf>
    <xf numFmtId="164" fontId="22" fillId="24" borderId="11" xfId="34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4" fontId="22" fillId="24" borderId="11" xfId="34" applyNumberFormat="1" applyFont="1" applyFill="1" applyBorder="1" applyAlignment="1">
      <alignment horizontal="center" vertical="center" wrapText="1" shrinkToFit="1"/>
    </xf>
    <xf numFmtId="164" fontId="22" fillId="24" borderId="10" xfId="34" applyFont="1" applyFill="1" applyBorder="1" applyAlignment="1">
      <alignment horizontal="center" vertical="center" wrapText="1" shrinkToFit="1"/>
    </xf>
    <xf numFmtId="164" fontId="23" fillId="24" borderId="10" xfId="34" applyFont="1" applyFill="1" applyBorder="1" applyAlignment="1">
      <alignment horizontal="center" vertical="center" wrapText="1" shrinkToFit="1"/>
    </xf>
    <xf numFmtId="0" fontId="20" fillId="0" borderId="10" xfId="0" applyFont="1" applyBorder="1" applyAlignment="1">
      <alignment wrapText="1" shrinkToFit="1"/>
    </xf>
    <xf numFmtId="0" fontId="20" fillId="0" borderId="10" xfId="0" applyFont="1" applyFill="1" applyBorder="1" applyAlignment="1">
      <alignment horizontal="justify" vertical="center" wrapText="1" shrinkToFit="1"/>
    </xf>
    <xf numFmtId="164" fontId="20" fillId="0" borderId="10" xfId="34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  <xf numFmtId="10" fontId="20" fillId="0" borderId="10" xfId="0" applyNumberFormat="1" applyFont="1" applyBorder="1" applyAlignment="1">
      <alignment horizontal="center" vertical="center" wrapText="1" shrinkToFit="1"/>
    </xf>
    <xf numFmtId="164" fontId="20" fillId="0" borderId="10" xfId="34" applyFont="1" applyBorder="1" applyAlignment="1">
      <alignment horizontal="right" vertical="center" wrapText="1" shrinkToFit="1"/>
    </xf>
    <xf numFmtId="4" fontId="20" fillId="0" borderId="10" xfId="34" applyNumberFormat="1" applyFont="1" applyBorder="1" applyAlignment="1">
      <alignment horizontal="right" vertical="center" wrapText="1" shrinkToFit="1"/>
    </xf>
    <xf numFmtId="164" fontId="20" fillId="0" borderId="11" xfId="34" applyFont="1" applyBorder="1" applyAlignment="1">
      <alignment horizontal="center" vertical="center" wrapText="1" shrinkToFit="1"/>
    </xf>
    <xf numFmtId="0" fontId="20" fillId="0" borderId="0" xfId="0" applyNumberFormat="1" applyFont="1" applyBorder="1" applyAlignment="1">
      <alignment horizontal="right" wrapText="1" shrinkToFit="1"/>
    </xf>
    <xf numFmtId="0" fontId="20" fillId="0" borderId="10" xfId="0" applyFont="1" applyBorder="1" applyAlignment="1">
      <alignment horizontal="justify" vertical="center" wrapText="1" shrinkToFit="1"/>
    </xf>
    <xf numFmtId="0" fontId="20" fillId="0" borderId="10" xfId="0" applyFont="1" applyBorder="1"/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164" fontId="20" fillId="0" borderId="10" xfId="34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4" fontId="20" fillId="0" borderId="10" xfId="34" applyFont="1" applyBorder="1" applyAlignment="1">
      <alignment horizontal="right" vertical="center"/>
    </xf>
    <xf numFmtId="4" fontId="20" fillId="0" borderId="10" xfId="34" applyNumberFormat="1" applyFont="1" applyBorder="1" applyAlignment="1">
      <alignment horizontal="right" vertical="center"/>
    </xf>
    <xf numFmtId="164" fontId="20" fillId="25" borderId="10" xfId="34" applyFont="1" applyFill="1" applyBorder="1" applyAlignment="1">
      <alignment horizontal="center" vertical="center"/>
    </xf>
    <xf numFmtId="164" fontId="20" fillId="25" borderId="10" xfId="34" applyFont="1" applyFill="1" applyBorder="1" applyAlignment="1">
      <alignment horizontal="center" vertical="center" wrapText="1" shrinkToFit="1"/>
    </xf>
    <xf numFmtId="0" fontId="20" fillId="0" borderId="0" xfId="0" applyFont="1"/>
    <xf numFmtId="0" fontId="20" fillId="0" borderId="10" xfId="0" applyFont="1" applyBorder="1" applyAlignment="1">
      <alignment horizontal="center" vertical="center" wrapText="1"/>
    </xf>
    <xf numFmtId="10" fontId="20" fillId="0" borderId="10" xfId="0" applyNumberFormat="1" applyFont="1" applyBorder="1" applyAlignment="1">
      <alignment horizontal="center" vertical="center"/>
    </xf>
    <xf numFmtId="164" fontId="20" fillId="0" borderId="0" xfId="34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right" vertical="center" wrapText="1" shrinkToFit="1"/>
    </xf>
    <xf numFmtId="4" fontId="20" fillId="0" borderId="0" xfId="34" applyNumberFormat="1" applyFont="1" applyBorder="1" applyAlignment="1">
      <alignment horizontal="right" vertical="center" wrapText="1" shrinkToFit="1"/>
    </xf>
    <xf numFmtId="3" fontId="27" fillId="0" borderId="0" xfId="0" applyNumberFormat="1" applyFont="1" applyBorder="1"/>
    <xf numFmtId="3" fontId="27" fillId="0" borderId="12" xfId="0" applyNumberFormat="1" applyFont="1" applyBorder="1"/>
    <xf numFmtId="3" fontId="27" fillId="0" borderId="13" xfId="0" applyNumberFormat="1" applyFont="1" applyBorder="1"/>
    <xf numFmtId="3" fontId="27" fillId="0" borderId="14" xfId="0" applyNumberFormat="1" applyFont="1" applyBorder="1"/>
    <xf numFmtId="3" fontId="27" fillId="0" borderId="15" xfId="0" applyNumberFormat="1" applyFont="1" applyBorder="1"/>
    <xf numFmtId="3" fontId="27" fillId="0" borderId="16" xfId="0" applyNumberFormat="1" applyFont="1" applyBorder="1"/>
    <xf numFmtId="3" fontId="29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left"/>
    </xf>
    <xf numFmtId="3" fontId="29" fillId="0" borderId="17" xfId="0" applyNumberFormat="1" applyFont="1" applyBorder="1"/>
    <xf numFmtId="3" fontId="29" fillId="0" borderId="18" xfId="0" applyNumberFormat="1" applyFont="1" applyBorder="1"/>
    <xf numFmtId="3" fontId="27" fillId="0" borderId="18" xfId="0" applyNumberFormat="1" applyFont="1" applyBorder="1"/>
    <xf numFmtId="3" fontId="27" fillId="0" borderId="19" xfId="0" applyNumberFormat="1" applyFont="1" applyBorder="1"/>
    <xf numFmtId="3" fontId="27" fillId="0" borderId="20" xfId="0" applyNumberFormat="1" applyFont="1" applyBorder="1"/>
    <xf numFmtId="3" fontId="27" fillId="0" borderId="17" xfId="0" applyNumberFormat="1" applyFont="1" applyBorder="1"/>
    <xf numFmtId="3" fontId="29" fillId="0" borderId="21" xfId="0" applyNumberFormat="1" applyFont="1" applyBorder="1"/>
    <xf numFmtId="3" fontId="27" fillId="0" borderId="22" xfId="0" applyNumberFormat="1" applyFont="1" applyBorder="1"/>
    <xf numFmtId="4" fontId="27" fillId="0" borderId="0" xfId="0" applyNumberFormat="1" applyFont="1" applyBorder="1"/>
    <xf numFmtId="3" fontId="29" fillId="0" borderId="23" xfId="0" applyNumberFormat="1" applyFont="1" applyBorder="1"/>
    <xf numFmtId="3" fontId="29" fillId="0" borderId="24" xfId="0" applyNumberFormat="1" applyFont="1" applyBorder="1"/>
    <xf numFmtId="3" fontId="27" fillId="0" borderId="24" xfId="0" applyNumberFormat="1" applyFont="1" applyBorder="1"/>
    <xf numFmtId="3" fontId="27" fillId="0" borderId="25" xfId="0" applyNumberFormat="1" applyFont="1" applyBorder="1"/>
    <xf numFmtId="3" fontId="27" fillId="0" borderId="23" xfId="0" applyNumberFormat="1" applyFont="1" applyBorder="1"/>
    <xf numFmtId="3" fontId="29" fillId="0" borderId="26" xfId="0" applyNumberFormat="1" applyFont="1" applyBorder="1"/>
    <xf numFmtId="3" fontId="29" fillId="0" borderId="27" xfId="0" applyNumberFormat="1" applyFont="1" applyBorder="1" applyAlignment="1">
      <alignment horizontal="center"/>
    </xf>
    <xf numFmtId="3" fontId="29" fillId="0" borderId="28" xfId="0" applyNumberFormat="1" applyFont="1" applyBorder="1"/>
    <xf numFmtId="3" fontId="29" fillId="0" borderId="28" xfId="0" applyNumberFormat="1" applyFont="1" applyBorder="1" applyAlignment="1">
      <alignment horizontal="center"/>
    </xf>
    <xf numFmtId="3" fontId="27" fillId="0" borderId="29" xfId="0" applyNumberFormat="1" applyFont="1" applyBorder="1"/>
    <xf numFmtId="3" fontId="27" fillId="0" borderId="30" xfId="0" applyNumberFormat="1" applyFont="1" applyBorder="1"/>
    <xf numFmtId="3" fontId="27" fillId="0" borderId="31" xfId="0" applyNumberFormat="1" applyFont="1" applyBorder="1"/>
    <xf numFmtId="3" fontId="27" fillId="0" borderId="32" xfId="0" applyNumberFormat="1" applyFont="1" applyBorder="1"/>
    <xf numFmtId="3" fontId="27" fillId="24" borderId="31" xfId="0" applyNumberFormat="1" applyFont="1" applyFill="1" applyBorder="1"/>
    <xf numFmtId="3" fontId="27" fillId="24" borderId="30" xfId="0" applyNumberFormat="1" applyFont="1" applyFill="1" applyBorder="1"/>
    <xf numFmtId="3" fontId="27" fillId="24" borderId="32" xfId="0" applyNumberFormat="1" applyFont="1" applyFill="1" applyBorder="1"/>
    <xf numFmtId="49" fontId="27" fillId="0" borderId="33" xfId="0" applyNumberFormat="1" applyFont="1" applyBorder="1" applyAlignment="1">
      <alignment horizontal="center" vertical="center" wrapText="1"/>
    </xf>
    <xf numFmtId="3" fontId="27" fillId="0" borderId="34" xfId="0" applyNumberFormat="1" applyFont="1" applyBorder="1" applyAlignment="1">
      <alignment vertical="center" wrapText="1"/>
    </xf>
    <xf numFmtId="3" fontId="27" fillId="0" borderId="35" xfId="0" applyNumberFormat="1" applyFont="1" applyBorder="1" applyAlignment="1">
      <alignment vertical="center" textRotation="90" wrapText="1"/>
    </xf>
    <xf numFmtId="3" fontId="27" fillId="0" borderId="34" xfId="0" applyNumberFormat="1" applyFont="1" applyBorder="1" applyAlignment="1">
      <alignment horizontal="center" vertical="center" wrapText="1"/>
    </xf>
    <xf numFmtId="4" fontId="27" fillId="0" borderId="34" xfId="0" applyNumberFormat="1" applyFont="1" applyBorder="1" applyAlignment="1">
      <alignment vertical="center" wrapText="1"/>
    </xf>
    <xf numFmtId="3" fontId="27" fillId="0" borderId="35" xfId="0" applyNumberFormat="1" applyFont="1" applyBorder="1" applyAlignment="1">
      <alignment vertical="center" wrapText="1"/>
    </xf>
    <xf numFmtId="3" fontId="27" fillId="0" borderId="33" xfId="0" applyNumberFormat="1" applyFont="1" applyFill="1" applyBorder="1" applyAlignment="1">
      <alignment horizontal="center" vertical="center" wrapText="1"/>
    </xf>
    <xf numFmtId="3" fontId="27" fillId="0" borderId="36" xfId="0" applyNumberFormat="1" applyFont="1" applyFill="1" applyBorder="1" applyAlignment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 wrapText="1"/>
    </xf>
    <xf numFmtId="1" fontId="27" fillId="0" borderId="33" xfId="0" applyNumberFormat="1" applyFont="1" applyBorder="1" applyAlignment="1">
      <alignment horizontal="center" vertical="center" wrapText="1"/>
    </xf>
    <xf numFmtId="3" fontId="27" fillId="0" borderId="33" xfId="0" applyNumberFormat="1" applyFont="1" applyBorder="1" applyAlignment="1">
      <alignment horizontal="center" vertical="center" wrapText="1"/>
    </xf>
    <xf numFmtId="49" fontId="27" fillId="0" borderId="33" xfId="0" applyNumberFormat="1" applyFont="1" applyBorder="1" applyAlignment="1">
      <alignment horizontal="center" vertical="center"/>
    </xf>
    <xf numFmtId="3" fontId="27" fillId="24" borderId="35" xfId="0" applyNumberFormat="1" applyFont="1" applyFill="1" applyBorder="1"/>
    <xf numFmtId="3" fontId="27" fillId="0" borderId="33" xfId="0" applyNumberFormat="1" applyFont="1" applyBorder="1"/>
    <xf numFmtId="3" fontId="27" fillId="0" borderId="34" xfId="0" applyNumberFormat="1" applyFont="1" applyBorder="1"/>
    <xf numFmtId="3" fontId="27" fillId="0" borderId="37" xfId="0" applyNumberFormat="1" applyFont="1" applyBorder="1"/>
    <xf numFmtId="3" fontId="27" fillId="0" borderId="35" xfId="0" applyNumberFormat="1" applyFont="1" applyBorder="1"/>
    <xf numFmtId="3" fontId="27" fillId="24" borderId="37" xfId="0" applyNumberFormat="1" applyFont="1" applyFill="1" applyBorder="1"/>
    <xf numFmtId="3" fontId="27" fillId="24" borderId="34" xfId="0" applyNumberFormat="1" applyFont="1" applyFill="1" applyBorder="1"/>
    <xf numFmtId="3" fontId="27" fillId="0" borderId="33" xfId="0" applyNumberFormat="1" applyFont="1" applyBorder="1" applyAlignment="1">
      <alignment horizontal="center"/>
    </xf>
    <xf numFmtId="3" fontId="27" fillId="0" borderId="34" xfId="0" applyNumberFormat="1" applyFont="1" applyBorder="1" applyAlignment="1">
      <alignment horizontal="center"/>
    </xf>
    <xf numFmtId="3" fontId="27" fillId="0" borderId="38" xfId="0" applyNumberFormat="1" applyFont="1" applyBorder="1"/>
    <xf numFmtId="3" fontId="27" fillId="0" borderId="39" xfId="0" applyNumberFormat="1" applyFont="1" applyBorder="1"/>
    <xf numFmtId="3" fontId="27" fillId="0" borderId="40" xfId="0" applyNumberFormat="1" applyFont="1" applyBorder="1"/>
    <xf numFmtId="3" fontId="27" fillId="0" borderId="41" xfId="0" applyNumberFormat="1" applyFont="1" applyBorder="1"/>
    <xf numFmtId="3" fontId="27" fillId="0" borderId="42" xfId="0" applyNumberFormat="1" applyFont="1" applyBorder="1"/>
    <xf numFmtId="3" fontId="27" fillId="24" borderId="39" xfId="0" applyNumberFormat="1" applyFont="1" applyFill="1" applyBorder="1"/>
    <xf numFmtId="3" fontId="27" fillId="24" borderId="38" xfId="0" applyNumberFormat="1" applyFont="1" applyFill="1" applyBorder="1"/>
    <xf numFmtId="3" fontId="27" fillId="24" borderId="40" xfId="0" applyNumberFormat="1" applyFont="1" applyFill="1" applyBorder="1"/>
    <xf numFmtId="3" fontId="27" fillId="0" borderId="36" xfId="0" applyNumberFormat="1" applyFont="1" applyBorder="1" applyAlignment="1">
      <alignment horizontal="center"/>
    </xf>
    <xf numFmtId="3" fontId="27" fillId="0" borderId="43" xfId="0" applyNumberFormat="1" applyFont="1" applyBorder="1"/>
    <xf numFmtId="3" fontId="27" fillId="0" borderId="44" xfId="0" applyNumberFormat="1" applyFont="1" applyBorder="1" applyAlignment="1"/>
    <xf numFmtId="3" fontId="27" fillId="0" borderId="45" xfId="0" applyNumberFormat="1" applyFont="1" applyBorder="1" applyAlignment="1"/>
    <xf numFmtId="3" fontId="27" fillId="0" borderId="46" xfId="0" applyNumberFormat="1" applyFont="1" applyBorder="1" applyAlignment="1"/>
    <xf numFmtId="3" fontId="27" fillId="0" borderId="45" xfId="0" applyNumberFormat="1" applyFont="1" applyBorder="1"/>
    <xf numFmtId="4" fontId="27" fillId="0" borderId="44" xfId="0" applyNumberFormat="1" applyFont="1" applyBorder="1"/>
    <xf numFmtId="3" fontId="27" fillId="24" borderId="46" xfId="0" applyNumberFormat="1" applyFont="1" applyFill="1" applyBorder="1"/>
    <xf numFmtId="4" fontId="27" fillId="24" borderId="44" xfId="0" applyNumberFormat="1" applyFont="1" applyFill="1" applyBorder="1"/>
    <xf numFmtId="3" fontId="27" fillId="24" borderId="45" xfId="0" applyNumberFormat="1" applyFont="1" applyFill="1" applyBorder="1"/>
    <xf numFmtId="3" fontId="27" fillId="0" borderId="47" xfId="0" applyNumberFormat="1" applyFont="1" applyBorder="1" applyAlignment="1">
      <alignment horizontal="center"/>
    </xf>
    <xf numFmtId="3" fontId="27" fillId="0" borderId="41" xfId="0" applyNumberFormat="1" applyFont="1" applyBorder="1" applyAlignment="1">
      <alignment horizontal="center"/>
    </xf>
    <xf numFmtId="3" fontId="27" fillId="0" borderId="48" xfId="0" applyNumberFormat="1" applyFont="1" applyBorder="1"/>
    <xf numFmtId="10" fontId="27" fillId="0" borderId="0" xfId="0" applyNumberFormat="1" applyFont="1" applyBorder="1"/>
    <xf numFmtId="3" fontId="27" fillId="0" borderId="49" xfId="0" applyNumberFormat="1" applyFont="1" applyBorder="1"/>
    <xf numFmtId="3" fontId="27" fillId="0" borderId="50" xfId="0" applyNumberFormat="1" applyFont="1" applyBorder="1"/>
    <xf numFmtId="3" fontId="27" fillId="0" borderId="51" xfId="0" applyNumberFormat="1" applyFont="1" applyBorder="1"/>
    <xf numFmtId="0" fontId="32" fillId="0" borderId="0" xfId="0" applyFont="1" applyBorder="1" applyAlignment="1">
      <alignment wrapText="1" shrinkToFit="1"/>
    </xf>
    <xf numFmtId="0" fontId="33" fillId="0" borderId="0" xfId="0" applyFont="1" applyBorder="1" applyAlignment="1">
      <alignment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34" fillId="24" borderId="10" xfId="0" applyFont="1" applyFill="1" applyBorder="1" applyAlignment="1">
      <alignment horizontal="center" vertical="center" wrapText="1" shrinkToFit="1"/>
    </xf>
    <xf numFmtId="3" fontId="27" fillId="0" borderId="21" xfId="0" applyNumberFormat="1" applyFont="1" applyFill="1" applyBorder="1"/>
    <xf numFmtId="0" fontId="25" fillId="0" borderId="0" xfId="32" applyAlignment="1" applyProtection="1"/>
    <xf numFmtId="0" fontId="22" fillId="24" borderId="11" xfId="34" applyNumberFormat="1" applyFont="1" applyFill="1" applyBorder="1" applyAlignment="1">
      <alignment horizontal="center" vertical="center" wrapText="1" shrinkToFit="1"/>
    </xf>
    <xf numFmtId="0" fontId="20" fillId="0" borderId="10" xfId="34" applyNumberFormat="1" applyFont="1" applyBorder="1" applyAlignment="1">
      <alignment horizontal="center" vertical="center" wrapText="1" shrinkToFit="1"/>
    </xf>
    <xf numFmtId="0" fontId="20" fillId="0" borderId="10" xfId="34" applyNumberFormat="1" applyFont="1" applyBorder="1" applyAlignment="1">
      <alignment horizontal="center" vertical="center"/>
    </xf>
    <xf numFmtId="0" fontId="20" fillId="0" borderId="0" xfId="34" applyNumberFormat="1" applyFont="1" applyBorder="1" applyAlignment="1">
      <alignment horizontal="center" vertical="center" wrapText="1" shrinkToFit="1"/>
    </xf>
    <xf numFmtId="1" fontId="20" fillId="0" borderId="10" xfId="34" applyNumberFormat="1" applyFont="1" applyBorder="1" applyAlignment="1">
      <alignment horizontal="center" vertical="center" wrapText="1" shrinkToFit="1"/>
    </xf>
    <xf numFmtId="3" fontId="27" fillId="0" borderId="35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left"/>
    </xf>
    <xf numFmtId="3" fontId="27" fillId="24" borderId="27" xfId="0" applyNumberFormat="1" applyFont="1" applyFill="1" applyBorder="1" applyAlignment="1">
      <alignment horizontal="center" vertical="center" wrapText="1"/>
    </xf>
    <xf numFmtId="4" fontId="27" fillId="24" borderId="21" xfId="0" applyNumberFormat="1" applyFont="1" applyFill="1" applyBorder="1" applyAlignment="1">
      <alignment horizontal="center" vertical="center" wrapText="1"/>
    </xf>
    <xf numFmtId="3" fontId="27" fillId="24" borderId="22" xfId="0" applyNumberFormat="1" applyFont="1" applyFill="1" applyBorder="1" applyAlignment="1">
      <alignment horizontal="center" vertical="center" wrapText="1"/>
    </xf>
    <xf numFmtId="3" fontId="27" fillId="24" borderId="33" xfId="0" applyNumberFormat="1" applyFont="1" applyFill="1" applyBorder="1" applyAlignment="1">
      <alignment vertical="center" wrapText="1"/>
    </xf>
    <xf numFmtId="4" fontId="27" fillId="24" borderId="34" xfId="0" applyNumberFormat="1" applyFont="1" applyFill="1" applyBorder="1" applyAlignment="1">
      <alignment vertical="center" wrapText="1"/>
    </xf>
    <xf numFmtId="3" fontId="27" fillId="24" borderId="35" xfId="0" applyNumberFormat="1" applyFont="1" applyFill="1" applyBorder="1" applyAlignment="1">
      <alignment vertical="center" wrapText="1"/>
    </xf>
    <xf numFmtId="0" fontId="27" fillId="0" borderId="35" xfId="0" applyNumberFormat="1" applyFont="1" applyBorder="1" applyAlignment="1">
      <alignment horizontal="center" vertical="center" wrapText="1"/>
    </xf>
    <xf numFmtId="1" fontId="27" fillId="0" borderId="34" xfId="34" applyNumberFormat="1" applyFont="1" applyBorder="1" applyAlignment="1">
      <alignment horizontal="center" vertical="center" wrapText="1"/>
    </xf>
    <xf numFmtId="3" fontId="27" fillId="0" borderId="34" xfId="0" applyNumberFormat="1" applyFont="1" applyBorder="1" applyAlignment="1">
      <alignment horizontal="center" vertical="center"/>
    </xf>
    <xf numFmtId="0" fontId="25" fillId="0" borderId="10" xfId="32" applyBorder="1" applyAlignment="1" applyProtection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3" fontId="27" fillId="24" borderId="36" xfId="0" applyNumberFormat="1" applyFont="1" applyFill="1" applyBorder="1" applyAlignment="1">
      <alignment horizontal="center" vertical="center" wrapText="1"/>
    </xf>
    <xf numFmtId="4" fontId="27" fillId="24" borderId="38" xfId="0" applyNumberFormat="1" applyFont="1" applyFill="1" applyBorder="1" applyAlignment="1">
      <alignment horizontal="center" vertical="center" wrapText="1"/>
    </xf>
    <xf numFmtId="3" fontId="27" fillId="24" borderId="40" xfId="0" applyNumberFormat="1" applyFont="1" applyFill="1" applyBorder="1" applyAlignment="1">
      <alignment horizontal="center" vertical="center" wrapText="1"/>
    </xf>
    <xf numFmtId="3" fontId="27" fillId="0" borderId="20" xfId="0" applyNumberFormat="1" applyFont="1" applyFill="1" applyBorder="1"/>
    <xf numFmtId="3" fontId="27" fillId="0" borderId="34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justify" wrapText="1" shrinkToFit="1"/>
    </xf>
    <xf numFmtId="3" fontId="27" fillId="26" borderId="15" xfId="0" applyNumberFormat="1" applyFont="1" applyFill="1" applyBorder="1"/>
    <xf numFmtId="49" fontId="27" fillId="26" borderId="33" xfId="0" applyNumberFormat="1" applyFont="1" applyFill="1" applyBorder="1" applyAlignment="1">
      <alignment horizontal="center" vertical="center"/>
    </xf>
    <xf numFmtId="3" fontId="27" fillId="26" borderId="34" xfId="0" applyNumberFormat="1" applyFont="1" applyFill="1" applyBorder="1" applyAlignment="1">
      <alignment vertical="center" wrapText="1"/>
    </xf>
    <xf numFmtId="3" fontId="27" fillId="26" borderId="35" xfId="0" applyNumberFormat="1" applyFont="1" applyFill="1" applyBorder="1" applyAlignment="1">
      <alignment vertical="center" textRotation="90" wrapText="1"/>
    </xf>
    <xf numFmtId="3" fontId="27" fillId="26" borderId="34" xfId="0" applyNumberFormat="1" applyFont="1" applyFill="1" applyBorder="1" applyAlignment="1">
      <alignment horizontal="center" vertical="center" wrapText="1"/>
    </xf>
    <xf numFmtId="4" fontId="27" fillId="26" borderId="34" xfId="0" applyNumberFormat="1" applyFont="1" applyFill="1" applyBorder="1" applyAlignment="1">
      <alignment vertical="center" wrapText="1"/>
    </xf>
    <xf numFmtId="3" fontId="27" fillId="26" borderId="35" xfId="0" applyNumberFormat="1" applyFont="1" applyFill="1" applyBorder="1" applyAlignment="1">
      <alignment vertical="center" wrapText="1"/>
    </xf>
    <xf numFmtId="3" fontId="27" fillId="26" borderId="33" xfId="0" applyNumberFormat="1" applyFont="1" applyFill="1" applyBorder="1" applyAlignment="1">
      <alignment horizontal="center" vertical="center" wrapText="1"/>
    </xf>
    <xf numFmtId="3" fontId="30" fillId="26" borderId="33" xfId="0" applyNumberFormat="1" applyFont="1" applyFill="1" applyBorder="1" applyAlignment="1">
      <alignment horizontal="center" vertical="center" wrapText="1"/>
    </xf>
    <xf numFmtId="1" fontId="27" fillId="26" borderId="33" xfId="0" applyNumberFormat="1" applyFont="1" applyFill="1" applyBorder="1" applyAlignment="1">
      <alignment horizontal="center" vertical="center" wrapText="1"/>
    </xf>
    <xf numFmtId="3" fontId="27" fillId="26" borderId="34" xfId="0" applyNumberFormat="1" applyFont="1" applyFill="1" applyBorder="1" applyAlignment="1">
      <alignment horizontal="center" vertical="center" wrapText="1"/>
    </xf>
    <xf numFmtId="3" fontId="27" fillId="26" borderId="16" xfId="0" applyNumberFormat="1" applyFont="1" applyFill="1" applyBorder="1"/>
    <xf numFmtId="3" fontId="27" fillId="26" borderId="0" xfId="0" applyNumberFormat="1" applyFont="1" applyFill="1" applyBorder="1"/>
    <xf numFmtId="1" fontId="27" fillId="26" borderId="34" xfId="34" applyNumberFormat="1" applyFont="1" applyFill="1" applyBorder="1" applyAlignment="1">
      <alignment vertical="center" wrapText="1"/>
    </xf>
    <xf numFmtId="1" fontId="27" fillId="26" borderId="34" xfId="34" applyNumberFormat="1" applyFont="1" applyFill="1" applyBorder="1" applyAlignment="1">
      <alignment horizontal="center" vertical="center" wrapText="1"/>
    </xf>
    <xf numFmtId="1" fontId="27" fillId="27" borderId="34" xfId="34" applyNumberFormat="1" applyFont="1" applyFill="1" applyBorder="1" applyAlignment="1">
      <alignment horizontal="center" vertical="center" wrapText="1"/>
    </xf>
    <xf numFmtId="3" fontId="27" fillId="27" borderId="35" xfId="0" applyNumberFormat="1" applyFont="1" applyFill="1" applyBorder="1" applyAlignment="1">
      <alignment vertical="center" textRotation="90" wrapText="1"/>
    </xf>
    <xf numFmtId="3" fontId="27" fillId="27" borderId="34" xfId="0" applyNumberFormat="1" applyFont="1" applyFill="1" applyBorder="1" applyAlignment="1">
      <alignment horizontal="center" vertical="center" wrapText="1"/>
    </xf>
    <xf numFmtId="3" fontId="27" fillId="27" borderId="15" xfId="0" applyNumberFormat="1" applyFont="1" applyFill="1" applyBorder="1"/>
    <xf numFmtId="49" fontId="27" fillId="27" borderId="33" xfId="0" applyNumberFormat="1" applyFont="1" applyFill="1" applyBorder="1" applyAlignment="1">
      <alignment horizontal="center" vertical="center" wrapText="1"/>
    </xf>
    <xf numFmtId="4" fontId="27" fillId="27" borderId="34" xfId="0" applyNumberFormat="1" applyFont="1" applyFill="1" applyBorder="1" applyAlignment="1">
      <alignment vertical="center" wrapText="1"/>
    </xf>
    <xf numFmtId="3" fontId="27" fillId="27" borderId="35" xfId="0" applyNumberFormat="1" applyFont="1" applyFill="1" applyBorder="1" applyAlignment="1">
      <alignment horizontal="center" vertical="center" wrapText="1"/>
    </xf>
    <xf numFmtId="3" fontId="27" fillId="27" borderId="34" xfId="0" applyNumberFormat="1" applyFont="1" applyFill="1" applyBorder="1" applyAlignment="1">
      <alignment horizontal="center" vertical="center"/>
    </xf>
    <xf numFmtId="3" fontId="27" fillId="27" borderId="33" xfId="0" applyNumberFormat="1" applyFont="1" applyFill="1" applyBorder="1" applyAlignment="1">
      <alignment horizontal="center" vertical="center" wrapText="1"/>
    </xf>
    <xf numFmtId="1" fontId="27" fillId="27" borderId="33" xfId="0" applyNumberFormat="1" applyFont="1" applyFill="1" applyBorder="1" applyAlignment="1">
      <alignment horizontal="center" vertical="center" wrapText="1"/>
    </xf>
    <xf numFmtId="3" fontId="27" fillId="27" borderId="16" xfId="0" applyNumberFormat="1" applyFont="1" applyFill="1" applyBorder="1"/>
    <xf numFmtId="3" fontId="27" fillId="27" borderId="0" xfId="0" applyNumberFormat="1" applyFont="1" applyFill="1" applyBorder="1"/>
    <xf numFmtId="0" fontId="20" fillId="0" borderId="10" xfId="0" applyFont="1" applyFill="1" applyBorder="1" applyAlignment="1">
      <alignment horizontal="center" vertical="center" wrapText="1" shrinkToFit="1"/>
    </xf>
    <xf numFmtId="1" fontId="27" fillId="28" borderId="34" xfId="34" applyNumberFormat="1" applyFont="1" applyFill="1" applyBorder="1" applyAlignment="1">
      <alignment horizontal="center" vertical="center" wrapText="1"/>
    </xf>
    <xf numFmtId="3" fontId="27" fillId="28" borderId="35" xfId="0" applyNumberFormat="1" applyFont="1" applyFill="1" applyBorder="1" applyAlignment="1">
      <alignment vertical="center" textRotation="90" wrapText="1"/>
    </xf>
    <xf numFmtId="3" fontId="27" fillId="28" borderId="3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 shrinkToFit="1"/>
    </xf>
    <xf numFmtId="164" fontId="22" fillId="26" borderId="11" xfId="34" applyFont="1" applyFill="1" applyBorder="1" applyAlignment="1">
      <alignment horizontal="center" vertical="center" wrapText="1" shrinkToFit="1"/>
    </xf>
    <xf numFmtId="0" fontId="20" fillId="26" borderId="10" xfId="0" applyFont="1" applyFill="1" applyBorder="1" applyAlignment="1">
      <alignment horizontal="center" vertical="center" wrapText="1" shrinkToFit="1"/>
    </xf>
    <xf numFmtId="0" fontId="20" fillId="26" borderId="10" xfId="0" applyFont="1" applyFill="1" applyBorder="1" applyAlignment="1">
      <alignment horizontal="center" vertical="center"/>
    </xf>
    <xf numFmtId="0" fontId="20" fillId="26" borderId="0" xfId="0" applyFont="1" applyFill="1" applyBorder="1" applyAlignment="1">
      <alignment wrapText="1" shrinkToFit="1"/>
    </xf>
    <xf numFmtId="10" fontId="20" fillId="0" borderId="53" xfId="0" applyNumberFormat="1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0" fontId="20" fillId="0" borderId="53" xfId="0" applyNumberFormat="1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0" fontId="20" fillId="0" borderId="10" xfId="0" applyNumberFormat="1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  <xf numFmtId="10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/>
    </xf>
    <xf numFmtId="10" fontId="20" fillId="0" borderId="10" xfId="0" applyNumberFormat="1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wrapText="1" shrinkToFit="1"/>
    </xf>
    <xf numFmtId="0" fontId="20" fillId="0" borderId="5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 shrinkToFi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53" xfId="0" applyFont="1" applyFill="1" applyBorder="1" applyAlignment="1">
      <alignment horizontal="center" vertical="center" wrapText="1"/>
    </xf>
    <xf numFmtId="0" fontId="20" fillId="25" borderId="52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/>
    </xf>
    <xf numFmtId="0" fontId="25" fillId="0" borderId="10" xfId="32" applyBorder="1" applyAlignment="1" applyProtection="1">
      <alignment horizontal="center" vertical="center" wrapText="1"/>
    </xf>
    <xf numFmtId="0" fontId="25" fillId="0" borderId="53" xfId="32" applyBorder="1" applyAlignment="1" applyProtection="1">
      <alignment horizontal="center" vertical="center" wrapText="1"/>
    </xf>
    <xf numFmtId="0" fontId="25" fillId="0" borderId="52" xfId="32" applyBorder="1" applyAlignment="1" applyProtection="1">
      <alignment horizontal="center" vertical="center" wrapText="1"/>
    </xf>
    <xf numFmtId="0" fontId="25" fillId="0" borderId="11" xfId="32" applyBorder="1" applyAlignment="1" applyProtection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 shrinkToFit="1"/>
    </xf>
    <xf numFmtId="0" fontId="25" fillId="0" borderId="10" xfId="32" applyBorder="1" applyAlignment="1" applyProtection="1">
      <alignment horizontal="center" vertical="center" wrapText="1" shrinkToFit="1"/>
    </xf>
    <xf numFmtId="0" fontId="25" fillId="0" borderId="10" xfId="32" applyFont="1" applyFill="1" applyBorder="1" applyAlignment="1" applyProtection="1">
      <alignment horizontal="center" vertical="center" wrapText="1" shrinkToFit="1"/>
    </xf>
    <xf numFmtId="0" fontId="25" fillId="0" borderId="10" xfId="32" applyFill="1" applyBorder="1" applyAlignment="1" applyProtection="1">
      <alignment horizontal="center" vertical="center" wrapText="1" shrinkToFit="1"/>
    </xf>
    <xf numFmtId="0" fontId="19" fillId="0" borderId="53" xfId="0" applyFont="1" applyBorder="1" applyAlignment="1">
      <alignment horizontal="center" vertical="center" textRotation="90"/>
    </xf>
    <xf numFmtId="0" fontId="19" fillId="0" borderId="52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53" xfId="0" applyFont="1" applyBorder="1" applyAlignment="1">
      <alignment horizontal="center" vertical="center" textRotation="90" wrapText="1" shrinkToFit="1"/>
    </xf>
    <xf numFmtId="0" fontId="19" fillId="0" borderId="52" xfId="0" applyFont="1" applyBorder="1" applyAlignment="1">
      <alignment horizontal="center" vertical="center" textRotation="90" wrapText="1" shrinkToFit="1"/>
    </xf>
    <xf numFmtId="0" fontId="19" fillId="0" borderId="11" xfId="0" applyFont="1" applyBorder="1" applyAlignment="1">
      <alignment horizontal="center" vertical="center" textRotation="90" wrapText="1" shrinkToFit="1"/>
    </xf>
    <xf numFmtId="0" fontId="21" fillId="0" borderId="0" xfId="0" applyFont="1" applyBorder="1" applyAlignment="1">
      <alignment horizontal="center" vertical="center" wrapText="1" shrinkToFit="1"/>
    </xf>
    <xf numFmtId="0" fontId="32" fillId="0" borderId="0" xfId="0" applyFont="1" applyBorder="1" applyAlignment="1">
      <alignment horizontal="center" wrapText="1" shrinkToFit="1"/>
    </xf>
    <xf numFmtId="0" fontId="20" fillId="0" borderId="54" xfId="34" applyNumberFormat="1" applyFont="1" applyBorder="1" applyAlignment="1">
      <alignment horizontal="center" vertical="center" wrapText="1" shrinkToFit="1"/>
    </xf>
    <xf numFmtId="0" fontId="20" fillId="0" borderId="55" xfId="34" applyNumberFormat="1" applyFont="1" applyBorder="1" applyAlignment="1">
      <alignment horizontal="center" vertical="center" wrapText="1" shrinkToFit="1"/>
    </xf>
    <xf numFmtId="0" fontId="20" fillId="0" borderId="56" xfId="34" applyNumberFormat="1" applyFont="1" applyBorder="1" applyAlignment="1">
      <alignment horizontal="center" vertical="center" wrapText="1" shrinkToFit="1"/>
    </xf>
    <xf numFmtId="3" fontId="27" fillId="26" borderId="34" xfId="0" applyNumberFormat="1" applyFont="1" applyFill="1" applyBorder="1" applyAlignment="1">
      <alignment horizontal="center" vertical="center" wrapText="1"/>
    </xf>
    <xf numFmtId="3" fontId="27" fillId="26" borderId="37" xfId="0" applyNumberFormat="1" applyFont="1" applyFill="1" applyBorder="1" applyAlignment="1">
      <alignment horizontal="center" vertical="center" wrapText="1"/>
    </xf>
    <xf numFmtId="3" fontId="27" fillId="26" borderId="35" xfId="0" applyNumberFormat="1" applyFont="1" applyFill="1" applyBorder="1" applyAlignment="1">
      <alignment horizontal="center" vertical="center" wrapText="1"/>
    </xf>
    <xf numFmtId="3" fontId="27" fillId="24" borderId="40" xfId="0" applyNumberFormat="1" applyFont="1" applyFill="1" applyBorder="1" applyAlignment="1">
      <alignment horizontal="center" vertical="center" wrapText="1"/>
    </xf>
    <xf numFmtId="3" fontId="27" fillId="24" borderId="22" xfId="0" applyNumberFormat="1" applyFont="1" applyFill="1" applyBorder="1" applyAlignment="1">
      <alignment horizontal="center" vertical="center" wrapText="1"/>
    </xf>
    <xf numFmtId="3" fontId="27" fillId="24" borderId="59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3" fontId="29" fillId="0" borderId="26" xfId="0" applyNumberFormat="1" applyFont="1" applyBorder="1" applyAlignment="1">
      <alignment horizontal="center" wrapText="1"/>
    </xf>
    <xf numFmtId="3" fontId="29" fillId="0" borderId="17" xfId="0" applyNumberFormat="1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wrapText="1"/>
    </xf>
    <xf numFmtId="3" fontId="29" fillId="0" borderId="21" xfId="0" applyNumberFormat="1" applyFont="1" applyBorder="1" applyAlignment="1">
      <alignment horizontal="center" vertical="center" wrapText="1"/>
    </xf>
    <xf numFmtId="3" fontId="29" fillId="0" borderId="22" xfId="0" applyNumberFormat="1" applyFont="1" applyBorder="1" applyAlignment="1">
      <alignment horizontal="center" vertical="center" wrapText="1"/>
    </xf>
    <xf numFmtId="3" fontId="29" fillId="0" borderId="23" xfId="0" applyNumberFormat="1" applyFont="1" applyBorder="1" applyAlignment="1">
      <alignment horizontal="center"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3" fontId="29" fillId="24" borderId="26" xfId="0" applyNumberFormat="1" applyFont="1" applyFill="1" applyBorder="1" applyAlignment="1">
      <alignment horizontal="center" vertical="center" wrapText="1"/>
    </xf>
    <xf numFmtId="3" fontId="29" fillId="24" borderId="27" xfId="0" applyNumberFormat="1" applyFont="1" applyFill="1" applyBorder="1" applyAlignment="1">
      <alignment horizontal="center" vertical="center" wrapText="1"/>
    </xf>
    <xf numFmtId="3" fontId="29" fillId="24" borderId="2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left"/>
    </xf>
    <xf numFmtId="3" fontId="27" fillId="0" borderId="24" xfId="0" applyNumberFormat="1" applyFont="1" applyBorder="1" applyAlignment="1">
      <alignment horizontal="left"/>
    </xf>
    <xf numFmtId="3" fontId="29" fillId="0" borderId="47" xfId="0" applyNumberFormat="1" applyFont="1" applyBorder="1" applyAlignment="1">
      <alignment horizontal="center" wrapText="1"/>
    </xf>
    <xf numFmtId="3" fontId="27" fillId="0" borderId="21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wrapText="1"/>
    </xf>
    <xf numFmtId="3" fontId="29" fillId="0" borderId="47" xfId="0" applyNumberFormat="1" applyFont="1" applyBorder="1" applyAlignment="1">
      <alignment horizontal="center" vertical="center" wrapText="1"/>
    </xf>
    <xf numFmtId="3" fontId="29" fillId="0" borderId="47" xfId="0" applyNumberFormat="1" applyFont="1" applyBorder="1" applyAlignment="1">
      <alignment horizontal="center" vertical="center"/>
    </xf>
    <xf numFmtId="3" fontId="29" fillId="24" borderId="4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/>
    </xf>
    <xf numFmtId="3" fontId="29" fillId="0" borderId="47" xfId="0" applyNumberFormat="1" applyFont="1" applyBorder="1" applyAlignment="1">
      <alignment horizontal="center"/>
    </xf>
    <xf numFmtId="3" fontId="29" fillId="0" borderId="45" xfId="0" applyNumberFormat="1" applyFont="1" applyBorder="1" applyAlignment="1">
      <alignment horizontal="center"/>
    </xf>
    <xf numFmtId="3" fontId="27" fillId="26" borderId="34" xfId="0" applyNumberFormat="1" applyFont="1" applyFill="1" applyBorder="1" applyAlignment="1">
      <alignment horizontal="justify" vertical="center" wrapText="1"/>
    </xf>
    <xf numFmtId="3" fontId="27" fillId="26" borderId="37" xfId="0" applyNumberFormat="1" applyFont="1" applyFill="1" applyBorder="1" applyAlignment="1">
      <alignment horizontal="justify" vertical="center" wrapText="1"/>
    </xf>
    <xf numFmtId="3" fontId="27" fillId="26" borderId="35" xfId="0" applyNumberFormat="1" applyFont="1" applyFill="1" applyBorder="1" applyAlignment="1">
      <alignment horizontal="justify" vertical="center" wrapText="1"/>
    </xf>
    <xf numFmtId="3" fontId="27" fillId="0" borderId="34" xfId="0" applyNumberFormat="1" applyFont="1" applyBorder="1" applyAlignment="1">
      <alignment horizontal="center" vertical="center" wrapText="1"/>
    </xf>
    <xf numFmtId="3" fontId="27" fillId="0" borderId="37" xfId="0" applyNumberFormat="1" applyFont="1" applyBorder="1" applyAlignment="1">
      <alignment horizontal="center" vertical="center" wrapText="1"/>
    </xf>
    <xf numFmtId="3" fontId="27" fillId="0" borderId="35" xfId="0" applyNumberFormat="1" applyFont="1" applyBorder="1" applyAlignment="1">
      <alignment horizontal="center" vertical="center" wrapText="1"/>
    </xf>
    <xf numFmtId="3" fontId="27" fillId="0" borderId="34" xfId="0" applyNumberFormat="1" applyFont="1" applyBorder="1" applyAlignment="1">
      <alignment horizontal="justify" vertical="center" wrapText="1"/>
    </xf>
    <xf numFmtId="3" fontId="27" fillId="0" borderId="37" xfId="0" applyNumberFormat="1" applyFont="1" applyBorder="1" applyAlignment="1">
      <alignment horizontal="justify" vertical="center" wrapText="1"/>
    </xf>
    <xf numFmtId="3" fontId="27" fillId="0" borderId="35" xfId="0" applyNumberFormat="1" applyFont="1" applyBorder="1" applyAlignment="1">
      <alignment horizontal="justify" vertical="center" wrapText="1"/>
    </xf>
    <xf numFmtId="3" fontId="27" fillId="0" borderId="38" xfId="0" applyNumberFormat="1" applyFont="1" applyBorder="1" applyAlignment="1">
      <alignment horizontal="left" vertical="center" wrapText="1" shrinkToFit="1"/>
    </xf>
    <xf numFmtId="3" fontId="27" fillId="0" borderId="39" xfId="0" applyNumberFormat="1" applyFont="1" applyBorder="1" applyAlignment="1">
      <alignment horizontal="left" vertical="center" wrapText="1" shrinkToFit="1"/>
    </xf>
    <xf numFmtId="3" fontId="27" fillId="0" borderId="40" xfId="0" applyNumberFormat="1" applyFont="1" applyBorder="1" applyAlignment="1">
      <alignment horizontal="left" vertical="center" wrapText="1" shrinkToFit="1"/>
    </xf>
    <xf numFmtId="3" fontId="27" fillId="24" borderId="36" xfId="0" applyNumberFormat="1" applyFont="1" applyFill="1" applyBorder="1" applyAlignment="1">
      <alignment horizontal="center" vertical="center" wrapText="1"/>
    </xf>
    <xf numFmtId="3" fontId="27" fillId="24" borderId="27" xfId="0" applyNumberFormat="1" applyFont="1" applyFill="1" applyBorder="1" applyAlignment="1">
      <alignment horizontal="center" vertical="center" wrapText="1"/>
    </xf>
    <xf numFmtId="3" fontId="27" fillId="24" borderId="57" xfId="0" applyNumberFormat="1" applyFont="1" applyFill="1" applyBorder="1" applyAlignment="1">
      <alignment horizontal="center" vertical="center" wrapText="1"/>
    </xf>
    <xf numFmtId="3" fontId="27" fillId="26" borderId="38" xfId="0" applyNumberFormat="1" applyFont="1" applyFill="1" applyBorder="1" applyAlignment="1">
      <alignment horizontal="left" vertical="center" wrapText="1" shrinkToFit="1"/>
    </xf>
    <xf numFmtId="3" fontId="27" fillId="26" borderId="39" xfId="0" applyNumberFormat="1" applyFont="1" applyFill="1" applyBorder="1" applyAlignment="1">
      <alignment horizontal="left" vertical="center" wrapText="1" shrinkToFit="1"/>
    </xf>
    <xf numFmtId="3" fontId="27" fillId="26" borderId="40" xfId="0" applyNumberFormat="1" applyFont="1" applyFill="1" applyBorder="1" applyAlignment="1">
      <alignment horizontal="left" vertical="center" wrapText="1" shrinkToFit="1"/>
    </xf>
    <xf numFmtId="4" fontId="27" fillId="24" borderId="38" xfId="0" applyNumberFormat="1" applyFont="1" applyFill="1" applyBorder="1" applyAlignment="1">
      <alignment horizontal="center" vertical="center" wrapText="1"/>
    </xf>
    <xf numFmtId="4" fontId="27" fillId="24" borderId="21" xfId="0" applyNumberFormat="1" applyFont="1" applyFill="1" applyBorder="1" applyAlignment="1">
      <alignment horizontal="center" vertical="center" wrapText="1"/>
    </xf>
    <xf numFmtId="4" fontId="27" fillId="24" borderId="58" xfId="0" applyNumberFormat="1" applyFont="1" applyFill="1" applyBorder="1" applyAlignment="1">
      <alignment horizontal="center" vertical="center" wrapText="1"/>
    </xf>
    <xf numFmtId="3" fontId="27" fillId="0" borderId="34" xfId="0" applyNumberFormat="1" applyFont="1" applyBorder="1" applyAlignment="1">
      <alignment horizontal="justify" vertical="justify" wrapText="1"/>
    </xf>
    <xf numFmtId="3" fontId="27" fillId="0" borderId="37" xfId="0" applyNumberFormat="1" applyFont="1" applyBorder="1" applyAlignment="1">
      <alignment horizontal="justify" vertical="justify" wrapText="1"/>
    </xf>
    <xf numFmtId="3" fontId="27" fillId="0" borderId="35" xfId="0" applyNumberFormat="1" applyFont="1" applyBorder="1" applyAlignment="1">
      <alignment horizontal="justify" vertical="justify" wrapText="1"/>
    </xf>
    <xf numFmtId="3" fontId="27" fillId="27" borderId="34" xfId="0" applyNumberFormat="1" applyFont="1" applyFill="1" applyBorder="1" applyAlignment="1">
      <alignment horizontal="justify" vertical="center" wrapText="1"/>
    </xf>
    <xf numFmtId="3" fontId="27" fillId="27" borderId="37" xfId="0" applyNumberFormat="1" applyFont="1" applyFill="1" applyBorder="1" applyAlignment="1">
      <alignment horizontal="justify" vertical="center" wrapText="1"/>
    </xf>
    <xf numFmtId="3" fontId="27" fillId="27" borderId="35" xfId="0" applyNumberFormat="1" applyFont="1" applyFill="1" applyBorder="1" applyAlignment="1">
      <alignment horizontal="justify" vertical="center" wrapText="1"/>
    </xf>
    <xf numFmtId="3" fontId="29" fillId="0" borderId="26" xfId="0" applyNumberFormat="1" applyFont="1" applyBorder="1" applyAlignment="1">
      <alignment horizontal="center" vertical="center" wrapText="1"/>
    </xf>
    <xf numFmtId="3" fontId="29" fillId="0" borderId="45" xfId="0" applyNumberFormat="1" applyFont="1" applyBorder="1" applyAlignment="1">
      <alignment horizontal="center" vertical="center"/>
    </xf>
    <xf numFmtId="3" fontId="27" fillId="24" borderId="33" xfId="0" applyNumberFormat="1" applyFont="1" applyFill="1" applyBorder="1" applyAlignment="1">
      <alignment horizontal="center" vertical="center" wrapText="1"/>
    </xf>
    <xf numFmtId="4" fontId="27" fillId="24" borderId="34" xfId="0" applyNumberFormat="1" applyFont="1" applyFill="1" applyBorder="1" applyAlignment="1">
      <alignment horizontal="center" vertical="center" wrapText="1"/>
    </xf>
    <xf numFmtId="3" fontId="27" fillId="24" borderId="35" xfId="0" applyNumberFormat="1" applyFont="1" applyFill="1" applyBorder="1" applyAlignment="1">
      <alignment horizontal="center" vertical="center" wrapText="1"/>
    </xf>
    <xf numFmtId="3" fontId="27" fillId="27" borderId="34" xfId="0" applyNumberFormat="1" applyFont="1" applyFill="1" applyBorder="1" applyAlignment="1">
      <alignment horizontal="center" vertical="center" wrapText="1"/>
    </xf>
    <xf numFmtId="3" fontId="27" fillId="27" borderId="37" xfId="0" applyNumberFormat="1" applyFont="1" applyFill="1" applyBorder="1" applyAlignment="1">
      <alignment horizontal="center" vertical="center" wrapText="1"/>
    </xf>
    <xf numFmtId="3" fontId="27" fillId="27" borderId="35" xfId="0" applyNumberFormat="1" applyFont="1" applyFill="1" applyBorder="1" applyAlignment="1">
      <alignment horizontal="center" vertical="center" wrapText="1"/>
    </xf>
    <xf numFmtId="3" fontId="27" fillId="27" borderId="38" xfId="0" applyNumberFormat="1" applyFont="1" applyFill="1" applyBorder="1" applyAlignment="1">
      <alignment horizontal="left" vertical="center" wrapText="1" shrinkToFit="1"/>
    </xf>
    <xf numFmtId="3" fontId="27" fillId="27" borderId="39" xfId="0" applyNumberFormat="1" applyFont="1" applyFill="1" applyBorder="1" applyAlignment="1">
      <alignment horizontal="left" vertical="center" wrapText="1" shrinkToFit="1"/>
    </xf>
    <xf numFmtId="3" fontId="27" fillId="27" borderId="40" xfId="0" applyNumberFormat="1" applyFont="1" applyFill="1" applyBorder="1" applyAlignment="1">
      <alignment horizontal="left" vertical="center" wrapText="1" shrinkToFi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rmal 2" xfId="36"/>
    <cellStyle name="Normal 3" xfId="37"/>
    <cellStyle name="Normal 4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W189"/>
  <sheetViews>
    <sheetView topLeftCell="AT1" zoomScale="70" zoomScaleNormal="70" workbookViewId="0">
      <selection activeCell="AX11" sqref="AX11"/>
    </sheetView>
  </sheetViews>
  <sheetFormatPr baseColWidth="10" defaultColWidth="29.85546875" defaultRowHeight="15.75" outlineLevelCol="1"/>
  <cols>
    <col min="1" max="1" width="7.42578125" style="2" customWidth="1"/>
    <col min="2" max="2" width="15" style="2" customWidth="1"/>
    <col min="3" max="3" width="11.42578125" style="1" customWidth="1"/>
    <col min="4" max="4" width="6" style="2" hidden="1" customWidth="1"/>
    <col min="5" max="5" width="28.140625" style="122" customWidth="1"/>
    <col min="6" max="6" width="28.140625" style="3" customWidth="1"/>
    <col min="7" max="7" width="16.42578125" style="3" customWidth="1"/>
    <col min="8" max="8" width="8.28515625" style="3" hidden="1" customWidth="1"/>
    <col min="9" max="9" width="11.7109375" style="3" customWidth="1"/>
    <col min="10" max="11" width="7.85546875" style="3" hidden="1" customWidth="1"/>
    <col min="12" max="13" width="12.7109375" style="3" customWidth="1"/>
    <col min="14" max="14" width="29.85546875" style="6" customWidth="1"/>
    <col min="15" max="15" width="23.42578125" style="6" customWidth="1"/>
    <col min="16" max="19" width="29.85546875" style="2" customWidth="1"/>
    <col min="20" max="20" width="11" style="129" customWidth="1"/>
    <col min="21" max="21" width="11.42578125" style="3" hidden="1" customWidth="1" outlineLevel="1"/>
    <col min="22" max="22" width="13.7109375" style="3" hidden="1" customWidth="1" outlineLevel="1"/>
    <col min="23" max="23" width="12.85546875" style="38" hidden="1" customWidth="1" outlineLevel="1"/>
    <col min="24" max="24" width="11.7109375" style="39" hidden="1" customWidth="1" outlineLevel="1"/>
    <col min="25" max="25" width="11.42578125" style="3" hidden="1" customWidth="1" outlineLevel="1"/>
    <col min="26" max="26" width="11" style="37" customWidth="1" collapsed="1"/>
    <col min="27" max="27" width="11.42578125" style="3" hidden="1" customWidth="1" outlineLevel="1"/>
    <col min="28" max="28" width="13.7109375" style="3" hidden="1" customWidth="1" outlineLevel="1"/>
    <col min="29" max="29" width="12.85546875" style="38" hidden="1" customWidth="1" outlineLevel="1"/>
    <col min="30" max="30" width="11.7109375" style="39" hidden="1" customWidth="1" outlineLevel="1"/>
    <col min="31" max="31" width="11.42578125" style="3" hidden="1" customWidth="1" outlineLevel="1"/>
    <col min="32" max="32" width="16.42578125" style="182" customWidth="1" collapsed="1"/>
    <col min="33" max="33" width="11.140625" style="2" hidden="1" customWidth="1" outlineLevel="1"/>
    <col min="34" max="34" width="11.42578125" style="2" hidden="1" customWidth="1" outlineLevel="1"/>
    <col min="35" max="35" width="17.42578125" style="2" hidden="1" customWidth="1" outlineLevel="1"/>
    <col min="36" max="36" width="14.42578125" style="2" hidden="1" customWidth="1" outlineLevel="1"/>
    <col min="37" max="37" width="11.42578125" style="2" hidden="1" customWidth="1" outlineLevel="1"/>
    <col min="38" max="38" width="16.42578125" style="186" customWidth="1" collapsed="1"/>
    <col min="39" max="39" width="17.28515625" style="2" hidden="1" customWidth="1" outlineLevel="1"/>
    <col min="40" max="40" width="15.42578125" style="2" hidden="1" customWidth="1" outlineLevel="1"/>
    <col min="41" max="41" width="23.7109375" style="2" hidden="1" customWidth="1" outlineLevel="1"/>
    <col min="42" max="42" width="16.85546875" style="2" hidden="1" customWidth="1" outlineLevel="1"/>
    <col min="43" max="43" width="17.140625" style="2" hidden="1" customWidth="1" outlineLevel="1"/>
    <col min="44" max="44" width="29.85546875" style="5" customWidth="1" collapsed="1"/>
    <col min="45" max="45" width="15.42578125" style="5" customWidth="1"/>
    <col min="46" max="16384" width="29.85546875" style="2"/>
  </cols>
  <sheetData>
    <row r="2" spans="2:49" ht="26.25">
      <c r="E2" s="121"/>
      <c r="F2" s="222" t="s">
        <v>89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</row>
    <row r="3" spans="2:49" ht="76.5" customHeight="1" thickBot="1">
      <c r="E3" s="121"/>
      <c r="F3" s="222" t="s">
        <v>279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</row>
    <row r="4" spans="2:49" ht="16.5" thickBot="1">
      <c r="T4" s="224">
        <v>2008</v>
      </c>
      <c r="U4" s="225"/>
      <c r="V4" s="225"/>
      <c r="W4" s="225"/>
      <c r="X4" s="225"/>
      <c r="Y4" s="226"/>
      <c r="Z4" s="224">
        <v>2009</v>
      </c>
      <c r="AA4" s="225"/>
      <c r="AB4" s="225"/>
      <c r="AC4" s="225"/>
      <c r="AD4" s="225"/>
      <c r="AE4" s="226"/>
      <c r="AF4" s="224">
        <v>2010</v>
      </c>
      <c r="AG4" s="225"/>
      <c r="AH4" s="225"/>
      <c r="AI4" s="225"/>
      <c r="AJ4" s="225"/>
      <c r="AK4" s="226"/>
      <c r="AL4" s="224">
        <v>2011</v>
      </c>
      <c r="AM4" s="225"/>
      <c r="AN4" s="225"/>
      <c r="AO4" s="225"/>
      <c r="AP4" s="225"/>
      <c r="AQ4" s="226"/>
    </row>
    <row r="5" spans="2:49" s="4" customFormat="1" ht="69" customHeight="1" thickBot="1">
      <c r="B5" s="7" t="s">
        <v>46</v>
      </c>
      <c r="C5" s="7" t="s">
        <v>47</v>
      </c>
      <c r="D5" s="7" t="s">
        <v>280</v>
      </c>
      <c r="E5" s="123" t="s">
        <v>54</v>
      </c>
      <c r="F5" s="7" t="s">
        <v>281</v>
      </c>
      <c r="G5" s="7" t="s">
        <v>282</v>
      </c>
      <c r="H5" s="7" t="s">
        <v>283</v>
      </c>
      <c r="I5" s="7" t="s">
        <v>284</v>
      </c>
      <c r="J5" s="7" t="s">
        <v>285</v>
      </c>
      <c r="K5" s="7" t="s">
        <v>286</v>
      </c>
      <c r="L5" s="7" t="s">
        <v>287</v>
      </c>
      <c r="M5" s="7" t="s">
        <v>288</v>
      </c>
      <c r="N5" s="8" t="s">
        <v>289</v>
      </c>
      <c r="O5" s="8" t="s">
        <v>290</v>
      </c>
      <c r="P5" s="9" t="s">
        <v>242</v>
      </c>
      <c r="Q5" s="9" t="s">
        <v>243</v>
      </c>
      <c r="R5" s="9" t="s">
        <v>244</v>
      </c>
      <c r="S5" s="9" t="s">
        <v>245</v>
      </c>
      <c r="T5" s="126" t="s">
        <v>246</v>
      </c>
      <c r="U5" s="11" t="s">
        <v>247</v>
      </c>
      <c r="V5" s="11" t="s">
        <v>248</v>
      </c>
      <c r="W5" s="11" t="s">
        <v>249</v>
      </c>
      <c r="X5" s="12" t="s">
        <v>250</v>
      </c>
      <c r="Y5" s="11" t="s">
        <v>248</v>
      </c>
      <c r="Z5" s="10" t="s">
        <v>251</v>
      </c>
      <c r="AA5" s="11" t="s">
        <v>252</v>
      </c>
      <c r="AB5" s="11" t="s">
        <v>248</v>
      </c>
      <c r="AC5" s="11" t="s">
        <v>253</v>
      </c>
      <c r="AD5" s="12" t="s">
        <v>254</v>
      </c>
      <c r="AE5" s="11" t="s">
        <v>248</v>
      </c>
      <c r="AF5" s="10" t="s">
        <v>255</v>
      </c>
      <c r="AG5" s="11" t="s">
        <v>256</v>
      </c>
      <c r="AH5" s="11" t="s">
        <v>248</v>
      </c>
      <c r="AI5" s="11" t="s">
        <v>257</v>
      </c>
      <c r="AJ5" s="12" t="s">
        <v>258</v>
      </c>
      <c r="AK5" s="11" t="s">
        <v>248</v>
      </c>
      <c r="AL5" s="183" t="s">
        <v>259</v>
      </c>
      <c r="AM5" s="11" t="s">
        <v>260</v>
      </c>
      <c r="AN5" s="11" t="s">
        <v>248</v>
      </c>
      <c r="AO5" s="11" t="s">
        <v>261</v>
      </c>
      <c r="AP5" s="12" t="s">
        <v>262</v>
      </c>
      <c r="AQ5" s="11" t="s">
        <v>248</v>
      </c>
      <c r="AR5" s="13" t="s">
        <v>263</v>
      </c>
      <c r="AS5" s="14" t="s">
        <v>264</v>
      </c>
    </row>
    <row r="6" spans="2:49" ht="39" customHeight="1" thickBot="1">
      <c r="B6" s="219" t="s">
        <v>48</v>
      </c>
      <c r="C6" s="201" t="s">
        <v>265</v>
      </c>
      <c r="D6" s="15">
        <v>8</v>
      </c>
      <c r="E6" s="214" t="s">
        <v>18</v>
      </c>
      <c r="F6" s="212" t="s">
        <v>266</v>
      </c>
      <c r="G6" s="199" t="s">
        <v>267</v>
      </c>
      <c r="H6" s="199">
        <v>90</v>
      </c>
      <c r="I6" s="199">
        <v>95</v>
      </c>
      <c r="J6" s="199">
        <v>90</v>
      </c>
      <c r="K6" s="199">
        <v>0</v>
      </c>
      <c r="L6" s="198">
        <f>AVERAGE(V6:V8)</f>
        <v>0.77777777777777768</v>
      </c>
      <c r="M6" s="198">
        <f>AVERAGE(Y6:Y8)</f>
        <v>0.66163595710887069</v>
      </c>
      <c r="N6" s="16" t="s">
        <v>268</v>
      </c>
      <c r="O6" s="16" t="s">
        <v>269</v>
      </c>
      <c r="P6" s="15">
        <v>1</v>
      </c>
      <c r="Q6" s="15">
        <v>15</v>
      </c>
      <c r="R6" s="15">
        <v>22</v>
      </c>
      <c r="S6" s="15">
        <v>25</v>
      </c>
      <c r="T6" s="127">
        <v>3</v>
      </c>
      <c r="U6" s="18">
        <v>4</v>
      </c>
      <c r="V6" s="19">
        <f t="shared" ref="V6:V44" si="0">U6/T6</f>
        <v>1.3333333333333333</v>
      </c>
      <c r="W6" s="20">
        <v>20000</v>
      </c>
      <c r="X6" s="21">
        <v>19800</v>
      </c>
      <c r="Y6" s="19">
        <f t="shared" ref="Y6:Y44" si="1">X6/W6</f>
        <v>0.99</v>
      </c>
      <c r="Z6" s="17">
        <v>8</v>
      </c>
      <c r="AA6" s="18"/>
      <c r="AB6" s="19">
        <f t="shared" ref="AB6:AB44" si="2">AA6/Z6</f>
        <v>0</v>
      </c>
      <c r="AC6" s="20">
        <v>28000</v>
      </c>
      <c r="AD6" s="21"/>
      <c r="AE6" s="19">
        <f t="shared" ref="AE6:AE44" si="3">AD6/AC6</f>
        <v>0</v>
      </c>
      <c r="AF6" s="177">
        <v>12</v>
      </c>
      <c r="AG6" s="18"/>
      <c r="AH6" s="19">
        <f t="shared" ref="AH6:AH44" si="4">AG6/AF6</f>
        <v>0</v>
      </c>
      <c r="AI6" s="18">
        <v>55000</v>
      </c>
      <c r="AJ6" s="21"/>
      <c r="AK6" s="19">
        <f t="shared" ref="AK6:AK44" si="5">AJ6/AI6</f>
        <v>0</v>
      </c>
      <c r="AL6" s="184">
        <v>15</v>
      </c>
      <c r="AM6" s="18"/>
      <c r="AN6" s="19">
        <f t="shared" ref="AN6:AN44" si="6">AM6/AL6</f>
        <v>0</v>
      </c>
      <c r="AO6" s="18">
        <v>24500</v>
      </c>
      <c r="AP6" s="21"/>
      <c r="AQ6" s="19">
        <f t="shared" ref="AQ6:AQ44" si="7">AP6/AO6</f>
        <v>0</v>
      </c>
      <c r="AR6" s="22">
        <v>127500</v>
      </c>
      <c r="AS6" s="17">
        <f t="shared" ref="AS6:AS44" si="8">+W6+AC6+AI6+AO6</f>
        <v>127500</v>
      </c>
      <c r="AT6" s="23">
        <f>+T6+Z6+AF6+AL6</f>
        <v>38</v>
      </c>
      <c r="AV6" s="223" t="s">
        <v>140</v>
      </c>
      <c r="AW6" s="223"/>
    </row>
    <row r="7" spans="2:49" ht="51.75" thickBot="1">
      <c r="B7" s="220"/>
      <c r="C7" s="201"/>
      <c r="D7" s="15">
        <v>9</v>
      </c>
      <c r="E7" s="215"/>
      <c r="F7" s="212"/>
      <c r="G7" s="199"/>
      <c r="H7" s="199"/>
      <c r="I7" s="199"/>
      <c r="J7" s="199"/>
      <c r="K7" s="199"/>
      <c r="L7" s="199"/>
      <c r="M7" s="199"/>
      <c r="N7" s="16" t="s">
        <v>270</v>
      </c>
      <c r="O7" s="16" t="s">
        <v>233</v>
      </c>
      <c r="P7" s="15">
        <v>0</v>
      </c>
      <c r="Q7" s="15">
        <v>1</v>
      </c>
      <c r="R7" s="15">
        <v>3</v>
      </c>
      <c r="S7" s="15">
        <v>0</v>
      </c>
      <c r="T7" s="130">
        <v>1E-3</v>
      </c>
      <c r="U7" s="18">
        <v>0</v>
      </c>
      <c r="V7" s="19">
        <f t="shared" si="0"/>
        <v>0</v>
      </c>
      <c r="W7" s="20">
        <v>1E-3</v>
      </c>
      <c r="X7" s="21">
        <v>0</v>
      </c>
      <c r="Y7" s="19">
        <f t="shared" si="1"/>
        <v>0</v>
      </c>
      <c r="Z7" s="17">
        <v>1</v>
      </c>
      <c r="AA7" s="18"/>
      <c r="AB7" s="19">
        <f t="shared" si="2"/>
        <v>0</v>
      </c>
      <c r="AC7" s="20">
        <v>2500</v>
      </c>
      <c r="AD7" s="21"/>
      <c r="AE7" s="19">
        <f t="shared" si="3"/>
        <v>0</v>
      </c>
      <c r="AF7" s="177">
        <v>0</v>
      </c>
      <c r="AG7" s="18"/>
      <c r="AH7" s="19" t="e">
        <f t="shared" si="4"/>
        <v>#DIV/0!</v>
      </c>
      <c r="AI7" s="18">
        <v>0</v>
      </c>
      <c r="AJ7" s="21"/>
      <c r="AK7" s="19" t="e">
        <f t="shared" si="5"/>
        <v>#DIV/0!</v>
      </c>
      <c r="AL7" s="184">
        <v>0</v>
      </c>
      <c r="AM7" s="18"/>
      <c r="AN7" s="19" t="e">
        <f t="shared" si="6"/>
        <v>#DIV/0!</v>
      </c>
      <c r="AO7" s="18">
        <v>0</v>
      </c>
      <c r="AP7" s="21"/>
      <c r="AQ7" s="19" t="e">
        <f t="shared" si="7"/>
        <v>#DIV/0!</v>
      </c>
      <c r="AR7" s="17">
        <v>2500</v>
      </c>
      <c r="AS7" s="17">
        <f t="shared" si="8"/>
        <v>2500.0010000000002</v>
      </c>
      <c r="AV7" s="120"/>
      <c r="AW7" s="120"/>
    </row>
    <row r="8" spans="2:49" ht="51" customHeight="1" thickBot="1">
      <c r="B8" s="220"/>
      <c r="C8" s="201"/>
      <c r="D8" s="15">
        <v>10</v>
      </c>
      <c r="E8" s="215"/>
      <c r="F8" s="212"/>
      <c r="G8" s="199"/>
      <c r="H8" s="199"/>
      <c r="I8" s="199"/>
      <c r="J8" s="199"/>
      <c r="K8" s="199"/>
      <c r="L8" s="199"/>
      <c r="M8" s="199"/>
      <c r="N8" s="16" t="s">
        <v>234</v>
      </c>
      <c r="O8" s="16" t="s">
        <v>235</v>
      </c>
      <c r="P8" s="15">
        <v>230</v>
      </c>
      <c r="Q8" s="15">
        <v>392</v>
      </c>
      <c r="R8" s="15">
        <v>5</v>
      </c>
      <c r="S8" s="15">
        <v>25</v>
      </c>
      <c r="T8" s="127">
        <v>392</v>
      </c>
      <c r="U8" s="18">
        <v>392</v>
      </c>
      <c r="V8" s="19">
        <f t="shared" si="0"/>
        <v>1</v>
      </c>
      <c r="W8" s="20">
        <v>195596</v>
      </c>
      <c r="X8" s="21">
        <v>194600</v>
      </c>
      <c r="Y8" s="19">
        <f t="shared" si="1"/>
        <v>0.99490787132661196</v>
      </c>
      <c r="Z8" s="17">
        <v>392</v>
      </c>
      <c r="AA8" s="18"/>
      <c r="AB8" s="19">
        <f t="shared" si="2"/>
        <v>0</v>
      </c>
      <c r="AC8" s="20">
        <v>196000</v>
      </c>
      <c r="AD8" s="21"/>
      <c r="AE8" s="19">
        <f t="shared" si="3"/>
        <v>0</v>
      </c>
      <c r="AF8" s="177">
        <v>392</v>
      </c>
      <c r="AG8" s="18"/>
      <c r="AH8" s="19">
        <f t="shared" si="4"/>
        <v>0</v>
      </c>
      <c r="AI8" s="18">
        <v>198000</v>
      </c>
      <c r="AJ8" s="21"/>
      <c r="AK8" s="19">
        <f t="shared" si="5"/>
        <v>0</v>
      </c>
      <c r="AL8" s="184">
        <v>392</v>
      </c>
      <c r="AM8" s="18"/>
      <c r="AN8" s="19">
        <f t="shared" si="6"/>
        <v>0</v>
      </c>
      <c r="AO8" s="18">
        <v>199000</v>
      </c>
      <c r="AP8" s="21"/>
      <c r="AQ8" s="19">
        <f t="shared" si="7"/>
        <v>0</v>
      </c>
      <c r="AR8" s="17">
        <v>788758</v>
      </c>
      <c r="AS8" s="17">
        <f t="shared" si="8"/>
        <v>788596</v>
      </c>
      <c r="AV8" s="120" t="s">
        <v>39</v>
      </c>
      <c r="AW8" s="149">
        <v>1012</v>
      </c>
    </row>
    <row r="9" spans="2:49" ht="39" thickBot="1">
      <c r="B9" s="220"/>
      <c r="C9" s="201"/>
      <c r="D9" s="15">
        <v>11</v>
      </c>
      <c r="E9" s="213" t="s">
        <v>56</v>
      </c>
      <c r="F9" s="212" t="s">
        <v>236</v>
      </c>
      <c r="G9" s="194" t="s">
        <v>267</v>
      </c>
      <c r="H9" s="194">
        <v>0</v>
      </c>
      <c r="I9" s="194">
        <v>95</v>
      </c>
      <c r="J9" s="194">
        <v>0</v>
      </c>
      <c r="K9" s="194">
        <v>0</v>
      </c>
      <c r="L9" s="193">
        <f>AVERAGE(V9:V11)</f>
        <v>0.75954592363261098</v>
      </c>
      <c r="M9" s="193">
        <f>AVERAGE(Y9:Y11)</f>
        <v>0.63251298146234414</v>
      </c>
      <c r="N9" s="24" t="s">
        <v>237</v>
      </c>
      <c r="O9" s="24" t="s">
        <v>238</v>
      </c>
      <c r="P9" s="15">
        <v>232</v>
      </c>
      <c r="Q9" s="15">
        <v>498</v>
      </c>
      <c r="R9" s="15">
        <v>3</v>
      </c>
      <c r="S9" s="15">
        <v>10</v>
      </c>
      <c r="T9" s="127">
        <v>323</v>
      </c>
      <c r="U9" s="18">
        <v>413</v>
      </c>
      <c r="V9" s="19">
        <f t="shared" si="0"/>
        <v>1.2786377708978329</v>
      </c>
      <c r="W9" s="20">
        <v>26127</v>
      </c>
      <c r="X9" s="21">
        <v>23450</v>
      </c>
      <c r="Y9" s="19">
        <f t="shared" si="1"/>
        <v>0.89753894438703252</v>
      </c>
      <c r="Z9" s="17">
        <v>435</v>
      </c>
      <c r="AA9" s="18"/>
      <c r="AB9" s="19">
        <f t="shared" si="2"/>
        <v>0</v>
      </c>
      <c r="AC9" s="20">
        <v>25710</v>
      </c>
      <c r="AD9" s="21"/>
      <c r="AE9" s="19">
        <f t="shared" si="3"/>
        <v>0</v>
      </c>
      <c r="AF9" s="177">
        <v>465</v>
      </c>
      <c r="AG9" s="18"/>
      <c r="AH9" s="19">
        <f t="shared" si="4"/>
        <v>0</v>
      </c>
      <c r="AI9" s="18">
        <v>31393</v>
      </c>
      <c r="AJ9" s="21"/>
      <c r="AK9" s="19">
        <f t="shared" si="5"/>
        <v>0</v>
      </c>
      <c r="AL9" s="184">
        <v>498</v>
      </c>
      <c r="AM9" s="18"/>
      <c r="AN9" s="19">
        <f t="shared" si="6"/>
        <v>0</v>
      </c>
      <c r="AO9" s="18">
        <v>32575</v>
      </c>
      <c r="AP9" s="21"/>
      <c r="AQ9" s="19">
        <f t="shared" si="7"/>
        <v>0</v>
      </c>
      <c r="AR9" s="17">
        <v>115808</v>
      </c>
      <c r="AS9" s="17">
        <f t="shared" si="8"/>
        <v>115805</v>
      </c>
      <c r="AV9" s="120" t="s">
        <v>40</v>
      </c>
      <c r="AW9" s="149" t="s">
        <v>41</v>
      </c>
    </row>
    <row r="10" spans="2:49" ht="39" thickBot="1">
      <c r="B10" s="220"/>
      <c r="C10" s="201"/>
      <c r="D10" s="15">
        <v>12</v>
      </c>
      <c r="E10" s="213"/>
      <c r="F10" s="212"/>
      <c r="G10" s="194"/>
      <c r="H10" s="194"/>
      <c r="I10" s="194"/>
      <c r="J10" s="194"/>
      <c r="K10" s="194"/>
      <c r="L10" s="194"/>
      <c r="M10" s="194"/>
      <c r="N10" s="24" t="s">
        <v>239</v>
      </c>
      <c r="O10" s="24" t="s">
        <v>240</v>
      </c>
      <c r="P10" s="15">
        <v>0</v>
      </c>
      <c r="Q10" s="15">
        <v>4</v>
      </c>
      <c r="R10" s="15">
        <v>25</v>
      </c>
      <c r="S10" s="15">
        <v>0</v>
      </c>
      <c r="T10" s="130">
        <v>1E-3</v>
      </c>
      <c r="U10" s="18">
        <v>0</v>
      </c>
      <c r="V10" s="19">
        <f t="shared" si="0"/>
        <v>0</v>
      </c>
      <c r="W10" s="20">
        <v>1E-3</v>
      </c>
      <c r="X10" s="21">
        <v>0</v>
      </c>
      <c r="Y10" s="19">
        <f t="shared" si="1"/>
        <v>0</v>
      </c>
      <c r="Z10" s="17">
        <v>2</v>
      </c>
      <c r="AA10" s="18"/>
      <c r="AB10" s="19">
        <f t="shared" si="2"/>
        <v>0</v>
      </c>
      <c r="AC10" s="20">
        <v>13000</v>
      </c>
      <c r="AD10" s="21"/>
      <c r="AE10" s="19">
        <f t="shared" si="3"/>
        <v>0</v>
      </c>
      <c r="AF10" s="177">
        <v>3</v>
      </c>
      <c r="AG10" s="18"/>
      <c r="AH10" s="19">
        <f t="shared" si="4"/>
        <v>0</v>
      </c>
      <c r="AI10" s="18">
        <v>30000</v>
      </c>
      <c r="AJ10" s="21"/>
      <c r="AK10" s="19">
        <f t="shared" si="5"/>
        <v>0</v>
      </c>
      <c r="AL10" s="184">
        <v>4</v>
      </c>
      <c r="AM10" s="18"/>
      <c r="AN10" s="19">
        <f t="shared" si="6"/>
        <v>0</v>
      </c>
      <c r="AO10" s="18">
        <v>4599</v>
      </c>
      <c r="AP10" s="21"/>
      <c r="AQ10" s="19">
        <f t="shared" si="7"/>
        <v>0</v>
      </c>
      <c r="AR10" s="17">
        <v>47559</v>
      </c>
      <c r="AS10" s="17">
        <f t="shared" si="8"/>
        <v>47599.001000000004</v>
      </c>
      <c r="AV10" s="120" t="s">
        <v>42</v>
      </c>
      <c r="AW10" s="149" t="s">
        <v>45</v>
      </c>
    </row>
    <row r="11" spans="2:49" ht="69" customHeight="1" thickBot="1">
      <c r="B11" s="220"/>
      <c r="C11" s="201"/>
      <c r="D11" s="15">
        <v>13</v>
      </c>
      <c r="E11" s="213"/>
      <c r="F11" s="212"/>
      <c r="G11" s="194"/>
      <c r="H11" s="194"/>
      <c r="I11" s="194"/>
      <c r="J11" s="194"/>
      <c r="K11" s="194"/>
      <c r="L11" s="194"/>
      <c r="M11" s="194"/>
      <c r="N11" s="24" t="s">
        <v>241</v>
      </c>
      <c r="O11" s="24" t="s">
        <v>201</v>
      </c>
      <c r="P11" s="15">
        <v>0</v>
      </c>
      <c r="Q11" s="15">
        <v>2</v>
      </c>
      <c r="R11" s="15">
        <v>7</v>
      </c>
      <c r="S11" s="15">
        <v>15</v>
      </c>
      <c r="T11" s="127">
        <v>2</v>
      </c>
      <c r="U11" s="18">
        <v>2</v>
      </c>
      <c r="V11" s="19">
        <f t="shared" si="0"/>
        <v>1</v>
      </c>
      <c r="W11" s="20">
        <v>1150</v>
      </c>
      <c r="X11" s="21">
        <v>1150</v>
      </c>
      <c r="Y11" s="19">
        <f t="shared" si="1"/>
        <v>1</v>
      </c>
      <c r="Z11" s="17">
        <v>2</v>
      </c>
      <c r="AA11" s="18"/>
      <c r="AB11" s="19">
        <f t="shared" si="2"/>
        <v>0</v>
      </c>
      <c r="AC11" s="20">
        <v>1000</v>
      </c>
      <c r="AD11" s="21"/>
      <c r="AE11" s="19">
        <f t="shared" si="3"/>
        <v>0</v>
      </c>
      <c r="AF11" s="177">
        <v>2</v>
      </c>
      <c r="AG11" s="18"/>
      <c r="AH11" s="19">
        <f t="shared" si="4"/>
        <v>0</v>
      </c>
      <c r="AI11" s="18">
        <v>1000</v>
      </c>
      <c r="AJ11" s="21"/>
      <c r="AK11" s="19">
        <f t="shared" si="5"/>
        <v>0</v>
      </c>
      <c r="AL11" s="184">
        <v>2</v>
      </c>
      <c r="AM11" s="18"/>
      <c r="AN11" s="19">
        <f t="shared" si="6"/>
        <v>0</v>
      </c>
      <c r="AO11" s="18">
        <v>450</v>
      </c>
      <c r="AP11" s="21"/>
      <c r="AQ11" s="19">
        <f t="shared" si="7"/>
        <v>0</v>
      </c>
      <c r="AR11" s="17">
        <v>3600</v>
      </c>
      <c r="AS11" s="17">
        <f t="shared" si="8"/>
        <v>3600</v>
      </c>
      <c r="AV11" s="120" t="s">
        <v>43</v>
      </c>
      <c r="AW11" s="149" t="s">
        <v>44</v>
      </c>
    </row>
    <row r="12" spans="2:49" ht="51" customHeight="1" thickBot="1">
      <c r="B12" s="220"/>
      <c r="C12" s="201"/>
      <c r="D12" s="15">
        <v>14</v>
      </c>
      <c r="E12" s="213" t="s">
        <v>55</v>
      </c>
      <c r="F12" s="212" t="s">
        <v>202</v>
      </c>
      <c r="G12" s="194" t="s">
        <v>203</v>
      </c>
      <c r="H12" s="194">
        <v>60</v>
      </c>
      <c r="I12" s="194">
        <v>65</v>
      </c>
      <c r="J12" s="194">
        <v>10</v>
      </c>
      <c r="K12" s="194">
        <v>0</v>
      </c>
      <c r="L12" s="193">
        <f>AVERAGE(V12:V20)</f>
        <v>0.66296224691835393</v>
      </c>
      <c r="M12" s="193">
        <f>AVERAGE(Y12:Y20)</f>
        <v>0.66652160453929021</v>
      </c>
      <c r="N12" s="24" t="s">
        <v>204</v>
      </c>
      <c r="O12" s="24" t="s">
        <v>371</v>
      </c>
      <c r="P12" s="15">
        <v>0</v>
      </c>
      <c r="Q12" s="15">
        <v>4</v>
      </c>
      <c r="R12" s="15">
        <v>6</v>
      </c>
      <c r="S12" s="15">
        <v>15</v>
      </c>
      <c r="T12" s="127">
        <v>1</v>
      </c>
      <c r="U12" s="18">
        <v>1</v>
      </c>
      <c r="V12" s="19">
        <f t="shared" si="0"/>
        <v>1</v>
      </c>
      <c r="W12" s="20">
        <v>150</v>
      </c>
      <c r="X12" s="21">
        <v>150</v>
      </c>
      <c r="Y12" s="19">
        <f t="shared" si="1"/>
        <v>1</v>
      </c>
      <c r="Z12" s="17">
        <v>2</v>
      </c>
      <c r="AA12" s="18"/>
      <c r="AB12" s="19">
        <f t="shared" si="2"/>
        <v>0</v>
      </c>
      <c r="AC12" s="20">
        <v>150</v>
      </c>
      <c r="AD12" s="21"/>
      <c r="AE12" s="19">
        <f t="shared" si="3"/>
        <v>0</v>
      </c>
      <c r="AF12" s="177">
        <v>3</v>
      </c>
      <c r="AG12" s="18"/>
      <c r="AH12" s="19">
        <f t="shared" si="4"/>
        <v>0</v>
      </c>
      <c r="AI12" s="18">
        <v>150</v>
      </c>
      <c r="AJ12" s="21"/>
      <c r="AK12" s="19">
        <f t="shared" si="5"/>
        <v>0</v>
      </c>
      <c r="AL12" s="184">
        <v>4</v>
      </c>
      <c r="AM12" s="18"/>
      <c r="AN12" s="19">
        <f t="shared" si="6"/>
        <v>0</v>
      </c>
      <c r="AO12" s="18">
        <v>500</v>
      </c>
      <c r="AP12" s="21"/>
      <c r="AQ12" s="19">
        <f t="shared" si="7"/>
        <v>0</v>
      </c>
      <c r="AR12" s="17">
        <v>950</v>
      </c>
      <c r="AS12" s="17">
        <f t="shared" si="8"/>
        <v>950</v>
      </c>
      <c r="AV12" s="120"/>
      <c r="AW12" s="149"/>
    </row>
    <row r="13" spans="2:49" ht="51.75" thickBot="1">
      <c r="B13" s="220"/>
      <c r="C13" s="201"/>
      <c r="D13" s="15">
        <v>15</v>
      </c>
      <c r="E13" s="213"/>
      <c r="F13" s="212"/>
      <c r="G13" s="194"/>
      <c r="H13" s="194"/>
      <c r="I13" s="194"/>
      <c r="J13" s="194"/>
      <c r="K13" s="194"/>
      <c r="L13" s="194"/>
      <c r="M13" s="194"/>
      <c r="N13" s="24" t="s">
        <v>372</v>
      </c>
      <c r="O13" s="24" t="s">
        <v>373</v>
      </c>
      <c r="P13" s="15">
        <v>0</v>
      </c>
      <c r="Q13" s="15">
        <v>1</v>
      </c>
      <c r="R13" s="15">
        <v>11</v>
      </c>
      <c r="S13" s="15">
        <v>0</v>
      </c>
      <c r="T13" s="127">
        <v>1E-3</v>
      </c>
      <c r="U13" s="18">
        <v>0</v>
      </c>
      <c r="V13" s="19">
        <f t="shared" si="0"/>
        <v>0</v>
      </c>
      <c r="W13" s="20">
        <v>1E-3</v>
      </c>
      <c r="X13" s="21">
        <v>0</v>
      </c>
      <c r="Y13" s="19">
        <f t="shared" si="1"/>
        <v>0</v>
      </c>
      <c r="Z13" s="17">
        <v>1</v>
      </c>
      <c r="AA13" s="18"/>
      <c r="AB13" s="19">
        <f t="shared" si="2"/>
        <v>0</v>
      </c>
      <c r="AC13" s="20">
        <v>4500</v>
      </c>
      <c r="AD13" s="21"/>
      <c r="AE13" s="19">
        <f t="shared" si="3"/>
        <v>0</v>
      </c>
      <c r="AF13" s="177">
        <v>0</v>
      </c>
      <c r="AG13" s="18"/>
      <c r="AH13" s="19" t="e">
        <f t="shared" si="4"/>
        <v>#DIV/0!</v>
      </c>
      <c r="AI13" s="18">
        <v>1500</v>
      </c>
      <c r="AJ13" s="21"/>
      <c r="AK13" s="19">
        <f t="shared" si="5"/>
        <v>0</v>
      </c>
      <c r="AL13" s="184">
        <v>0</v>
      </c>
      <c r="AM13" s="18"/>
      <c r="AN13" s="19" t="e">
        <f t="shared" si="6"/>
        <v>#DIV/0!</v>
      </c>
      <c r="AO13" s="18">
        <v>0</v>
      </c>
      <c r="AP13" s="21"/>
      <c r="AQ13" s="19" t="e">
        <f t="shared" si="7"/>
        <v>#DIV/0!</v>
      </c>
      <c r="AR13" s="17">
        <v>6000</v>
      </c>
      <c r="AS13" s="17">
        <f t="shared" si="8"/>
        <v>6000.0010000000002</v>
      </c>
      <c r="AV13" s="120"/>
      <c r="AW13" s="149"/>
    </row>
    <row r="14" spans="2:49" ht="39" thickBot="1">
      <c r="B14" s="220"/>
      <c r="C14" s="201"/>
      <c r="D14" s="15">
        <v>16</v>
      </c>
      <c r="E14" s="213"/>
      <c r="F14" s="212"/>
      <c r="G14" s="194"/>
      <c r="H14" s="194"/>
      <c r="I14" s="194"/>
      <c r="J14" s="194"/>
      <c r="K14" s="194"/>
      <c r="L14" s="194"/>
      <c r="M14" s="194"/>
      <c r="N14" s="24" t="s">
        <v>304</v>
      </c>
      <c r="O14" s="24" t="s">
        <v>305</v>
      </c>
      <c r="P14" s="15">
        <v>2010</v>
      </c>
      <c r="Q14" s="15">
        <v>20</v>
      </c>
      <c r="R14" s="15">
        <v>5</v>
      </c>
      <c r="S14" s="15">
        <v>0</v>
      </c>
      <c r="T14" s="127">
        <v>1E-3</v>
      </c>
      <c r="U14" s="18">
        <v>0</v>
      </c>
      <c r="V14" s="19">
        <f t="shared" si="0"/>
        <v>0</v>
      </c>
      <c r="W14" s="20">
        <v>1E-3</v>
      </c>
      <c r="X14" s="21">
        <v>0</v>
      </c>
      <c r="Y14" s="19">
        <f t="shared" si="1"/>
        <v>0</v>
      </c>
      <c r="Z14" s="17">
        <v>6</v>
      </c>
      <c r="AA14" s="18"/>
      <c r="AB14" s="19">
        <f t="shared" si="2"/>
        <v>0</v>
      </c>
      <c r="AC14" s="20">
        <v>13460</v>
      </c>
      <c r="AD14" s="21"/>
      <c r="AE14" s="19">
        <f t="shared" si="3"/>
        <v>0</v>
      </c>
      <c r="AF14" s="177">
        <v>14</v>
      </c>
      <c r="AG14" s="18"/>
      <c r="AH14" s="19">
        <f t="shared" si="4"/>
        <v>0</v>
      </c>
      <c r="AI14" s="18">
        <v>15280</v>
      </c>
      <c r="AJ14" s="21"/>
      <c r="AK14" s="19">
        <f t="shared" si="5"/>
        <v>0</v>
      </c>
      <c r="AL14" s="184">
        <v>20</v>
      </c>
      <c r="AM14" s="18"/>
      <c r="AN14" s="19">
        <f t="shared" si="6"/>
        <v>0</v>
      </c>
      <c r="AO14" s="18">
        <v>14500</v>
      </c>
      <c r="AP14" s="21"/>
      <c r="AQ14" s="19">
        <f t="shared" si="7"/>
        <v>0</v>
      </c>
      <c r="AR14" s="17">
        <v>43240</v>
      </c>
      <c r="AS14" s="17">
        <f t="shared" si="8"/>
        <v>43240.001000000004</v>
      </c>
    </row>
    <row r="15" spans="2:49" ht="51.75" thickBot="1">
      <c r="B15" s="220"/>
      <c r="C15" s="201"/>
      <c r="D15" s="15">
        <v>17</v>
      </c>
      <c r="E15" s="213"/>
      <c r="F15" s="212"/>
      <c r="G15" s="194"/>
      <c r="H15" s="194"/>
      <c r="I15" s="194"/>
      <c r="J15" s="194"/>
      <c r="K15" s="194"/>
      <c r="L15" s="194"/>
      <c r="M15" s="194"/>
      <c r="N15" s="24" t="s">
        <v>306</v>
      </c>
      <c r="O15" s="24" t="s">
        <v>307</v>
      </c>
      <c r="P15" s="15">
        <v>0</v>
      </c>
      <c r="Q15" s="15">
        <v>1</v>
      </c>
      <c r="R15" s="15">
        <v>4</v>
      </c>
      <c r="S15" s="15">
        <v>5</v>
      </c>
      <c r="T15" s="127">
        <v>1</v>
      </c>
      <c r="U15" s="18">
        <v>1</v>
      </c>
      <c r="V15" s="19">
        <f t="shared" si="0"/>
        <v>1</v>
      </c>
      <c r="W15" s="20">
        <v>1552</v>
      </c>
      <c r="X15" s="21">
        <v>1490</v>
      </c>
      <c r="Y15" s="19">
        <f t="shared" si="1"/>
        <v>0.96005154639175261</v>
      </c>
      <c r="Z15" s="17">
        <v>1</v>
      </c>
      <c r="AA15" s="18"/>
      <c r="AB15" s="19">
        <f t="shared" si="2"/>
        <v>0</v>
      </c>
      <c r="AC15" s="20">
        <v>1500</v>
      </c>
      <c r="AD15" s="21"/>
      <c r="AE15" s="19">
        <f t="shared" si="3"/>
        <v>0</v>
      </c>
      <c r="AF15" s="177">
        <v>1</v>
      </c>
      <c r="AG15" s="18"/>
      <c r="AH15" s="19">
        <f t="shared" si="4"/>
        <v>0</v>
      </c>
      <c r="AI15" s="18">
        <v>2000</v>
      </c>
      <c r="AJ15" s="21"/>
      <c r="AK15" s="19">
        <f t="shared" si="5"/>
        <v>0</v>
      </c>
      <c r="AL15" s="184">
        <v>1</v>
      </c>
      <c r="AM15" s="18"/>
      <c r="AN15" s="19">
        <f t="shared" si="6"/>
        <v>0</v>
      </c>
      <c r="AO15" s="18">
        <v>1800</v>
      </c>
      <c r="AP15" s="21"/>
      <c r="AQ15" s="19">
        <f t="shared" si="7"/>
        <v>0</v>
      </c>
      <c r="AR15" s="17">
        <v>6822</v>
      </c>
      <c r="AS15" s="17">
        <f t="shared" si="8"/>
        <v>6852</v>
      </c>
    </row>
    <row r="16" spans="2:49" ht="39" thickBot="1">
      <c r="B16" s="220"/>
      <c r="C16" s="201"/>
      <c r="D16" s="15">
        <v>18</v>
      </c>
      <c r="E16" s="213"/>
      <c r="F16" s="212"/>
      <c r="G16" s="194"/>
      <c r="H16" s="194"/>
      <c r="I16" s="194"/>
      <c r="J16" s="194"/>
      <c r="K16" s="194"/>
      <c r="L16" s="194"/>
      <c r="M16" s="194"/>
      <c r="N16" s="24" t="s">
        <v>308</v>
      </c>
      <c r="O16" s="24" t="s">
        <v>309</v>
      </c>
      <c r="P16" s="15">
        <v>0</v>
      </c>
      <c r="Q16" s="15">
        <v>1</v>
      </c>
      <c r="R16" s="15">
        <v>9</v>
      </c>
      <c r="S16" s="15">
        <v>5</v>
      </c>
      <c r="T16" s="127">
        <v>1</v>
      </c>
      <c r="U16" s="18">
        <v>1</v>
      </c>
      <c r="V16" s="19">
        <f t="shared" si="0"/>
        <v>1</v>
      </c>
      <c r="W16" s="20">
        <v>16500</v>
      </c>
      <c r="X16" s="21">
        <v>17300</v>
      </c>
      <c r="Y16" s="19">
        <f t="shared" si="1"/>
        <v>1.0484848484848486</v>
      </c>
      <c r="Z16" s="17">
        <v>1</v>
      </c>
      <c r="AA16" s="18"/>
      <c r="AB16" s="19">
        <f t="shared" si="2"/>
        <v>0</v>
      </c>
      <c r="AC16" s="20">
        <v>14000</v>
      </c>
      <c r="AD16" s="21"/>
      <c r="AE16" s="19">
        <f t="shared" si="3"/>
        <v>0</v>
      </c>
      <c r="AF16" s="177">
        <v>1</v>
      </c>
      <c r="AG16" s="18"/>
      <c r="AH16" s="19">
        <f t="shared" si="4"/>
        <v>0</v>
      </c>
      <c r="AI16" s="18">
        <v>13980</v>
      </c>
      <c r="AJ16" s="21"/>
      <c r="AK16" s="19">
        <f t="shared" si="5"/>
        <v>0</v>
      </c>
      <c r="AL16" s="184">
        <v>1</v>
      </c>
      <c r="AM16" s="18"/>
      <c r="AN16" s="19">
        <f t="shared" si="6"/>
        <v>0</v>
      </c>
      <c r="AO16" s="18">
        <v>12500</v>
      </c>
      <c r="AP16" s="21"/>
      <c r="AQ16" s="19">
        <f t="shared" si="7"/>
        <v>0</v>
      </c>
      <c r="AR16" s="17">
        <v>56980</v>
      </c>
      <c r="AS16" s="17">
        <f t="shared" si="8"/>
        <v>56980</v>
      </c>
    </row>
    <row r="17" spans="2:46" ht="26.25" thickBot="1">
      <c r="B17" s="220"/>
      <c r="C17" s="201"/>
      <c r="D17" s="15">
        <v>1</v>
      </c>
      <c r="E17" s="213"/>
      <c r="F17" s="212"/>
      <c r="G17" s="194"/>
      <c r="H17" s="194"/>
      <c r="I17" s="194"/>
      <c r="J17" s="194"/>
      <c r="K17" s="194"/>
      <c r="L17" s="194"/>
      <c r="M17" s="194"/>
      <c r="N17" s="24" t="s">
        <v>310</v>
      </c>
      <c r="O17" s="24" t="s">
        <v>663</v>
      </c>
      <c r="P17" s="15">
        <v>0</v>
      </c>
      <c r="Q17" s="15">
        <v>8</v>
      </c>
      <c r="R17" s="15">
        <v>4</v>
      </c>
      <c r="S17" s="15">
        <v>4</v>
      </c>
      <c r="T17" s="127">
        <v>2</v>
      </c>
      <c r="U17" s="18">
        <v>2</v>
      </c>
      <c r="V17" s="19">
        <f t="shared" si="0"/>
        <v>1</v>
      </c>
      <c r="W17" s="20">
        <v>5800</v>
      </c>
      <c r="X17" s="21">
        <v>5900</v>
      </c>
      <c r="Y17" s="19">
        <f t="shared" si="1"/>
        <v>1.0172413793103448</v>
      </c>
      <c r="Z17" s="17">
        <v>4</v>
      </c>
      <c r="AA17" s="18"/>
      <c r="AB17" s="19">
        <f t="shared" si="2"/>
        <v>0</v>
      </c>
      <c r="AC17" s="20">
        <v>6000</v>
      </c>
      <c r="AD17" s="21"/>
      <c r="AE17" s="19">
        <f t="shared" si="3"/>
        <v>0</v>
      </c>
      <c r="AF17" s="177">
        <v>6</v>
      </c>
      <c r="AG17" s="18"/>
      <c r="AH17" s="19">
        <f t="shared" si="4"/>
        <v>0</v>
      </c>
      <c r="AI17" s="18">
        <v>6100</v>
      </c>
      <c r="AJ17" s="21"/>
      <c r="AK17" s="19">
        <f t="shared" si="5"/>
        <v>0</v>
      </c>
      <c r="AL17" s="184">
        <v>8</v>
      </c>
      <c r="AM17" s="18"/>
      <c r="AN17" s="19">
        <f t="shared" si="6"/>
        <v>0</v>
      </c>
      <c r="AO17" s="18">
        <v>6200</v>
      </c>
      <c r="AP17" s="21"/>
      <c r="AQ17" s="19">
        <f t="shared" si="7"/>
        <v>0</v>
      </c>
      <c r="AR17" s="17">
        <v>24100</v>
      </c>
      <c r="AS17" s="17">
        <f t="shared" si="8"/>
        <v>24100</v>
      </c>
    </row>
    <row r="18" spans="2:46" ht="51.75" thickBot="1">
      <c r="B18" s="220"/>
      <c r="C18" s="201"/>
      <c r="D18" s="15">
        <v>2</v>
      </c>
      <c r="E18" s="213"/>
      <c r="F18" s="212"/>
      <c r="G18" s="194"/>
      <c r="H18" s="194"/>
      <c r="I18" s="194"/>
      <c r="J18" s="194"/>
      <c r="K18" s="194"/>
      <c r="L18" s="194"/>
      <c r="M18" s="194"/>
      <c r="N18" s="24" t="s">
        <v>664</v>
      </c>
      <c r="O18" s="24" t="s">
        <v>665</v>
      </c>
      <c r="P18" s="15">
        <v>50</v>
      </c>
      <c r="Q18" s="15">
        <v>400</v>
      </c>
      <c r="R18" s="15">
        <v>5</v>
      </c>
      <c r="S18" s="15">
        <v>15</v>
      </c>
      <c r="T18" s="127">
        <v>150.001</v>
      </c>
      <c r="U18" s="18">
        <v>145</v>
      </c>
      <c r="V18" s="19">
        <f t="shared" si="0"/>
        <v>0.96666022226518489</v>
      </c>
      <c r="W18" s="20">
        <v>3200</v>
      </c>
      <c r="X18" s="21">
        <v>2900</v>
      </c>
      <c r="Y18" s="19">
        <f t="shared" si="1"/>
        <v>0.90625</v>
      </c>
      <c r="Z18" s="17">
        <v>250</v>
      </c>
      <c r="AA18" s="18"/>
      <c r="AB18" s="19">
        <f t="shared" si="2"/>
        <v>0</v>
      </c>
      <c r="AC18" s="20">
        <v>3100</v>
      </c>
      <c r="AD18" s="21"/>
      <c r="AE18" s="19">
        <f t="shared" si="3"/>
        <v>0</v>
      </c>
      <c r="AF18" s="177">
        <v>350</v>
      </c>
      <c r="AG18" s="18"/>
      <c r="AH18" s="19">
        <f t="shared" si="4"/>
        <v>0</v>
      </c>
      <c r="AI18" s="18">
        <v>3150</v>
      </c>
      <c r="AJ18" s="21"/>
      <c r="AK18" s="19">
        <f t="shared" si="5"/>
        <v>0</v>
      </c>
      <c r="AL18" s="184">
        <v>400</v>
      </c>
      <c r="AM18" s="18"/>
      <c r="AN18" s="19">
        <f t="shared" si="6"/>
        <v>0</v>
      </c>
      <c r="AO18" s="18">
        <v>3200</v>
      </c>
      <c r="AP18" s="21"/>
      <c r="AQ18" s="19">
        <f t="shared" si="7"/>
        <v>0</v>
      </c>
      <c r="AR18" s="17">
        <v>12650</v>
      </c>
      <c r="AS18" s="17">
        <f t="shared" si="8"/>
        <v>12650</v>
      </c>
    </row>
    <row r="19" spans="2:46" ht="39" thickBot="1">
      <c r="B19" s="220"/>
      <c r="C19" s="201"/>
      <c r="D19" s="15">
        <v>3</v>
      </c>
      <c r="E19" s="213"/>
      <c r="F19" s="212"/>
      <c r="G19" s="194"/>
      <c r="H19" s="194"/>
      <c r="I19" s="194"/>
      <c r="J19" s="194"/>
      <c r="K19" s="194"/>
      <c r="L19" s="194"/>
      <c r="M19" s="194"/>
      <c r="N19" s="24" t="s">
        <v>666</v>
      </c>
      <c r="O19" s="24" t="s">
        <v>667</v>
      </c>
      <c r="P19" s="15">
        <v>0</v>
      </c>
      <c r="Q19" s="15">
        <v>20</v>
      </c>
      <c r="R19" s="15">
        <v>5</v>
      </c>
      <c r="S19" s="15">
        <v>15</v>
      </c>
      <c r="T19" s="127">
        <v>5</v>
      </c>
      <c r="U19" s="18">
        <v>5</v>
      </c>
      <c r="V19" s="19">
        <f t="shared" si="0"/>
        <v>1</v>
      </c>
      <c r="W19" s="20">
        <v>4500</v>
      </c>
      <c r="X19" s="21">
        <v>4800</v>
      </c>
      <c r="Y19" s="19">
        <f t="shared" si="1"/>
        <v>1.0666666666666667</v>
      </c>
      <c r="Z19" s="17">
        <v>10</v>
      </c>
      <c r="AA19" s="18"/>
      <c r="AB19" s="19">
        <f t="shared" si="2"/>
        <v>0</v>
      </c>
      <c r="AC19" s="20">
        <v>5300</v>
      </c>
      <c r="AD19" s="21"/>
      <c r="AE19" s="19">
        <f t="shared" si="3"/>
        <v>0</v>
      </c>
      <c r="AF19" s="177">
        <v>15</v>
      </c>
      <c r="AG19" s="18"/>
      <c r="AH19" s="19">
        <f t="shared" si="4"/>
        <v>0</v>
      </c>
      <c r="AI19" s="18">
        <v>5800</v>
      </c>
      <c r="AJ19" s="21"/>
      <c r="AK19" s="19">
        <f t="shared" si="5"/>
        <v>0</v>
      </c>
      <c r="AL19" s="184">
        <v>20</v>
      </c>
      <c r="AM19" s="18"/>
      <c r="AN19" s="19">
        <f t="shared" si="6"/>
        <v>0</v>
      </c>
      <c r="AO19" s="18">
        <v>6300</v>
      </c>
      <c r="AP19" s="21"/>
      <c r="AQ19" s="19">
        <f t="shared" si="7"/>
        <v>0</v>
      </c>
      <c r="AR19" s="17">
        <v>21900</v>
      </c>
      <c r="AS19" s="17">
        <f t="shared" si="8"/>
        <v>21900</v>
      </c>
    </row>
    <row r="20" spans="2:46" ht="26.25" thickBot="1">
      <c r="B20" s="220"/>
      <c r="C20" s="201"/>
      <c r="D20" s="15">
        <v>4</v>
      </c>
      <c r="E20" s="213"/>
      <c r="F20" s="212"/>
      <c r="G20" s="194"/>
      <c r="H20" s="194"/>
      <c r="I20" s="194"/>
      <c r="J20" s="194"/>
      <c r="K20" s="194"/>
      <c r="L20" s="194"/>
      <c r="M20" s="194"/>
      <c r="N20" s="24" t="s">
        <v>668</v>
      </c>
      <c r="O20" s="24" t="s">
        <v>669</v>
      </c>
      <c r="P20" s="15">
        <v>0</v>
      </c>
      <c r="Q20" s="15">
        <v>1</v>
      </c>
      <c r="R20" s="15">
        <v>7</v>
      </c>
      <c r="S20" s="15">
        <v>0</v>
      </c>
      <c r="T20" s="18">
        <v>1E-3</v>
      </c>
      <c r="U20" s="18">
        <v>0</v>
      </c>
      <c r="V20" s="19">
        <f t="shared" si="0"/>
        <v>0</v>
      </c>
      <c r="W20" s="20">
        <v>1E-3</v>
      </c>
      <c r="X20" s="21">
        <v>0</v>
      </c>
      <c r="Y20" s="19">
        <f t="shared" si="1"/>
        <v>0</v>
      </c>
      <c r="Z20" s="17">
        <v>0</v>
      </c>
      <c r="AA20" s="18"/>
      <c r="AB20" s="19" t="e">
        <f t="shared" si="2"/>
        <v>#DIV/0!</v>
      </c>
      <c r="AC20" s="20">
        <v>0</v>
      </c>
      <c r="AD20" s="21"/>
      <c r="AE20" s="19" t="e">
        <f t="shared" si="3"/>
        <v>#DIV/0!</v>
      </c>
      <c r="AF20" s="177">
        <v>1</v>
      </c>
      <c r="AG20" s="18"/>
      <c r="AH20" s="19">
        <f t="shared" si="4"/>
        <v>0</v>
      </c>
      <c r="AI20" s="18">
        <v>38000</v>
      </c>
      <c r="AJ20" s="21"/>
      <c r="AK20" s="19">
        <f t="shared" si="5"/>
        <v>0</v>
      </c>
      <c r="AL20" s="184">
        <v>0</v>
      </c>
      <c r="AM20" s="18"/>
      <c r="AN20" s="19" t="e">
        <f t="shared" si="6"/>
        <v>#DIV/0!</v>
      </c>
      <c r="AO20" s="18">
        <v>0</v>
      </c>
      <c r="AP20" s="21"/>
      <c r="AQ20" s="19" t="e">
        <f t="shared" si="7"/>
        <v>#DIV/0!</v>
      </c>
      <c r="AR20" s="17">
        <v>38000</v>
      </c>
      <c r="AS20" s="17">
        <f t="shared" si="8"/>
        <v>38000.000999999997</v>
      </c>
    </row>
    <row r="21" spans="2:46" ht="39" thickBot="1">
      <c r="B21" s="220"/>
      <c r="C21" s="201" t="s">
        <v>670</v>
      </c>
      <c r="D21" s="15">
        <v>5</v>
      </c>
      <c r="E21" s="213" t="s">
        <v>57</v>
      </c>
      <c r="F21" s="212" t="s">
        <v>671</v>
      </c>
      <c r="G21" s="194" t="s">
        <v>672</v>
      </c>
      <c r="H21" s="194">
        <v>80</v>
      </c>
      <c r="I21" s="194">
        <v>90</v>
      </c>
      <c r="J21" s="194">
        <v>100</v>
      </c>
      <c r="K21" s="194">
        <v>0</v>
      </c>
      <c r="L21" s="193">
        <f>AVERAGE(V21:V28)</f>
        <v>0.89583177085286436</v>
      </c>
      <c r="M21" s="193">
        <f>AVERAGE(Y21:Y28)</f>
        <v>0.82935064652036894</v>
      </c>
      <c r="N21" s="24" t="s">
        <v>654</v>
      </c>
      <c r="O21" s="24" t="s">
        <v>655</v>
      </c>
      <c r="P21" s="15">
        <v>80</v>
      </c>
      <c r="Q21" s="15">
        <v>90</v>
      </c>
      <c r="R21" s="15">
        <v>35</v>
      </c>
      <c r="S21" s="15">
        <v>28</v>
      </c>
      <c r="T21" s="127">
        <v>82</v>
      </c>
      <c r="U21" s="18">
        <v>82</v>
      </c>
      <c r="V21" s="19">
        <f t="shared" si="0"/>
        <v>1</v>
      </c>
      <c r="W21" s="20">
        <v>1051273</v>
      </c>
      <c r="X21" s="21">
        <v>1050980</v>
      </c>
      <c r="Y21" s="19">
        <f t="shared" si="1"/>
        <v>0.99972129028330414</v>
      </c>
      <c r="Z21" s="17">
        <v>86</v>
      </c>
      <c r="AA21" s="18"/>
      <c r="AB21" s="19">
        <f t="shared" si="2"/>
        <v>0</v>
      </c>
      <c r="AC21" s="20">
        <v>1032808</v>
      </c>
      <c r="AD21" s="21"/>
      <c r="AE21" s="19">
        <f t="shared" si="3"/>
        <v>0</v>
      </c>
      <c r="AF21" s="177">
        <v>88</v>
      </c>
      <c r="AG21" s="18"/>
      <c r="AH21" s="19">
        <f t="shared" si="4"/>
        <v>0</v>
      </c>
      <c r="AI21" s="18">
        <v>1052800</v>
      </c>
      <c r="AJ21" s="21"/>
      <c r="AK21" s="19">
        <f t="shared" si="5"/>
        <v>0</v>
      </c>
      <c r="AL21" s="184">
        <v>90</v>
      </c>
      <c r="AM21" s="18"/>
      <c r="AN21" s="19">
        <f t="shared" si="6"/>
        <v>0</v>
      </c>
      <c r="AO21" s="18">
        <v>1180896</v>
      </c>
      <c r="AP21" s="21"/>
      <c r="AQ21" s="19">
        <f t="shared" si="7"/>
        <v>0</v>
      </c>
      <c r="AR21" s="17">
        <v>4317777</v>
      </c>
      <c r="AS21" s="17">
        <f t="shared" si="8"/>
        <v>4317777</v>
      </c>
    </row>
    <row r="22" spans="2:46" ht="39" thickBot="1">
      <c r="B22" s="220"/>
      <c r="C22" s="201"/>
      <c r="D22" s="15">
        <v>6</v>
      </c>
      <c r="E22" s="213"/>
      <c r="F22" s="212"/>
      <c r="G22" s="194"/>
      <c r="H22" s="194"/>
      <c r="I22" s="194"/>
      <c r="J22" s="194"/>
      <c r="K22" s="194"/>
      <c r="L22" s="194"/>
      <c r="M22" s="194"/>
      <c r="N22" s="24" t="s">
        <v>656</v>
      </c>
      <c r="O22" s="24" t="s">
        <v>657</v>
      </c>
      <c r="P22" s="15">
        <v>0</v>
      </c>
      <c r="Q22" s="15">
        <v>100</v>
      </c>
      <c r="R22" s="15">
        <v>11</v>
      </c>
      <c r="S22" s="15">
        <v>5</v>
      </c>
      <c r="T22" s="127">
        <v>25</v>
      </c>
      <c r="U22" s="18">
        <v>25</v>
      </c>
      <c r="V22" s="19">
        <f t="shared" si="0"/>
        <v>1</v>
      </c>
      <c r="W22" s="20">
        <v>15000</v>
      </c>
      <c r="X22" s="21">
        <v>14300</v>
      </c>
      <c r="Y22" s="19">
        <f t="shared" si="1"/>
        <v>0.95333333333333337</v>
      </c>
      <c r="Z22" s="17">
        <v>50</v>
      </c>
      <c r="AA22" s="18"/>
      <c r="AB22" s="19">
        <f t="shared" si="2"/>
        <v>0</v>
      </c>
      <c r="AC22" s="20">
        <v>15000</v>
      </c>
      <c r="AD22" s="21"/>
      <c r="AE22" s="19">
        <f t="shared" si="3"/>
        <v>0</v>
      </c>
      <c r="AF22" s="177">
        <v>75</v>
      </c>
      <c r="AG22" s="18"/>
      <c r="AH22" s="19">
        <f t="shared" si="4"/>
        <v>0</v>
      </c>
      <c r="AI22" s="18">
        <v>12000</v>
      </c>
      <c r="AJ22" s="21"/>
      <c r="AK22" s="19">
        <f t="shared" si="5"/>
        <v>0</v>
      </c>
      <c r="AL22" s="184">
        <v>100</v>
      </c>
      <c r="AM22" s="18"/>
      <c r="AN22" s="19">
        <f t="shared" si="6"/>
        <v>0</v>
      </c>
      <c r="AO22" s="18">
        <v>13000</v>
      </c>
      <c r="AP22" s="21"/>
      <c r="AQ22" s="19">
        <f t="shared" si="7"/>
        <v>0</v>
      </c>
      <c r="AR22" s="17">
        <v>55000</v>
      </c>
      <c r="AS22" s="17">
        <f t="shared" si="8"/>
        <v>55000</v>
      </c>
    </row>
    <row r="23" spans="2:46" ht="51.75" thickBot="1">
      <c r="B23" s="220"/>
      <c r="C23" s="201"/>
      <c r="D23" s="15">
        <v>7</v>
      </c>
      <c r="E23" s="213"/>
      <c r="F23" s="212"/>
      <c r="G23" s="194"/>
      <c r="H23" s="194"/>
      <c r="I23" s="194"/>
      <c r="J23" s="194"/>
      <c r="K23" s="194"/>
      <c r="L23" s="194"/>
      <c r="M23" s="194"/>
      <c r="N23" s="24" t="s">
        <v>658</v>
      </c>
      <c r="O23" s="24" t="s">
        <v>659</v>
      </c>
      <c r="P23" s="15">
        <v>70</v>
      </c>
      <c r="Q23" s="15">
        <v>100</v>
      </c>
      <c r="R23" s="15">
        <v>4</v>
      </c>
      <c r="S23" s="15">
        <v>5</v>
      </c>
      <c r="T23" s="130">
        <v>80.001000000000005</v>
      </c>
      <c r="U23" s="18">
        <v>80</v>
      </c>
      <c r="V23" s="19">
        <f t="shared" si="0"/>
        <v>0.99998750015624793</v>
      </c>
      <c r="W23" s="20">
        <v>14560</v>
      </c>
      <c r="X23" s="21">
        <v>15490</v>
      </c>
      <c r="Y23" s="19">
        <f t="shared" si="1"/>
        <v>1.0638736263736264</v>
      </c>
      <c r="Z23" s="17">
        <v>90</v>
      </c>
      <c r="AA23" s="18"/>
      <c r="AB23" s="19">
        <f t="shared" si="2"/>
        <v>0</v>
      </c>
      <c r="AC23" s="20">
        <v>16200</v>
      </c>
      <c r="AD23" s="21"/>
      <c r="AE23" s="19">
        <f t="shared" si="3"/>
        <v>0</v>
      </c>
      <c r="AF23" s="177">
        <v>95</v>
      </c>
      <c r="AG23" s="18"/>
      <c r="AH23" s="19">
        <f t="shared" si="4"/>
        <v>0</v>
      </c>
      <c r="AI23" s="18">
        <v>15400</v>
      </c>
      <c r="AJ23" s="21"/>
      <c r="AK23" s="19">
        <f t="shared" si="5"/>
        <v>0</v>
      </c>
      <c r="AL23" s="184">
        <v>100</v>
      </c>
      <c r="AM23" s="18"/>
      <c r="AN23" s="19">
        <f t="shared" si="6"/>
        <v>0</v>
      </c>
      <c r="AO23" s="18">
        <v>15400</v>
      </c>
      <c r="AP23" s="21"/>
      <c r="AQ23" s="19">
        <f t="shared" si="7"/>
        <v>0</v>
      </c>
      <c r="AR23" s="17">
        <v>61560</v>
      </c>
      <c r="AS23" s="17">
        <f t="shared" si="8"/>
        <v>61560</v>
      </c>
    </row>
    <row r="24" spans="2:46" ht="51.75" thickBot="1">
      <c r="B24" s="220"/>
      <c r="C24" s="201"/>
      <c r="D24" s="15">
        <v>8</v>
      </c>
      <c r="E24" s="213"/>
      <c r="F24" s="212"/>
      <c r="G24" s="194"/>
      <c r="H24" s="194"/>
      <c r="I24" s="194"/>
      <c r="J24" s="194"/>
      <c r="K24" s="194"/>
      <c r="L24" s="194"/>
      <c r="M24" s="194"/>
      <c r="N24" s="24" t="s">
        <v>660</v>
      </c>
      <c r="O24" s="24" t="s">
        <v>661</v>
      </c>
      <c r="P24" s="15">
        <v>1</v>
      </c>
      <c r="Q24" s="15">
        <v>1</v>
      </c>
      <c r="R24" s="15">
        <v>5</v>
      </c>
      <c r="S24" s="15">
        <v>10</v>
      </c>
      <c r="T24" s="127">
        <v>1</v>
      </c>
      <c r="U24" s="18">
        <v>1</v>
      </c>
      <c r="V24" s="19">
        <f t="shared" si="0"/>
        <v>1</v>
      </c>
      <c r="W24" s="20">
        <v>9800</v>
      </c>
      <c r="X24" s="21">
        <v>8970</v>
      </c>
      <c r="Y24" s="19">
        <f t="shared" si="1"/>
        <v>0.91530612244897958</v>
      </c>
      <c r="Z24" s="17">
        <v>1</v>
      </c>
      <c r="AA24" s="18"/>
      <c r="AB24" s="19">
        <f t="shared" si="2"/>
        <v>0</v>
      </c>
      <c r="AC24" s="20">
        <v>9800</v>
      </c>
      <c r="AD24" s="21"/>
      <c r="AE24" s="19">
        <f t="shared" si="3"/>
        <v>0</v>
      </c>
      <c r="AF24" s="177">
        <v>1</v>
      </c>
      <c r="AG24" s="18"/>
      <c r="AH24" s="19">
        <f t="shared" si="4"/>
        <v>0</v>
      </c>
      <c r="AI24" s="18">
        <v>9800</v>
      </c>
      <c r="AJ24" s="21"/>
      <c r="AK24" s="19">
        <f t="shared" si="5"/>
        <v>0</v>
      </c>
      <c r="AL24" s="184">
        <v>1</v>
      </c>
      <c r="AM24" s="18"/>
      <c r="AN24" s="19">
        <f t="shared" si="6"/>
        <v>0</v>
      </c>
      <c r="AO24" s="18">
        <v>9800</v>
      </c>
      <c r="AP24" s="21"/>
      <c r="AQ24" s="19">
        <f t="shared" si="7"/>
        <v>0</v>
      </c>
      <c r="AR24" s="17">
        <v>39200</v>
      </c>
      <c r="AS24" s="17">
        <f t="shared" si="8"/>
        <v>39200</v>
      </c>
    </row>
    <row r="25" spans="2:46" ht="39" thickBot="1">
      <c r="B25" s="220"/>
      <c r="C25" s="201"/>
      <c r="D25" s="15">
        <v>9</v>
      </c>
      <c r="E25" s="213"/>
      <c r="F25" s="212"/>
      <c r="G25" s="194"/>
      <c r="H25" s="194"/>
      <c r="I25" s="194"/>
      <c r="J25" s="194"/>
      <c r="K25" s="194"/>
      <c r="L25" s="194"/>
      <c r="M25" s="194"/>
      <c r="N25" s="24" t="s">
        <v>662</v>
      </c>
      <c r="O25" s="24" t="s">
        <v>645</v>
      </c>
      <c r="P25" s="15">
        <v>0</v>
      </c>
      <c r="Q25" s="15">
        <v>1</v>
      </c>
      <c r="R25" s="15">
        <v>6</v>
      </c>
      <c r="S25" s="15">
        <v>5</v>
      </c>
      <c r="T25" s="127">
        <v>1</v>
      </c>
      <c r="U25" s="18">
        <v>1</v>
      </c>
      <c r="V25" s="19">
        <f t="shared" si="0"/>
        <v>1</v>
      </c>
      <c r="W25" s="20">
        <v>7460</v>
      </c>
      <c r="X25" s="21">
        <v>6540</v>
      </c>
      <c r="Y25" s="19">
        <f t="shared" si="1"/>
        <v>0.87667560321715821</v>
      </c>
      <c r="Z25" s="17">
        <v>1</v>
      </c>
      <c r="AA25" s="18"/>
      <c r="AB25" s="19">
        <f t="shared" si="2"/>
        <v>0</v>
      </c>
      <c r="AC25" s="20">
        <v>7460</v>
      </c>
      <c r="AD25" s="21"/>
      <c r="AE25" s="19">
        <f t="shared" si="3"/>
        <v>0</v>
      </c>
      <c r="AF25" s="177">
        <v>1</v>
      </c>
      <c r="AG25" s="18"/>
      <c r="AH25" s="19">
        <f t="shared" si="4"/>
        <v>0</v>
      </c>
      <c r="AI25" s="18">
        <v>7460</v>
      </c>
      <c r="AJ25" s="21"/>
      <c r="AK25" s="19">
        <f t="shared" si="5"/>
        <v>0</v>
      </c>
      <c r="AL25" s="184">
        <v>1</v>
      </c>
      <c r="AM25" s="18"/>
      <c r="AN25" s="19">
        <f t="shared" si="6"/>
        <v>0</v>
      </c>
      <c r="AO25" s="18">
        <v>7460</v>
      </c>
      <c r="AP25" s="21"/>
      <c r="AQ25" s="19">
        <f t="shared" si="7"/>
        <v>0</v>
      </c>
      <c r="AR25" s="17">
        <v>29840</v>
      </c>
      <c r="AS25" s="17">
        <f t="shared" si="8"/>
        <v>29840</v>
      </c>
    </row>
    <row r="26" spans="2:46" ht="64.5" thickBot="1">
      <c r="B26" s="220"/>
      <c r="C26" s="201"/>
      <c r="D26" s="15">
        <v>10</v>
      </c>
      <c r="E26" s="213"/>
      <c r="F26" s="212"/>
      <c r="G26" s="194"/>
      <c r="H26" s="194"/>
      <c r="I26" s="194"/>
      <c r="J26" s="194"/>
      <c r="K26" s="194"/>
      <c r="L26" s="194"/>
      <c r="M26" s="194"/>
      <c r="N26" s="24" t="s">
        <v>646</v>
      </c>
      <c r="O26" s="24" t="s">
        <v>647</v>
      </c>
      <c r="P26" s="15">
        <v>0</v>
      </c>
      <c r="Q26" s="15">
        <v>5</v>
      </c>
      <c r="R26" s="15">
        <v>13</v>
      </c>
      <c r="S26" s="15">
        <v>10</v>
      </c>
      <c r="T26" s="127">
        <v>1</v>
      </c>
      <c r="U26" s="18">
        <v>1</v>
      </c>
      <c r="V26" s="19">
        <f t="shared" si="0"/>
        <v>1</v>
      </c>
      <c r="W26" s="20">
        <v>11000</v>
      </c>
      <c r="X26" s="21">
        <v>10670</v>
      </c>
      <c r="Y26" s="19">
        <f t="shared" si="1"/>
        <v>0.97</v>
      </c>
      <c r="Z26" s="17">
        <v>3</v>
      </c>
      <c r="AA26" s="18"/>
      <c r="AB26" s="19">
        <f t="shared" si="2"/>
        <v>0</v>
      </c>
      <c r="AC26" s="20">
        <v>11000</v>
      </c>
      <c r="AD26" s="21"/>
      <c r="AE26" s="19">
        <f t="shared" si="3"/>
        <v>0</v>
      </c>
      <c r="AF26" s="177">
        <v>4</v>
      </c>
      <c r="AG26" s="18"/>
      <c r="AH26" s="19">
        <f t="shared" si="4"/>
        <v>0</v>
      </c>
      <c r="AI26" s="18">
        <v>11000</v>
      </c>
      <c r="AJ26" s="21"/>
      <c r="AK26" s="19">
        <f t="shared" si="5"/>
        <v>0</v>
      </c>
      <c r="AL26" s="184">
        <v>5</v>
      </c>
      <c r="AM26" s="18"/>
      <c r="AN26" s="19">
        <f t="shared" si="6"/>
        <v>0</v>
      </c>
      <c r="AO26" s="18">
        <v>11000</v>
      </c>
      <c r="AP26" s="21"/>
      <c r="AQ26" s="19">
        <f t="shared" si="7"/>
        <v>0</v>
      </c>
      <c r="AR26" s="17">
        <v>44000</v>
      </c>
      <c r="AS26" s="17">
        <f t="shared" si="8"/>
        <v>44000</v>
      </c>
    </row>
    <row r="27" spans="2:46" ht="51.75" thickBot="1">
      <c r="B27" s="220"/>
      <c r="C27" s="201"/>
      <c r="D27" s="15">
        <v>11</v>
      </c>
      <c r="E27" s="213"/>
      <c r="F27" s="212"/>
      <c r="G27" s="194"/>
      <c r="H27" s="194"/>
      <c r="I27" s="194"/>
      <c r="J27" s="194"/>
      <c r="K27" s="194"/>
      <c r="L27" s="194"/>
      <c r="M27" s="194"/>
      <c r="N27" s="24" t="s">
        <v>648</v>
      </c>
      <c r="O27" s="24" t="s">
        <v>649</v>
      </c>
      <c r="P27" s="15">
        <v>0</v>
      </c>
      <c r="Q27" s="15">
        <v>96</v>
      </c>
      <c r="R27" s="15">
        <v>5</v>
      </c>
      <c r="S27" s="15">
        <v>3</v>
      </c>
      <c r="T27" s="127">
        <v>96</v>
      </c>
      <c r="U27" s="18">
        <v>112</v>
      </c>
      <c r="V27" s="19">
        <f t="shared" si="0"/>
        <v>1.1666666666666667</v>
      </c>
      <c r="W27" s="20">
        <v>11450</v>
      </c>
      <c r="X27" s="21">
        <v>9800</v>
      </c>
      <c r="Y27" s="19">
        <f t="shared" si="1"/>
        <v>0.85589519650655022</v>
      </c>
      <c r="Z27" s="17">
        <v>96</v>
      </c>
      <c r="AA27" s="18"/>
      <c r="AB27" s="19">
        <f t="shared" si="2"/>
        <v>0</v>
      </c>
      <c r="AC27" s="20">
        <v>11450</v>
      </c>
      <c r="AD27" s="21"/>
      <c r="AE27" s="19">
        <f t="shared" si="3"/>
        <v>0</v>
      </c>
      <c r="AF27" s="177">
        <v>96</v>
      </c>
      <c r="AG27" s="18"/>
      <c r="AH27" s="19">
        <f t="shared" si="4"/>
        <v>0</v>
      </c>
      <c r="AI27" s="18">
        <v>11450</v>
      </c>
      <c r="AJ27" s="21"/>
      <c r="AK27" s="19">
        <f t="shared" si="5"/>
        <v>0</v>
      </c>
      <c r="AL27" s="184">
        <v>96</v>
      </c>
      <c r="AM27" s="18"/>
      <c r="AN27" s="19">
        <f t="shared" si="6"/>
        <v>0</v>
      </c>
      <c r="AO27" s="18">
        <v>11450</v>
      </c>
      <c r="AP27" s="21"/>
      <c r="AQ27" s="19">
        <f t="shared" si="7"/>
        <v>0</v>
      </c>
      <c r="AR27" s="17">
        <v>45800</v>
      </c>
      <c r="AS27" s="17">
        <f t="shared" si="8"/>
        <v>45800</v>
      </c>
    </row>
    <row r="28" spans="2:46" ht="39" thickBot="1">
      <c r="B28" s="220"/>
      <c r="C28" s="201"/>
      <c r="D28" s="15">
        <v>1</v>
      </c>
      <c r="E28" s="213"/>
      <c r="F28" s="212"/>
      <c r="G28" s="194"/>
      <c r="H28" s="194"/>
      <c r="I28" s="194"/>
      <c r="J28" s="194"/>
      <c r="K28" s="194"/>
      <c r="L28" s="194"/>
      <c r="M28" s="194"/>
      <c r="N28" s="24" t="s">
        <v>170</v>
      </c>
      <c r="O28" s="24" t="s">
        <v>150</v>
      </c>
      <c r="P28" s="15">
        <v>0</v>
      </c>
      <c r="Q28" s="15">
        <v>50</v>
      </c>
      <c r="R28" s="15">
        <v>25</v>
      </c>
      <c r="S28" s="15">
        <v>0</v>
      </c>
      <c r="T28" s="127">
        <v>1E-3</v>
      </c>
      <c r="U28" s="18">
        <v>0</v>
      </c>
      <c r="V28" s="19">
        <f t="shared" si="0"/>
        <v>0</v>
      </c>
      <c r="W28" s="20">
        <v>1E-3</v>
      </c>
      <c r="X28" s="21">
        <v>0</v>
      </c>
      <c r="Y28" s="19">
        <f t="shared" si="1"/>
        <v>0</v>
      </c>
      <c r="Z28" s="17">
        <v>25</v>
      </c>
      <c r="AA28" s="18"/>
      <c r="AB28" s="19">
        <f t="shared" si="2"/>
        <v>0</v>
      </c>
      <c r="AC28" s="20">
        <v>30000</v>
      </c>
      <c r="AD28" s="21"/>
      <c r="AE28" s="19">
        <f t="shared" si="3"/>
        <v>0</v>
      </c>
      <c r="AF28" s="177">
        <v>35</v>
      </c>
      <c r="AG28" s="18"/>
      <c r="AH28" s="19">
        <f t="shared" si="4"/>
        <v>0</v>
      </c>
      <c r="AI28" s="18">
        <v>35000</v>
      </c>
      <c r="AJ28" s="21"/>
      <c r="AK28" s="19">
        <f t="shared" si="5"/>
        <v>0</v>
      </c>
      <c r="AL28" s="184">
        <v>50</v>
      </c>
      <c r="AM28" s="18"/>
      <c r="AN28" s="19">
        <f t="shared" si="6"/>
        <v>0</v>
      </c>
      <c r="AO28" s="18">
        <v>32000</v>
      </c>
      <c r="AP28" s="21"/>
      <c r="AQ28" s="19">
        <f t="shared" si="7"/>
        <v>0</v>
      </c>
      <c r="AR28" s="17">
        <v>97000</v>
      </c>
      <c r="AS28" s="17">
        <f t="shared" si="8"/>
        <v>97000.001000000004</v>
      </c>
    </row>
    <row r="29" spans="2:46" ht="51" customHeight="1" thickBot="1">
      <c r="B29" s="220"/>
      <c r="C29" s="201" t="s">
        <v>377</v>
      </c>
      <c r="D29" s="25">
        <v>1</v>
      </c>
      <c r="E29" s="208" t="s">
        <v>58</v>
      </c>
      <c r="F29" s="202" t="s">
        <v>378</v>
      </c>
      <c r="G29" s="196" t="s">
        <v>379</v>
      </c>
      <c r="H29" s="197">
        <v>0</v>
      </c>
      <c r="I29" s="197">
        <v>100</v>
      </c>
      <c r="J29" s="197">
        <v>0</v>
      </c>
      <c r="K29" s="197">
        <v>0</v>
      </c>
      <c r="L29" s="187">
        <f>AVERAGE(V29:V40)</f>
        <v>0.24165083491650838</v>
      </c>
      <c r="M29" s="187">
        <f>AVERAGE(Y29:Y40)</f>
        <v>0.22400793650793649</v>
      </c>
      <c r="N29" s="26" t="s">
        <v>380</v>
      </c>
      <c r="O29" s="27" t="s">
        <v>381</v>
      </c>
      <c r="P29" s="25">
        <v>0</v>
      </c>
      <c r="Q29" s="25">
        <v>100</v>
      </c>
      <c r="R29" s="25">
        <v>1</v>
      </c>
      <c r="S29" s="25">
        <v>0</v>
      </c>
      <c r="T29" s="128">
        <v>1E-3</v>
      </c>
      <c r="U29" s="29">
        <v>0</v>
      </c>
      <c r="V29" s="19">
        <f t="shared" ref="V29:V40" si="9">U29/T29</f>
        <v>0</v>
      </c>
      <c r="W29" s="30">
        <v>1E-3</v>
      </c>
      <c r="X29" s="31">
        <v>0</v>
      </c>
      <c r="Y29" s="19">
        <f t="shared" ref="Y29:Y40" si="10">X29/W29</f>
        <v>0</v>
      </c>
      <c r="Z29" s="28">
        <v>20</v>
      </c>
      <c r="AA29" s="29"/>
      <c r="AB29" s="19">
        <f t="shared" ref="AB29:AB40" si="11">AA29/Z29</f>
        <v>0</v>
      </c>
      <c r="AC29" s="30">
        <v>6000</v>
      </c>
      <c r="AD29" s="31"/>
      <c r="AE29" s="19">
        <f t="shared" ref="AE29:AE40" si="12">AD29/AC29</f>
        <v>0</v>
      </c>
      <c r="AF29" s="181">
        <v>60</v>
      </c>
      <c r="AG29" s="29"/>
      <c r="AH29" s="19">
        <f t="shared" ref="AH29:AH40" si="13">AG29/AF29</f>
        <v>0</v>
      </c>
      <c r="AI29" s="29">
        <v>12000</v>
      </c>
      <c r="AJ29" s="31"/>
      <c r="AK29" s="19">
        <f t="shared" ref="AK29:AK40" si="14">AJ29/AI29</f>
        <v>0</v>
      </c>
      <c r="AL29" s="185">
        <v>100</v>
      </c>
      <c r="AM29" s="29"/>
      <c r="AN29" s="19">
        <f t="shared" ref="AN29:AN40" si="15">AM29/AL29</f>
        <v>0</v>
      </c>
      <c r="AO29" s="29">
        <v>12000</v>
      </c>
      <c r="AP29" s="31"/>
      <c r="AQ29" s="19">
        <f t="shared" ref="AQ29:AQ40" si="16">AP29/AO29</f>
        <v>0</v>
      </c>
      <c r="AR29" s="28">
        <v>30000</v>
      </c>
      <c r="AS29" s="17">
        <f t="shared" ref="AS29:AS40" si="17">+W29+AC29+AI29+AO29</f>
        <v>30000.001</v>
      </c>
      <c r="AT29" s="34"/>
    </row>
    <row r="30" spans="2:46" ht="51.75" thickBot="1">
      <c r="B30" s="220"/>
      <c r="C30" s="201"/>
      <c r="D30" s="25">
        <v>2</v>
      </c>
      <c r="E30" s="208"/>
      <c r="F30" s="202"/>
      <c r="G30" s="196"/>
      <c r="H30" s="188"/>
      <c r="I30" s="188"/>
      <c r="J30" s="188"/>
      <c r="K30" s="188"/>
      <c r="L30" s="188"/>
      <c r="M30" s="188"/>
      <c r="N30" s="26" t="s">
        <v>382</v>
      </c>
      <c r="O30" s="27" t="s">
        <v>383</v>
      </c>
      <c r="P30" s="25">
        <v>0</v>
      </c>
      <c r="Q30" s="25">
        <v>50</v>
      </c>
      <c r="R30" s="25">
        <v>0.5</v>
      </c>
      <c r="S30" s="25">
        <v>2</v>
      </c>
      <c r="T30" s="128">
        <v>10.000999999999999</v>
      </c>
      <c r="U30" s="29">
        <v>9</v>
      </c>
      <c r="V30" s="19">
        <f t="shared" si="9"/>
        <v>0.89991000899910012</v>
      </c>
      <c r="W30" s="30">
        <v>20000</v>
      </c>
      <c r="X30" s="31">
        <v>19800</v>
      </c>
      <c r="Y30" s="19">
        <f t="shared" si="10"/>
        <v>0.99</v>
      </c>
      <c r="Z30" s="28">
        <v>30</v>
      </c>
      <c r="AA30" s="29"/>
      <c r="AB30" s="19">
        <f t="shared" si="11"/>
        <v>0</v>
      </c>
      <c r="AC30" s="30">
        <v>2000</v>
      </c>
      <c r="AD30" s="31"/>
      <c r="AE30" s="19">
        <f t="shared" si="12"/>
        <v>0</v>
      </c>
      <c r="AF30" s="181">
        <v>40</v>
      </c>
      <c r="AG30" s="29"/>
      <c r="AH30" s="19">
        <f t="shared" si="13"/>
        <v>0</v>
      </c>
      <c r="AI30" s="29">
        <v>1000</v>
      </c>
      <c r="AJ30" s="31"/>
      <c r="AK30" s="19">
        <f t="shared" si="14"/>
        <v>0</v>
      </c>
      <c r="AL30" s="185">
        <v>50</v>
      </c>
      <c r="AM30" s="29"/>
      <c r="AN30" s="19">
        <f t="shared" si="15"/>
        <v>0</v>
      </c>
      <c r="AO30" s="29">
        <v>1000</v>
      </c>
      <c r="AP30" s="31"/>
      <c r="AQ30" s="19">
        <f t="shared" si="16"/>
        <v>0</v>
      </c>
      <c r="AR30" s="28">
        <v>24000</v>
      </c>
      <c r="AS30" s="17">
        <f t="shared" si="17"/>
        <v>24000</v>
      </c>
      <c r="AT30" s="34"/>
    </row>
    <row r="31" spans="2:46" ht="51.75" thickBot="1">
      <c r="B31" s="220"/>
      <c r="C31" s="201"/>
      <c r="D31" s="25">
        <v>3</v>
      </c>
      <c r="E31" s="208"/>
      <c r="F31" s="202"/>
      <c r="G31" s="196"/>
      <c r="H31" s="188"/>
      <c r="I31" s="188"/>
      <c r="J31" s="188"/>
      <c r="K31" s="188"/>
      <c r="L31" s="188"/>
      <c r="M31" s="188"/>
      <c r="N31" s="26" t="s">
        <v>384</v>
      </c>
      <c r="O31" s="27" t="s">
        <v>313</v>
      </c>
      <c r="P31" s="25">
        <v>0</v>
      </c>
      <c r="Q31" s="25">
        <v>1</v>
      </c>
      <c r="R31" s="25">
        <v>0.5</v>
      </c>
      <c r="S31" s="25">
        <v>0</v>
      </c>
      <c r="T31" s="128">
        <v>1E-3</v>
      </c>
      <c r="U31" s="29">
        <v>0</v>
      </c>
      <c r="V31" s="19">
        <f t="shared" si="9"/>
        <v>0</v>
      </c>
      <c r="W31" s="30">
        <v>1E-3</v>
      </c>
      <c r="X31" s="31">
        <v>0</v>
      </c>
      <c r="Y31" s="19">
        <f t="shared" si="10"/>
        <v>0</v>
      </c>
      <c r="Z31" s="28">
        <v>0</v>
      </c>
      <c r="AA31" s="29"/>
      <c r="AB31" s="19" t="e">
        <f t="shared" si="11"/>
        <v>#DIV/0!</v>
      </c>
      <c r="AC31" s="30">
        <v>0</v>
      </c>
      <c r="AD31" s="31"/>
      <c r="AE31" s="19" t="e">
        <f t="shared" si="12"/>
        <v>#DIV/0!</v>
      </c>
      <c r="AF31" s="181">
        <v>1</v>
      </c>
      <c r="AG31" s="29"/>
      <c r="AH31" s="19">
        <f t="shared" si="13"/>
        <v>0</v>
      </c>
      <c r="AI31" s="29">
        <v>2500</v>
      </c>
      <c r="AJ31" s="31"/>
      <c r="AK31" s="19">
        <f t="shared" si="14"/>
        <v>0</v>
      </c>
      <c r="AL31" s="185">
        <v>0</v>
      </c>
      <c r="AM31" s="29"/>
      <c r="AN31" s="19" t="e">
        <f t="shared" si="15"/>
        <v>#DIV/0!</v>
      </c>
      <c r="AO31" s="29">
        <v>0</v>
      </c>
      <c r="AP31" s="31"/>
      <c r="AQ31" s="19" t="e">
        <f t="shared" si="16"/>
        <v>#DIV/0!</v>
      </c>
      <c r="AR31" s="28">
        <v>2500</v>
      </c>
      <c r="AS31" s="17">
        <f t="shared" si="17"/>
        <v>2500.0010000000002</v>
      </c>
      <c r="AT31" s="34"/>
    </row>
    <row r="32" spans="2:46" ht="39" thickBot="1">
      <c r="B32" s="220"/>
      <c r="C32" s="201"/>
      <c r="D32" s="25">
        <v>4</v>
      </c>
      <c r="E32" s="208"/>
      <c r="F32" s="202"/>
      <c r="G32" s="196"/>
      <c r="H32" s="188"/>
      <c r="I32" s="188"/>
      <c r="J32" s="188"/>
      <c r="K32" s="188"/>
      <c r="L32" s="188"/>
      <c r="M32" s="188"/>
      <c r="N32" s="26" t="s">
        <v>314</v>
      </c>
      <c r="O32" s="27" t="s">
        <v>470</v>
      </c>
      <c r="P32" s="25">
        <v>0</v>
      </c>
      <c r="Q32" s="25">
        <v>4</v>
      </c>
      <c r="R32" s="25">
        <v>0.5</v>
      </c>
      <c r="S32" s="25">
        <v>0</v>
      </c>
      <c r="T32" s="128">
        <v>1E-3</v>
      </c>
      <c r="U32" s="29">
        <v>0</v>
      </c>
      <c r="V32" s="19">
        <f t="shared" si="9"/>
        <v>0</v>
      </c>
      <c r="W32" s="30">
        <v>1E-3</v>
      </c>
      <c r="X32" s="31">
        <v>0</v>
      </c>
      <c r="Y32" s="19">
        <f t="shared" si="10"/>
        <v>0</v>
      </c>
      <c r="Z32" s="28">
        <v>1</v>
      </c>
      <c r="AA32" s="29"/>
      <c r="AB32" s="19">
        <f t="shared" si="11"/>
        <v>0</v>
      </c>
      <c r="AC32" s="30">
        <v>500</v>
      </c>
      <c r="AD32" s="31"/>
      <c r="AE32" s="19">
        <f t="shared" si="12"/>
        <v>0</v>
      </c>
      <c r="AF32" s="181">
        <v>2</v>
      </c>
      <c r="AG32" s="29"/>
      <c r="AH32" s="19">
        <f t="shared" si="13"/>
        <v>0</v>
      </c>
      <c r="AI32" s="29">
        <v>500</v>
      </c>
      <c r="AJ32" s="31"/>
      <c r="AK32" s="19">
        <f t="shared" si="14"/>
        <v>0</v>
      </c>
      <c r="AL32" s="185">
        <v>4</v>
      </c>
      <c r="AM32" s="29"/>
      <c r="AN32" s="19">
        <f t="shared" si="15"/>
        <v>0</v>
      </c>
      <c r="AO32" s="29">
        <v>1000</v>
      </c>
      <c r="AP32" s="31"/>
      <c r="AQ32" s="19">
        <f t="shared" si="16"/>
        <v>0</v>
      </c>
      <c r="AR32" s="28">
        <v>2000</v>
      </c>
      <c r="AS32" s="17">
        <f t="shared" si="17"/>
        <v>2000.001</v>
      </c>
      <c r="AT32" s="34"/>
    </row>
    <row r="33" spans="2:46" ht="39" thickBot="1">
      <c r="B33" s="220"/>
      <c r="C33" s="201"/>
      <c r="D33" s="25">
        <v>5</v>
      </c>
      <c r="E33" s="208"/>
      <c r="F33" s="202"/>
      <c r="G33" s="196"/>
      <c r="H33" s="188"/>
      <c r="I33" s="188"/>
      <c r="J33" s="188"/>
      <c r="K33" s="188"/>
      <c r="L33" s="188"/>
      <c r="M33" s="188"/>
      <c r="N33" s="26" t="s">
        <v>471</v>
      </c>
      <c r="O33" s="27" t="s">
        <v>472</v>
      </c>
      <c r="P33" s="25">
        <v>0</v>
      </c>
      <c r="Q33" s="25">
        <v>1</v>
      </c>
      <c r="R33" s="25">
        <v>0.5</v>
      </c>
      <c r="S33" s="25">
        <v>0</v>
      </c>
      <c r="T33" s="128">
        <v>1E-3</v>
      </c>
      <c r="U33" s="29">
        <v>0</v>
      </c>
      <c r="V33" s="19">
        <f t="shared" si="9"/>
        <v>0</v>
      </c>
      <c r="W33" s="30">
        <v>1E-3</v>
      </c>
      <c r="X33" s="31">
        <v>0</v>
      </c>
      <c r="Y33" s="19">
        <f t="shared" si="10"/>
        <v>0</v>
      </c>
      <c r="Z33" s="28">
        <v>1</v>
      </c>
      <c r="AA33" s="29"/>
      <c r="AB33" s="19">
        <f t="shared" si="11"/>
        <v>0</v>
      </c>
      <c r="AC33" s="30">
        <v>2000</v>
      </c>
      <c r="AD33" s="31"/>
      <c r="AE33" s="19">
        <f t="shared" si="12"/>
        <v>0</v>
      </c>
      <c r="AF33" s="181">
        <v>0</v>
      </c>
      <c r="AG33" s="29"/>
      <c r="AH33" s="19" t="e">
        <f t="shared" si="13"/>
        <v>#DIV/0!</v>
      </c>
      <c r="AI33" s="29">
        <v>0</v>
      </c>
      <c r="AJ33" s="31"/>
      <c r="AK33" s="19" t="e">
        <f t="shared" si="14"/>
        <v>#DIV/0!</v>
      </c>
      <c r="AL33" s="185">
        <v>0</v>
      </c>
      <c r="AM33" s="29"/>
      <c r="AN33" s="19" t="e">
        <f t="shared" si="15"/>
        <v>#DIV/0!</v>
      </c>
      <c r="AO33" s="29">
        <v>0</v>
      </c>
      <c r="AP33" s="31"/>
      <c r="AQ33" s="19" t="e">
        <f t="shared" si="16"/>
        <v>#DIV/0!</v>
      </c>
      <c r="AR33" s="28">
        <v>2000</v>
      </c>
      <c r="AS33" s="17">
        <f t="shared" si="17"/>
        <v>2000.001</v>
      </c>
      <c r="AT33" s="34"/>
    </row>
    <row r="34" spans="2:46" s="34" customFormat="1" ht="51" customHeight="1" thickBot="1">
      <c r="B34" s="220"/>
      <c r="C34" s="201"/>
      <c r="D34" s="25">
        <v>6</v>
      </c>
      <c r="E34" s="208"/>
      <c r="F34" s="202"/>
      <c r="G34" s="196"/>
      <c r="H34" s="188"/>
      <c r="I34" s="188"/>
      <c r="J34" s="188"/>
      <c r="K34" s="188"/>
      <c r="L34" s="188"/>
      <c r="M34" s="188"/>
      <c r="N34" s="26" t="s">
        <v>473</v>
      </c>
      <c r="O34" s="27" t="s">
        <v>413</v>
      </c>
      <c r="P34" s="25">
        <v>0</v>
      </c>
      <c r="Q34" s="25">
        <v>0</v>
      </c>
      <c r="R34" s="25">
        <v>0</v>
      </c>
      <c r="S34" s="25">
        <v>0</v>
      </c>
      <c r="T34" s="128">
        <v>1E-3</v>
      </c>
      <c r="U34" s="29">
        <v>0</v>
      </c>
      <c r="V34" s="19">
        <f t="shared" si="9"/>
        <v>0</v>
      </c>
      <c r="W34" s="30">
        <v>1E-3</v>
      </c>
      <c r="X34" s="31">
        <v>0</v>
      </c>
      <c r="Y34" s="19">
        <f t="shared" si="10"/>
        <v>0</v>
      </c>
      <c r="Z34" s="28">
        <v>0</v>
      </c>
      <c r="AA34" s="29"/>
      <c r="AB34" s="19" t="e">
        <f t="shared" si="11"/>
        <v>#DIV/0!</v>
      </c>
      <c r="AC34" s="30">
        <v>0</v>
      </c>
      <c r="AD34" s="31"/>
      <c r="AE34" s="19" t="e">
        <f t="shared" si="12"/>
        <v>#DIV/0!</v>
      </c>
      <c r="AF34" s="181">
        <v>0</v>
      </c>
      <c r="AG34" s="29"/>
      <c r="AH34" s="19" t="e">
        <f t="shared" si="13"/>
        <v>#DIV/0!</v>
      </c>
      <c r="AI34" s="29">
        <v>0</v>
      </c>
      <c r="AJ34" s="31"/>
      <c r="AK34" s="19" t="e">
        <f t="shared" si="14"/>
        <v>#DIV/0!</v>
      </c>
      <c r="AL34" s="185">
        <v>0</v>
      </c>
      <c r="AM34" s="29"/>
      <c r="AN34" s="19" t="e">
        <f t="shared" si="15"/>
        <v>#DIV/0!</v>
      </c>
      <c r="AO34" s="29">
        <v>0</v>
      </c>
      <c r="AP34" s="31"/>
      <c r="AQ34" s="19" t="e">
        <f t="shared" si="16"/>
        <v>#DIV/0!</v>
      </c>
      <c r="AR34" s="28">
        <v>0</v>
      </c>
      <c r="AS34" s="17">
        <f t="shared" si="17"/>
        <v>1E-3</v>
      </c>
    </row>
    <row r="35" spans="2:46" s="34" customFormat="1" ht="77.25" thickBot="1">
      <c r="B35" s="220"/>
      <c r="C35" s="201"/>
      <c r="D35" s="25">
        <v>7</v>
      </c>
      <c r="E35" s="208"/>
      <c r="F35" s="202"/>
      <c r="G35" s="196"/>
      <c r="H35" s="188"/>
      <c r="I35" s="188"/>
      <c r="J35" s="188"/>
      <c r="K35" s="188"/>
      <c r="L35" s="188"/>
      <c r="M35" s="188"/>
      <c r="N35" s="26" t="s">
        <v>414</v>
      </c>
      <c r="O35" s="27" t="s">
        <v>415</v>
      </c>
      <c r="P35" s="25">
        <v>0</v>
      </c>
      <c r="Q35" s="25">
        <v>100</v>
      </c>
      <c r="R35" s="25">
        <v>1</v>
      </c>
      <c r="S35" s="25">
        <v>3</v>
      </c>
      <c r="T35" s="128">
        <v>10.000999999999999</v>
      </c>
      <c r="U35" s="29">
        <v>10</v>
      </c>
      <c r="V35" s="19">
        <f t="shared" si="9"/>
        <v>0.99990000999900019</v>
      </c>
      <c r="W35" s="30">
        <v>15000</v>
      </c>
      <c r="X35" s="31">
        <v>13900</v>
      </c>
      <c r="Y35" s="19">
        <f t="shared" si="10"/>
        <v>0.92666666666666664</v>
      </c>
      <c r="Z35" s="28">
        <v>40</v>
      </c>
      <c r="AA35" s="29"/>
      <c r="AB35" s="19">
        <f t="shared" si="11"/>
        <v>0</v>
      </c>
      <c r="AC35" s="30">
        <v>6000</v>
      </c>
      <c r="AD35" s="31"/>
      <c r="AE35" s="19">
        <f t="shared" si="12"/>
        <v>0</v>
      </c>
      <c r="AF35" s="181">
        <v>80</v>
      </c>
      <c r="AG35" s="29"/>
      <c r="AH35" s="19">
        <f t="shared" si="13"/>
        <v>0</v>
      </c>
      <c r="AI35" s="29">
        <v>9000</v>
      </c>
      <c r="AJ35" s="31"/>
      <c r="AK35" s="19">
        <f t="shared" si="14"/>
        <v>0</v>
      </c>
      <c r="AL35" s="185">
        <v>100</v>
      </c>
      <c r="AM35" s="29"/>
      <c r="AN35" s="19">
        <f t="shared" si="15"/>
        <v>0</v>
      </c>
      <c r="AO35" s="29">
        <v>17000</v>
      </c>
      <c r="AP35" s="31"/>
      <c r="AQ35" s="19">
        <f t="shared" si="16"/>
        <v>0</v>
      </c>
      <c r="AR35" s="28">
        <v>47000</v>
      </c>
      <c r="AS35" s="17">
        <f t="shared" si="17"/>
        <v>47000</v>
      </c>
    </row>
    <row r="36" spans="2:46" s="34" customFormat="1" ht="51.75" thickBot="1">
      <c r="B36" s="220"/>
      <c r="C36" s="201"/>
      <c r="D36" s="25">
        <v>8</v>
      </c>
      <c r="E36" s="208"/>
      <c r="F36" s="202"/>
      <c r="G36" s="196"/>
      <c r="H36" s="188"/>
      <c r="I36" s="188"/>
      <c r="J36" s="188"/>
      <c r="K36" s="188"/>
      <c r="L36" s="188"/>
      <c r="M36" s="188"/>
      <c r="N36" s="26" t="s">
        <v>416</v>
      </c>
      <c r="O36" s="27" t="s">
        <v>483</v>
      </c>
      <c r="P36" s="25">
        <v>0</v>
      </c>
      <c r="Q36" s="25">
        <v>1</v>
      </c>
      <c r="R36" s="25">
        <v>1</v>
      </c>
      <c r="S36" s="25">
        <v>0</v>
      </c>
      <c r="T36" s="128">
        <v>1E-3</v>
      </c>
      <c r="U36" s="29">
        <v>0</v>
      </c>
      <c r="V36" s="19">
        <f t="shared" si="9"/>
        <v>0</v>
      </c>
      <c r="W36" s="30">
        <v>1E-3</v>
      </c>
      <c r="X36" s="31">
        <v>0</v>
      </c>
      <c r="Y36" s="19">
        <f t="shared" si="10"/>
        <v>0</v>
      </c>
      <c r="Z36" s="28">
        <v>1</v>
      </c>
      <c r="AA36" s="29"/>
      <c r="AB36" s="19">
        <f t="shared" si="11"/>
        <v>0</v>
      </c>
      <c r="AC36" s="30">
        <v>1000</v>
      </c>
      <c r="AD36" s="31"/>
      <c r="AE36" s="19">
        <f t="shared" si="12"/>
        <v>0</v>
      </c>
      <c r="AF36" s="181">
        <v>0</v>
      </c>
      <c r="AG36" s="29"/>
      <c r="AH36" s="19" t="e">
        <f t="shared" si="13"/>
        <v>#DIV/0!</v>
      </c>
      <c r="AI36" s="29">
        <v>0</v>
      </c>
      <c r="AJ36" s="31"/>
      <c r="AK36" s="19" t="e">
        <f t="shared" si="14"/>
        <v>#DIV/0!</v>
      </c>
      <c r="AL36" s="185">
        <v>0</v>
      </c>
      <c r="AM36" s="29"/>
      <c r="AN36" s="19" t="e">
        <f t="shared" si="15"/>
        <v>#DIV/0!</v>
      </c>
      <c r="AO36" s="29">
        <v>0</v>
      </c>
      <c r="AP36" s="31"/>
      <c r="AQ36" s="19" t="e">
        <f t="shared" si="16"/>
        <v>#DIV/0!</v>
      </c>
      <c r="AR36" s="28">
        <v>1000</v>
      </c>
      <c r="AS36" s="17">
        <f t="shared" si="17"/>
        <v>1000.001</v>
      </c>
    </row>
    <row r="37" spans="2:46" s="34" customFormat="1" ht="51" customHeight="1" thickBot="1">
      <c r="B37" s="220"/>
      <c r="C37" s="201"/>
      <c r="D37" s="25">
        <v>9</v>
      </c>
      <c r="E37" s="208"/>
      <c r="F37" s="202"/>
      <c r="G37" s="196"/>
      <c r="H37" s="188"/>
      <c r="I37" s="188"/>
      <c r="J37" s="188"/>
      <c r="K37" s="188"/>
      <c r="L37" s="188"/>
      <c r="M37" s="188"/>
      <c r="N37" s="26" t="s">
        <v>417</v>
      </c>
      <c r="O37" s="27" t="s">
        <v>418</v>
      </c>
      <c r="P37" s="25">
        <v>0</v>
      </c>
      <c r="Q37" s="25">
        <v>50</v>
      </c>
      <c r="R37" s="25">
        <v>0.5</v>
      </c>
      <c r="S37" s="25">
        <v>0</v>
      </c>
      <c r="T37" s="128">
        <v>1E-3</v>
      </c>
      <c r="U37" s="29">
        <v>0</v>
      </c>
      <c r="V37" s="19">
        <f t="shared" si="9"/>
        <v>0</v>
      </c>
      <c r="W37" s="30">
        <v>1E-3</v>
      </c>
      <c r="X37" s="31">
        <v>0</v>
      </c>
      <c r="Y37" s="19">
        <f t="shared" si="10"/>
        <v>0</v>
      </c>
      <c r="Z37" s="28">
        <v>10</v>
      </c>
      <c r="AA37" s="29"/>
      <c r="AB37" s="19">
        <f t="shared" si="11"/>
        <v>0</v>
      </c>
      <c r="AC37" s="30">
        <v>1200</v>
      </c>
      <c r="AD37" s="31"/>
      <c r="AE37" s="19">
        <f t="shared" si="12"/>
        <v>0</v>
      </c>
      <c r="AF37" s="181">
        <v>40</v>
      </c>
      <c r="AG37" s="29"/>
      <c r="AH37" s="19">
        <f t="shared" si="13"/>
        <v>0</v>
      </c>
      <c r="AI37" s="29">
        <v>1500</v>
      </c>
      <c r="AJ37" s="31"/>
      <c r="AK37" s="19">
        <f t="shared" si="14"/>
        <v>0</v>
      </c>
      <c r="AL37" s="185">
        <v>50</v>
      </c>
      <c r="AM37" s="29"/>
      <c r="AN37" s="19">
        <f t="shared" si="15"/>
        <v>0</v>
      </c>
      <c r="AO37" s="29">
        <v>1200</v>
      </c>
      <c r="AP37" s="31"/>
      <c r="AQ37" s="19">
        <f t="shared" si="16"/>
        <v>0</v>
      </c>
      <c r="AR37" s="28">
        <v>3900</v>
      </c>
      <c r="AS37" s="17">
        <f t="shared" si="17"/>
        <v>3900.0010000000002</v>
      </c>
    </row>
    <row r="38" spans="2:46" s="34" customFormat="1" ht="26.25" thickBot="1">
      <c r="B38" s="220"/>
      <c r="C38" s="201"/>
      <c r="D38" s="25">
        <v>10</v>
      </c>
      <c r="E38" s="208"/>
      <c r="F38" s="202"/>
      <c r="G38" s="196"/>
      <c r="H38" s="188"/>
      <c r="I38" s="188"/>
      <c r="J38" s="188"/>
      <c r="K38" s="188"/>
      <c r="L38" s="188"/>
      <c r="M38" s="188"/>
      <c r="N38" s="26" t="s">
        <v>419</v>
      </c>
      <c r="O38" s="27" t="s">
        <v>420</v>
      </c>
      <c r="P38" s="25">
        <v>0</v>
      </c>
      <c r="Q38" s="25">
        <v>20</v>
      </c>
      <c r="R38" s="25">
        <v>0.5</v>
      </c>
      <c r="S38" s="25">
        <v>0</v>
      </c>
      <c r="T38" s="128">
        <v>1E-3</v>
      </c>
      <c r="U38" s="29">
        <v>0</v>
      </c>
      <c r="V38" s="19">
        <f t="shared" si="9"/>
        <v>0</v>
      </c>
      <c r="W38" s="30">
        <v>1E-3</v>
      </c>
      <c r="X38" s="31">
        <v>0</v>
      </c>
      <c r="Y38" s="19">
        <f t="shared" si="10"/>
        <v>0</v>
      </c>
      <c r="Z38" s="28">
        <v>10</v>
      </c>
      <c r="AA38" s="29"/>
      <c r="AB38" s="19">
        <f t="shared" si="11"/>
        <v>0</v>
      </c>
      <c r="AC38" s="30">
        <v>1200</v>
      </c>
      <c r="AD38" s="31"/>
      <c r="AE38" s="19">
        <f t="shared" si="12"/>
        <v>0</v>
      </c>
      <c r="AF38" s="181">
        <v>15</v>
      </c>
      <c r="AG38" s="29"/>
      <c r="AH38" s="19">
        <f t="shared" si="13"/>
        <v>0</v>
      </c>
      <c r="AI38" s="29">
        <v>600</v>
      </c>
      <c r="AJ38" s="31"/>
      <c r="AK38" s="19">
        <f t="shared" si="14"/>
        <v>0</v>
      </c>
      <c r="AL38" s="185">
        <v>20</v>
      </c>
      <c r="AM38" s="29"/>
      <c r="AN38" s="19">
        <f t="shared" si="15"/>
        <v>0</v>
      </c>
      <c r="AO38" s="29">
        <v>600</v>
      </c>
      <c r="AP38" s="31"/>
      <c r="AQ38" s="19">
        <f t="shared" si="16"/>
        <v>0</v>
      </c>
      <c r="AR38" s="28">
        <v>2400</v>
      </c>
      <c r="AS38" s="17">
        <f t="shared" si="17"/>
        <v>2400.0010000000002</v>
      </c>
    </row>
    <row r="39" spans="2:46" s="34" customFormat="1" ht="39" thickBot="1">
      <c r="B39" s="220"/>
      <c r="C39" s="201"/>
      <c r="D39" s="25">
        <v>11</v>
      </c>
      <c r="E39" s="208"/>
      <c r="F39" s="202"/>
      <c r="G39" s="196"/>
      <c r="H39" s="188"/>
      <c r="I39" s="188"/>
      <c r="J39" s="188"/>
      <c r="K39" s="188"/>
      <c r="L39" s="188"/>
      <c r="M39" s="188"/>
      <c r="N39" s="26" t="s">
        <v>311</v>
      </c>
      <c r="O39" s="27" t="s">
        <v>312</v>
      </c>
      <c r="P39" s="25">
        <v>0</v>
      </c>
      <c r="Q39" s="25">
        <v>1</v>
      </c>
      <c r="R39" s="25">
        <v>0.5</v>
      </c>
      <c r="S39" s="25">
        <v>0</v>
      </c>
      <c r="T39" s="128">
        <v>1E-3</v>
      </c>
      <c r="U39" s="29">
        <v>0</v>
      </c>
      <c r="V39" s="19">
        <f t="shared" si="9"/>
        <v>0</v>
      </c>
      <c r="W39" s="30">
        <v>1E-3</v>
      </c>
      <c r="X39" s="31">
        <v>0</v>
      </c>
      <c r="Y39" s="19">
        <f t="shared" si="10"/>
        <v>0</v>
      </c>
      <c r="Z39" s="28">
        <v>0</v>
      </c>
      <c r="AA39" s="29"/>
      <c r="AB39" s="19" t="e">
        <f t="shared" si="11"/>
        <v>#DIV/0!</v>
      </c>
      <c r="AC39" s="30">
        <v>0</v>
      </c>
      <c r="AD39" s="31"/>
      <c r="AE39" s="19" t="e">
        <f t="shared" si="12"/>
        <v>#DIV/0!</v>
      </c>
      <c r="AF39" s="181">
        <v>0</v>
      </c>
      <c r="AG39" s="29"/>
      <c r="AH39" s="19" t="e">
        <f t="shared" si="13"/>
        <v>#DIV/0!</v>
      </c>
      <c r="AI39" s="29">
        <v>0</v>
      </c>
      <c r="AJ39" s="31"/>
      <c r="AK39" s="19" t="e">
        <f t="shared" si="14"/>
        <v>#DIV/0!</v>
      </c>
      <c r="AL39" s="185">
        <v>1</v>
      </c>
      <c r="AM39" s="29"/>
      <c r="AN39" s="19">
        <f t="shared" si="15"/>
        <v>0</v>
      </c>
      <c r="AO39" s="29">
        <v>8500</v>
      </c>
      <c r="AP39" s="31"/>
      <c r="AQ39" s="19">
        <f t="shared" si="16"/>
        <v>0</v>
      </c>
      <c r="AR39" s="28">
        <v>8500</v>
      </c>
      <c r="AS39" s="17">
        <f t="shared" si="17"/>
        <v>8500.0010000000002</v>
      </c>
    </row>
    <row r="40" spans="2:46" s="34" customFormat="1" ht="51.75" thickBot="1">
      <c r="B40" s="220"/>
      <c r="C40" s="201"/>
      <c r="D40" s="25">
        <v>12</v>
      </c>
      <c r="E40" s="208"/>
      <c r="F40" s="202"/>
      <c r="G40" s="196"/>
      <c r="H40" s="189"/>
      <c r="I40" s="189"/>
      <c r="J40" s="189"/>
      <c r="K40" s="189"/>
      <c r="L40" s="189"/>
      <c r="M40" s="189"/>
      <c r="N40" s="26" t="s">
        <v>291</v>
      </c>
      <c r="O40" s="27" t="s">
        <v>483</v>
      </c>
      <c r="P40" s="25">
        <v>0</v>
      </c>
      <c r="Q40" s="25">
        <v>4</v>
      </c>
      <c r="R40" s="25">
        <v>1</v>
      </c>
      <c r="S40" s="25">
        <v>2</v>
      </c>
      <c r="T40" s="128">
        <v>1</v>
      </c>
      <c r="U40" s="29">
        <v>1</v>
      </c>
      <c r="V40" s="19">
        <f t="shared" si="9"/>
        <v>1</v>
      </c>
      <c r="W40" s="30">
        <v>3500</v>
      </c>
      <c r="X40" s="31">
        <v>2700</v>
      </c>
      <c r="Y40" s="19">
        <f t="shared" si="10"/>
        <v>0.77142857142857146</v>
      </c>
      <c r="Z40" s="28">
        <v>2</v>
      </c>
      <c r="AA40" s="29"/>
      <c r="AB40" s="19">
        <f t="shared" si="11"/>
        <v>0</v>
      </c>
      <c r="AC40" s="30">
        <v>2000</v>
      </c>
      <c r="AD40" s="31"/>
      <c r="AE40" s="19">
        <f t="shared" si="12"/>
        <v>0</v>
      </c>
      <c r="AF40" s="181">
        <v>3</v>
      </c>
      <c r="AG40" s="29"/>
      <c r="AH40" s="19">
        <f t="shared" si="13"/>
        <v>0</v>
      </c>
      <c r="AI40" s="29">
        <v>2000</v>
      </c>
      <c r="AJ40" s="31"/>
      <c r="AK40" s="19">
        <f t="shared" si="14"/>
        <v>0</v>
      </c>
      <c r="AL40" s="185">
        <v>4</v>
      </c>
      <c r="AM40" s="29"/>
      <c r="AN40" s="19">
        <f t="shared" si="15"/>
        <v>0</v>
      </c>
      <c r="AO40" s="29">
        <v>2000</v>
      </c>
      <c r="AP40" s="31"/>
      <c r="AQ40" s="19">
        <f t="shared" si="16"/>
        <v>0</v>
      </c>
      <c r="AR40" s="28">
        <v>9500</v>
      </c>
      <c r="AS40" s="17">
        <f t="shared" si="17"/>
        <v>9500</v>
      </c>
    </row>
    <row r="41" spans="2:46" s="34" customFormat="1" ht="89.25" customHeight="1" thickBot="1">
      <c r="B41" s="220"/>
      <c r="C41" s="201" t="s">
        <v>629</v>
      </c>
      <c r="D41" s="25">
        <v>1</v>
      </c>
      <c r="E41" s="213" t="s">
        <v>59</v>
      </c>
      <c r="F41" s="212" t="s">
        <v>630</v>
      </c>
      <c r="G41" s="194" t="s">
        <v>631</v>
      </c>
      <c r="H41" s="194">
        <v>75</v>
      </c>
      <c r="I41" s="194">
        <v>90</v>
      </c>
      <c r="J41" s="194">
        <v>35</v>
      </c>
      <c r="K41" s="194">
        <v>0</v>
      </c>
      <c r="L41" s="193">
        <f>AVERAGE(V41:V50)</f>
        <v>0.62</v>
      </c>
      <c r="M41" s="193">
        <f>AVERAGE(Y41:Y50)</f>
        <v>0.48678909122687575</v>
      </c>
      <c r="N41" s="26" t="s">
        <v>632</v>
      </c>
      <c r="O41" s="27" t="s">
        <v>611</v>
      </c>
      <c r="P41" s="25">
        <v>65</v>
      </c>
      <c r="Q41" s="25">
        <v>90</v>
      </c>
      <c r="R41" s="25">
        <v>1</v>
      </c>
      <c r="S41" s="25">
        <v>5</v>
      </c>
      <c r="T41" s="128">
        <v>75</v>
      </c>
      <c r="U41" s="29">
        <v>75</v>
      </c>
      <c r="V41" s="19">
        <f t="shared" si="0"/>
        <v>1</v>
      </c>
      <c r="W41" s="30">
        <v>6500</v>
      </c>
      <c r="X41" s="31">
        <v>0</v>
      </c>
      <c r="Y41" s="19">
        <f t="shared" si="1"/>
        <v>0</v>
      </c>
      <c r="Z41" s="28">
        <v>85</v>
      </c>
      <c r="AA41" s="29"/>
      <c r="AB41" s="19">
        <f t="shared" si="2"/>
        <v>0</v>
      </c>
      <c r="AC41" s="30">
        <v>2000</v>
      </c>
      <c r="AD41" s="31"/>
      <c r="AE41" s="19">
        <f t="shared" si="3"/>
        <v>0</v>
      </c>
      <c r="AF41" s="181">
        <v>95</v>
      </c>
      <c r="AG41" s="29"/>
      <c r="AH41" s="19">
        <f t="shared" si="4"/>
        <v>0</v>
      </c>
      <c r="AI41" s="29">
        <v>2500</v>
      </c>
      <c r="AJ41" s="31"/>
      <c r="AK41" s="19">
        <f t="shared" si="5"/>
        <v>0</v>
      </c>
      <c r="AL41" s="185">
        <v>100</v>
      </c>
      <c r="AM41" s="29"/>
      <c r="AN41" s="19">
        <f t="shared" si="6"/>
        <v>0</v>
      </c>
      <c r="AO41" s="29">
        <v>2000</v>
      </c>
      <c r="AP41" s="31"/>
      <c r="AQ41" s="19">
        <f t="shared" si="7"/>
        <v>0</v>
      </c>
      <c r="AR41" s="32">
        <v>6500</v>
      </c>
      <c r="AS41" s="33">
        <f t="shared" si="8"/>
        <v>13000</v>
      </c>
    </row>
    <row r="42" spans="2:46" s="34" customFormat="1" ht="51.75" thickBot="1">
      <c r="B42" s="220"/>
      <c r="C42" s="201"/>
      <c r="D42" s="25">
        <v>2</v>
      </c>
      <c r="E42" s="213"/>
      <c r="F42" s="212"/>
      <c r="G42" s="194"/>
      <c r="H42" s="194"/>
      <c r="I42" s="194"/>
      <c r="J42" s="194"/>
      <c r="K42" s="194"/>
      <c r="L42" s="194"/>
      <c r="M42" s="194"/>
      <c r="N42" s="26" t="s">
        <v>612</v>
      </c>
      <c r="O42" s="27" t="s">
        <v>613</v>
      </c>
      <c r="P42" s="25">
        <v>0</v>
      </c>
      <c r="Q42" s="25">
        <v>2</v>
      </c>
      <c r="R42" s="25">
        <v>0.5</v>
      </c>
      <c r="S42" s="25">
        <v>0</v>
      </c>
      <c r="T42" s="128">
        <v>1E-3</v>
      </c>
      <c r="U42" s="29">
        <v>0</v>
      </c>
      <c r="V42" s="19">
        <f t="shared" si="0"/>
        <v>0</v>
      </c>
      <c r="W42" s="30">
        <v>1E-3</v>
      </c>
      <c r="X42" s="31">
        <v>0</v>
      </c>
      <c r="Y42" s="19">
        <f t="shared" si="1"/>
        <v>0</v>
      </c>
      <c r="Z42" s="28">
        <v>10</v>
      </c>
      <c r="AA42" s="29"/>
      <c r="AB42" s="19">
        <f t="shared" si="2"/>
        <v>0</v>
      </c>
      <c r="AC42" s="30">
        <v>8000</v>
      </c>
      <c r="AD42" s="31"/>
      <c r="AE42" s="19">
        <f t="shared" si="3"/>
        <v>0</v>
      </c>
      <c r="AF42" s="181">
        <v>30</v>
      </c>
      <c r="AG42" s="29"/>
      <c r="AH42" s="19">
        <f t="shared" si="4"/>
        <v>0</v>
      </c>
      <c r="AI42" s="29">
        <v>16000</v>
      </c>
      <c r="AJ42" s="31"/>
      <c r="AK42" s="19">
        <f t="shared" si="5"/>
        <v>0</v>
      </c>
      <c r="AL42" s="185">
        <v>50</v>
      </c>
      <c r="AM42" s="29"/>
      <c r="AN42" s="19">
        <f t="shared" si="6"/>
        <v>0</v>
      </c>
      <c r="AO42" s="29">
        <v>16000</v>
      </c>
      <c r="AP42" s="31"/>
      <c r="AQ42" s="19">
        <f t="shared" si="7"/>
        <v>0</v>
      </c>
      <c r="AR42" s="28">
        <v>40000</v>
      </c>
      <c r="AS42" s="17">
        <f t="shared" si="8"/>
        <v>40000.001000000004</v>
      </c>
    </row>
    <row r="43" spans="2:46" s="34" customFormat="1" ht="39" thickBot="1">
      <c r="B43" s="220"/>
      <c r="C43" s="201"/>
      <c r="D43" s="25">
        <v>3</v>
      </c>
      <c r="E43" s="213"/>
      <c r="F43" s="212"/>
      <c r="G43" s="194"/>
      <c r="H43" s="194"/>
      <c r="I43" s="194"/>
      <c r="J43" s="194"/>
      <c r="K43" s="194"/>
      <c r="L43" s="194"/>
      <c r="M43" s="194"/>
      <c r="N43" s="26" t="s">
        <v>614</v>
      </c>
      <c r="O43" s="27" t="s">
        <v>615</v>
      </c>
      <c r="P43" s="25">
        <v>0</v>
      </c>
      <c r="Q43" s="25">
        <v>70</v>
      </c>
      <c r="R43" s="25">
        <v>1</v>
      </c>
      <c r="S43" s="25">
        <v>0</v>
      </c>
      <c r="T43" s="128">
        <v>1E-3</v>
      </c>
      <c r="U43" s="29">
        <v>0</v>
      </c>
      <c r="V43" s="19">
        <f t="shared" si="0"/>
        <v>0</v>
      </c>
      <c r="W43" s="30">
        <v>1E-3</v>
      </c>
      <c r="X43" s="31">
        <v>0</v>
      </c>
      <c r="Y43" s="19">
        <f t="shared" si="1"/>
        <v>0</v>
      </c>
      <c r="Z43" s="28">
        <v>20</v>
      </c>
      <c r="AA43" s="29"/>
      <c r="AB43" s="19">
        <f t="shared" si="2"/>
        <v>0</v>
      </c>
      <c r="AC43" s="30">
        <v>5000</v>
      </c>
      <c r="AD43" s="31"/>
      <c r="AE43" s="19">
        <f t="shared" si="3"/>
        <v>0</v>
      </c>
      <c r="AF43" s="181">
        <v>50</v>
      </c>
      <c r="AG43" s="29"/>
      <c r="AH43" s="19">
        <f t="shared" si="4"/>
        <v>0</v>
      </c>
      <c r="AI43" s="29">
        <v>7500</v>
      </c>
      <c r="AJ43" s="31"/>
      <c r="AK43" s="19">
        <f t="shared" si="5"/>
        <v>0</v>
      </c>
      <c r="AL43" s="185">
        <v>70</v>
      </c>
      <c r="AM43" s="29"/>
      <c r="AN43" s="19">
        <f t="shared" si="6"/>
        <v>0</v>
      </c>
      <c r="AO43" s="29">
        <v>5000</v>
      </c>
      <c r="AP43" s="31"/>
      <c r="AQ43" s="19">
        <f t="shared" si="7"/>
        <v>0</v>
      </c>
      <c r="AR43" s="28">
        <v>17500</v>
      </c>
      <c r="AS43" s="17">
        <f t="shared" si="8"/>
        <v>17500.001</v>
      </c>
    </row>
    <row r="44" spans="2:46" s="34" customFormat="1" ht="39" thickBot="1">
      <c r="B44" s="220"/>
      <c r="C44" s="206" t="s">
        <v>616</v>
      </c>
      <c r="D44" s="25">
        <v>1</v>
      </c>
      <c r="E44" s="208" t="s">
        <v>60</v>
      </c>
      <c r="F44" s="202" t="s">
        <v>617</v>
      </c>
      <c r="G44" s="196" t="s">
        <v>618</v>
      </c>
      <c r="H44" s="196">
        <v>65</v>
      </c>
      <c r="I44" s="196">
        <v>100</v>
      </c>
      <c r="J44" s="196">
        <v>35</v>
      </c>
      <c r="K44" s="196">
        <v>0</v>
      </c>
      <c r="L44" s="195">
        <f>AVERAGE(V44:V50)</f>
        <v>0.74285714285714288</v>
      </c>
      <c r="M44" s="195">
        <f>AVERAGE(Y44:Y50)</f>
        <v>0.69541298746696534</v>
      </c>
      <c r="N44" s="26" t="s">
        <v>619</v>
      </c>
      <c r="O44" s="27" t="s">
        <v>620</v>
      </c>
      <c r="P44" s="25">
        <v>0</v>
      </c>
      <c r="Q44" s="25">
        <v>75</v>
      </c>
      <c r="R44" s="25">
        <v>1</v>
      </c>
      <c r="S44" s="25">
        <v>0</v>
      </c>
      <c r="T44" s="128">
        <v>1E-3</v>
      </c>
      <c r="U44" s="29">
        <v>0</v>
      </c>
      <c r="V44" s="19">
        <f t="shared" si="0"/>
        <v>0</v>
      </c>
      <c r="W44" s="30">
        <v>1E-3</v>
      </c>
      <c r="X44" s="31">
        <v>0</v>
      </c>
      <c r="Y44" s="19">
        <f t="shared" si="1"/>
        <v>0</v>
      </c>
      <c r="Z44" s="28">
        <v>0</v>
      </c>
      <c r="AA44" s="29"/>
      <c r="AB44" s="19" t="e">
        <f t="shared" si="2"/>
        <v>#DIV/0!</v>
      </c>
      <c r="AC44" s="30">
        <v>0</v>
      </c>
      <c r="AD44" s="31"/>
      <c r="AE44" s="19" t="e">
        <f t="shared" si="3"/>
        <v>#DIV/0!</v>
      </c>
      <c r="AF44" s="181">
        <v>50</v>
      </c>
      <c r="AG44" s="29"/>
      <c r="AH44" s="19">
        <f t="shared" si="4"/>
        <v>0</v>
      </c>
      <c r="AI44" s="29">
        <v>6500</v>
      </c>
      <c r="AJ44" s="31"/>
      <c r="AK44" s="19">
        <f t="shared" si="5"/>
        <v>0</v>
      </c>
      <c r="AL44" s="185">
        <v>75</v>
      </c>
      <c r="AM44" s="29"/>
      <c r="AN44" s="19">
        <f t="shared" si="6"/>
        <v>0</v>
      </c>
      <c r="AO44" s="29">
        <v>3750</v>
      </c>
      <c r="AP44" s="31"/>
      <c r="AQ44" s="19">
        <f t="shared" si="7"/>
        <v>0</v>
      </c>
      <c r="AR44" s="28">
        <v>10250</v>
      </c>
      <c r="AS44" s="17">
        <f t="shared" si="8"/>
        <v>10250.001</v>
      </c>
    </row>
    <row r="45" spans="2:46" s="34" customFormat="1" ht="39" thickBot="1">
      <c r="B45" s="220"/>
      <c r="C45" s="206"/>
      <c r="D45" s="25">
        <v>2</v>
      </c>
      <c r="E45" s="208"/>
      <c r="F45" s="202"/>
      <c r="G45" s="196"/>
      <c r="H45" s="196"/>
      <c r="I45" s="196"/>
      <c r="J45" s="196"/>
      <c r="K45" s="196"/>
      <c r="L45" s="196"/>
      <c r="M45" s="196"/>
      <c r="N45" s="26" t="s">
        <v>602</v>
      </c>
      <c r="O45" s="27" t="s">
        <v>603</v>
      </c>
      <c r="P45" s="25">
        <v>0</v>
      </c>
      <c r="Q45" s="25">
        <v>4</v>
      </c>
      <c r="R45" s="25">
        <v>0.5</v>
      </c>
      <c r="S45" s="25">
        <v>7</v>
      </c>
      <c r="T45" s="128">
        <v>1</v>
      </c>
      <c r="U45" s="29">
        <v>1</v>
      </c>
      <c r="V45" s="19">
        <f t="shared" ref="V45:V81" si="18">U45/T45</f>
        <v>1</v>
      </c>
      <c r="W45" s="30">
        <v>15000</v>
      </c>
      <c r="X45" s="31">
        <v>14670</v>
      </c>
      <c r="Y45" s="19">
        <f t="shared" ref="Y45:Y81" si="19">X45/W45</f>
        <v>0.97799999999999998</v>
      </c>
      <c r="Z45" s="28">
        <v>2</v>
      </c>
      <c r="AA45" s="29"/>
      <c r="AB45" s="19">
        <f t="shared" ref="AB45:AB81" si="20">AA45/Z45</f>
        <v>0</v>
      </c>
      <c r="AC45" s="30">
        <v>5000</v>
      </c>
      <c r="AD45" s="31"/>
      <c r="AE45" s="19">
        <f t="shared" ref="AE45:AE81" si="21">AD45/AC45</f>
        <v>0</v>
      </c>
      <c r="AF45" s="181">
        <v>3</v>
      </c>
      <c r="AG45" s="29"/>
      <c r="AH45" s="19">
        <f t="shared" ref="AH45:AH81" si="22">AG45/AF45</f>
        <v>0</v>
      </c>
      <c r="AI45" s="29">
        <v>5000</v>
      </c>
      <c r="AJ45" s="31"/>
      <c r="AK45" s="19">
        <f t="shared" ref="AK45:AK81" si="23">AJ45/AI45</f>
        <v>0</v>
      </c>
      <c r="AL45" s="185">
        <v>4</v>
      </c>
      <c r="AM45" s="29"/>
      <c r="AN45" s="19">
        <f t="shared" ref="AN45:AN81" si="24">AM45/AL45</f>
        <v>0</v>
      </c>
      <c r="AO45" s="29">
        <v>5000</v>
      </c>
      <c r="AP45" s="31"/>
      <c r="AQ45" s="19">
        <f t="shared" ref="AQ45:AQ81" si="25">AP45/AO45</f>
        <v>0</v>
      </c>
      <c r="AR45" s="28">
        <v>30000</v>
      </c>
      <c r="AS45" s="17">
        <f t="shared" ref="AS45:AS81" si="26">+W45+AC45+AI45+AO45</f>
        <v>30000</v>
      </c>
    </row>
    <row r="46" spans="2:46" s="34" customFormat="1" ht="26.25" thickBot="1">
      <c r="B46" s="220"/>
      <c r="C46" s="206"/>
      <c r="D46" s="25">
        <v>3</v>
      </c>
      <c r="E46" s="208"/>
      <c r="F46" s="202"/>
      <c r="G46" s="196"/>
      <c r="H46" s="196"/>
      <c r="I46" s="196"/>
      <c r="J46" s="196"/>
      <c r="K46" s="196"/>
      <c r="L46" s="196"/>
      <c r="M46" s="196"/>
      <c r="N46" s="26" t="s">
        <v>604</v>
      </c>
      <c r="O46" s="27" t="s">
        <v>605</v>
      </c>
      <c r="P46" s="25">
        <v>0</v>
      </c>
      <c r="Q46" s="25">
        <v>100</v>
      </c>
      <c r="R46" s="25">
        <v>1</v>
      </c>
      <c r="S46" s="25">
        <v>5</v>
      </c>
      <c r="T46" s="128">
        <v>25</v>
      </c>
      <c r="U46" s="29">
        <v>30</v>
      </c>
      <c r="V46" s="19">
        <f t="shared" si="18"/>
        <v>1.2</v>
      </c>
      <c r="W46" s="30">
        <v>13400</v>
      </c>
      <c r="X46" s="31">
        <v>12900</v>
      </c>
      <c r="Y46" s="19">
        <f t="shared" si="19"/>
        <v>0.96268656716417911</v>
      </c>
      <c r="Z46" s="28">
        <v>50</v>
      </c>
      <c r="AA46" s="29"/>
      <c r="AB46" s="19">
        <f t="shared" si="20"/>
        <v>0</v>
      </c>
      <c r="AC46" s="30">
        <v>12000</v>
      </c>
      <c r="AD46" s="31"/>
      <c r="AE46" s="19">
        <f t="shared" si="21"/>
        <v>0</v>
      </c>
      <c r="AF46" s="181">
        <v>75</v>
      </c>
      <c r="AG46" s="29"/>
      <c r="AH46" s="19">
        <f t="shared" si="22"/>
        <v>0</v>
      </c>
      <c r="AI46" s="29">
        <v>12000</v>
      </c>
      <c r="AJ46" s="31"/>
      <c r="AK46" s="19">
        <f t="shared" si="23"/>
        <v>0</v>
      </c>
      <c r="AL46" s="185">
        <v>100</v>
      </c>
      <c r="AM46" s="29"/>
      <c r="AN46" s="19">
        <f t="shared" si="24"/>
        <v>0</v>
      </c>
      <c r="AO46" s="29">
        <v>12000</v>
      </c>
      <c r="AP46" s="31"/>
      <c r="AQ46" s="19">
        <f t="shared" si="25"/>
        <v>0</v>
      </c>
      <c r="AR46" s="28">
        <v>49400</v>
      </c>
      <c r="AS46" s="17">
        <f t="shared" si="26"/>
        <v>49400</v>
      </c>
    </row>
    <row r="47" spans="2:46" s="34" customFormat="1" ht="51" customHeight="1" thickBot="1">
      <c r="B47" s="220"/>
      <c r="C47" s="206"/>
      <c r="D47" s="25">
        <v>4</v>
      </c>
      <c r="E47" s="208"/>
      <c r="F47" s="202"/>
      <c r="G47" s="196"/>
      <c r="H47" s="196"/>
      <c r="I47" s="196"/>
      <c r="J47" s="196"/>
      <c r="K47" s="196"/>
      <c r="L47" s="196"/>
      <c r="M47" s="196"/>
      <c r="N47" s="26" t="s">
        <v>606</v>
      </c>
      <c r="O47" s="27" t="s">
        <v>607</v>
      </c>
      <c r="P47" s="25">
        <v>0</v>
      </c>
      <c r="Q47" s="25">
        <v>4</v>
      </c>
      <c r="R47" s="25">
        <v>1</v>
      </c>
      <c r="S47" s="25">
        <v>2</v>
      </c>
      <c r="T47" s="128">
        <v>1</v>
      </c>
      <c r="U47" s="29">
        <v>1</v>
      </c>
      <c r="V47" s="19">
        <f t="shared" si="18"/>
        <v>1</v>
      </c>
      <c r="W47" s="30">
        <v>11980</v>
      </c>
      <c r="X47" s="31">
        <v>12000</v>
      </c>
      <c r="Y47" s="19">
        <f t="shared" si="19"/>
        <v>1.001669449081803</v>
      </c>
      <c r="Z47" s="28">
        <v>2</v>
      </c>
      <c r="AA47" s="29"/>
      <c r="AB47" s="19">
        <f t="shared" si="20"/>
        <v>0</v>
      </c>
      <c r="AC47" s="30">
        <v>9800</v>
      </c>
      <c r="AD47" s="31"/>
      <c r="AE47" s="19">
        <f t="shared" si="21"/>
        <v>0</v>
      </c>
      <c r="AF47" s="181">
        <v>3</v>
      </c>
      <c r="AG47" s="29"/>
      <c r="AH47" s="19">
        <f t="shared" si="22"/>
        <v>0</v>
      </c>
      <c r="AI47" s="29">
        <v>11500</v>
      </c>
      <c r="AJ47" s="31"/>
      <c r="AK47" s="19">
        <f t="shared" si="23"/>
        <v>0</v>
      </c>
      <c r="AL47" s="185">
        <v>4</v>
      </c>
      <c r="AM47" s="29"/>
      <c r="AN47" s="19">
        <f t="shared" si="24"/>
        <v>0</v>
      </c>
      <c r="AO47" s="29">
        <v>11200</v>
      </c>
      <c r="AP47" s="31"/>
      <c r="AQ47" s="19">
        <f t="shared" si="25"/>
        <v>0</v>
      </c>
      <c r="AR47" s="32">
        <v>45000</v>
      </c>
      <c r="AS47" s="33">
        <f t="shared" si="26"/>
        <v>44480</v>
      </c>
    </row>
    <row r="48" spans="2:46" s="34" customFormat="1" ht="77.25" thickBot="1">
      <c r="B48" s="220"/>
      <c r="C48" s="206"/>
      <c r="D48" s="25">
        <v>5</v>
      </c>
      <c r="E48" s="208"/>
      <c r="F48" s="202"/>
      <c r="G48" s="196"/>
      <c r="H48" s="196"/>
      <c r="I48" s="196"/>
      <c r="J48" s="196"/>
      <c r="K48" s="196"/>
      <c r="L48" s="196"/>
      <c r="M48" s="196"/>
      <c r="N48" s="26" t="s">
        <v>608</v>
      </c>
      <c r="O48" s="27" t="s">
        <v>609</v>
      </c>
      <c r="P48" s="25">
        <v>0</v>
      </c>
      <c r="Q48" s="25">
        <v>4</v>
      </c>
      <c r="R48" s="25">
        <v>0.5</v>
      </c>
      <c r="S48" s="25">
        <v>5</v>
      </c>
      <c r="T48" s="128">
        <v>1</v>
      </c>
      <c r="U48" s="29">
        <v>1</v>
      </c>
      <c r="V48" s="19">
        <f t="shared" si="18"/>
        <v>1</v>
      </c>
      <c r="W48" s="30">
        <v>29325</v>
      </c>
      <c r="X48" s="31">
        <v>27890</v>
      </c>
      <c r="Y48" s="19">
        <f t="shared" si="19"/>
        <v>0.95106564364876389</v>
      </c>
      <c r="Z48" s="28">
        <v>2</v>
      </c>
      <c r="AA48" s="29"/>
      <c r="AB48" s="19">
        <f t="shared" si="20"/>
        <v>0</v>
      </c>
      <c r="AC48" s="30">
        <v>42733</v>
      </c>
      <c r="AD48" s="31"/>
      <c r="AE48" s="19">
        <f t="shared" si="21"/>
        <v>0</v>
      </c>
      <c r="AF48" s="181">
        <v>3</v>
      </c>
      <c r="AG48" s="29"/>
      <c r="AH48" s="19">
        <f t="shared" si="22"/>
        <v>0</v>
      </c>
      <c r="AI48" s="29">
        <v>29325</v>
      </c>
      <c r="AJ48" s="31"/>
      <c r="AK48" s="19">
        <f t="shared" si="23"/>
        <v>0</v>
      </c>
      <c r="AL48" s="185">
        <v>4</v>
      </c>
      <c r="AM48" s="29"/>
      <c r="AN48" s="19">
        <f t="shared" si="24"/>
        <v>0</v>
      </c>
      <c r="AO48" s="29">
        <v>41325</v>
      </c>
      <c r="AP48" s="31"/>
      <c r="AQ48" s="19">
        <f t="shared" si="25"/>
        <v>0</v>
      </c>
      <c r="AR48" s="28">
        <v>142708</v>
      </c>
      <c r="AS48" s="17">
        <f t="shared" si="26"/>
        <v>142708</v>
      </c>
    </row>
    <row r="49" spans="2:45" s="34" customFormat="1" ht="26.25" thickBot="1">
      <c r="B49" s="220"/>
      <c r="C49" s="206"/>
      <c r="D49" s="25">
        <v>6</v>
      </c>
      <c r="E49" s="208"/>
      <c r="F49" s="202"/>
      <c r="G49" s="196"/>
      <c r="H49" s="196"/>
      <c r="I49" s="196"/>
      <c r="J49" s="196"/>
      <c r="K49" s="196"/>
      <c r="L49" s="196"/>
      <c r="M49" s="196"/>
      <c r="N49" s="26" t="s">
        <v>610</v>
      </c>
      <c r="O49" s="27" t="s">
        <v>590</v>
      </c>
      <c r="P49" s="25">
        <v>0</v>
      </c>
      <c r="Q49" s="25">
        <v>2</v>
      </c>
      <c r="R49" s="25">
        <v>1</v>
      </c>
      <c r="S49" s="25">
        <v>4</v>
      </c>
      <c r="T49" s="128">
        <v>1</v>
      </c>
      <c r="U49" s="29">
        <v>1</v>
      </c>
      <c r="V49" s="19">
        <f t="shared" si="18"/>
        <v>1</v>
      </c>
      <c r="W49" s="30">
        <v>28836.21</v>
      </c>
      <c r="X49" s="31">
        <v>28100</v>
      </c>
      <c r="Y49" s="19">
        <f t="shared" si="19"/>
        <v>0.97446925237401172</v>
      </c>
      <c r="Z49" s="28">
        <v>0</v>
      </c>
      <c r="AA49" s="29"/>
      <c r="AB49" s="19" t="e">
        <f t="shared" si="20"/>
        <v>#DIV/0!</v>
      </c>
      <c r="AC49" s="30">
        <v>0</v>
      </c>
      <c r="AD49" s="31"/>
      <c r="AE49" s="19" t="e">
        <f t="shared" si="21"/>
        <v>#DIV/0!</v>
      </c>
      <c r="AF49" s="181">
        <v>2</v>
      </c>
      <c r="AG49" s="29"/>
      <c r="AH49" s="19">
        <f t="shared" si="22"/>
        <v>0</v>
      </c>
      <c r="AI49" s="29">
        <v>28836.21</v>
      </c>
      <c r="AJ49" s="31"/>
      <c r="AK49" s="19">
        <f t="shared" si="23"/>
        <v>0</v>
      </c>
      <c r="AL49" s="185">
        <v>0</v>
      </c>
      <c r="AM49" s="29"/>
      <c r="AN49" s="19" t="e">
        <f t="shared" si="24"/>
        <v>#DIV/0!</v>
      </c>
      <c r="AO49" s="29">
        <v>0</v>
      </c>
      <c r="AP49" s="31"/>
      <c r="AQ49" s="19" t="e">
        <f t="shared" si="25"/>
        <v>#DIV/0!</v>
      </c>
      <c r="AR49" s="28">
        <v>57672.42</v>
      </c>
      <c r="AS49" s="17">
        <f t="shared" si="26"/>
        <v>57672.42</v>
      </c>
    </row>
    <row r="50" spans="2:45" s="34" customFormat="1" ht="51" customHeight="1" thickBot="1">
      <c r="B50" s="220"/>
      <c r="C50" s="206"/>
      <c r="D50" s="25">
        <v>7</v>
      </c>
      <c r="E50" s="208"/>
      <c r="F50" s="202"/>
      <c r="G50" s="196"/>
      <c r="H50" s="196"/>
      <c r="I50" s="196"/>
      <c r="J50" s="196"/>
      <c r="K50" s="196"/>
      <c r="L50" s="196"/>
      <c r="M50" s="196"/>
      <c r="N50" s="26" t="s">
        <v>591</v>
      </c>
      <c r="O50" s="27" t="s">
        <v>592</v>
      </c>
      <c r="P50" s="25">
        <v>0</v>
      </c>
      <c r="Q50" s="25">
        <v>4</v>
      </c>
      <c r="R50" s="25">
        <v>0.5</v>
      </c>
      <c r="S50" s="25">
        <v>0</v>
      </c>
      <c r="T50" s="128">
        <v>1E-3</v>
      </c>
      <c r="U50" s="29">
        <v>0</v>
      </c>
      <c r="V50" s="19">
        <f t="shared" si="18"/>
        <v>0</v>
      </c>
      <c r="W50" s="30">
        <v>1E-3</v>
      </c>
      <c r="X50" s="31">
        <v>0</v>
      </c>
      <c r="Y50" s="19">
        <f t="shared" si="19"/>
        <v>0</v>
      </c>
      <c r="Z50" s="28">
        <v>1</v>
      </c>
      <c r="AA50" s="29"/>
      <c r="AB50" s="19">
        <f t="shared" si="20"/>
        <v>0</v>
      </c>
      <c r="AC50" s="30">
        <v>10698</v>
      </c>
      <c r="AD50" s="31"/>
      <c r="AE50" s="19">
        <f t="shared" si="21"/>
        <v>0</v>
      </c>
      <c r="AF50" s="181">
        <v>3</v>
      </c>
      <c r="AG50" s="29"/>
      <c r="AH50" s="19">
        <f t="shared" si="22"/>
        <v>0</v>
      </c>
      <c r="AI50" s="29">
        <v>21629</v>
      </c>
      <c r="AJ50" s="31"/>
      <c r="AK50" s="19">
        <f t="shared" si="23"/>
        <v>0</v>
      </c>
      <c r="AL50" s="185">
        <v>4</v>
      </c>
      <c r="AM50" s="29"/>
      <c r="AN50" s="19">
        <f t="shared" si="24"/>
        <v>0</v>
      </c>
      <c r="AO50" s="29">
        <v>32332.7</v>
      </c>
      <c r="AP50" s="31"/>
      <c r="AQ50" s="19">
        <f t="shared" si="25"/>
        <v>0</v>
      </c>
      <c r="AR50" s="28">
        <v>64360.74</v>
      </c>
      <c r="AS50" s="17">
        <f t="shared" si="26"/>
        <v>64659.701000000001</v>
      </c>
    </row>
    <row r="51" spans="2:45" s="34" customFormat="1" ht="51" customHeight="1" thickBot="1">
      <c r="B51" s="220"/>
      <c r="C51" s="201" t="s">
        <v>593</v>
      </c>
      <c r="D51" s="25">
        <v>1</v>
      </c>
      <c r="E51" s="209" t="s">
        <v>61</v>
      </c>
      <c r="F51" s="203" t="s">
        <v>594</v>
      </c>
      <c r="G51" s="200" t="s">
        <v>595</v>
      </c>
      <c r="H51" s="197">
        <v>0</v>
      </c>
      <c r="I51" s="197">
        <v>100</v>
      </c>
      <c r="J51" s="197">
        <v>0</v>
      </c>
      <c r="K51" s="197">
        <v>0</v>
      </c>
      <c r="L51" s="187">
        <f>AVERAGE(V51:V68)</f>
        <v>0.1111111111111111</v>
      </c>
      <c r="M51" s="187">
        <f>AVERAGE(Y51:Y68)</f>
        <v>0.14983690161432472</v>
      </c>
      <c r="N51" s="26" t="s">
        <v>596</v>
      </c>
      <c r="O51" s="27" t="s">
        <v>597</v>
      </c>
      <c r="P51" s="25">
        <v>0</v>
      </c>
      <c r="Q51" s="25">
        <v>1</v>
      </c>
      <c r="R51" s="25">
        <v>1</v>
      </c>
      <c r="S51" s="25">
        <v>0</v>
      </c>
      <c r="T51" s="128">
        <v>1E-3</v>
      </c>
      <c r="U51" s="29">
        <v>0</v>
      </c>
      <c r="V51" s="19">
        <f t="shared" si="18"/>
        <v>0</v>
      </c>
      <c r="W51" s="30">
        <v>1E-3</v>
      </c>
      <c r="X51" s="31">
        <v>0</v>
      </c>
      <c r="Y51" s="19">
        <f t="shared" si="19"/>
        <v>0</v>
      </c>
      <c r="Z51" s="28">
        <v>0</v>
      </c>
      <c r="AA51" s="29"/>
      <c r="AB51" s="19" t="e">
        <f t="shared" si="20"/>
        <v>#DIV/0!</v>
      </c>
      <c r="AC51" s="30">
        <v>0</v>
      </c>
      <c r="AD51" s="31"/>
      <c r="AE51" s="19" t="e">
        <f t="shared" si="21"/>
        <v>#DIV/0!</v>
      </c>
      <c r="AF51" s="181">
        <v>1</v>
      </c>
      <c r="AG51" s="29"/>
      <c r="AH51" s="19">
        <f t="shared" si="22"/>
        <v>0</v>
      </c>
      <c r="AI51" s="29">
        <v>2400</v>
      </c>
      <c r="AJ51" s="31"/>
      <c r="AK51" s="19">
        <f t="shared" si="23"/>
        <v>0</v>
      </c>
      <c r="AL51" s="185">
        <v>0</v>
      </c>
      <c r="AM51" s="29"/>
      <c r="AN51" s="19" t="e">
        <f t="shared" si="24"/>
        <v>#DIV/0!</v>
      </c>
      <c r="AO51" s="29">
        <v>0</v>
      </c>
      <c r="AP51" s="31"/>
      <c r="AQ51" s="19" t="e">
        <f t="shared" si="25"/>
        <v>#DIV/0!</v>
      </c>
      <c r="AR51" s="28">
        <v>2400</v>
      </c>
      <c r="AS51" s="17">
        <f t="shared" si="26"/>
        <v>2400.0010000000002</v>
      </c>
    </row>
    <row r="52" spans="2:45" s="34" customFormat="1" ht="39" thickBot="1">
      <c r="B52" s="220"/>
      <c r="C52" s="201"/>
      <c r="D52" s="25">
        <v>2</v>
      </c>
      <c r="E52" s="210"/>
      <c r="F52" s="204"/>
      <c r="G52" s="191"/>
      <c r="H52" s="188"/>
      <c r="I52" s="188"/>
      <c r="J52" s="188"/>
      <c r="K52" s="188"/>
      <c r="L52" s="188"/>
      <c r="M52" s="188"/>
      <c r="N52" s="26" t="s">
        <v>598</v>
      </c>
      <c r="O52" s="27" t="s">
        <v>599</v>
      </c>
      <c r="P52" s="25">
        <v>0</v>
      </c>
      <c r="Q52" s="25">
        <v>100</v>
      </c>
      <c r="R52" s="25">
        <v>0.5</v>
      </c>
      <c r="S52" s="25">
        <v>0</v>
      </c>
      <c r="T52" s="128">
        <v>1E-3</v>
      </c>
      <c r="U52" s="29">
        <v>0</v>
      </c>
      <c r="V52" s="19">
        <f t="shared" si="18"/>
        <v>0</v>
      </c>
      <c r="W52" s="30">
        <v>1E-3</v>
      </c>
      <c r="X52" s="31">
        <v>0</v>
      </c>
      <c r="Y52" s="19">
        <f t="shared" si="19"/>
        <v>0</v>
      </c>
      <c r="Z52" s="28">
        <v>0</v>
      </c>
      <c r="AA52" s="29"/>
      <c r="AB52" s="19" t="e">
        <f t="shared" si="20"/>
        <v>#DIV/0!</v>
      </c>
      <c r="AC52" s="30">
        <v>0</v>
      </c>
      <c r="AD52" s="31"/>
      <c r="AE52" s="19" t="e">
        <f t="shared" si="21"/>
        <v>#DIV/0!</v>
      </c>
      <c r="AF52" s="181">
        <v>40</v>
      </c>
      <c r="AG52" s="29"/>
      <c r="AH52" s="19">
        <f t="shared" si="22"/>
        <v>0</v>
      </c>
      <c r="AI52" s="29">
        <v>6500</v>
      </c>
      <c r="AJ52" s="31"/>
      <c r="AK52" s="19">
        <f t="shared" si="23"/>
        <v>0</v>
      </c>
      <c r="AL52" s="185">
        <v>100</v>
      </c>
      <c r="AM52" s="29"/>
      <c r="AN52" s="19">
        <f t="shared" si="24"/>
        <v>0</v>
      </c>
      <c r="AO52" s="29">
        <v>12500</v>
      </c>
      <c r="AP52" s="31"/>
      <c r="AQ52" s="19">
        <f t="shared" si="25"/>
        <v>0</v>
      </c>
      <c r="AR52" s="28">
        <v>19000</v>
      </c>
      <c r="AS52" s="17">
        <f t="shared" si="26"/>
        <v>19000.001</v>
      </c>
    </row>
    <row r="53" spans="2:45" s="34" customFormat="1" ht="39" thickBot="1">
      <c r="B53" s="220"/>
      <c r="C53" s="201"/>
      <c r="D53" s="25">
        <v>3</v>
      </c>
      <c r="E53" s="210"/>
      <c r="F53" s="204"/>
      <c r="G53" s="191"/>
      <c r="H53" s="188"/>
      <c r="I53" s="188"/>
      <c r="J53" s="188"/>
      <c r="K53" s="188"/>
      <c r="L53" s="188"/>
      <c r="M53" s="188"/>
      <c r="N53" s="26" t="s">
        <v>600</v>
      </c>
      <c r="O53" s="27" t="s">
        <v>601</v>
      </c>
      <c r="P53" s="25">
        <v>0</v>
      </c>
      <c r="Q53" s="25">
        <v>2</v>
      </c>
      <c r="R53" s="25">
        <v>0.5</v>
      </c>
      <c r="S53" s="25">
        <v>0</v>
      </c>
      <c r="T53" s="128">
        <v>1E-3</v>
      </c>
      <c r="U53" s="29">
        <v>0</v>
      </c>
      <c r="V53" s="19">
        <f t="shared" si="18"/>
        <v>0</v>
      </c>
      <c r="W53" s="30">
        <v>1E-3</v>
      </c>
      <c r="X53" s="31">
        <v>0</v>
      </c>
      <c r="Y53" s="19">
        <f t="shared" si="19"/>
        <v>0</v>
      </c>
      <c r="Z53" s="28">
        <v>0</v>
      </c>
      <c r="AA53" s="29"/>
      <c r="AB53" s="19" t="e">
        <f t="shared" si="20"/>
        <v>#DIV/0!</v>
      </c>
      <c r="AC53" s="30">
        <v>0</v>
      </c>
      <c r="AD53" s="31"/>
      <c r="AE53" s="19" t="e">
        <f t="shared" si="21"/>
        <v>#DIV/0!</v>
      </c>
      <c r="AF53" s="181">
        <v>1</v>
      </c>
      <c r="AG53" s="29"/>
      <c r="AH53" s="19">
        <f t="shared" si="22"/>
        <v>0</v>
      </c>
      <c r="AI53" s="29">
        <v>2000</v>
      </c>
      <c r="AJ53" s="31"/>
      <c r="AK53" s="19">
        <f t="shared" si="23"/>
        <v>0</v>
      </c>
      <c r="AL53" s="185">
        <v>2</v>
      </c>
      <c r="AM53" s="29"/>
      <c r="AN53" s="19">
        <f t="shared" si="24"/>
        <v>0</v>
      </c>
      <c r="AO53" s="29">
        <v>2000</v>
      </c>
      <c r="AP53" s="31"/>
      <c r="AQ53" s="19">
        <f t="shared" si="25"/>
        <v>0</v>
      </c>
      <c r="AR53" s="28">
        <v>4000</v>
      </c>
      <c r="AS53" s="17">
        <f t="shared" si="26"/>
        <v>4000.0010000000002</v>
      </c>
    </row>
    <row r="54" spans="2:45" s="34" customFormat="1" ht="39" thickBot="1">
      <c r="B54" s="220"/>
      <c r="C54" s="201"/>
      <c r="D54" s="25">
        <v>4</v>
      </c>
      <c r="E54" s="210"/>
      <c r="F54" s="204"/>
      <c r="G54" s="191"/>
      <c r="H54" s="188"/>
      <c r="I54" s="188"/>
      <c r="J54" s="188"/>
      <c r="K54" s="188"/>
      <c r="L54" s="188"/>
      <c r="M54" s="188"/>
      <c r="N54" s="26" t="s">
        <v>581</v>
      </c>
      <c r="O54" s="27" t="s">
        <v>582</v>
      </c>
      <c r="P54" s="25">
        <v>0</v>
      </c>
      <c r="Q54" s="25">
        <v>1</v>
      </c>
      <c r="R54" s="25">
        <v>0.5</v>
      </c>
      <c r="S54" s="25">
        <v>0</v>
      </c>
      <c r="T54" s="128">
        <v>1E-3</v>
      </c>
      <c r="U54" s="29">
        <v>0</v>
      </c>
      <c r="V54" s="19">
        <f t="shared" si="18"/>
        <v>0</v>
      </c>
      <c r="W54" s="30">
        <v>1E-3</v>
      </c>
      <c r="X54" s="31">
        <v>0</v>
      </c>
      <c r="Y54" s="19">
        <f t="shared" si="19"/>
        <v>0</v>
      </c>
      <c r="Z54" s="28">
        <v>0</v>
      </c>
      <c r="AA54" s="29"/>
      <c r="AB54" s="19" t="e">
        <f t="shared" si="20"/>
        <v>#DIV/0!</v>
      </c>
      <c r="AC54" s="30">
        <v>0</v>
      </c>
      <c r="AD54" s="31"/>
      <c r="AE54" s="19" t="e">
        <f t="shared" si="21"/>
        <v>#DIV/0!</v>
      </c>
      <c r="AF54" s="181">
        <v>1</v>
      </c>
      <c r="AG54" s="29"/>
      <c r="AH54" s="19">
        <f t="shared" si="22"/>
        <v>0</v>
      </c>
      <c r="AI54" s="29">
        <v>1500</v>
      </c>
      <c r="AJ54" s="31"/>
      <c r="AK54" s="19">
        <f t="shared" si="23"/>
        <v>0</v>
      </c>
      <c r="AL54" s="185">
        <v>0</v>
      </c>
      <c r="AM54" s="29"/>
      <c r="AN54" s="19" t="e">
        <f t="shared" si="24"/>
        <v>#DIV/0!</v>
      </c>
      <c r="AO54" s="29">
        <v>0</v>
      </c>
      <c r="AP54" s="31"/>
      <c r="AQ54" s="19" t="e">
        <f t="shared" si="25"/>
        <v>#DIV/0!</v>
      </c>
      <c r="AR54" s="28">
        <v>1500</v>
      </c>
      <c r="AS54" s="17">
        <f t="shared" si="26"/>
        <v>1500.001</v>
      </c>
    </row>
    <row r="55" spans="2:45" s="34" customFormat="1" ht="39" thickBot="1">
      <c r="B55" s="220"/>
      <c r="C55" s="201"/>
      <c r="D55" s="25">
        <v>5</v>
      </c>
      <c r="E55" s="210"/>
      <c r="F55" s="204"/>
      <c r="G55" s="191"/>
      <c r="H55" s="188"/>
      <c r="I55" s="188"/>
      <c r="J55" s="188"/>
      <c r="K55" s="188"/>
      <c r="L55" s="188"/>
      <c r="M55" s="188"/>
      <c r="N55" s="26" t="s">
        <v>583</v>
      </c>
      <c r="O55" s="27" t="s">
        <v>584</v>
      </c>
      <c r="P55" s="25">
        <v>0</v>
      </c>
      <c r="Q55" s="25">
        <v>1</v>
      </c>
      <c r="R55" s="25">
        <v>1</v>
      </c>
      <c r="S55" s="25">
        <v>0</v>
      </c>
      <c r="T55" s="128">
        <v>1E-3</v>
      </c>
      <c r="U55" s="29">
        <v>0</v>
      </c>
      <c r="V55" s="19">
        <f t="shared" si="18"/>
        <v>0</v>
      </c>
      <c r="W55" s="30">
        <v>1E-3</v>
      </c>
      <c r="X55" s="31">
        <v>0</v>
      </c>
      <c r="Y55" s="19">
        <f t="shared" si="19"/>
        <v>0</v>
      </c>
      <c r="Z55" s="28">
        <v>0</v>
      </c>
      <c r="AA55" s="29"/>
      <c r="AB55" s="19" t="e">
        <f t="shared" si="20"/>
        <v>#DIV/0!</v>
      </c>
      <c r="AC55" s="30">
        <v>0</v>
      </c>
      <c r="AD55" s="31"/>
      <c r="AE55" s="19" t="e">
        <f t="shared" si="21"/>
        <v>#DIV/0!</v>
      </c>
      <c r="AF55" s="181">
        <v>1</v>
      </c>
      <c r="AG55" s="29"/>
      <c r="AH55" s="19">
        <f t="shared" si="22"/>
        <v>0</v>
      </c>
      <c r="AI55" s="29">
        <v>1500</v>
      </c>
      <c r="AJ55" s="31"/>
      <c r="AK55" s="19">
        <f t="shared" si="23"/>
        <v>0</v>
      </c>
      <c r="AL55" s="185">
        <v>0</v>
      </c>
      <c r="AM55" s="29"/>
      <c r="AN55" s="19" t="e">
        <f t="shared" si="24"/>
        <v>#DIV/0!</v>
      </c>
      <c r="AO55" s="29">
        <v>0</v>
      </c>
      <c r="AP55" s="31"/>
      <c r="AQ55" s="19" t="e">
        <f t="shared" si="25"/>
        <v>#DIV/0!</v>
      </c>
      <c r="AR55" s="28">
        <v>1500</v>
      </c>
      <c r="AS55" s="17">
        <f t="shared" si="26"/>
        <v>1500.001</v>
      </c>
    </row>
    <row r="56" spans="2:45" s="34" customFormat="1" ht="26.25" thickBot="1">
      <c r="B56" s="220"/>
      <c r="C56" s="201"/>
      <c r="D56" s="25">
        <v>6</v>
      </c>
      <c r="E56" s="210"/>
      <c r="F56" s="204"/>
      <c r="G56" s="191"/>
      <c r="H56" s="188"/>
      <c r="I56" s="188"/>
      <c r="J56" s="188"/>
      <c r="K56" s="188"/>
      <c r="L56" s="188"/>
      <c r="M56" s="188"/>
      <c r="N56" s="26" t="s">
        <v>585</v>
      </c>
      <c r="O56" s="27" t="s">
        <v>586</v>
      </c>
      <c r="P56" s="25">
        <v>0</v>
      </c>
      <c r="Q56" s="25">
        <v>75</v>
      </c>
      <c r="R56" s="25">
        <v>0.5</v>
      </c>
      <c r="S56" s="25">
        <v>0</v>
      </c>
      <c r="T56" s="128">
        <v>1E-3</v>
      </c>
      <c r="U56" s="29">
        <v>0</v>
      </c>
      <c r="V56" s="19">
        <f t="shared" si="18"/>
        <v>0</v>
      </c>
      <c r="W56" s="30">
        <v>1E-3</v>
      </c>
      <c r="X56" s="31">
        <v>0</v>
      </c>
      <c r="Y56" s="19">
        <f t="shared" si="19"/>
        <v>0</v>
      </c>
      <c r="Z56" s="28">
        <v>25</v>
      </c>
      <c r="AA56" s="29"/>
      <c r="AB56" s="19">
        <f t="shared" si="20"/>
        <v>0</v>
      </c>
      <c r="AC56" s="30">
        <v>8000</v>
      </c>
      <c r="AD56" s="31"/>
      <c r="AE56" s="19">
        <f t="shared" si="21"/>
        <v>0</v>
      </c>
      <c r="AF56" s="181">
        <v>50</v>
      </c>
      <c r="AG56" s="29"/>
      <c r="AH56" s="19">
        <f t="shared" si="22"/>
        <v>0</v>
      </c>
      <c r="AI56" s="29">
        <v>8000</v>
      </c>
      <c r="AJ56" s="31"/>
      <c r="AK56" s="19">
        <f t="shared" si="23"/>
        <v>0</v>
      </c>
      <c r="AL56" s="185">
        <v>75</v>
      </c>
      <c r="AM56" s="29"/>
      <c r="AN56" s="19">
        <f t="shared" si="24"/>
        <v>0</v>
      </c>
      <c r="AO56" s="29">
        <v>8000</v>
      </c>
      <c r="AP56" s="31"/>
      <c r="AQ56" s="19">
        <f t="shared" si="25"/>
        <v>0</v>
      </c>
      <c r="AR56" s="28">
        <v>24000</v>
      </c>
      <c r="AS56" s="17">
        <f t="shared" si="26"/>
        <v>24000.001</v>
      </c>
    </row>
    <row r="57" spans="2:45" s="34" customFormat="1" ht="39" thickBot="1">
      <c r="B57" s="220"/>
      <c r="C57" s="201"/>
      <c r="D57" s="25">
        <v>7</v>
      </c>
      <c r="E57" s="210"/>
      <c r="F57" s="204"/>
      <c r="G57" s="191"/>
      <c r="H57" s="188"/>
      <c r="I57" s="188"/>
      <c r="J57" s="188"/>
      <c r="K57" s="188"/>
      <c r="L57" s="188"/>
      <c r="M57" s="188"/>
      <c r="N57" s="26" t="s">
        <v>587</v>
      </c>
      <c r="O57" s="27" t="s">
        <v>582</v>
      </c>
      <c r="P57" s="25">
        <v>0</v>
      </c>
      <c r="Q57" s="25">
        <v>1</v>
      </c>
      <c r="R57" s="25">
        <v>0.5</v>
      </c>
      <c r="S57" s="25">
        <v>0</v>
      </c>
      <c r="T57" s="128">
        <v>1E-3</v>
      </c>
      <c r="U57" s="29">
        <v>0</v>
      </c>
      <c r="V57" s="19">
        <f t="shared" si="18"/>
        <v>0</v>
      </c>
      <c r="W57" s="30">
        <v>1E-3</v>
      </c>
      <c r="X57" s="31">
        <v>0</v>
      </c>
      <c r="Y57" s="19">
        <f t="shared" si="19"/>
        <v>0</v>
      </c>
      <c r="Z57" s="28">
        <v>0</v>
      </c>
      <c r="AA57" s="29"/>
      <c r="AB57" s="19" t="e">
        <f t="shared" si="20"/>
        <v>#DIV/0!</v>
      </c>
      <c r="AC57" s="30">
        <v>0</v>
      </c>
      <c r="AD57" s="31"/>
      <c r="AE57" s="19" t="e">
        <f t="shared" si="21"/>
        <v>#DIV/0!</v>
      </c>
      <c r="AF57" s="181">
        <v>1</v>
      </c>
      <c r="AG57" s="29"/>
      <c r="AH57" s="19">
        <f t="shared" si="22"/>
        <v>0</v>
      </c>
      <c r="AI57" s="29">
        <v>3500</v>
      </c>
      <c r="AJ57" s="31"/>
      <c r="AK57" s="19">
        <f t="shared" si="23"/>
        <v>0</v>
      </c>
      <c r="AL57" s="185">
        <v>0</v>
      </c>
      <c r="AM57" s="29"/>
      <c r="AN57" s="19" t="e">
        <f t="shared" si="24"/>
        <v>#DIV/0!</v>
      </c>
      <c r="AO57" s="29">
        <v>0</v>
      </c>
      <c r="AP57" s="31"/>
      <c r="AQ57" s="19" t="e">
        <f t="shared" si="25"/>
        <v>#DIV/0!</v>
      </c>
      <c r="AR57" s="28">
        <v>3500</v>
      </c>
      <c r="AS57" s="17">
        <f t="shared" si="26"/>
        <v>3500.0010000000002</v>
      </c>
    </row>
    <row r="58" spans="2:45" s="34" customFormat="1" ht="39" thickBot="1">
      <c r="B58" s="220"/>
      <c r="C58" s="201"/>
      <c r="D58" s="25">
        <v>8</v>
      </c>
      <c r="E58" s="210"/>
      <c r="F58" s="204"/>
      <c r="G58" s="191"/>
      <c r="H58" s="188"/>
      <c r="I58" s="188"/>
      <c r="J58" s="188"/>
      <c r="K58" s="188"/>
      <c r="L58" s="188"/>
      <c r="M58" s="188"/>
      <c r="N58" s="26" t="s">
        <v>588</v>
      </c>
      <c r="O58" s="27" t="s">
        <v>589</v>
      </c>
      <c r="P58" s="25">
        <v>0</v>
      </c>
      <c r="Q58" s="25">
        <v>2</v>
      </c>
      <c r="R58" s="25">
        <v>0.5</v>
      </c>
      <c r="S58" s="25">
        <v>0</v>
      </c>
      <c r="T58" s="128">
        <v>1E-3</v>
      </c>
      <c r="U58" s="29">
        <v>0</v>
      </c>
      <c r="V58" s="19">
        <f t="shared" si="18"/>
        <v>0</v>
      </c>
      <c r="W58" s="30">
        <v>1E-3</v>
      </c>
      <c r="X58" s="31">
        <v>0</v>
      </c>
      <c r="Y58" s="19">
        <f t="shared" si="19"/>
        <v>0</v>
      </c>
      <c r="Z58" s="28">
        <v>0</v>
      </c>
      <c r="AA58" s="29"/>
      <c r="AB58" s="19" t="e">
        <f t="shared" si="20"/>
        <v>#DIV/0!</v>
      </c>
      <c r="AC58" s="30">
        <v>0</v>
      </c>
      <c r="AD58" s="31"/>
      <c r="AE58" s="19" t="e">
        <f t="shared" si="21"/>
        <v>#DIV/0!</v>
      </c>
      <c r="AF58" s="181">
        <v>1</v>
      </c>
      <c r="AG58" s="29"/>
      <c r="AH58" s="19">
        <f t="shared" si="22"/>
        <v>0</v>
      </c>
      <c r="AI58" s="29">
        <v>1500</v>
      </c>
      <c r="AJ58" s="31"/>
      <c r="AK58" s="19">
        <f t="shared" si="23"/>
        <v>0</v>
      </c>
      <c r="AL58" s="185">
        <v>2</v>
      </c>
      <c r="AM58" s="29"/>
      <c r="AN58" s="19">
        <f t="shared" si="24"/>
        <v>0</v>
      </c>
      <c r="AO58" s="29">
        <v>1500</v>
      </c>
      <c r="AP58" s="31"/>
      <c r="AQ58" s="19">
        <f t="shared" si="25"/>
        <v>0</v>
      </c>
      <c r="AR58" s="28">
        <v>3000</v>
      </c>
      <c r="AS58" s="17">
        <f t="shared" si="26"/>
        <v>3000.0010000000002</v>
      </c>
    </row>
    <row r="59" spans="2:45" s="34" customFormat="1" ht="26.25" thickBot="1">
      <c r="B59" s="220"/>
      <c r="C59" s="201"/>
      <c r="D59" s="25">
        <v>9</v>
      </c>
      <c r="E59" s="210"/>
      <c r="F59" s="204"/>
      <c r="G59" s="191"/>
      <c r="H59" s="188"/>
      <c r="I59" s="188"/>
      <c r="J59" s="188"/>
      <c r="K59" s="188"/>
      <c r="L59" s="188"/>
      <c r="M59" s="188"/>
      <c r="N59" s="26" t="s">
        <v>572</v>
      </c>
      <c r="O59" s="27" t="s">
        <v>9</v>
      </c>
      <c r="P59" s="25">
        <v>0</v>
      </c>
      <c r="Q59" s="25">
        <v>1</v>
      </c>
      <c r="R59" s="25">
        <v>1</v>
      </c>
      <c r="S59" s="25">
        <v>0</v>
      </c>
      <c r="T59" s="128">
        <v>1E-3</v>
      </c>
      <c r="U59" s="29">
        <v>0</v>
      </c>
      <c r="V59" s="19">
        <f t="shared" si="18"/>
        <v>0</v>
      </c>
      <c r="W59" s="30">
        <v>1E-3</v>
      </c>
      <c r="X59" s="31">
        <v>0</v>
      </c>
      <c r="Y59" s="19">
        <f t="shared" si="19"/>
        <v>0</v>
      </c>
      <c r="Z59" s="28">
        <v>0</v>
      </c>
      <c r="AA59" s="29"/>
      <c r="AB59" s="19" t="e">
        <f t="shared" si="20"/>
        <v>#DIV/0!</v>
      </c>
      <c r="AC59" s="30">
        <v>0</v>
      </c>
      <c r="AD59" s="31"/>
      <c r="AE59" s="19" t="e">
        <f t="shared" si="21"/>
        <v>#DIV/0!</v>
      </c>
      <c r="AF59" s="181">
        <v>1</v>
      </c>
      <c r="AG59" s="29"/>
      <c r="AH59" s="19">
        <f t="shared" si="22"/>
        <v>0</v>
      </c>
      <c r="AI59" s="29">
        <v>2500</v>
      </c>
      <c r="AJ59" s="31"/>
      <c r="AK59" s="19">
        <f t="shared" si="23"/>
        <v>0</v>
      </c>
      <c r="AL59" s="185">
        <v>0</v>
      </c>
      <c r="AM59" s="29"/>
      <c r="AN59" s="19" t="e">
        <f t="shared" si="24"/>
        <v>#DIV/0!</v>
      </c>
      <c r="AO59" s="29">
        <v>0</v>
      </c>
      <c r="AP59" s="31"/>
      <c r="AQ59" s="19" t="e">
        <f t="shared" si="25"/>
        <v>#DIV/0!</v>
      </c>
      <c r="AR59" s="28">
        <v>2500</v>
      </c>
      <c r="AS59" s="17">
        <f t="shared" si="26"/>
        <v>2500.0010000000002</v>
      </c>
    </row>
    <row r="60" spans="2:45" s="34" customFormat="1" ht="26.25" thickBot="1">
      <c r="B60" s="220"/>
      <c r="C60" s="201"/>
      <c r="D60" s="25">
        <v>10</v>
      </c>
      <c r="E60" s="210"/>
      <c r="F60" s="204"/>
      <c r="G60" s="191"/>
      <c r="H60" s="188"/>
      <c r="I60" s="188"/>
      <c r="J60" s="188"/>
      <c r="K60" s="188"/>
      <c r="L60" s="188"/>
      <c r="M60" s="188"/>
      <c r="N60" s="26" t="s">
        <v>10</v>
      </c>
      <c r="O60" s="27" t="s">
        <v>11</v>
      </c>
      <c r="P60" s="25">
        <v>0</v>
      </c>
      <c r="Q60" s="25">
        <v>1</v>
      </c>
      <c r="R60" s="25">
        <v>1</v>
      </c>
      <c r="S60" s="25">
        <v>0</v>
      </c>
      <c r="T60" s="128">
        <v>1E-3</v>
      </c>
      <c r="U60" s="29">
        <v>0</v>
      </c>
      <c r="V60" s="19">
        <f t="shared" si="18"/>
        <v>0</v>
      </c>
      <c r="W60" s="30">
        <v>1E-3</v>
      </c>
      <c r="X60" s="31">
        <v>0</v>
      </c>
      <c r="Y60" s="19">
        <f t="shared" si="19"/>
        <v>0</v>
      </c>
      <c r="Z60" s="28">
        <v>1</v>
      </c>
      <c r="AA60" s="29"/>
      <c r="AB60" s="19">
        <f t="shared" si="20"/>
        <v>0</v>
      </c>
      <c r="AC60" s="30">
        <v>0</v>
      </c>
      <c r="AD60" s="31"/>
      <c r="AE60" s="19" t="e">
        <f t="shared" si="21"/>
        <v>#DIV/0!</v>
      </c>
      <c r="AF60" s="181">
        <v>1</v>
      </c>
      <c r="AG60" s="29"/>
      <c r="AH60" s="19">
        <f t="shared" si="22"/>
        <v>0</v>
      </c>
      <c r="AI60" s="29">
        <v>2000</v>
      </c>
      <c r="AJ60" s="31"/>
      <c r="AK60" s="19">
        <f t="shared" si="23"/>
        <v>0</v>
      </c>
      <c r="AL60" s="185">
        <v>0</v>
      </c>
      <c r="AM60" s="29"/>
      <c r="AN60" s="19" t="e">
        <f t="shared" si="24"/>
        <v>#DIV/0!</v>
      </c>
      <c r="AO60" s="29">
        <v>0</v>
      </c>
      <c r="AP60" s="31"/>
      <c r="AQ60" s="19" t="e">
        <f t="shared" si="25"/>
        <v>#DIV/0!</v>
      </c>
      <c r="AR60" s="28">
        <v>2000</v>
      </c>
      <c r="AS60" s="17">
        <f t="shared" si="26"/>
        <v>2000.001</v>
      </c>
    </row>
    <row r="61" spans="2:45" s="34" customFormat="1" ht="26.25" thickBot="1">
      <c r="B61" s="220"/>
      <c r="C61" s="201"/>
      <c r="D61" s="25">
        <v>11</v>
      </c>
      <c r="E61" s="210"/>
      <c r="F61" s="204"/>
      <c r="G61" s="191"/>
      <c r="H61" s="188"/>
      <c r="I61" s="188"/>
      <c r="J61" s="188"/>
      <c r="K61" s="188"/>
      <c r="L61" s="188"/>
      <c r="M61" s="188"/>
      <c r="N61" s="26" t="s">
        <v>12</v>
      </c>
      <c r="O61" s="27" t="s">
        <v>13</v>
      </c>
      <c r="P61" s="25">
        <v>0</v>
      </c>
      <c r="Q61" s="25">
        <v>1</v>
      </c>
      <c r="R61" s="25">
        <v>1</v>
      </c>
      <c r="S61" s="25">
        <v>0</v>
      </c>
      <c r="T61" s="128">
        <v>1E-3</v>
      </c>
      <c r="U61" s="29">
        <v>0</v>
      </c>
      <c r="V61" s="19">
        <f t="shared" si="18"/>
        <v>0</v>
      </c>
      <c r="W61" s="30">
        <v>1E-3</v>
      </c>
      <c r="X61" s="31">
        <v>0</v>
      </c>
      <c r="Y61" s="19">
        <f t="shared" si="19"/>
        <v>0</v>
      </c>
      <c r="Z61" s="28">
        <v>0</v>
      </c>
      <c r="AA61" s="29"/>
      <c r="AB61" s="19" t="e">
        <f t="shared" si="20"/>
        <v>#DIV/0!</v>
      </c>
      <c r="AC61" s="30">
        <v>0</v>
      </c>
      <c r="AD61" s="31"/>
      <c r="AE61" s="19" t="e">
        <f t="shared" si="21"/>
        <v>#DIV/0!</v>
      </c>
      <c r="AF61" s="181">
        <v>1</v>
      </c>
      <c r="AG61" s="29"/>
      <c r="AH61" s="19">
        <f t="shared" si="22"/>
        <v>0</v>
      </c>
      <c r="AI61" s="29">
        <v>1000</v>
      </c>
      <c r="AJ61" s="31"/>
      <c r="AK61" s="19">
        <f t="shared" si="23"/>
        <v>0</v>
      </c>
      <c r="AL61" s="185">
        <v>0</v>
      </c>
      <c r="AM61" s="29"/>
      <c r="AN61" s="19" t="e">
        <f t="shared" si="24"/>
        <v>#DIV/0!</v>
      </c>
      <c r="AO61" s="29">
        <v>0</v>
      </c>
      <c r="AP61" s="31"/>
      <c r="AQ61" s="19" t="e">
        <f t="shared" si="25"/>
        <v>#DIV/0!</v>
      </c>
      <c r="AR61" s="28">
        <v>1000</v>
      </c>
      <c r="AS61" s="17">
        <f t="shared" si="26"/>
        <v>1000.001</v>
      </c>
    </row>
    <row r="62" spans="2:45" s="34" customFormat="1" ht="38.25" customHeight="1" thickBot="1">
      <c r="B62" s="220"/>
      <c r="C62" s="201"/>
      <c r="D62" s="25">
        <v>12</v>
      </c>
      <c r="E62" s="210"/>
      <c r="F62" s="204"/>
      <c r="G62" s="191"/>
      <c r="H62" s="188"/>
      <c r="I62" s="188"/>
      <c r="J62" s="188"/>
      <c r="K62" s="188"/>
      <c r="L62" s="188"/>
      <c r="M62" s="188"/>
      <c r="N62" s="26" t="s">
        <v>14</v>
      </c>
      <c r="O62" s="27" t="s">
        <v>15</v>
      </c>
      <c r="P62" s="25">
        <v>0</v>
      </c>
      <c r="Q62" s="25">
        <v>20</v>
      </c>
      <c r="R62" s="25">
        <v>0.5</v>
      </c>
      <c r="S62" s="25">
        <v>0</v>
      </c>
      <c r="T62" s="128">
        <v>1E-3</v>
      </c>
      <c r="U62" s="29">
        <v>0</v>
      </c>
      <c r="V62" s="19">
        <f t="shared" si="18"/>
        <v>0</v>
      </c>
      <c r="W62" s="30">
        <v>1E-3</v>
      </c>
      <c r="X62" s="31">
        <v>0</v>
      </c>
      <c r="Y62" s="19">
        <f t="shared" si="19"/>
        <v>0</v>
      </c>
      <c r="Z62" s="28">
        <v>5</v>
      </c>
      <c r="AA62" s="29"/>
      <c r="AB62" s="19">
        <f t="shared" si="20"/>
        <v>0</v>
      </c>
      <c r="AC62" s="30">
        <v>1500</v>
      </c>
      <c r="AD62" s="31"/>
      <c r="AE62" s="19">
        <f t="shared" si="21"/>
        <v>0</v>
      </c>
      <c r="AF62" s="181">
        <v>15</v>
      </c>
      <c r="AG62" s="29"/>
      <c r="AH62" s="19">
        <f t="shared" si="22"/>
        <v>0</v>
      </c>
      <c r="AI62" s="29">
        <v>3000</v>
      </c>
      <c r="AJ62" s="31"/>
      <c r="AK62" s="19">
        <f t="shared" si="23"/>
        <v>0</v>
      </c>
      <c r="AL62" s="185">
        <v>20</v>
      </c>
      <c r="AM62" s="29"/>
      <c r="AN62" s="19">
        <f t="shared" si="24"/>
        <v>0</v>
      </c>
      <c r="AO62" s="29">
        <v>1500</v>
      </c>
      <c r="AP62" s="31"/>
      <c r="AQ62" s="19">
        <f t="shared" si="25"/>
        <v>0</v>
      </c>
      <c r="AR62" s="28">
        <v>6000</v>
      </c>
      <c r="AS62" s="17">
        <f t="shared" si="26"/>
        <v>6000.0010000000002</v>
      </c>
    </row>
    <row r="63" spans="2:45" s="34" customFormat="1" ht="63.75" customHeight="1" thickBot="1">
      <c r="B63" s="220"/>
      <c r="C63" s="201"/>
      <c r="D63" s="25">
        <v>13</v>
      </c>
      <c r="E63" s="210"/>
      <c r="F63" s="204"/>
      <c r="G63" s="191"/>
      <c r="H63" s="188"/>
      <c r="I63" s="188"/>
      <c r="J63" s="188"/>
      <c r="K63" s="188"/>
      <c r="L63" s="188"/>
      <c r="M63" s="188"/>
      <c r="N63" s="26" t="s">
        <v>16</v>
      </c>
      <c r="O63" s="27" t="s">
        <v>17</v>
      </c>
      <c r="P63" s="25">
        <v>0</v>
      </c>
      <c r="Q63" s="25">
        <v>2</v>
      </c>
      <c r="R63" s="25">
        <v>1</v>
      </c>
      <c r="S63" s="25">
        <v>0</v>
      </c>
      <c r="T63" s="128">
        <v>1E-3</v>
      </c>
      <c r="U63" s="29">
        <v>0</v>
      </c>
      <c r="V63" s="19">
        <f t="shared" si="18"/>
        <v>0</v>
      </c>
      <c r="W63" s="30">
        <v>1E-3</v>
      </c>
      <c r="X63" s="31">
        <v>0</v>
      </c>
      <c r="Y63" s="19">
        <f t="shared" si="19"/>
        <v>0</v>
      </c>
      <c r="Z63" s="28">
        <v>0</v>
      </c>
      <c r="AA63" s="29"/>
      <c r="AB63" s="19" t="e">
        <f t="shared" si="20"/>
        <v>#DIV/0!</v>
      </c>
      <c r="AC63" s="30">
        <v>0</v>
      </c>
      <c r="AD63" s="31"/>
      <c r="AE63" s="19" t="e">
        <f t="shared" si="21"/>
        <v>#DIV/0!</v>
      </c>
      <c r="AF63" s="181">
        <v>1</v>
      </c>
      <c r="AG63" s="29"/>
      <c r="AH63" s="19">
        <f t="shared" si="22"/>
        <v>0</v>
      </c>
      <c r="AI63" s="29">
        <v>4500</v>
      </c>
      <c r="AJ63" s="31"/>
      <c r="AK63" s="19">
        <f t="shared" si="23"/>
        <v>0</v>
      </c>
      <c r="AL63" s="185">
        <v>2</v>
      </c>
      <c r="AM63" s="29"/>
      <c r="AN63" s="19">
        <f t="shared" si="24"/>
        <v>0</v>
      </c>
      <c r="AO63" s="29">
        <v>4500</v>
      </c>
      <c r="AP63" s="31"/>
      <c r="AQ63" s="19">
        <f t="shared" si="25"/>
        <v>0</v>
      </c>
      <c r="AR63" s="28">
        <v>9000</v>
      </c>
      <c r="AS63" s="17">
        <f t="shared" si="26"/>
        <v>9000.0010000000002</v>
      </c>
    </row>
    <row r="64" spans="2:45" s="34" customFormat="1" ht="63.75" customHeight="1" thickBot="1">
      <c r="B64" s="220"/>
      <c r="C64" s="201"/>
      <c r="D64" s="25">
        <v>14</v>
      </c>
      <c r="E64" s="210"/>
      <c r="F64" s="204"/>
      <c r="G64" s="191"/>
      <c r="H64" s="188"/>
      <c r="I64" s="188"/>
      <c r="J64" s="188"/>
      <c r="K64" s="188"/>
      <c r="L64" s="188"/>
      <c r="M64" s="188"/>
      <c r="N64" s="26" t="s">
        <v>566</v>
      </c>
      <c r="O64" s="27" t="s">
        <v>567</v>
      </c>
      <c r="P64" s="25">
        <v>0</v>
      </c>
      <c r="Q64" s="25">
        <v>1</v>
      </c>
      <c r="R64" s="25">
        <v>0.5</v>
      </c>
      <c r="S64" s="25">
        <v>0</v>
      </c>
      <c r="T64" s="128">
        <v>1E-3</v>
      </c>
      <c r="U64" s="29">
        <v>0</v>
      </c>
      <c r="V64" s="19">
        <f t="shared" si="18"/>
        <v>0</v>
      </c>
      <c r="W64" s="30">
        <v>1E-3</v>
      </c>
      <c r="X64" s="31">
        <v>0</v>
      </c>
      <c r="Y64" s="19">
        <f t="shared" si="19"/>
        <v>0</v>
      </c>
      <c r="Z64" s="28">
        <v>0</v>
      </c>
      <c r="AA64" s="29"/>
      <c r="AB64" s="19" t="e">
        <f t="shared" si="20"/>
        <v>#DIV/0!</v>
      </c>
      <c r="AC64" s="30">
        <v>0</v>
      </c>
      <c r="AD64" s="31"/>
      <c r="AE64" s="19" t="e">
        <f t="shared" si="21"/>
        <v>#DIV/0!</v>
      </c>
      <c r="AF64" s="181">
        <v>0</v>
      </c>
      <c r="AG64" s="29"/>
      <c r="AH64" s="19" t="e">
        <f t="shared" si="22"/>
        <v>#DIV/0!</v>
      </c>
      <c r="AI64" s="29">
        <v>0</v>
      </c>
      <c r="AJ64" s="31"/>
      <c r="AK64" s="19" t="e">
        <f t="shared" si="23"/>
        <v>#DIV/0!</v>
      </c>
      <c r="AL64" s="185">
        <v>1</v>
      </c>
      <c r="AM64" s="29"/>
      <c r="AN64" s="19">
        <f t="shared" si="24"/>
        <v>0</v>
      </c>
      <c r="AO64" s="29">
        <v>2500</v>
      </c>
      <c r="AP64" s="31"/>
      <c r="AQ64" s="19">
        <f t="shared" si="25"/>
        <v>0</v>
      </c>
      <c r="AR64" s="28">
        <v>2500</v>
      </c>
      <c r="AS64" s="17">
        <f t="shared" si="26"/>
        <v>2500.0010000000002</v>
      </c>
    </row>
    <row r="65" spans="2:46" s="34" customFormat="1" ht="38.25" customHeight="1" thickBot="1">
      <c r="B65" s="220"/>
      <c r="C65" s="201"/>
      <c r="D65" s="25">
        <v>15</v>
      </c>
      <c r="E65" s="210"/>
      <c r="F65" s="204"/>
      <c r="G65" s="191"/>
      <c r="H65" s="188"/>
      <c r="I65" s="188"/>
      <c r="J65" s="188"/>
      <c r="K65" s="188"/>
      <c r="L65" s="188"/>
      <c r="M65" s="188"/>
      <c r="N65" s="26" t="s">
        <v>568</v>
      </c>
      <c r="O65" s="27" t="s">
        <v>569</v>
      </c>
      <c r="P65" s="25">
        <v>0</v>
      </c>
      <c r="Q65" s="25">
        <v>5</v>
      </c>
      <c r="R65" s="25">
        <v>1</v>
      </c>
      <c r="S65" s="25">
        <v>0.5</v>
      </c>
      <c r="T65" s="128">
        <v>1</v>
      </c>
      <c r="U65" s="29">
        <v>1</v>
      </c>
      <c r="V65" s="19">
        <f t="shared" si="18"/>
        <v>1</v>
      </c>
      <c r="W65" s="30">
        <v>25845</v>
      </c>
      <c r="X65" s="31">
        <v>23400</v>
      </c>
      <c r="Y65" s="19">
        <f t="shared" si="19"/>
        <v>0.90539756239117819</v>
      </c>
      <c r="Z65" s="28">
        <v>2</v>
      </c>
      <c r="AA65" s="29"/>
      <c r="AB65" s="19">
        <f t="shared" si="20"/>
        <v>0</v>
      </c>
      <c r="AC65" s="30">
        <v>28497</v>
      </c>
      <c r="AD65" s="31"/>
      <c r="AE65" s="19">
        <f t="shared" si="21"/>
        <v>0</v>
      </c>
      <c r="AF65" s="181">
        <v>4</v>
      </c>
      <c r="AG65" s="29"/>
      <c r="AH65" s="19">
        <f t="shared" si="22"/>
        <v>0</v>
      </c>
      <c r="AI65" s="29">
        <v>37574</v>
      </c>
      <c r="AJ65" s="31"/>
      <c r="AK65" s="19">
        <f t="shared" si="23"/>
        <v>0</v>
      </c>
      <c r="AL65" s="185">
        <v>5</v>
      </c>
      <c r="AM65" s="29"/>
      <c r="AN65" s="19">
        <f t="shared" si="24"/>
        <v>0</v>
      </c>
      <c r="AO65" s="29">
        <v>40149</v>
      </c>
      <c r="AP65" s="31"/>
      <c r="AQ65" s="19">
        <f t="shared" si="25"/>
        <v>0</v>
      </c>
      <c r="AR65" s="28">
        <v>132068</v>
      </c>
      <c r="AS65" s="17">
        <f t="shared" si="26"/>
        <v>132065</v>
      </c>
    </row>
    <row r="66" spans="2:46" s="34" customFormat="1" ht="49.5" customHeight="1" thickBot="1">
      <c r="B66" s="220"/>
      <c r="C66" s="201"/>
      <c r="D66" s="25">
        <v>16</v>
      </c>
      <c r="E66" s="210"/>
      <c r="F66" s="204"/>
      <c r="G66" s="191"/>
      <c r="H66" s="188"/>
      <c r="I66" s="188"/>
      <c r="J66" s="188"/>
      <c r="K66" s="188"/>
      <c r="L66" s="188"/>
      <c r="M66" s="188"/>
      <c r="N66" s="26" t="s">
        <v>570</v>
      </c>
      <c r="O66" s="27" t="s">
        <v>571</v>
      </c>
      <c r="P66" s="25">
        <v>0</v>
      </c>
      <c r="Q66" s="25">
        <v>4</v>
      </c>
      <c r="R66" s="25">
        <v>0.5</v>
      </c>
      <c r="S66" s="25">
        <v>0</v>
      </c>
      <c r="T66" s="128">
        <v>1E-3</v>
      </c>
      <c r="U66" s="29">
        <v>0</v>
      </c>
      <c r="V66" s="19">
        <f t="shared" si="18"/>
        <v>0</v>
      </c>
      <c r="W66" s="30">
        <v>12000</v>
      </c>
      <c r="X66" s="31">
        <v>9500</v>
      </c>
      <c r="Y66" s="19">
        <f t="shared" si="19"/>
        <v>0.79166666666666663</v>
      </c>
      <c r="Z66" s="28">
        <v>2</v>
      </c>
      <c r="AA66" s="29"/>
      <c r="AB66" s="19">
        <f t="shared" si="20"/>
        <v>0</v>
      </c>
      <c r="AC66" s="30">
        <v>12000</v>
      </c>
      <c r="AD66" s="31"/>
      <c r="AE66" s="19">
        <f t="shared" si="21"/>
        <v>0</v>
      </c>
      <c r="AF66" s="181">
        <v>3</v>
      </c>
      <c r="AG66" s="29"/>
      <c r="AH66" s="19">
        <f t="shared" si="22"/>
        <v>0</v>
      </c>
      <c r="AI66" s="29">
        <v>12000</v>
      </c>
      <c r="AJ66" s="31"/>
      <c r="AK66" s="19">
        <f t="shared" si="23"/>
        <v>0</v>
      </c>
      <c r="AL66" s="185">
        <v>4</v>
      </c>
      <c r="AM66" s="29"/>
      <c r="AN66" s="19">
        <f t="shared" si="24"/>
        <v>0</v>
      </c>
      <c r="AO66" s="29">
        <v>12000</v>
      </c>
      <c r="AP66" s="31"/>
      <c r="AQ66" s="19">
        <f t="shared" si="25"/>
        <v>0</v>
      </c>
      <c r="AR66" s="28">
        <v>48000</v>
      </c>
      <c r="AS66" s="17">
        <f t="shared" si="26"/>
        <v>48000</v>
      </c>
    </row>
    <row r="67" spans="2:46" s="34" customFormat="1" ht="51" customHeight="1" thickBot="1">
      <c r="B67" s="220"/>
      <c r="C67" s="201"/>
      <c r="D67" s="25">
        <v>17</v>
      </c>
      <c r="E67" s="210"/>
      <c r="F67" s="204"/>
      <c r="G67" s="191"/>
      <c r="H67" s="188"/>
      <c r="I67" s="188"/>
      <c r="J67" s="188"/>
      <c r="K67" s="188"/>
      <c r="L67" s="188"/>
      <c r="M67" s="188"/>
      <c r="N67" s="26" t="s">
        <v>553</v>
      </c>
      <c r="O67" s="27" t="s">
        <v>554</v>
      </c>
      <c r="P67" s="25">
        <v>0</v>
      </c>
      <c r="Q67" s="25">
        <v>4</v>
      </c>
      <c r="R67" s="25">
        <v>0.5</v>
      </c>
      <c r="S67" s="25">
        <v>0.5</v>
      </c>
      <c r="T67" s="128">
        <v>1</v>
      </c>
      <c r="U67" s="29">
        <v>1</v>
      </c>
      <c r="V67" s="19">
        <f t="shared" si="18"/>
        <v>1</v>
      </c>
      <c r="W67" s="30">
        <v>2500</v>
      </c>
      <c r="X67" s="31">
        <v>2500</v>
      </c>
      <c r="Y67" s="19">
        <f t="shared" si="19"/>
        <v>1</v>
      </c>
      <c r="Z67" s="28">
        <v>2</v>
      </c>
      <c r="AA67" s="29"/>
      <c r="AB67" s="19">
        <f t="shared" si="20"/>
        <v>0</v>
      </c>
      <c r="AC67" s="30">
        <v>2500</v>
      </c>
      <c r="AD67" s="31"/>
      <c r="AE67" s="19">
        <f t="shared" si="21"/>
        <v>0</v>
      </c>
      <c r="AF67" s="181">
        <v>33</v>
      </c>
      <c r="AG67" s="29"/>
      <c r="AH67" s="19">
        <f t="shared" si="22"/>
        <v>0</v>
      </c>
      <c r="AI67" s="29">
        <v>2500</v>
      </c>
      <c r="AJ67" s="31"/>
      <c r="AK67" s="19">
        <f t="shared" si="23"/>
        <v>0</v>
      </c>
      <c r="AL67" s="185">
        <v>4</v>
      </c>
      <c r="AM67" s="29"/>
      <c r="AN67" s="19">
        <f t="shared" si="24"/>
        <v>0</v>
      </c>
      <c r="AO67" s="29">
        <v>2500</v>
      </c>
      <c r="AP67" s="31"/>
      <c r="AQ67" s="19">
        <f t="shared" si="25"/>
        <v>0</v>
      </c>
      <c r="AR67" s="28">
        <v>10000</v>
      </c>
      <c r="AS67" s="17">
        <f t="shared" si="26"/>
        <v>10000</v>
      </c>
    </row>
    <row r="68" spans="2:46" s="34" customFormat="1" ht="39" thickBot="1">
      <c r="B68" s="221"/>
      <c r="C68" s="201"/>
      <c r="D68" s="25">
        <v>18</v>
      </c>
      <c r="E68" s="211"/>
      <c r="F68" s="205"/>
      <c r="G68" s="192"/>
      <c r="H68" s="189"/>
      <c r="I68" s="189"/>
      <c r="J68" s="189"/>
      <c r="K68" s="189"/>
      <c r="L68" s="189"/>
      <c r="M68" s="189"/>
      <c r="N68" s="26" t="s">
        <v>555</v>
      </c>
      <c r="O68" s="27" t="s">
        <v>556</v>
      </c>
      <c r="P68" s="25">
        <v>0</v>
      </c>
      <c r="Q68" s="25">
        <v>1</v>
      </c>
      <c r="R68" s="25">
        <v>0.5</v>
      </c>
      <c r="S68" s="25">
        <v>0</v>
      </c>
      <c r="T68" s="128">
        <v>1E-3</v>
      </c>
      <c r="U68" s="29">
        <v>0</v>
      </c>
      <c r="V68" s="19">
        <f t="shared" si="18"/>
        <v>0</v>
      </c>
      <c r="W68" s="30">
        <v>1E-3</v>
      </c>
      <c r="X68" s="31">
        <v>0</v>
      </c>
      <c r="Y68" s="19">
        <f t="shared" si="19"/>
        <v>0</v>
      </c>
      <c r="Z68" s="28">
        <v>0</v>
      </c>
      <c r="AA68" s="29"/>
      <c r="AB68" s="19" t="e">
        <f t="shared" si="20"/>
        <v>#DIV/0!</v>
      </c>
      <c r="AC68" s="30">
        <v>0</v>
      </c>
      <c r="AD68" s="31"/>
      <c r="AE68" s="19" t="e">
        <f t="shared" si="21"/>
        <v>#DIV/0!</v>
      </c>
      <c r="AF68" s="181">
        <v>0</v>
      </c>
      <c r="AG68" s="29"/>
      <c r="AH68" s="19" t="e">
        <f t="shared" si="22"/>
        <v>#DIV/0!</v>
      </c>
      <c r="AI68" s="29">
        <v>0</v>
      </c>
      <c r="AJ68" s="31"/>
      <c r="AK68" s="19" t="e">
        <f t="shared" si="23"/>
        <v>#DIV/0!</v>
      </c>
      <c r="AL68" s="185">
        <v>1</v>
      </c>
      <c r="AM68" s="29"/>
      <c r="AN68" s="19">
        <f t="shared" si="24"/>
        <v>0</v>
      </c>
      <c r="AO68" s="29">
        <v>1500</v>
      </c>
      <c r="AP68" s="31"/>
      <c r="AQ68" s="19">
        <f t="shared" si="25"/>
        <v>0</v>
      </c>
      <c r="AR68" s="28">
        <v>1500</v>
      </c>
      <c r="AS68" s="17">
        <f t="shared" si="26"/>
        <v>1500.001</v>
      </c>
    </row>
    <row r="69" spans="2:46" s="34" customFormat="1" ht="39" thickBot="1">
      <c r="B69" s="216" t="s">
        <v>49</v>
      </c>
      <c r="C69" s="201" t="s">
        <v>151</v>
      </c>
      <c r="D69" s="15">
        <v>2</v>
      </c>
      <c r="E69" s="213" t="s">
        <v>62</v>
      </c>
      <c r="F69" s="212" t="s">
        <v>152</v>
      </c>
      <c r="G69" s="194" t="s">
        <v>153</v>
      </c>
      <c r="H69" s="194">
        <v>82</v>
      </c>
      <c r="I69" s="194">
        <v>95</v>
      </c>
      <c r="J69" s="194">
        <v>50</v>
      </c>
      <c r="K69" s="194">
        <v>0</v>
      </c>
      <c r="L69" s="193">
        <f>AVERAGE(V69:V73)</f>
        <v>0.79789473684210521</v>
      </c>
      <c r="M69" s="193">
        <f>AVERAGE(Y69:Y73)</f>
        <v>0.5875127853881279</v>
      </c>
      <c r="N69" s="24" t="s">
        <v>154</v>
      </c>
      <c r="O69" s="24" t="s">
        <v>155</v>
      </c>
      <c r="P69" s="15">
        <v>0</v>
      </c>
      <c r="Q69" s="15">
        <v>10</v>
      </c>
      <c r="R69" s="15">
        <v>5</v>
      </c>
      <c r="S69" s="15">
        <v>0</v>
      </c>
      <c r="T69" s="127">
        <v>1E-3</v>
      </c>
      <c r="U69" s="18">
        <v>0</v>
      </c>
      <c r="V69" s="19">
        <f>U69/T69</f>
        <v>0</v>
      </c>
      <c r="W69" s="20">
        <v>1E-3</v>
      </c>
      <c r="X69" s="21">
        <v>0</v>
      </c>
      <c r="Y69" s="19">
        <f>X69/W69</f>
        <v>0</v>
      </c>
      <c r="Z69" s="17">
        <v>2</v>
      </c>
      <c r="AA69" s="18"/>
      <c r="AB69" s="19">
        <f>AA69/Z69</f>
        <v>0</v>
      </c>
      <c r="AC69" s="20">
        <v>30000</v>
      </c>
      <c r="AD69" s="21"/>
      <c r="AE69" s="19">
        <f>AD69/AC69</f>
        <v>0</v>
      </c>
      <c r="AF69" s="177">
        <v>8</v>
      </c>
      <c r="AG69" s="18"/>
      <c r="AH69" s="19">
        <f>AG69/AF69</f>
        <v>0</v>
      </c>
      <c r="AI69" s="18">
        <v>90000</v>
      </c>
      <c r="AJ69" s="21"/>
      <c r="AK69" s="19">
        <f>AJ69/AI69</f>
        <v>0</v>
      </c>
      <c r="AL69" s="184">
        <v>10</v>
      </c>
      <c r="AM69" s="18"/>
      <c r="AN69" s="19">
        <f>AM69/AL69</f>
        <v>0</v>
      </c>
      <c r="AO69" s="18">
        <v>45000</v>
      </c>
      <c r="AP69" s="21"/>
      <c r="AQ69" s="19">
        <f>AP69/AO69</f>
        <v>0</v>
      </c>
      <c r="AR69" s="17">
        <v>165000</v>
      </c>
      <c r="AS69" s="17">
        <f>+W69+AC69+AI69+AO69</f>
        <v>165000.00099999999</v>
      </c>
      <c r="AT69" s="2"/>
    </row>
    <row r="70" spans="2:46" s="34" customFormat="1" ht="39" thickBot="1">
      <c r="B70" s="217"/>
      <c r="C70" s="201"/>
      <c r="D70" s="15">
        <v>3</v>
      </c>
      <c r="E70" s="213"/>
      <c r="F70" s="212"/>
      <c r="G70" s="194"/>
      <c r="H70" s="194"/>
      <c r="I70" s="194"/>
      <c r="J70" s="194"/>
      <c r="K70" s="194"/>
      <c r="L70" s="194"/>
      <c r="M70" s="194"/>
      <c r="N70" s="24" t="s">
        <v>156</v>
      </c>
      <c r="O70" s="24" t="s">
        <v>157</v>
      </c>
      <c r="P70" s="15">
        <v>70</v>
      </c>
      <c r="Q70" s="15">
        <v>98</v>
      </c>
      <c r="R70" s="15">
        <v>12</v>
      </c>
      <c r="S70" s="15">
        <v>10</v>
      </c>
      <c r="T70" s="127">
        <v>87</v>
      </c>
      <c r="U70" s="18">
        <v>87</v>
      </c>
      <c r="V70" s="19">
        <f>U70/T70</f>
        <v>1</v>
      </c>
      <c r="W70" s="20">
        <v>73000</v>
      </c>
      <c r="X70" s="21">
        <v>75000</v>
      </c>
      <c r="Y70" s="19">
        <f>X70/W70</f>
        <v>1.0273972602739727</v>
      </c>
      <c r="Z70" s="17">
        <v>90</v>
      </c>
      <c r="AA70" s="18"/>
      <c r="AB70" s="19">
        <f>AA70/Z70</f>
        <v>0</v>
      </c>
      <c r="AC70" s="20">
        <v>60000</v>
      </c>
      <c r="AD70" s="21"/>
      <c r="AE70" s="19">
        <f>AD70/AC70</f>
        <v>0</v>
      </c>
      <c r="AF70" s="177">
        <v>92</v>
      </c>
      <c r="AG70" s="18"/>
      <c r="AH70" s="19">
        <f>AG70/AF70</f>
        <v>0</v>
      </c>
      <c r="AI70" s="18">
        <v>103200</v>
      </c>
      <c r="AJ70" s="21"/>
      <c r="AK70" s="19">
        <f>AJ70/AI70</f>
        <v>0</v>
      </c>
      <c r="AL70" s="184">
        <v>95</v>
      </c>
      <c r="AM70" s="18"/>
      <c r="AN70" s="19">
        <f>AM70/AL70</f>
        <v>0</v>
      </c>
      <c r="AO70" s="18">
        <v>87500</v>
      </c>
      <c r="AP70" s="21"/>
      <c r="AQ70" s="19">
        <f>AP70/AO70</f>
        <v>0</v>
      </c>
      <c r="AR70" s="17">
        <v>250700</v>
      </c>
      <c r="AS70" s="17">
        <f>+W70+AC70+AI70+AO70</f>
        <v>323700</v>
      </c>
      <c r="AT70" s="2"/>
    </row>
    <row r="71" spans="2:46" s="34" customFormat="1" ht="39" thickBot="1">
      <c r="B71" s="217"/>
      <c r="C71" s="201"/>
      <c r="D71" s="15">
        <v>4</v>
      </c>
      <c r="E71" s="213"/>
      <c r="F71" s="212"/>
      <c r="G71" s="194"/>
      <c r="H71" s="194"/>
      <c r="I71" s="194"/>
      <c r="J71" s="194"/>
      <c r="K71" s="194"/>
      <c r="L71" s="194"/>
      <c r="M71" s="194"/>
      <c r="N71" s="24" t="s">
        <v>158</v>
      </c>
      <c r="O71" s="24" t="s">
        <v>159</v>
      </c>
      <c r="P71" s="15">
        <v>0</v>
      </c>
      <c r="Q71" s="15">
        <v>95</v>
      </c>
      <c r="R71" s="15">
        <v>18</v>
      </c>
      <c r="S71" s="15">
        <v>40</v>
      </c>
      <c r="T71" s="127">
        <v>95</v>
      </c>
      <c r="U71" s="18">
        <v>94</v>
      </c>
      <c r="V71" s="19">
        <f>U71/T71</f>
        <v>0.98947368421052628</v>
      </c>
      <c r="W71" s="20">
        <v>200000</v>
      </c>
      <c r="X71" s="21">
        <v>198700</v>
      </c>
      <c r="Y71" s="19">
        <f>X71/W71</f>
        <v>0.99350000000000005</v>
      </c>
      <c r="Z71" s="17">
        <v>95</v>
      </c>
      <c r="AA71" s="18"/>
      <c r="AB71" s="19">
        <f>AA71/Z71</f>
        <v>0</v>
      </c>
      <c r="AC71" s="20">
        <v>176254</v>
      </c>
      <c r="AD71" s="21"/>
      <c r="AE71" s="19">
        <f>AD71/AC71</f>
        <v>0</v>
      </c>
      <c r="AF71" s="177">
        <v>95</v>
      </c>
      <c r="AG71" s="18"/>
      <c r="AH71" s="19">
        <f>AG71/AF71</f>
        <v>0</v>
      </c>
      <c r="AI71" s="18">
        <v>135175</v>
      </c>
      <c r="AJ71" s="21"/>
      <c r="AK71" s="19">
        <f>AJ71/AI71</f>
        <v>0</v>
      </c>
      <c r="AL71" s="184">
        <v>95</v>
      </c>
      <c r="AM71" s="18"/>
      <c r="AN71" s="19">
        <f>AM71/AL71</f>
        <v>0</v>
      </c>
      <c r="AO71" s="18">
        <v>200000</v>
      </c>
      <c r="AP71" s="21"/>
      <c r="AQ71" s="19">
        <f>AP71/AO71</f>
        <v>0</v>
      </c>
      <c r="AR71" s="17">
        <v>711429</v>
      </c>
      <c r="AS71" s="17">
        <f>+W71+AC71+AI71+AO71</f>
        <v>711429</v>
      </c>
      <c r="AT71" s="2"/>
    </row>
    <row r="72" spans="2:46" s="34" customFormat="1" ht="39" thickBot="1">
      <c r="B72" s="217"/>
      <c r="C72" s="201"/>
      <c r="D72" s="15">
        <v>5</v>
      </c>
      <c r="E72" s="213"/>
      <c r="F72" s="212"/>
      <c r="G72" s="194"/>
      <c r="H72" s="194"/>
      <c r="I72" s="194"/>
      <c r="J72" s="194"/>
      <c r="K72" s="194"/>
      <c r="L72" s="194"/>
      <c r="M72" s="194"/>
      <c r="N72" s="24" t="s">
        <v>141</v>
      </c>
      <c r="O72" s="24" t="s">
        <v>142</v>
      </c>
      <c r="P72" s="15">
        <v>0</v>
      </c>
      <c r="Q72" s="15">
        <v>3</v>
      </c>
      <c r="R72" s="15">
        <v>10</v>
      </c>
      <c r="S72" s="15">
        <v>25</v>
      </c>
      <c r="T72" s="127">
        <v>1</v>
      </c>
      <c r="U72" s="18">
        <v>1</v>
      </c>
      <c r="V72" s="19">
        <f>U72/T72</f>
        <v>1</v>
      </c>
      <c r="W72" s="20">
        <v>1800</v>
      </c>
      <c r="X72" s="21">
        <v>1650</v>
      </c>
      <c r="Y72" s="19">
        <f>X72/W72</f>
        <v>0.91666666666666663</v>
      </c>
      <c r="Z72" s="17">
        <v>2</v>
      </c>
      <c r="AA72" s="18"/>
      <c r="AB72" s="19">
        <f>AA72/Z72</f>
        <v>0</v>
      </c>
      <c r="AC72" s="20">
        <v>1800</v>
      </c>
      <c r="AD72" s="21"/>
      <c r="AE72" s="19">
        <f>AD72/AC72</f>
        <v>0</v>
      </c>
      <c r="AF72" s="177">
        <v>3</v>
      </c>
      <c r="AG72" s="18"/>
      <c r="AH72" s="19">
        <f>AG72/AF72</f>
        <v>0</v>
      </c>
      <c r="AI72" s="18">
        <v>1800</v>
      </c>
      <c r="AJ72" s="21"/>
      <c r="AK72" s="19">
        <f>AJ72/AI72</f>
        <v>0</v>
      </c>
      <c r="AL72" s="184">
        <v>3</v>
      </c>
      <c r="AM72" s="18"/>
      <c r="AN72" s="19">
        <f>AM72/AL72</f>
        <v>0</v>
      </c>
      <c r="AO72" s="18">
        <v>1800</v>
      </c>
      <c r="AP72" s="21"/>
      <c r="AQ72" s="19">
        <f>AP72/AO72</f>
        <v>0</v>
      </c>
      <c r="AR72" s="17">
        <v>54000</v>
      </c>
      <c r="AS72" s="17">
        <f>+W72+AC72+AI72+AO72</f>
        <v>7200</v>
      </c>
      <c r="AT72" s="2"/>
    </row>
    <row r="73" spans="2:46" s="34" customFormat="1" ht="39" thickBot="1">
      <c r="B73" s="217"/>
      <c r="C73" s="201"/>
      <c r="D73" s="15">
        <v>6</v>
      </c>
      <c r="E73" s="213"/>
      <c r="F73" s="212"/>
      <c r="G73" s="194"/>
      <c r="H73" s="194"/>
      <c r="I73" s="194"/>
      <c r="J73" s="194"/>
      <c r="K73" s="194"/>
      <c r="L73" s="194"/>
      <c r="M73" s="194"/>
      <c r="N73" s="24" t="s">
        <v>143</v>
      </c>
      <c r="O73" s="24" t="s">
        <v>628</v>
      </c>
      <c r="P73" s="15">
        <v>0</v>
      </c>
      <c r="Q73" s="15">
        <v>200</v>
      </c>
      <c r="R73" s="15">
        <v>30</v>
      </c>
      <c r="S73" s="15">
        <v>25</v>
      </c>
      <c r="T73" s="127">
        <v>99</v>
      </c>
      <c r="U73" s="18">
        <v>99</v>
      </c>
      <c r="V73" s="19">
        <f>U73/T73</f>
        <v>1</v>
      </c>
      <c r="W73" s="20">
        <v>1E-3</v>
      </c>
      <c r="X73" s="21">
        <v>0</v>
      </c>
      <c r="Y73" s="19">
        <f>X73/W73</f>
        <v>0</v>
      </c>
      <c r="Z73" s="17">
        <v>200</v>
      </c>
      <c r="AA73" s="18"/>
      <c r="AB73" s="19">
        <f>AA73/Z73</f>
        <v>0</v>
      </c>
      <c r="AC73" s="20">
        <v>10000</v>
      </c>
      <c r="AD73" s="21"/>
      <c r="AE73" s="19">
        <f>AD73/AC73</f>
        <v>0</v>
      </c>
      <c r="AF73" s="177">
        <v>200</v>
      </c>
      <c r="AG73" s="18"/>
      <c r="AH73" s="19">
        <f>AG73/AF73</f>
        <v>0</v>
      </c>
      <c r="AI73" s="18">
        <v>10000</v>
      </c>
      <c r="AJ73" s="21"/>
      <c r="AK73" s="19">
        <f>AJ73/AI73</f>
        <v>0</v>
      </c>
      <c r="AL73" s="184">
        <v>200</v>
      </c>
      <c r="AM73" s="18"/>
      <c r="AN73" s="19">
        <f>AM73/AL73</f>
        <v>0</v>
      </c>
      <c r="AO73" s="18">
        <v>0</v>
      </c>
      <c r="AP73" s="21"/>
      <c r="AQ73" s="19" t="e">
        <f>AP73/AO73</f>
        <v>#DIV/0!</v>
      </c>
      <c r="AR73" s="17">
        <v>20000</v>
      </c>
      <c r="AS73" s="17">
        <f>+W73+AC73+AI73+AO73</f>
        <v>20000.001</v>
      </c>
      <c r="AT73" s="2"/>
    </row>
    <row r="74" spans="2:46" s="34" customFormat="1" ht="39" thickBot="1">
      <c r="B74" s="217"/>
      <c r="C74" s="201" t="s">
        <v>557</v>
      </c>
      <c r="D74" s="25">
        <v>1</v>
      </c>
      <c r="E74" s="208" t="s">
        <v>63</v>
      </c>
      <c r="F74" s="202" t="s">
        <v>558</v>
      </c>
      <c r="G74" s="196" t="s">
        <v>559</v>
      </c>
      <c r="H74" s="207">
        <v>70</v>
      </c>
      <c r="I74" s="207">
        <v>90</v>
      </c>
      <c r="J74" s="207">
        <v>20</v>
      </c>
      <c r="K74" s="207">
        <v>0</v>
      </c>
      <c r="L74" s="187">
        <f>AVERAGE(V74:V76)</f>
        <v>0.67582921880143176</v>
      </c>
      <c r="M74" s="187">
        <f>AVERAGE(Y74:Y76)</f>
        <v>0.65887734471691972</v>
      </c>
      <c r="N74" s="26" t="s">
        <v>560</v>
      </c>
      <c r="O74" s="27" t="s">
        <v>561</v>
      </c>
      <c r="P74" s="25">
        <v>70</v>
      </c>
      <c r="Q74" s="25">
        <v>98</v>
      </c>
      <c r="R74" s="25">
        <v>1</v>
      </c>
      <c r="S74" s="25">
        <v>3</v>
      </c>
      <c r="T74" s="128">
        <v>80.001000000000005</v>
      </c>
      <c r="U74" s="29">
        <v>79</v>
      </c>
      <c r="V74" s="19">
        <f t="shared" si="18"/>
        <v>0.98748765640429492</v>
      </c>
      <c r="W74" s="30">
        <v>112795.47</v>
      </c>
      <c r="X74" s="31">
        <v>110980</v>
      </c>
      <c r="Y74" s="19">
        <f t="shared" si="19"/>
        <v>0.98390476142348626</v>
      </c>
      <c r="Z74" s="28">
        <v>83</v>
      </c>
      <c r="AA74" s="29"/>
      <c r="AB74" s="19">
        <f t="shared" si="20"/>
        <v>0</v>
      </c>
      <c r="AC74" s="30">
        <v>80000</v>
      </c>
      <c r="AD74" s="31"/>
      <c r="AE74" s="19">
        <f t="shared" si="21"/>
        <v>0</v>
      </c>
      <c r="AF74" s="181">
        <v>86</v>
      </c>
      <c r="AG74" s="29"/>
      <c r="AH74" s="19">
        <f t="shared" si="22"/>
        <v>0</v>
      </c>
      <c r="AI74" s="29">
        <v>35000</v>
      </c>
      <c r="AJ74" s="31"/>
      <c r="AK74" s="19">
        <f t="shared" si="23"/>
        <v>0</v>
      </c>
      <c r="AL74" s="185">
        <v>90</v>
      </c>
      <c r="AM74" s="29"/>
      <c r="AN74" s="19">
        <f t="shared" si="24"/>
        <v>0</v>
      </c>
      <c r="AO74" s="29">
        <v>24000</v>
      </c>
      <c r="AP74" s="31"/>
      <c r="AQ74" s="19">
        <f t="shared" si="25"/>
        <v>0</v>
      </c>
      <c r="AR74" s="28">
        <v>251795.47</v>
      </c>
      <c r="AS74" s="17">
        <f t="shared" si="26"/>
        <v>251795.47</v>
      </c>
    </row>
    <row r="75" spans="2:46" s="34" customFormat="1" ht="63.75" customHeight="1" thickBot="1">
      <c r="B75" s="217"/>
      <c r="C75" s="201"/>
      <c r="D75" s="25">
        <v>2</v>
      </c>
      <c r="E75" s="208"/>
      <c r="F75" s="202"/>
      <c r="G75" s="196"/>
      <c r="H75" s="207"/>
      <c r="I75" s="207"/>
      <c r="J75" s="207"/>
      <c r="K75" s="207"/>
      <c r="L75" s="188"/>
      <c r="M75" s="188"/>
      <c r="N75" s="26" t="s">
        <v>562</v>
      </c>
      <c r="O75" s="27" t="s">
        <v>582</v>
      </c>
      <c r="P75" s="25">
        <v>0</v>
      </c>
      <c r="Q75" s="25">
        <v>1</v>
      </c>
      <c r="R75" s="25">
        <v>1</v>
      </c>
      <c r="S75" s="25">
        <v>0</v>
      </c>
      <c r="T75" s="128">
        <v>1E-3</v>
      </c>
      <c r="U75" s="29">
        <v>0</v>
      </c>
      <c r="V75" s="19">
        <f t="shared" si="18"/>
        <v>0</v>
      </c>
      <c r="W75" s="30">
        <v>1E-3</v>
      </c>
      <c r="X75" s="31">
        <v>0</v>
      </c>
      <c r="Y75" s="19">
        <f t="shared" si="19"/>
        <v>0</v>
      </c>
      <c r="Z75" s="28">
        <v>1</v>
      </c>
      <c r="AA75" s="29"/>
      <c r="AB75" s="19">
        <f t="shared" si="20"/>
        <v>0</v>
      </c>
      <c r="AC75" s="30">
        <v>2000</v>
      </c>
      <c r="AD75" s="31"/>
      <c r="AE75" s="19">
        <f t="shared" si="21"/>
        <v>0</v>
      </c>
      <c r="AF75" s="181">
        <v>1</v>
      </c>
      <c r="AG75" s="29"/>
      <c r="AH75" s="19">
        <f t="shared" si="22"/>
        <v>0</v>
      </c>
      <c r="AI75" s="29">
        <v>0</v>
      </c>
      <c r="AJ75" s="31"/>
      <c r="AK75" s="19" t="e">
        <f t="shared" si="23"/>
        <v>#DIV/0!</v>
      </c>
      <c r="AL75" s="185">
        <v>1</v>
      </c>
      <c r="AM75" s="29"/>
      <c r="AN75" s="19">
        <f t="shared" si="24"/>
        <v>0</v>
      </c>
      <c r="AO75" s="29">
        <v>0</v>
      </c>
      <c r="AP75" s="31"/>
      <c r="AQ75" s="19" t="e">
        <f t="shared" si="25"/>
        <v>#DIV/0!</v>
      </c>
      <c r="AR75" s="28">
        <v>2000</v>
      </c>
      <c r="AS75" s="17">
        <f t="shared" si="26"/>
        <v>2000.001</v>
      </c>
    </row>
    <row r="76" spans="2:46" s="34" customFormat="1" ht="51.75" thickBot="1">
      <c r="B76" s="217"/>
      <c r="C76" s="201"/>
      <c r="D76" s="25">
        <v>3</v>
      </c>
      <c r="E76" s="208"/>
      <c r="F76" s="202"/>
      <c r="G76" s="196"/>
      <c r="H76" s="207"/>
      <c r="I76" s="207"/>
      <c r="J76" s="207"/>
      <c r="K76" s="207"/>
      <c r="L76" s="189"/>
      <c r="M76" s="189"/>
      <c r="N76" s="26" t="s">
        <v>540</v>
      </c>
      <c r="O76" s="27" t="s">
        <v>541</v>
      </c>
      <c r="P76" s="25">
        <v>25</v>
      </c>
      <c r="Q76" s="25">
        <v>70</v>
      </c>
      <c r="R76" s="25">
        <v>0.5</v>
      </c>
      <c r="S76" s="25">
        <v>2</v>
      </c>
      <c r="T76" s="128">
        <v>75</v>
      </c>
      <c r="U76" s="29">
        <v>78</v>
      </c>
      <c r="V76" s="19">
        <f t="shared" si="18"/>
        <v>1.04</v>
      </c>
      <c r="W76" s="30">
        <v>55000</v>
      </c>
      <c r="X76" s="31">
        <v>54600</v>
      </c>
      <c r="Y76" s="19">
        <f t="shared" si="19"/>
        <v>0.99272727272727268</v>
      </c>
      <c r="Z76" s="28">
        <v>80</v>
      </c>
      <c r="AA76" s="29"/>
      <c r="AB76" s="19">
        <f t="shared" si="20"/>
        <v>0</v>
      </c>
      <c r="AC76" s="30">
        <v>45000</v>
      </c>
      <c r="AD76" s="31"/>
      <c r="AE76" s="19">
        <f t="shared" si="21"/>
        <v>0</v>
      </c>
      <c r="AF76" s="181">
        <v>85</v>
      </c>
      <c r="AG76" s="29"/>
      <c r="AH76" s="19">
        <f t="shared" si="22"/>
        <v>0</v>
      </c>
      <c r="AI76" s="29">
        <v>48265</v>
      </c>
      <c r="AJ76" s="31"/>
      <c r="AK76" s="19">
        <f t="shared" si="23"/>
        <v>0</v>
      </c>
      <c r="AL76" s="185">
        <v>90</v>
      </c>
      <c r="AM76" s="29"/>
      <c r="AN76" s="19">
        <f t="shared" si="24"/>
        <v>0</v>
      </c>
      <c r="AO76" s="29">
        <v>86042</v>
      </c>
      <c r="AP76" s="31"/>
      <c r="AQ76" s="19">
        <f t="shared" si="25"/>
        <v>0</v>
      </c>
      <c r="AR76" s="28">
        <v>234307</v>
      </c>
      <c r="AS76" s="17">
        <f t="shared" si="26"/>
        <v>234307</v>
      </c>
    </row>
    <row r="77" spans="2:46" s="34" customFormat="1" ht="39" thickBot="1">
      <c r="B77" s="217"/>
      <c r="C77" s="201"/>
      <c r="D77" s="25">
        <v>4</v>
      </c>
      <c r="E77" s="208" t="s">
        <v>64</v>
      </c>
      <c r="F77" s="202" t="s">
        <v>542</v>
      </c>
      <c r="G77" s="196" t="s">
        <v>543</v>
      </c>
      <c r="H77" s="197">
        <v>0</v>
      </c>
      <c r="I77" s="197">
        <v>100</v>
      </c>
      <c r="J77" s="197">
        <v>0</v>
      </c>
      <c r="K77" s="197">
        <v>0</v>
      </c>
      <c r="L77" s="187">
        <f>AVERAGE(V77:V78)</f>
        <v>0</v>
      </c>
      <c r="M77" s="187">
        <f>AVERAGE(Y77:Y78)</f>
        <v>0</v>
      </c>
      <c r="N77" s="26" t="s">
        <v>544</v>
      </c>
      <c r="O77" s="27" t="s">
        <v>545</v>
      </c>
      <c r="P77" s="25">
        <v>0</v>
      </c>
      <c r="Q77" s="25">
        <v>1</v>
      </c>
      <c r="R77" s="25">
        <v>1</v>
      </c>
      <c r="S77" s="25">
        <v>0</v>
      </c>
      <c r="T77" s="128">
        <v>1E-3</v>
      </c>
      <c r="U77" s="29">
        <v>0</v>
      </c>
      <c r="V77" s="19">
        <f t="shared" si="18"/>
        <v>0</v>
      </c>
      <c r="W77" s="30">
        <v>1E-3</v>
      </c>
      <c r="X77" s="31">
        <v>0</v>
      </c>
      <c r="Y77" s="19">
        <f t="shared" si="19"/>
        <v>0</v>
      </c>
      <c r="Z77" s="28">
        <v>0</v>
      </c>
      <c r="AA77" s="29"/>
      <c r="AB77" s="19" t="e">
        <f t="shared" si="20"/>
        <v>#DIV/0!</v>
      </c>
      <c r="AC77" s="30">
        <v>0</v>
      </c>
      <c r="AD77" s="31"/>
      <c r="AE77" s="19" t="e">
        <f t="shared" si="21"/>
        <v>#DIV/0!</v>
      </c>
      <c r="AF77" s="181">
        <v>0</v>
      </c>
      <c r="AG77" s="29"/>
      <c r="AH77" s="19" t="e">
        <f t="shared" si="22"/>
        <v>#DIV/0!</v>
      </c>
      <c r="AI77" s="29">
        <v>0</v>
      </c>
      <c r="AJ77" s="31"/>
      <c r="AK77" s="19" t="e">
        <f t="shared" si="23"/>
        <v>#DIV/0!</v>
      </c>
      <c r="AL77" s="185">
        <v>1</v>
      </c>
      <c r="AM77" s="29"/>
      <c r="AN77" s="19">
        <f t="shared" si="24"/>
        <v>0</v>
      </c>
      <c r="AO77" s="29">
        <v>5000</v>
      </c>
      <c r="AP77" s="31"/>
      <c r="AQ77" s="19">
        <f t="shared" si="25"/>
        <v>0</v>
      </c>
      <c r="AR77" s="28">
        <v>5000</v>
      </c>
      <c r="AS77" s="17">
        <f t="shared" si="26"/>
        <v>5000.0010000000002</v>
      </c>
    </row>
    <row r="78" spans="2:46" s="34" customFormat="1" ht="39.75" customHeight="1" thickBot="1">
      <c r="B78" s="217"/>
      <c r="C78" s="201"/>
      <c r="D78" s="25">
        <v>5</v>
      </c>
      <c r="E78" s="208"/>
      <c r="F78" s="202"/>
      <c r="G78" s="196"/>
      <c r="H78" s="189"/>
      <c r="I78" s="189"/>
      <c r="J78" s="189"/>
      <c r="K78" s="189"/>
      <c r="L78" s="189"/>
      <c r="M78" s="189"/>
      <c r="N78" s="26" t="s">
        <v>546</v>
      </c>
      <c r="O78" s="27" t="s">
        <v>547</v>
      </c>
      <c r="P78" s="25">
        <v>0</v>
      </c>
      <c r="Q78" s="25">
        <v>1</v>
      </c>
      <c r="R78" s="25">
        <v>0.5</v>
      </c>
      <c r="S78" s="25">
        <v>0</v>
      </c>
      <c r="T78" s="128">
        <v>1E-3</v>
      </c>
      <c r="U78" s="29">
        <v>0</v>
      </c>
      <c r="V78" s="19">
        <f t="shared" si="18"/>
        <v>0</v>
      </c>
      <c r="W78" s="30">
        <v>1E-3</v>
      </c>
      <c r="X78" s="31">
        <v>0</v>
      </c>
      <c r="Y78" s="19">
        <f t="shared" si="19"/>
        <v>0</v>
      </c>
      <c r="Z78" s="28">
        <v>1</v>
      </c>
      <c r="AA78" s="29"/>
      <c r="AB78" s="19">
        <f t="shared" si="20"/>
        <v>0</v>
      </c>
      <c r="AC78" s="30">
        <v>300000</v>
      </c>
      <c r="AD78" s="31"/>
      <c r="AE78" s="19">
        <f t="shared" si="21"/>
        <v>0</v>
      </c>
      <c r="AF78" s="181">
        <v>0</v>
      </c>
      <c r="AG78" s="29"/>
      <c r="AH78" s="19" t="e">
        <f t="shared" si="22"/>
        <v>#DIV/0!</v>
      </c>
      <c r="AI78" s="29">
        <v>0</v>
      </c>
      <c r="AJ78" s="31"/>
      <c r="AK78" s="19" t="e">
        <f t="shared" si="23"/>
        <v>#DIV/0!</v>
      </c>
      <c r="AL78" s="185">
        <v>0</v>
      </c>
      <c r="AM78" s="29"/>
      <c r="AN78" s="19" t="e">
        <f t="shared" si="24"/>
        <v>#DIV/0!</v>
      </c>
      <c r="AO78" s="29">
        <v>0</v>
      </c>
      <c r="AP78" s="31"/>
      <c r="AQ78" s="19" t="e">
        <f t="shared" si="25"/>
        <v>#DIV/0!</v>
      </c>
      <c r="AR78" s="28">
        <v>300000</v>
      </c>
      <c r="AS78" s="17">
        <f t="shared" si="26"/>
        <v>300000.00099999999</v>
      </c>
    </row>
    <row r="79" spans="2:46" s="34" customFormat="1" ht="51.75" thickBot="1">
      <c r="B79" s="217"/>
      <c r="C79" s="201" t="s">
        <v>548</v>
      </c>
      <c r="D79" s="25">
        <v>1</v>
      </c>
      <c r="E79" s="208" t="s">
        <v>65</v>
      </c>
      <c r="F79" s="202" t="s">
        <v>549</v>
      </c>
      <c r="G79" s="196" t="s">
        <v>550</v>
      </c>
      <c r="H79" s="197">
        <v>0</v>
      </c>
      <c r="I79" s="197">
        <v>0</v>
      </c>
      <c r="J79" s="197">
        <v>0</v>
      </c>
      <c r="K79" s="197">
        <v>0</v>
      </c>
      <c r="L79" s="197">
        <f>AVERAGE(V79:V86)</f>
        <v>0.125</v>
      </c>
      <c r="M79" s="187">
        <f>AVERAGE(Y79:Y86)</f>
        <v>0</v>
      </c>
      <c r="N79" s="26" t="s">
        <v>551</v>
      </c>
      <c r="O79" s="27" t="s">
        <v>83</v>
      </c>
      <c r="P79" s="25">
        <v>0</v>
      </c>
      <c r="Q79" s="25">
        <v>100</v>
      </c>
      <c r="R79" s="25">
        <v>0.5</v>
      </c>
      <c r="S79" s="25">
        <v>0</v>
      </c>
      <c r="T79" s="128">
        <v>1E-3</v>
      </c>
      <c r="U79" s="29">
        <v>0</v>
      </c>
      <c r="V79" s="19">
        <f t="shared" si="18"/>
        <v>0</v>
      </c>
      <c r="W79" s="30">
        <v>1E-3</v>
      </c>
      <c r="X79" s="31">
        <v>0</v>
      </c>
      <c r="Y79" s="19">
        <f t="shared" si="19"/>
        <v>0</v>
      </c>
      <c r="Z79" s="28">
        <v>0</v>
      </c>
      <c r="AA79" s="29"/>
      <c r="AB79" s="19" t="e">
        <f t="shared" si="20"/>
        <v>#DIV/0!</v>
      </c>
      <c r="AC79" s="30">
        <v>0</v>
      </c>
      <c r="AD79" s="31"/>
      <c r="AE79" s="19" t="e">
        <f t="shared" si="21"/>
        <v>#DIV/0!</v>
      </c>
      <c r="AF79" s="181">
        <v>50</v>
      </c>
      <c r="AG79" s="29"/>
      <c r="AH79" s="19">
        <f t="shared" si="22"/>
        <v>0</v>
      </c>
      <c r="AI79" s="29">
        <v>2500</v>
      </c>
      <c r="AJ79" s="31"/>
      <c r="AK79" s="19">
        <f t="shared" si="23"/>
        <v>0</v>
      </c>
      <c r="AL79" s="185">
        <v>100</v>
      </c>
      <c r="AM79" s="29"/>
      <c r="AN79" s="19">
        <f t="shared" si="24"/>
        <v>0</v>
      </c>
      <c r="AO79" s="29">
        <v>2500</v>
      </c>
      <c r="AP79" s="31"/>
      <c r="AQ79" s="19">
        <f t="shared" si="25"/>
        <v>0</v>
      </c>
      <c r="AR79" s="28">
        <v>5000</v>
      </c>
      <c r="AS79" s="17">
        <f t="shared" si="26"/>
        <v>5000.0010000000002</v>
      </c>
    </row>
    <row r="80" spans="2:46" s="34" customFormat="1" ht="64.5" customHeight="1" thickBot="1">
      <c r="B80" s="217"/>
      <c r="C80" s="201"/>
      <c r="D80" s="25">
        <v>2</v>
      </c>
      <c r="E80" s="208"/>
      <c r="F80" s="202"/>
      <c r="G80" s="196"/>
      <c r="H80" s="188"/>
      <c r="I80" s="188"/>
      <c r="J80" s="188"/>
      <c r="K80" s="188"/>
      <c r="L80" s="188"/>
      <c r="M80" s="188"/>
      <c r="N80" s="26" t="s">
        <v>84</v>
      </c>
      <c r="O80" s="27" t="s">
        <v>30</v>
      </c>
      <c r="P80" s="25">
        <v>0</v>
      </c>
      <c r="Q80" s="25">
        <v>100</v>
      </c>
      <c r="R80" s="25">
        <v>0.5</v>
      </c>
      <c r="S80" s="25">
        <v>0</v>
      </c>
      <c r="T80" s="128">
        <v>1E-3</v>
      </c>
      <c r="U80" s="29">
        <v>0</v>
      </c>
      <c r="V80" s="19">
        <f t="shared" si="18"/>
        <v>0</v>
      </c>
      <c r="W80" s="30">
        <v>1E-3</v>
      </c>
      <c r="X80" s="31">
        <v>0</v>
      </c>
      <c r="Y80" s="19">
        <f t="shared" si="19"/>
        <v>0</v>
      </c>
      <c r="Z80" s="28">
        <v>10</v>
      </c>
      <c r="AA80" s="29"/>
      <c r="AB80" s="19">
        <f t="shared" si="20"/>
        <v>0</v>
      </c>
      <c r="AC80" s="30">
        <v>7000</v>
      </c>
      <c r="AD80" s="31"/>
      <c r="AE80" s="19">
        <f t="shared" si="21"/>
        <v>0</v>
      </c>
      <c r="AF80" s="181">
        <v>20</v>
      </c>
      <c r="AG80" s="29"/>
      <c r="AH80" s="19">
        <f t="shared" si="22"/>
        <v>0</v>
      </c>
      <c r="AI80" s="29">
        <v>7000</v>
      </c>
      <c r="AJ80" s="31"/>
      <c r="AK80" s="19">
        <f t="shared" si="23"/>
        <v>0</v>
      </c>
      <c r="AL80" s="185">
        <v>25</v>
      </c>
      <c r="AM80" s="29"/>
      <c r="AN80" s="19">
        <f t="shared" si="24"/>
        <v>0</v>
      </c>
      <c r="AO80" s="29">
        <v>3500</v>
      </c>
      <c r="AP80" s="31"/>
      <c r="AQ80" s="19">
        <f t="shared" si="25"/>
        <v>0</v>
      </c>
      <c r="AR80" s="28">
        <v>17500</v>
      </c>
      <c r="AS80" s="17">
        <f t="shared" si="26"/>
        <v>17500.001</v>
      </c>
    </row>
    <row r="81" spans="2:45" s="34" customFormat="1" ht="51.75" thickBot="1">
      <c r="B81" s="217"/>
      <c r="C81" s="201"/>
      <c r="D81" s="25">
        <v>3</v>
      </c>
      <c r="E81" s="208"/>
      <c r="F81" s="202"/>
      <c r="G81" s="196"/>
      <c r="H81" s="188"/>
      <c r="I81" s="188"/>
      <c r="J81" s="188"/>
      <c r="K81" s="188"/>
      <c r="L81" s="188"/>
      <c r="M81" s="188"/>
      <c r="N81" s="26" t="s">
        <v>31</v>
      </c>
      <c r="O81" s="27" t="s">
        <v>32</v>
      </c>
      <c r="P81" s="25">
        <v>0</v>
      </c>
      <c r="Q81" s="25">
        <v>1</v>
      </c>
      <c r="R81" s="25">
        <v>0.5</v>
      </c>
      <c r="S81" s="25">
        <v>0</v>
      </c>
      <c r="T81" s="128">
        <v>1E-3</v>
      </c>
      <c r="U81" s="29">
        <v>0</v>
      </c>
      <c r="V81" s="19">
        <f t="shared" si="18"/>
        <v>0</v>
      </c>
      <c r="W81" s="30">
        <v>1E-3</v>
      </c>
      <c r="X81" s="31">
        <v>0</v>
      </c>
      <c r="Y81" s="19">
        <f t="shared" si="19"/>
        <v>0</v>
      </c>
      <c r="Z81" s="28">
        <v>1</v>
      </c>
      <c r="AA81" s="29"/>
      <c r="AB81" s="19">
        <f t="shared" si="20"/>
        <v>0</v>
      </c>
      <c r="AC81" s="30">
        <v>12000</v>
      </c>
      <c r="AD81" s="31"/>
      <c r="AE81" s="19">
        <f t="shared" si="21"/>
        <v>0</v>
      </c>
      <c r="AF81" s="181">
        <v>0</v>
      </c>
      <c r="AG81" s="29"/>
      <c r="AH81" s="19" t="e">
        <f t="shared" si="22"/>
        <v>#DIV/0!</v>
      </c>
      <c r="AI81" s="29">
        <v>0</v>
      </c>
      <c r="AJ81" s="31"/>
      <c r="AK81" s="19" t="e">
        <f t="shared" si="23"/>
        <v>#DIV/0!</v>
      </c>
      <c r="AL81" s="185">
        <v>0</v>
      </c>
      <c r="AM81" s="29"/>
      <c r="AN81" s="19" t="e">
        <f t="shared" si="24"/>
        <v>#DIV/0!</v>
      </c>
      <c r="AO81" s="29">
        <v>0</v>
      </c>
      <c r="AP81" s="31"/>
      <c r="AQ81" s="19" t="e">
        <f t="shared" si="25"/>
        <v>#DIV/0!</v>
      </c>
      <c r="AR81" s="28">
        <v>12000</v>
      </c>
      <c r="AS81" s="17">
        <f t="shared" si="26"/>
        <v>12000.001</v>
      </c>
    </row>
    <row r="82" spans="2:45" s="34" customFormat="1" ht="51" customHeight="1" thickBot="1">
      <c r="B82" s="217"/>
      <c r="C82" s="201"/>
      <c r="D82" s="25">
        <v>4</v>
      </c>
      <c r="E82" s="208"/>
      <c r="F82" s="202"/>
      <c r="G82" s="196"/>
      <c r="H82" s="188"/>
      <c r="I82" s="188"/>
      <c r="J82" s="188"/>
      <c r="K82" s="188"/>
      <c r="L82" s="188"/>
      <c r="M82" s="188"/>
      <c r="N82" s="26" t="s">
        <v>33</v>
      </c>
      <c r="O82" s="27" t="s">
        <v>34</v>
      </c>
      <c r="P82" s="25">
        <v>0</v>
      </c>
      <c r="Q82" s="25">
        <v>1</v>
      </c>
      <c r="R82" s="25">
        <v>0.5</v>
      </c>
      <c r="S82" s="25">
        <v>0</v>
      </c>
      <c r="T82" s="128">
        <v>1</v>
      </c>
      <c r="U82" s="29">
        <v>1</v>
      </c>
      <c r="V82" s="19">
        <f t="shared" ref="V82:V113" si="27">U82/T82</f>
        <v>1</v>
      </c>
      <c r="W82" s="30">
        <v>1E-3</v>
      </c>
      <c r="X82" s="31">
        <v>0</v>
      </c>
      <c r="Y82" s="19">
        <f t="shared" ref="Y82:Y113" si="28">X82/W82</f>
        <v>0</v>
      </c>
      <c r="Z82" s="28">
        <v>1</v>
      </c>
      <c r="AA82" s="29"/>
      <c r="AB82" s="19">
        <f t="shared" ref="AB82:AB113" si="29">AA82/Z82</f>
        <v>0</v>
      </c>
      <c r="AC82" s="30">
        <v>1500</v>
      </c>
      <c r="AD82" s="31"/>
      <c r="AE82" s="19">
        <f t="shared" ref="AE82:AE113" si="30">AD82/AC82</f>
        <v>0</v>
      </c>
      <c r="AF82" s="181">
        <v>1</v>
      </c>
      <c r="AG82" s="29"/>
      <c r="AH82" s="19">
        <f t="shared" ref="AH82:AH113" si="31">AG82/AF82</f>
        <v>0</v>
      </c>
      <c r="AI82" s="29">
        <v>0</v>
      </c>
      <c r="AJ82" s="31"/>
      <c r="AK82" s="19" t="e">
        <f t="shared" ref="AK82:AK113" si="32">AJ82/AI82</f>
        <v>#DIV/0!</v>
      </c>
      <c r="AL82" s="185">
        <v>1</v>
      </c>
      <c r="AM82" s="29"/>
      <c r="AN82" s="19">
        <f t="shared" ref="AN82:AN113" si="33">AM82/AL82</f>
        <v>0</v>
      </c>
      <c r="AO82" s="29">
        <v>0</v>
      </c>
      <c r="AP82" s="31"/>
      <c r="AQ82" s="19" t="e">
        <f t="shared" ref="AQ82:AQ113" si="34">AP82/AO82</f>
        <v>#DIV/0!</v>
      </c>
      <c r="AR82" s="28">
        <v>1500</v>
      </c>
      <c r="AS82" s="17">
        <f t="shared" ref="AS82:AS113" si="35">+W82+AC82+AI82+AO82</f>
        <v>1500.001</v>
      </c>
    </row>
    <row r="83" spans="2:45" s="34" customFormat="1" ht="63.75" customHeight="1" thickBot="1">
      <c r="B83" s="217"/>
      <c r="C83" s="201"/>
      <c r="D83" s="25">
        <v>5</v>
      </c>
      <c r="E83" s="208"/>
      <c r="F83" s="202"/>
      <c r="G83" s="196"/>
      <c r="H83" s="188"/>
      <c r="I83" s="188"/>
      <c r="J83" s="188"/>
      <c r="K83" s="188"/>
      <c r="L83" s="188"/>
      <c r="M83" s="188"/>
      <c r="N83" s="26" t="s">
        <v>35</v>
      </c>
      <c r="O83" s="27" t="s">
        <v>32</v>
      </c>
      <c r="P83" s="25">
        <v>0</v>
      </c>
      <c r="Q83" s="25">
        <v>1</v>
      </c>
      <c r="R83" s="25">
        <v>0.5</v>
      </c>
      <c r="S83" s="25">
        <v>0</v>
      </c>
      <c r="T83" s="128">
        <v>1E-3</v>
      </c>
      <c r="U83" s="29">
        <v>0</v>
      </c>
      <c r="V83" s="19">
        <f t="shared" si="27"/>
        <v>0</v>
      </c>
      <c r="W83" s="30">
        <v>1E-3</v>
      </c>
      <c r="X83" s="31">
        <v>0</v>
      </c>
      <c r="Y83" s="19">
        <f t="shared" si="28"/>
        <v>0</v>
      </c>
      <c r="Z83" s="28">
        <v>1</v>
      </c>
      <c r="AA83" s="29"/>
      <c r="AB83" s="19">
        <f t="shared" si="29"/>
        <v>0</v>
      </c>
      <c r="AC83" s="30">
        <v>12000</v>
      </c>
      <c r="AD83" s="31"/>
      <c r="AE83" s="19">
        <f t="shared" si="30"/>
        <v>0</v>
      </c>
      <c r="AF83" s="181">
        <v>1</v>
      </c>
      <c r="AG83" s="29"/>
      <c r="AH83" s="19">
        <f t="shared" si="31"/>
        <v>0</v>
      </c>
      <c r="AI83" s="29">
        <v>0</v>
      </c>
      <c r="AJ83" s="31"/>
      <c r="AK83" s="19" t="e">
        <f t="shared" si="32"/>
        <v>#DIV/0!</v>
      </c>
      <c r="AL83" s="185">
        <v>1</v>
      </c>
      <c r="AM83" s="29"/>
      <c r="AN83" s="19">
        <f t="shared" si="33"/>
        <v>0</v>
      </c>
      <c r="AO83" s="29">
        <v>0</v>
      </c>
      <c r="AP83" s="31"/>
      <c r="AQ83" s="19" t="e">
        <f t="shared" si="34"/>
        <v>#DIV/0!</v>
      </c>
      <c r="AR83" s="28">
        <v>12000</v>
      </c>
      <c r="AS83" s="17">
        <f t="shared" si="35"/>
        <v>12000.001</v>
      </c>
    </row>
    <row r="84" spans="2:45" s="34" customFormat="1" ht="76.5" customHeight="1" thickBot="1">
      <c r="B84" s="217"/>
      <c r="C84" s="201"/>
      <c r="D84" s="25">
        <v>6</v>
      </c>
      <c r="E84" s="208"/>
      <c r="F84" s="202"/>
      <c r="G84" s="196"/>
      <c r="H84" s="188"/>
      <c r="I84" s="188"/>
      <c r="J84" s="188"/>
      <c r="K84" s="188"/>
      <c r="L84" s="188"/>
      <c r="M84" s="188"/>
      <c r="N84" s="26" t="s">
        <v>36</v>
      </c>
      <c r="O84" s="27" t="s">
        <v>32</v>
      </c>
      <c r="P84" s="25">
        <v>0</v>
      </c>
      <c r="Q84" s="25">
        <v>1</v>
      </c>
      <c r="R84" s="25">
        <v>0.5</v>
      </c>
      <c r="S84" s="25">
        <v>0</v>
      </c>
      <c r="T84" s="128">
        <v>1E-3</v>
      </c>
      <c r="U84" s="29">
        <v>0</v>
      </c>
      <c r="V84" s="19">
        <f t="shared" si="27"/>
        <v>0</v>
      </c>
      <c r="W84" s="30">
        <v>1E-3</v>
      </c>
      <c r="X84" s="31">
        <v>0</v>
      </c>
      <c r="Y84" s="19">
        <f t="shared" si="28"/>
        <v>0</v>
      </c>
      <c r="Z84" s="28">
        <v>0</v>
      </c>
      <c r="AA84" s="29"/>
      <c r="AB84" s="19" t="e">
        <f t="shared" si="29"/>
        <v>#DIV/0!</v>
      </c>
      <c r="AC84" s="30">
        <v>0</v>
      </c>
      <c r="AD84" s="31"/>
      <c r="AE84" s="19" t="e">
        <f t="shared" si="30"/>
        <v>#DIV/0!</v>
      </c>
      <c r="AF84" s="181">
        <v>1</v>
      </c>
      <c r="AG84" s="29"/>
      <c r="AH84" s="19">
        <f t="shared" si="31"/>
        <v>0</v>
      </c>
      <c r="AI84" s="29">
        <v>12000</v>
      </c>
      <c r="AJ84" s="31"/>
      <c r="AK84" s="19">
        <f t="shared" si="32"/>
        <v>0</v>
      </c>
      <c r="AL84" s="185">
        <v>1</v>
      </c>
      <c r="AM84" s="29"/>
      <c r="AN84" s="19">
        <f t="shared" si="33"/>
        <v>0</v>
      </c>
      <c r="AO84" s="29">
        <v>0</v>
      </c>
      <c r="AP84" s="31"/>
      <c r="AQ84" s="19" t="e">
        <f t="shared" si="34"/>
        <v>#DIV/0!</v>
      </c>
      <c r="AR84" s="28">
        <v>12000</v>
      </c>
      <c r="AS84" s="17">
        <f t="shared" si="35"/>
        <v>12000.001</v>
      </c>
    </row>
    <row r="85" spans="2:45" s="34" customFormat="1" ht="51" customHeight="1" thickBot="1">
      <c r="B85" s="217"/>
      <c r="C85" s="201"/>
      <c r="D85" s="25">
        <v>7</v>
      </c>
      <c r="E85" s="208"/>
      <c r="F85" s="202"/>
      <c r="G85" s="196"/>
      <c r="H85" s="188"/>
      <c r="I85" s="188"/>
      <c r="J85" s="188"/>
      <c r="K85" s="188"/>
      <c r="L85" s="188"/>
      <c r="M85" s="188"/>
      <c r="N85" s="26" t="s">
        <v>37</v>
      </c>
      <c r="O85" s="27" t="s">
        <v>233</v>
      </c>
      <c r="P85" s="25">
        <v>0</v>
      </c>
      <c r="Q85" s="25">
        <v>1</v>
      </c>
      <c r="R85" s="25">
        <v>1</v>
      </c>
      <c r="S85" s="25">
        <v>0</v>
      </c>
      <c r="T85" s="128">
        <v>1E-3</v>
      </c>
      <c r="U85" s="29">
        <v>0</v>
      </c>
      <c r="V85" s="19">
        <f t="shared" si="27"/>
        <v>0</v>
      </c>
      <c r="W85" s="30">
        <v>1E-3</v>
      </c>
      <c r="X85" s="31">
        <v>0</v>
      </c>
      <c r="Y85" s="19">
        <f t="shared" si="28"/>
        <v>0</v>
      </c>
      <c r="Z85" s="28">
        <v>0</v>
      </c>
      <c r="AA85" s="29"/>
      <c r="AB85" s="19" t="e">
        <f t="shared" si="29"/>
        <v>#DIV/0!</v>
      </c>
      <c r="AC85" s="30">
        <v>0</v>
      </c>
      <c r="AD85" s="31"/>
      <c r="AE85" s="19" t="e">
        <f t="shared" si="30"/>
        <v>#DIV/0!</v>
      </c>
      <c r="AF85" s="181">
        <v>1</v>
      </c>
      <c r="AG85" s="29"/>
      <c r="AH85" s="19">
        <f t="shared" si="31"/>
        <v>0</v>
      </c>
      <c r="AI85" s="29">
        <v>2500</v>
      </c>
      <c r="AJ85" s="31"/>
      <c r="AK85" s="19">
        <f t="shared" si="32"/>
        <v>0</v>
      </c>
      <c r="AL85" s="185">
        <v>1</v>
      </c>
      <c r="AM85" s="29"/>
      <c r="AN85" s="19">
        <f t="shared" si="33"/>
        <v>0</v>
      </c>
      <c r="AO85" s="29">
        <v>0</v>
      </c>
      <c r="AP85" s="31"/>
      <c r="AQ85" s="19" t="e">
        <f t="shared" si="34"/>
        <v>#DIV/0!</v>
      </c>
      <c r="AR85" s="28">
        <v>2500</v>
      </c>
      <c r="AS85" s="17">
        <f t="shared" si="35"/>
        <v>2500.0010000000002</v>
      </c>
    </row>
    <row r="86" spans="2:45" s="34" customFormat="1" ht="63.75" customHeight="1" thickBot="1">
      <c r="B86" s="217"/>
      <c r="C86" s="201"/>
      <c r="D86" s="25">
        <v>8</v>
      </c>
      <c r="E86" s="208"/>
      <c r="F86" s="202"/>
      <c r="G86" s="196"/>
      <c r="H86" s="189"/>
      <c r="I86" s="189"/>
      <c r="J86" s="189"/>
      <c r="K86" s="189"/>
      <c r="L86" s="189"/>
      <c r="M86" s="189"/>
      <c r="N86" s="26" t="s">
        <v>38</v>
      </c>
      <c r="O86" s="27" t="s">
        <v>19</v>
      </c>
      <c r="P86" s="25">
        <v>0</v>
      </c>
      <c r="Q86" s="25">
        <v>30</v>
      </c>
      <c r="R86" s="25">
        <v>1</v>
      </c>
      <c r="S86" s="25">
        <v>0</v>
      </c>
      <c r="T86" s="128">
        <v>1E-3</v>
      </c>
      <c r="U86" s="29">
        <v>0</v>
      </c>
      <c r="V86" s="19">
        <f t="shared" si="27"/>
        <v>0</v>
      </c>
      <c r="W86" s="30">
        <v>1E-3</v>
      </c>
      <c r="X86" s="31">
        <v>0</v>
      </c>
      <c r="Y86" s="19">
        <f t="shared" si="28"/>
        <v>0</v>
      </c>
      <c r="Z86" s="28">
        <v>30</v>
      </c>
      <c r="AA86" s="29"/>
      <c r="AB86" s="19">
        <f t="shared" si="29"/>
        <v>0</v>
      </c>
      <c r="AC86" s="30">
        <v>8500</v>
      </c>
      <c r="AD86" s="31"/>
      <c r="AE86" s="19">
        <f t="shared" si="30"/>
        <v>0</v>
      </c>
      <c r="AF86" s="181">
        <v>0</v>
      </c>
      <c r="AG86" s="29"/>
      <c r="AH86" s="19" t="e">
        <f t="shared" si="31"/>
        <v>#DIV/0!</v>
      </c>
      <c r="AI86" s="29">
        <v>0</v>
      </c>
      <c r="AJ86" s="31"/>
      <c r="AK86" s="19" t="e">
        <f t="shared" si="32"/>
        <v>#DIV/0!</v>
      </c>
      <c r="AL86" s="185">
        <v>0</v>
      </c>
      <c r="AM86" s="29"/>
      <c r="AN86" s="19" t="e">
        <f t="shared" si="33"/>
        <v>#DIV/0!</v>
      </c>
      <c r="AO86" s="29">
        <v>0</v>
      </c>
      <c r="AP86" s="31"/>
      <c r="AQ86" s="19" t="e">
        <f t="shared" si="34"/>
        <v>#DIV/0!</v>
      </c>
      <c r="AR86" s="28">
        <v>8500</v>
      </c>
      <c r="AS86" s="17">
        <f t="shared" si="35"/>
        <v>8500.0010000000002</v>
      </c>
    </row>
    <row r="87" spans="2:45" s="34" customFormat="1" ht="51.75" thickBot="1">
      <c r="B87" s="217"/>
      <c r="C87" s="201" t="s">
        <v>20</v>
      </c>
      <c r="D87" s="25">
        <v>1</v>
      </c>
      <c r="E87" s="209" t="s">
        <v>66</v>
      </c>
      <c r="F87" s="202" t="s">
        <v>21</v>
      </c>
      <c r="G87" s="200" t="s">
        <v>22</v>
      </c>
      <c r="H87" s="200">
        <v>0</v>
      </c>
      <c r="I87" s="200">
        <v>50</v>
      </c>
      <c r="J87" s="200">
        <v>0</v>
      </c>
      <c r="K87" s="200">
        <v>0</v>
      </c>
      <c r="L87" s="190">
        <f>AVERAGE(V87:V91)</f>
        <v>0</v>
      </c>
      <c r="M87" s="190">
        <f>AVERAGE(Y87:Y91)</f>
        <v>0</v>
      </c>
      <c r="N87" s="26" t="s">
        <v>23</v>
      </c>
      <c r="O87" s="27" t="s">
        <v>24</v>
      </c>
      <c r="P87" s="25">
        <v>0</v>
      </c>
      <c r="Q87" s="25">
        <v>2</v>
      </c>
      <c r="R87" s="25">
        <v>0.5</v>
      </c>
      <c r="S87" s="25">
        <v>0</v>
      </c>
      <c r="T87" s="128">
        <v>1E-3</v>
      </c>
      <c r="U87" s="29">
        <v>0</v>
      </c>
      <c r="V87" s="19">
        <f t="shared" si="27"/>
        <v>0</v>
      </c>
      <c r="W87" s="30">
        <v>1E-3</v>
      </c>
      <c r="X87" s="31">
        <v>0</v>
      </c>
      <c r="Y87" s="19">
        <f t="shared" si="28"/>
        <v>0</v>
      </c>
      <c r="Z87" s="28">
        <v>0</v>
      </c>
      <c r="AA87" s="29"/>
      <c r="AB87" s="19" t="e">
        <f t="shared" si="29"/>
        <v>#DIV/0!</v>
      </c>
      <c r="AC87" s="30">
        <v>0</v>
      </c>
      <c r="AD87" s="31"/>
      <c r="AE87" s="19" t="e">
        <f t="shared" si="30"/>
        <v>#DIV/0!</v>
      </c>
      <c r="AF87" s="181">
        <v>1</v>
      </c>
      <c r="AG87" s="29"/>
      <c r="AH87" s="19">
        <f t="shared" si="31"/>
        <v>0</v>
      </c>
      <c r="AI87" s="29">
        <v>8000</v>
      </c>
      <c r="AJ87" s="31"/>
      <c r="AK87" s="19">
        <f t="shared" si="32"/>
        <v>0</v>
      </c>
      <c r="AL87" s="185">
        <v>2</v>
      </c>
      <c r="AM87" s="29"/>
      <c r="AN87" s="19">
        <f t="shared" si="33"/>
        <v>0</v>
      </c>
      <c r="AO87" s="29">
        <v>8000</v>
      </c>
      <c r="AP87" s="31"/>
      <c r="AQ87" s="19">
        <f t="shared" si="34"/>
        <v>0</v>
      </c>
      <c r="AR87" s="28">
        <v>16000</v>
      </c>
      <c r="AS87" s="17">
        <f t="shared" si="35"/>
        <v>16000.001</v>
      </c>
    </row>
    <row r="88" spans="2:45" s="34" customFormat="1" ht="39" thickBot="1">
      <c r="B88" s="217"/>
      <c r="C88" s="201"/>
      <c r="D88" s="25">
        <v>2</v>
      </c>
      <c r="E88" s="210"/>
      <c r="F88" s="202"/>
      <c r="G88" s="191"/>
      <c r="H88" s="191"/>
      <c r="I88" s="191"/>
      <c r="J88" s="191"/>
      <c r="K88" s="191"/>
      <c r="L88" s="191"/>
      <c r="M88" s="191"/>
      <c r="N88" s="26" t="s">
        <v>25</v>
      </c>
      <c r="O88" s="27" t="s">
        <v>26</v>
      </c>
      <c r="P88" s="25">
        <v>0</v>
      </c>
      <c r="Q88" s="25">
        <v>1</v>
      </c>
      <c r="R88" s="25">
        <v>0.5</v>
      </c>
      <c r="S88" s="25">
        <v>0</v>
      </c>
      <c r="T88" s="128">
        <v>1E-3</v>
      </c>
      <c r="U88" s="29">
        <v>0</v>
      </c>
      <c r="V88" s="19">
        <f t="shared" si="27"/>
        <v>0</v>
      </c>
      <c r="W88" s="30">
        <v>1E-3</v>
      </c>
      <c r="X88" s="31">
        <v>0</v>
      </c>
      <c r="Y88" s="19">
        <f t="shared" si="28"/>
        <v>0</v>
      </c>
      <c r="Z88" s="28">
        <v>0</v>
      </c>
      <c r="AA88" s="29"/>
      <c r="AB88" s="19" t="e">
        <f t="shared" si="29"/>
        <v>#DIV/0!</v>
      </c>
      <c r="AC88" s="30">
        <v>0</v>
      </c>
      <c r="AD88" s="31"/>
      <c r="AE88" s="19" t="e">
        <f t="shared" si="30"/>
        <v>#DIV/0!</v>
      </c>
      <c r="AF88" s="181">
        <v>0</v>
      </c>
      <c r="AG88" s="29"/>
      <c r="AH88" s="19" t="e">
        <f t="shared" si="31"/>
        <v>#DIV/0!</v>
      </c>
      <c r="AI88" s="29">
        <v>0</v>
      </c>
      <c r="AJ88" s="31"/>
      <c r="AK88" s="19" t="e">
        <f t="shared" si="32"/>
        <v>#DIV/0!</v>
      </c>
      <c r="AL88" s="185">
        <v>1</v>
      </c>
      <c r="AM88" s="29"/>
      <c r="AN88" s="19">
        <f t="shared" si="33"/>
        <v>0</v>
      </c>
      <c r="AO88" s="29">
        <v>20000</v>
      </c>
      <c r="AP88" s="31"/>
      <c r="AQ88" s="19">
        <f t="shared" si="34"/>
        <v>0</v>
      </c>
      <c r="AR88" s="28">
        <v>20000</v>
      </c>
      <c r="AS88" s="17">
        <f t="shared" si="35"/>
        <v>20000.001</v>
      </c>
    </row>
    <row r="89" spans="2:45" s="34" customFormat="1" ht="77.25" thickBot="1">
      <c r="B89" s="217"/>
      <c r="C89" s="201"/>
      <c r="D89" s="25">
        <v>3</v>
      </c>
      <c r="E89" s="210"/>
      <c r="F89" s="202"/>
      <c r="G89" s="191"/>
      <c r="H89" s="191"/>
      <c r="I89" s="191"/>
      <c r="J89" s="191"/>
      <c r="K89" s="191"/>
      <c r="L89" s="191"/>
      <c r="M89" s="191"/>
      <c r="N89" s="26" t="s">
        <v>27</v>
      </c>
      <c r="O89" s="27" t="s">
        <v>28</v>
      </c>
      <c r="P89" s="25">
        <v>0</v>
      </c>
      <c r="Q89" s="25">
        <v>6</v>
      </c>
      <c r="R89" s="25">
        <v>1</v>
      </c>
      <c r="S89" s="25">
        <v>0</v>
      </c>
      <c r="T89" s="128">
        <v>1E-3</v>
      </c>
      <c r="U89" s="29">
        <v>0</v>
      </c>
      <c r="V89" s="19">
        <f t="shared" si="27"/>
        <v>0</v>
      </c>
      <c r="W89" s="30">
        <v>1E-3</v>
      </c>
      <c r="X89" s="31">
        <v>0</v>
      </c>
      <c r="Y89" s="19">
        <f t="shared" si="28"/>
        <v>0</v>
      </c>
      <c r="Z89" s="28">
        <v>1</v>
      </c>
      <c r="AA89" s="29"/>
      <c r="AB89" s="19">
        <f t="shared" si="29"/>
        <v>0</v>
      </c>
      <c r="AC89" s="30">
        <v>2000</v>
      </c>
      <c r="AD89" s="31"/>
      <c r="AE89" s="19">
        <f t="shared" si="30"/>
        <v>0</v>
      </c>
      <c r="AF89" s="181">
        <v>4</v>
      </c>
      <c r="AG89" s="29"/>
      <c r="AH89" s="19">
        <f t="shared" si="31"/>
        <v>0</v>
      </c>
      <c r="AI89" s="29">
        <v>4500</v>
      </c>
      <c r="AJ89" s="31"/>
      <c r="AK89" s="19">
        <f t="shared" si="32"/>
        <v>0</v>
      </c>
      <c r="AL89" s="185">
        <v>6</v>
      </c>
      <c r="AM89" s="29"/>
      <c r="AN89" s="19">
        <f t="shared" si="33"/>
        <v>0</v>
      </c>
      <c r="AO89" s="29">
        <v>3000</v>
      </c>
      <c r="AP89" s="31"/>
      <c r="AQ89" s="19">
        <f t="shared" si="34"/>
        <v>0</v>
      </c>
      <c r="AR89" s="28">
        <v>9500</v>
      </c>
      <c r="AS89" s="17">
        <f t="shared" si="35"/>
        <v>9500.0010000000002</v>
      </c>
    </row>
    <row r="90" spans="2:45" s="34" customFormat="1" ht="39" thickBot="1">
      <c r="B90" s="217"/>
      <c r="C90" s="201"/>
      <c r="D90" s="25">
        <v>4</v>
      </c>
      <c r="E90" s="210"/>
      <c r="F90" s="202"/>
      <c r="G90" s="191"/>
      <c r="H90" s="191"/>
      <c r="I90" s="191"/>
      <c r="J90" s="191"/>
      <c r="K90" s="191"/>
      <c r="L90" s="191"/>
      <c r="M90" s="191"/>
      <c r="N90" s="26" t="s">
        <v>29</v>
      </c>
      <c r="O90" s="27" t="s">
        <v>507</v>
      </c>
      <c r="P90" s="25">
        <v>0</v>
      </c>
      <c r="Q90" s="25">
        <v>1</v>
      </c>
      <c r="R90" s="25">
        <v>1</v>
      </c>
      <c r="S90" s="25">
        <v>0</v>
      </c>
      <c r="T90" s="128">
        <v>1E-3</v>
      </c>
      <c r="U90" s="29">
        <v>0</v>
      </c>
      <c r="V90" s="19">
        <f t="shared" si="27"/>
        <v>0</v>
      </c>
      <c r="W90" s="30">
        <v>1E-3</v>
      </c>
      <c r="X90" s="31">
        <v>0</v>
      </c>
      <c r="Y90" s="19">
        <f t="shared" si="28"/>
        <v>0</v>
      </c>
      <c r="Z90" s="28">
        <v>0</v>
      </c>
      <c r="AA90" s="29"/>
      <c r="AB90" s="19" t="e">
        <f t="shared" si="29"/>
        <v>#DIV/0!</v>
      </c>
      <c r="AC90" s="30">
        <v>0</v>
      </c>
      <c r="AD90" s="31"/>
      <c r="AE90" s="19" t="e">
        <f t="shared" si="30"/>
        <v>#DIV/0!</v>
      </c>
      <c r="AF90" s="181">
        <v>1</v>
      </c>
      <c r="AG90" s="29"/>
      <c r="AH90" s="19">
        <f t="shared" si="31"/>
        <v>0</v>
      </c>
      <c r="AI90" s="29">
        <v>1000</v>
      </c>
      <c r="AJ90" s="31"/>
      <c r="AK90" s="19">
        <f t="shared" si="32"/>
        <v>0</v>
      </c>
      <c r="AL90" s="185">
        <v>1</v>
      </c>
      <c r="AM90" s="29"/>
      <c r="AN90" s="19">
        <f t="shared" si="33"/>
        <v>0</v>
      </c>
      <c r="AO90" s="29">
        <v>0</v>
      </c>
      <c r="AP90" s="31"/>
      <c r="AQ90" s="19" t="e">
        <f t="shared" si="34"/>
        <v>#DIV/0!</v>
      </c>
      <c r="AR90" s="28">
        <v>1000</v>
      </c>
      <c r="AS90" s="17">
        <f t="shared" si="35"/>
        <v>1000.001</v>
      </c>
    </row>
    <row r="91" spans="2:45" s="34" customFormat="1" ht="39" thickBot="1">
      <c r="B91" s="217"/>
      <c r="C91" s="201"/>
      <c r="D91" s="25">
        <v>5</v>
      </c>
      <c r="E91" s="211"/>
      <c r="F91" s="202"/>
      <c r="G91" s="192"/>
      <c r="H91" s="192"/>
      <c r="I91" s="192"/>
      <c r="J91" s="192"/>
      <c r="K91" s="192"/>
      <c r="L91" s="192"/>
      <c r="M91" s="192"/>
      <c r="N91" s="26" t="s">
        <v>508</v>
      </c>
      <c r="O91" s="27" t="s">
        <v>509</v>
      </c>
      <c r="P91" s="25">
        <v>0</v>
      </c>
      <c r="Q91" s="25">
        <v>1</v>
      </c>
      <c r="R91" s="25">
        <v>0.5</v>
      </c>
      <c r="S91" s="25">
        <v>0</v>
      </c>
      <c r="T91" s="128">
        <v>1E-3</v>
      </c>
      <c r="U91" s="29">
        <v>0</v>
      </c>
      <c r="V91" s="19">
        <f t="shared" si="27"/>
        <v>0</v>
      </c>
      <c r="W91" s="30">
        <v>1E-3</v>
      </c>
      <c r="X91" s="31">
        <v>0</v>
      </c>
      <c r="Y91" s="19">
        <f t="shared" si="28"/>
        <v>0</v>
      </c>
      <c r="Z91" s="28">
        <v>1</v>
      </c>
      <c r="AA91" s="29"/>
      <c r="AB91" s="19">
        <f t="shared" si="29"/>
        <v>0</v>
      </c>
      <c r="AC91" s="30">
        <v>1500</v>
      </c>
      <c r="AD91" s="31"/>
      <c r="AE91" s="19">
        <f t="shared" si="30"/>
        <v>0</v>
      </c>
      <c r="AF91" s="181">
        <v>1</v>
      </c>
      <c r="AG91" s="29"/>
      <c r="AH91" s="19">
        <f t="shared" si="31"/>
        <v>0</v>
      </c>
      <c r="AI91" s="29">
        <v>0</v>
      </c>
      <c r="AJ91" s="31"/>
      <c r="AK91" s="19" t="e">
        <f t="shared" si="32"/>
        <v>#DIV/0!</v>
      </c>
      <c r="AL91" s="185">
        <v>1</v>
      </c>
      <c r="AM91" s="29"/>
      <c r="AN91" s="19">
        <f t="shared" si="33"/>
        <v>0</v>
      </c>
      <c r="AO91" s="29">
        <v>0</v>
      </c>
      <c r="AP91" s="31"/>
      <c r="AQ91" s="19" t="e">
        <f t="shared" si="34"/>
        <v>#DIV/0!</v>
      </c>
      <c r="AR91" s="28">
        <v>1500</v>
      </c>
      <c r="AS91" s="17">
        <f t="shared" si="35"/>
        <v>1500.001</v>
      </c>
    </row>
    <row r="92" spans="2:45" s="34" customFormat="1" ht="76.5" customHeight="1" thickBot="1">
      <c r="B92" s="217"/>
      <c r="C92" s="201"/>
      <c r="D92" s="25">
        <v>6</v>
      </c>
      <c r="E92" s="209" t="s">
        <v>67</v>
      </c>
      <c r="F92" s="203" t="s">
        <v>510</v>
      </c>
      <c r="G92" s="200" t="s">
        <v>511</v>
      </c>
      <c r="H92" s="197">
        <v>0</v>
      </c>
      <c r="I92" s="197">
        <v>200</v>
      </c>
      <c r="J92" s="197">
        <v>0</v>
      </c>
      <c r="K92" s="197">
        <v>0</v>
      </c>
      <c r="L92" s="187">
        <f>AVERAGE(V92:V93)</f>
        <v>0.49997500124993749</v>
      </c>
      <c r="M92" s="187">
        <f>AVERAGE(Y92:Y93)</f>
        <v>0.46</v>
      </c>
      <c r="N92" s="26" t="s">
        <v>512</v>
      </c>
      <c r="O92" s="27" t="s">
        <v>513</v>
      </c>
      <c r="P92" s="25">
        <v>0</v>
      </c>
      <c r="Q92" s="25">
        <v>200</v>
      </c>
      <c r="R92" s="25">
        <v>1</v>
      </c>
      <c r="S92" s="25">
        <v>10</v>
      </c>
      <c r="T92" s="128">
        <v>20.001000000000001</v>
      </c>
      <c r="U92" s="29">
        <v>20</v>
      </c>
      <c r="V92" s="19">
        <f t="shared" si="27"/>
        <v>0.99995000249987498</v>
      </c>
      <c r="W92" s="30">
        <v>5000</v>
      </c>
      <c r="X92" s="31">
        <v>4600</v>
      </c>
      <c r="Y92" s="19">
        <f t="shared" si="28"/>
        <v>0.92</v>
      </c>
      <c r="Z92" s="28">
        <v>60</v>
      </c>
      <c r="AA92" s="29"/>
      <c r="AB92" s="19">
        <f t="shared" si="29"/>
        <v>0</v>
      </c>
      <c r="AC92" s="30">
        <v>1500</v>
      </c>
      <c r="AD92" s="31"/>
      <c r="AE92" s="19">
        <f t="shared" si="30"/>
        <v>0</v>
      </c>
      <c r="AF92" s="181">
        <v>145</v>
      </c>
      <c r="AG92" s="29"/>
      <c r="AH92" s="19">
        <f t="shared" si="31"/>
        <v>0</v>
      </c>
      <c r="AI92" s="29">
        <v>2500</v>
      </c>
      <c r="AJ92" s="31"/>
      <c r="AK92" s="19">
        <f t="shared" si="32"/>
        <v>0</v>
      </c>
      <c r="AL92" s="185">
        <v>200</v>
      </c>
      <c r="AM92" s="29"/>
      <c r="AN92" s="19">
        <f t="shared" si="33"/>
        <v>0</v>
      </c>
      <c r="AO92" s="29">
        <v>2500</v>
      </c>
      <c r="AP92" s="31"/>
      <c r="AQ92" s="19">
        <f t="shared" si="34"/>
        <v>0</v>
      </c>
      <c r="AR92" s="28">
        <v>11500</v>
      </c>
      <c r="AS92" s="17">
        <f t="shared" si="35"/>
        <v>11500</v>
      </c>
    </row>
    <row r="93" spans="2:45" s="34" customFormat="1" ht="39" thickBot="1">
      <c r="B93" s="217"/>
      <c r="C93" s="201"/>
      <c r="D93" s="25">
        <v>7</v>
      </c>
      <c r="E93" s="210"/>
      <c r="F93" s="205"/>
      <c r="G93" s="192"/>
      <c r="H93" s="189"/>
      <c r="I93" s="189"/>
      <c r="J93" s="189"/>
      <c r="K93" s="189"/>
      <c r="L93" s="189"/>
      <c r="M93" s="189"/>
      <c r="N93" s="26" t="s">
        <v>514</v>
      </c>
      <c r="O93" s="27" t="s">
        <v>515</v>
      </c>
      <c r="P93" s="25">
        <v>0</v>
      </c>
      <c r="Q93" s="25">
        <v>100</v>
      </c>
      <c r="R93" s="25">
        <v>1</v>
      </c>
      <c r="S93" s="25">
        <v>0</v>
      </c>
      <c r="T93" s="128">
        <v>1E-3</v>
      </c>
      <c r="U93" s="29">
        <v>0</v>
      </c>
      <c r="V93" s="19">
        <f t="shared" si="27"/>
        <v>0</v>
      </c>
      <c r="W93" s="30">
        <v>1E-3</v>
      </c>
      <c r="X93" s="31">
        <v>0</v>
      </c>
      <c r="Y93" s="19">
        <f t="shared" si="28"/>
        <v>0</v>
      </c>
      <c r="Z93" s="28">
        <v>20</v>
      </c>
      <c r="AA93" s="29"/>
      <c r="AB93" s="19">
        <f t="shared" si="29"/>
        <v>0</v>
      </c>
      <c r="AC93" s="30">
        <v>1500</v>
      </c>
      <c r="AD93" s="31"/>
      <c r="AE93" s="19">
        <f t="shared" si="30"/>
        <v>0</v>
      </c>
      <c r="AF93" s="181">
        <v>70</v>
      </c>
      <c r="AG93" s="29"/>
      <c r="AH93" s="19">
        <f t="shared" si="31"/>
        <v>0</v>
      </c>
      <c r="AI93" s="29">
        <v>3000</v>
      </c>
      <c r="AJ93" s="31"/>
      <c r="AK93" s="19">
        <f t="shared" si="32"/>
        <v>0</v>
      </c>
      <c r="AL93" s="185">
        <v>100</v>
      </c>
      <c r="AM93" s="29"/>
      <c r="AN93" s="19">
        <f t="shared" si="33"/>
        <v>0</v>
      </c>
      <c r="AO93" s="29">
        <v>2500</v>
      </c>
      <c r="AP93" s="31"/>
      <c r="AQ93" s="19">
        <f t="shared" si="34"/>
        <v>0</v>
      </c>
      <c r="AR93" s="28">
        <v>7000</v>
      </c>
      <c r="AS93" s="17">
        <f t="shared" si="35"/>
        <v>7000.0010000000002</v>
      </c>
    </row>
    <row r="94" spans="2:45" s="34" customFormat="1" ht="26.25" thickBot="1">
      <c r="B94" s="217"/>
      <c r="C94" s="201" t="s">
        <v>516</v>
      </c>
      <c r="D94" s="25">
        <v>1</v>
      </c>
      <c r="E94" s="209" t="s">
        <v>68</v>
      </c>
      <c r="F94" s="203" t="s">
        <v>496</v>
      </c>
      <c r="G94" s="200" t="s">
        <v>497</v>
      </c>
      <c r="H94" s="197">
        <v>60</v>
      </c>
      <c r="I94" s="197">
        <v>90</v>
      </c>
      <c r="J94" s="197">
        <v>10</v>
      </c>
      <c r="K94" s="197">
        <v>0</v>
      </c>
      <c r="L94" s="187">
        <f>AVERAGE(V94:V103)</f>
        <v>0.53332833358332077</v>
      </c>
      <c r="M94" s="187">
        <f>AVERAGE(Y94:Y103)</f>
        <v>0.42758726768613969</v>
      </c>
      <c r="N94" s="26" t="s">
        <v>498</v>
      </c>
      <c r="O94" s="27" t="s">
        <v>499</v>
      </c>
      <c r="P94" s="25">
        <v>0</v>
      </c>
      <c r="Q94" s="25">
        <v>10</v>
      </c>
      <c r="R94" s="25">
        <v>0.5</v>
      </c>
      <c r="S94" s="25">
        <v>5</v>
      </c>
      <c r="T94" s="128">
        <v>3</v>
      </c>
      <c r="U94" s="29">
        <v>4</v>
      </c>
      <c r="V94" s="19">
        <f t="shared" si="27"/>
        <v>1.3333333333333333</v>
      </c>
      <c r="W94" s="30">
        <v>3500</v>
      </c>
      <c r="X94" s="31">
        <v>2990</v>
      </c>
      <c r="Y94" s="19">
        <f t="shared" si="28"/>
        <v>0.85428571428571431</v>
      </c>
      <c r="Z94" s="28">
        <v>6</v>
      </c>
      <c r="AA94" s="29"/>
      <c r="AB94" s="19">
        <f t="shared" si="29"/>
        <v>0</v>
      </c>
      <c r="AC94" s="30">
        <v>15000</v>
      </c>
      <c r="AD94" s="31"/>
      <c r="AE94" s="19">
        <f t="shared" si="30"/>
        <v>0</v>
      </c>
      <c r="AF94" s="181">
        <v>8</v>
      </c>
      <c r="AG94" s="29"/>
      <c r="AH94" s="19">
        <f t="shared" si="31"/>
        <v>0</v>
      </c>
      <c r="AI94" s="29">
        <v>15000</v>
      </c>
      <c r="AJ94" s="31"/>
      <c r="AK94" s="19">
        <f t="shared" si="32"/>
        <v>0</v>
      </c>
      <c r="AL94" s="185">
        <v>10</v>
      </c>
      <c r="AM94" s="29"/>
      <c r="AN94" s="19">
        <f t="shared" si="33"/>
        <v>0</v>
      </c>
      <c r="AO94" s="29">
        <v>15000</v>
      </c>
      <c r="AP94" s="31"/>
      <c r="AQ94" s="19">
        <f t="shared" si="34"/>
        <v>0</v>
      </c>
      <c r="AR94" s="28">
        <v>48500</v>
      </c>
      <c r="AS94" s="17">
        <f t="shared" si="35"/>
        <v>48500</v>
      </c>
    </row>
    <row r="95" spans="2:45" s="34" customFormat="1" ht="51" customHeight="1" thickBot="1">
      <c r="B95" s="217"/>
      <c r="C95" s="201"/>
      <c r="D95" s="25">
        <v>2</v>
      </c>
      <c r="E95" s="210"/>
      <c r="F95" s="204"/>
      <c r="G95" s="191"/>
      <c r="H95" s="188"/>
      <c r="I95" s="188"/>
      <c r="J95" s="188"/>
      <c r="K95" s="188"/>
      <c r="L95" s="188"/>
      <c r="M95" s="188"/>
      <c r="N95" s="26" t="s">
        <v>500</v>
      </c>
      <c r="O95" s="27" t="s">
        <v>501</v>
      </c>
      <c r="P95" s="25">
        <v>0</v>
      </c>
      <c r="Q95" s="25">
        <v>28</v>
      </c>
      <c r="R95" s="25">
        <v>1</v>
      </c>
      <c r="S95" s="25">
        <v>5</v>
      </c>
      <c r="T95" s="128">
        <v>7</v>
      </c>
      <c r="U95" s="29">
        <v>7</v>
      </c>
      <c r="V95" s="19">
        <f t="shared" si="27"/>
        <v>1</v>
      </c>
      <c r="W95" s="30">
        <v>262000</v>
      </c>
      <c r="X95" s="31">
        <v>280000</v>
      </c>
      <c r="Y95" s="19">
        <f t="shared" si="28"/>
        <v>1.0687022900763359</v>
      </c>
      <c r="Z95" s="28">
        <v>14</v>
      </c>
      <c r="AA95" s="29"/>
      <c r="AB95" s="19">
        <f t="shared" si="29"/>
        <v>0</v>
      </c>
      <c r="AC95" s="30">
        <v>190163.81</v>
      </c>
      <c r="AD95" s="31"/>
      <c r="AE95" s="19">
        <f t="shared" si="30"/>
        <v>0</v>
      </c>
      <c r="AF95" s="181">
        <v>21</v>
      </c>
      <c r="AG95" s="29"/>
      <c r="AH95" s="19">
        <f t="shared" si="31"/>
        <v>0</v>
      </c>
      <c r="AI95" s="29">
        <v>251920</v>
      </c>
      <c r="AJ95" s="31"/>
      <c r="AK95" s="19">
        <f t="shared" si="32"/>
        <v>0</v>
      </c>
      <c r="AL95" s="185">
        <v>28</v>
      </c>
      <c r="AM95" s="29"/>
      <c r="AN95" s="19">
        <f t="shared" si="33"/>
        <v>0</v>
      </c>
      <c r="AO95" s="29">
        <v>267000</v>
      </c>
      <c r="AP95" s="31"/>
      <c r="AQ95" s="19">
        <f t="shared" si="34"/>
        <v>0</v>
      </c>
      <c r="AR95" s="28">
        <v>971082.45</v>
      </c>
      <c r="AS95" s="17">
        <f t="shared" si="35"/>
        <v>971083.81</v>
      </c>
    </row>
    <row r="96" spans="2:45" s="34" customFormat="1" ht="38.25" customHeight="1" thickBot="1">
      <c r="B96" s="217"/>
      <c r="C96" s="201"/>
      <c r="D96" s="25">
        <v>3</v>
      </c>
      <c r="E96" s="210"/>
      <c r="F96" s="204"/>
      <c r="G96" s="191"/>
      <c r="H96" s="188"/>
      <c r="I96" s="188"/>
      <c r="J96" s="188"/>
      <c r="K96" s="188"/>
      <c r="L96" s="188"/>
      <c r="M96" s="188"/>
      <c r="N96" s="26" t="s">
        <v>502</v>
      </c>
      <c r="O96" s="27" t="s">
        <v>503</v>
      </c>
      <c r="P96" s="25">
        <v>0</v>
      </c>
      <c r="Q96" s="25">
        <v>1</v>
      </c>
      <c r="R96" s="25">
        <v>1</v>
      </c>
      <c r="S96" s="25">
        <v>0</v>
      </c>
      <c r="T96" s="128">
        <v>1E-3</v>
      </c>
      <c r="U96" s="29">
        <v>0</v>
      </c>
      <c r="V96" s="19">
        <f t="shared" si="27"/>
        <v>0</v>
      </c>
      <c r="W96" s="30">
        <v>1E-3</v>
      </c>
      <c r="X96" s="31">
        <v>0</v>
      </c>
      <c r="Y96" s="19">
        <f t="shared" si="28"/>
        <v>0</v>
      </c>
      <c r="Z96" s="28">
        <v>0</v>
      </c>
      <c r="AA96" s="29"/>
      <c r="AB96" s="19" t="e">
        <f t="shared" si="29"/>
        <v>#DIV/0!</v>
      </c>
      <c r="AC96" s="30">
        <v>0</v>
      </c>
      <c r="AD96" s="31"/>
      <c r="AE96" s="19" t="e">
        <f t="shared" si="30"/>
        <v>#DIV/0!</v>
      </c>
      <c r="AF96" s="181">
        <v>1</v>
      </c>
      <c r="AG96" s="29"/>
      <c r="AH96" s="19">
        <f t="shared" si="31"/>
        <v>0</v>
      </c>
      <c r="AI96" s="29">
        <v>50000</v>
      </c>
      <c r="AJ96" s="31"/>
      <c r="AK96" s="19">
        <f t="shared" si="32"/>
        <v>0</v>
      </c>
      <c r="AL96" s="185">
        <v>1</v>
      </c>
      <c r="AM96" s="29"/>
      <c r="AN96" s="19">
        <f t="shared" si="33"/>
        <v>0</v>
      </c>
      <c r="AO96" s="29">
        <v>0</v>
      </c>
      <c r="AP96" s="31"/>
      <c r="AQ96" s="19" t="e">
        <f t="shared" si="34"/>
        <v>#DIV/0!</v>
      </c>
      <c r="AR96" s="28">
        <v>50000</v>
      </c>
      <c r="AS96" s="17">
        <f t="shared" si="35"/>
        <v>50000.000999999997</v>
      </c>
    </row>
    <row r="97" spans="2:45" s="34" customFormat="1" ht="38.25" customHeight="1" thickBot="1">
      <c r="B97" s="217"/>
      <c r="C97" s="201"/>
      <c r="D97" s="25">
        <v>4</v>
      </c>
      <c r="E97" s="210"/>
      <c r="F97" s="204"/>
      <c r="G97" s="191"/>
      <c r="H97" s="188"/>
      <c r="I97" s="188"/>
      <c r="J97" s="188"/>
      <c r="K97" s="188"/>
      <c r="L97" s="188"/>
      <c r="M97" s="188"/>
      <c r="N97" s="26" t="s">
        <v>504</v>
      </c>
      <c r="O97" s="27" t="s">
        <v>505</v>
      </c>
      <c r="P97" s="25">
        <v>0</v>
      </c>
      <c r="Q97" s="25">
        <v>2</v>
      </c>
      <c r="R97" s="25">
        <v>0.4</v>
      </c>
      <c r="S97" s="25">
        <v>0</v>
      </c>
      <c r="T97" s="128">
        <v>1E-3</v>
      </c>
      <c r="U97" s="29">
        <v>0</v>
      </c>
      <c r="V97" s="19">
        <f t="shared" si="27"/>
        <v>0</v>
      </c>
      <c r="W97" s="30">
        <v>1E-3</v>
      </c>
      <c r="X97" s="31">
        <v>0</v>
      </c>
      <c r="Y97" s="19">
        <f t="shared" si="28"/>
        <v>0</v>
      </c>
      <c r="Z97" s="28">
        <v>1</v>
      </c>
      <c r="AA97" s="29"/>
      <c r="AB97" s="19">
        <f t="shared" si="29"/>
        <v>0</v>
      </c>
      <c r="AC97" s="30">
        <v>20000</v>
      </c>
      <c r="AD97" s="31"/>
      <c r="AE97" s="19">
        <f t="shared" si="30"/>
        <v>0</v>
      </c>
      <c r="AF97" s="181">
        <v>2</v>
      </c>
      <c r="AG97" s="29"/>
      <c r="AH97" s="19">
        <f t="shared" si="31"/>
        <v>0</v>
      </c>
      <c r="AI97" s="29">
        <v>20000</v>
      </c>
      <c r="AJ97" s="31"/>
      <c r="AK97" s="19">
        <f t="shared" si="32"/>
        <v>0</v>
      </c>
      <c r="AL97" s="185">
        <v>0</v>
      </c>
      <c r="AM97" s="29"/>
      <c r="AN97" s="19" t="e">
        <f t="shared" si="33"/>
        <v>#DIV/0!</v>
      </c>
      <c r="AO97" s="29">
        <v>0</v>
      </c>
      <c r="AP97" s="31"/>
      <c r="AQ97" s="19" t="e">
        <f t="shared" si="34"/>
        <v>#DIV/0!</v>
      </c>
      <c r="AR97" s="28">
        <v>40000</v>
      </c>
      <c r="AS97" s="17">
        <f t="shared" si="35"/>
        <v>40000.001000000004</v>
      </c>
    </row>
    <row r="98" spans="2:45" s="34" customFormat="1" ht="76.5" customHeight="1" thickBot="1">
      <c r="B98" s="217"/>
      <c r="C98" s="201"/>
      <c r="D98" s="25">
        <v>5</v>
      </c>
      <c r="E98" s="210"/>
      <c r="F98" s="204"/>
      <c r="G98" s="191"/>
      <c r="H98" s="188"/>
      <c r="I98" s="188"/>
      <c r="J98" s="188"/>
      <c r="K98" s="188"/>
      <c r="L98" s="188"/>
      <c r="M98" s="188"/>
      <c r="N98" s="26" t="s">
        <v>487</v>
      </c>
      <c r="O98" s="27" t="s">
        <v>503</v>
      </c>
      <c r="P98" s="25">
        <v>0</v>
      </c>
      <c r="Q98" s="25">
        <v>1</v>
      </c>
      <c r="R98" s="25">
        <v>1</v>
      </c>
      <c r="S98" s="25">
        <v>0</v>
      </c>
      <c r="T98" s="128">
        <v>1E-3</v>
      </c>
      <c r="U98" s="29">
        <v>0</v>
      </c>
      <c r="V98" s="19">
        <f t="shared" si="27"/>
        <v>0</v>
      </c>
      <c r="W98" s="30">
        <v>1E-3</v>
      </c>
      <c r="X98" s="31">
        <v>0</v>
      </c>
      <c r="Y98" s="19">
        <f t="shared" si="28"/>
        <v>0</v>
      </c>
      <c r="Z98" s="28">
        <v>1</v>
      </c>
      <c r="AA98" s="29"/>
      <c r="AB98" s="19">
        <f t="shared" si="29"/>
        <v>0</v>
      </c>
      <c r="AC98" s="30">
        <v>5000</v>
      </c>
      <c r="AD98" s="31"/>
      <c r="AE98" s="19">
        <f t="shared" si="30"/>
        <v>0</v>
      </c>
      <c r="AF98" s="181">
        <v>0</v>
      </c>
      <c r="AG98" s="29"/>
      <c r="AH98" s="19" t="e">
        <f t="shared" si="31"/>
        <v>#DIV/0!</v>
      </c>
      <c r="AI98" s="29">
        <v>0</v>
      </c>
      <c r="AJ98" s="31"/>
      <c r="AK98" s="19" t="e">
        <f t="shared" si="32"/>
        <v>#DIV/0!</v>
      </c>
      <c r="AL98" s="185">
        <v>0</v>
      </c>
      <c r="AM98" s="29"/>
      <c r="AN98" s="19" t="e">
        <f t="shared" si="33"/>
        <v>#DIV/0!</v>
      </c>
      <c r="AO98" s="29">
        <v>0</v>
      </c>
      <c r="AP98" s="31"/>
      <c r="AQ98" s="19" t="e">
        <f t="shared" si="34"/>
        <v>#DIV/0!</v>
      </c>
      <c r="AR98" s="28">
        <v>5000</v>
      </c>
      <c r="AS98" s="17">
        <f t="shared" si="35"/>
        <v>5000.0010000000002</v>
      </c>
    </row>
    <row r="99" spans="2:45" s="34" customFormat="1" ht="39" thickBot="1">
      <c r="B99" s="217"/>
      <c r="C99" s="201"/>
      <c r="D99" s="25">
        <v>6</v>
      </c>
      <c r="E99" s="210"/>
      <c r="F99" s="204"/>
      <c r="G99" s="191"/>
      <c r="H99" s="188"/>
      <c r="I99" s="188"/>
      <c r="J99" s="188"/>
      <c r="K99" s="188"/>
      <c r="L99" s="188"/>
      <c r="M99" s="188"/>
      <c r="N99" s="26" t="s">
        <v>488</v>
      </c>
      <c r="O99" s="27" t="s">
        <v>489</v>
      </c>
      <c r="P99" s="25">
        <v>0</v>
      </c>
      <c r="Q99" s="25">
        <v>10</v>
      </c>
      <c r="R99" s="25">
        <v>1</v>
      </c>
      <c r="S99" s="25">
        <v>0</v>
      </c>
      <c r="T99" s="128">
        <v>1E-3</v>
      </c>
      <c r="U99" s="29">
        <v>0</v>
      </c>
      <c r="V99" s="19">
        <f t="shared" si="27"/>
        <v>0</v>
      </c>
      <c r="W99" s="30">
        <v>1E-3</v>
      </c>
      <c r="X99" s="31">
        <v>0</v>
      </c>
      <c r="Y99" s="19">
        <f t="shared" si="28"/>
        <v>0</v>
      </c>
      <c r="Z99" s="28">
        <v>1</v>
      </c>
      <c r="AA99" s="29"/>
      <c r="AB99" s="19">
        <f t="shared" si="29"/>
        <v>0</v>
      </c>
      <c r="AC99" s="30">
        <v>5000</v>
      </c>
      <c r="AD99" s="31"/>
      <c r="AE99" s="19">
        <f t="shared" si="30"/>
        <v>0</v>
      </c>
      <c r="AF99" s="181">
        <v>0</v>
      </c>
      <c r="AG99" s="29"/>
      <c r="AH99" s="19" t="e">
        <f t="shared" si="31"/>
        <v>#DIV/0!</v>
      </c>
      <c r="AI99" s="29">
        <v>0</v>
      </c>
      <c r="AJ99" s="31"/>
      <c r="AK99" s="19" t="e">
        <f t="shared" si="32"/>
        <v>#DIV/0!</v>
      </c>
      <c r="AL99" s="185">
        <v>0</v>
      </c>
      <c r="AM99" s="29"/>
      <c r="AN99" s="19" t="e">
        <f t="shared" si="33"/>
        <v>#DIV/0!</v>
      </c>
      <c r="AO99" s="29">
        <v>0</v>
      </c>
      <c r="AP99" s="31"/>
      <c r="AQ99" s="19" t="e">
        <f t="shared" si="34"/>
        <v>#DIV/0!</v>
      </c>
      <c r="AR99" s="28">
        <v>5000</v>
      </c>
      <c r="AS99" s="17">
        <f t="shared" si="35"/>
        <v>5000.0010000000002</v>
      </c>
    </row>
    <row r="100" spans="2:45" s="34" customFormat="1" ht="38.25" customHeight="1" thickBot="1">
      <c r="B100" s="217"/>
      <c r="C100" s="201"/>
      <c r="D100" s="25">
        <v>7</v>
      </c>
      <c r="E100" s="210"/>
      <c r="F100" s="204"/>
      <c r="G100" s="191"/>
      <c r="H100" s="188"/>
      <c r="I100" s="188"/>
      <c r="J100" s="188"/>
      <c r="K100" s="188"/>
      <c r="L100" s="188"/>
      <c r="M100" s="188"/>
      <c r="N100" s="26" t="s">
        <v>490</v>
      </c>
      <c r="O100" s="27" t="s">
        <v>491</v>
      </c>
      <c r="P100" s="25">
        <v>0</v>
      </c>
      <c r="Q100" s="25">
        <v>134</v>
      </c>
      <c r="R100" s="25">
        <v>0.5</v>
      </c>
      <c r="S100" s="25">
        <v>3</v>
      </c>
      <c r="T100" s="128">
        <v>20.001000000000001</v>
      </c>
      <c r="U100" s="29">
        <v>20</v>
      </c>
      <c r="V100" s="19">
        <f t="shared" si="27"/>
        <v>0.99995000249987498</v>
      </c>
      <c r="W100" s="30">
        <v>147938.20000000001</v>
      </c>
      <c r="X100" s="31">
        <v>135600</v>
      </c>
      <c r="Y100" s="19">
        <f t="shared" si="28"/>
        <v>0.91659895821363235</v>
      </c>
      <c r="Z100" s="28">
        <v>80</v>
      </c>
      <c r="AA100" s="29"/>
      <c r="AB100" s="19">
        <f t="shared" si="29"/>
        <v>0</v>
      </c>
      <c r="AC100" s="30">
        <v>150000</v>
      </c>
      <c r="AD100" s="31"/>
      <c r="AE100" s="19">
        <f t="shared" si="30"/>
        <v>0</v>
      </c>
      <c r="AF100" s="181">
        <v>114</v>
      </c>
      <c r="AG100" s="29"/>
      <c r="AH100" s="19">
        <f t="shared" si="31"/>
        <v>0</v>
      </c>
      <c r="AI100" s="29">
        <v>100000</v>
      </c>
      <c r="AJ100" s="31"/>
      <c r="AK100" s="19">
        <f t="shared" si="32"/>
        <v>0</v>
      </c>
      <c r="AL100" s="185">
        <v>134</v>
      </c>
      <c r="AM100" s="29"/>
      <c r="AN100" s="19">
        <f t="shared" si="33"/>
        <v>0</v>
      </c>
      <c r="AO100" s="29">
        <v>138739</v>
      </c>
      <c r="AP100" s="31"/>
      <c r="AQ100" s="19">
        <f t="shared" si="34"/>
        <v>0</v>
      </c>
      <c r="AR100" s="28">
        <v>536677.26</v>
      </c>
      <c r="AS100" s="17">
        <f t="shared" si="35"/>
        <v>536677.19999999995</v>
      </c>
    </row>
    <row r="101" spans="2:45" s="34" customFormat="1" ht="51.75" thickBot="1">
      <c r="B101" s="217"/>
      <c r="C101" s="201"/>
      <c r="D101" s="25">
        <v>8</v>
      </c>
      <c r="E101" s="210"/>
      <c r="F101" s="204"/>
      <c r="G101" s="191"/>
      <c r="H101" s="188"/>
      <c r="I101" s="188"/>
      <c r="J101" s="188"/>
      <c r="K101" s="188"/>
      <c r="L101" s="188"/>
      <c r="M101" s="188"/>
      <c r="N101" s="26" t="s">
        <v>492</v>
      </c>
      <c r="O101" s="27" t="s">
        <v>493</v>
      </c>
      <c r="P101" s="25">
        <v>0</v>
      </c>
      <c r="Q101" s="25">
        <v>1</v>
      </c>
      <c r="R101" s="25">
        <v>1</v>
      </c>
      <c r="S101" s="25">
        <v>0</v>
      </c>
      <c r="T101" s="128">
        <v>1E-3</v>
      </c>
      <c r="U101" s="29">
        <v>0</v>
      </c>
      <c r="V101" s="19">
        <f t="shared" si="27"/>
        <v>0</v>
      </c>
      <c r="W101" s="30">
        <v>1E-3</v>
      </c>
      <c r="X101" s="31">
        <v>0</v>
      </c>
      <c r="Y101" s="19">
        <f t="shared" si="28"/>
        <v>0</v>
      </c>
      <c r="Z101" s="28">
        <v>1</v>
      </c>
      <c r="AA101" s="29"/>
      <c r="AB101" s="19">
        <f t="shared" si="29"/>
        <v>0</v>
      </c>
      <c r="AC101" s="30">
        <v>3500</v>
      </c>
      <c r="AD101" s="31"/>
      <c r="AE101" s="19">
        <f t="shared" si="30"/>
        <v>0</v>
      </c>
      <c r="AF101" s="181">
        <v>1</v>
      </c>
      <c r="AG101" s="29"/>
      <c r="AH101" s="19">
        <f t="shared" si="31"/>
        <v>0</v>
      </c>
      <c r="AI101" s="29">
        <v>0</v>
      </c>
      <c r="AJ101" s="31"/>
      <c r="AK101" s="19" t="e">
        <f t="shared" si="32"/>
        <v>#DIV/0!</v>
      </c>
      <c r="AL101" s="185">
        <v>1</v>
      </c>
      <c r="AM101" s="29"/>
      <c r="AN101" s="19">
        <f t="shared" si="33"/>
        <v>0</v>
      </c>
      <c r="AO101" s="29">
        <v>0</v>
      </c>
      <c r="AP101" s="31"/>
      <c r="AQ101" s="19" t="e">
        <f t="shared" si="34"/>
        <v>#DIV/0!</v>
      </c>
      <c r="AR101" s="28">
        <v>3500</v>
      </c>
      <c r="AS101" s="17">
        <f t="shared" si="35"/>
        <v>3500.0010000000002</v>
      </c>
    </row>
    <row r="102" spans="2:45" s="34" customFormat="1" ht="51" customHeight="1" thickBot="1">
      <c r="B102" s="217"/>
      <c r="C102" s="201"/>
      <c r="D102" s="25">
        <v>9</v>
      </c>
      <c r="E102" s="210"/>
      <c r="F102" s="204"/>
      <c r="G102" s="191"/>
      <c r="H102" s="188"/>
      <c r="I102" s="188"/>
      <c r="J102" s="188"/>
      <c r="K102" s="188"/>
      <c r="L102" s="188"/>
      <c r="M102" s="188"/>
      <c r="N102" s="26" t="s">
        <v>494</v>
      </c>
      <c r="O102" s="27" t="s">
        <v>233</v>
      </c>
      <c r="P102" s="25">
        <v>0</v>
      </c>
      <c r="Q102" s="25">
        <v>1</v>
      </c>
      <c r="R102" s="25">
        <v>0.5</v>
      </c>
      <c r="S102" s="25">
        <v>4</v>
      </c>
      <c r="T102" s="128">
        <v>1</v>
      </c>
      <c r="U102" s="29">
        <v>1</v>
      </c>
      <c r="V102" s="19">
        <f t="shared" si="27"/>
        <v>1</v>
      </c>
      <c r="W102" s="30">
        <v>1000</v>
      </c>
      <c r="X102" s="31">
        <v>760</v>
      </c>
      <c r="Y102" s="19">
        <f t="shared" si="28"/>
        <v>0.76</v>
      </c>
      <c r="Z102" s="28">
        <v>0</v>
      </c>
      <c r="AA102" s="29"/>
      <c r="AB102" s="19" t="e">
        <f t="shared" si="29"/>
        <v>#DIV/0!</v>
      </c>
      <c r="AC102" s="30">
        <v>0</v>
      </c>
      <c r="AD102" s="31"/>
      <c r="AE102" s="19" t="e">
        <f t="shared" si="30"/>
        <v>#DIV/0!</v>
      </c>
      <c r="AF102" s="181">
        <v>0</v>
      </c>
      <c r="AG102" s="29"/>
      <c r="AH102" s="19" t="e">
        <f t="shared" si="31"/>
        <v>#DIV/0!</v>
      </c>
      <c r="AI102" s="29">
        <v>0</v>
      </c>
      <c r="AJ102" s="31"/>
      <c r="AK102" s="19" t="e">
        <f t="shared" si="32"/>
        <v>#DIV/0!</v>
      </c>
      <c r="AL102" s="185">
        <v>0</v>
      </c>
      <c r="AM102" s="29"/>
      <c r="AN102" s="19" t="e">
        <f t="shared" si="33"/>
        <v>#DIV/0!</v>
      </c>
      <c r="AO102" s="29">
        <v>0</v>
      </c>
      <c r="AP102" s="31"/>
      <c r="AQ102" s="19" t="e">
        <f t="shared" si="34"/>
        <v>#DIV/0!</v>
      </c>
      <c r="AR102" s="28">
        <v>1000</v>
      </c>
      <c r="AS102" s="17">
        <f t="shared" si="35"/>
        <v>1000</v>
      </c>
    </row>
    <row r="103" spans="2:45" s="34" customFormat="1" ht="39" thickBot="1">
      <c r="B103" s="218"/>
      <c r="C103" s="201"/>
      <c r="D103" s="25">
        <v>10</v>
      </c>
      <c r="E103" s="211"/>
      <c r="F103" s="205"/>
      <c r="G103" s="192"/>
      <c r="H103" s="189"/>
      <c r="I103" s="189"/>
      <c r="J103" s="189"/>
      <c r="K103" s="189"/>
      <c r="L103" s="189"/>
      <c r="M103" s="189"/>
      <c r="N103" s="26" t="s">
        <v>495</v>
      </c>
      <c r="O103" s="27" t="s">
        <v>474</v>
      </c>
      <c r="P103" s="25">
        <v>0</v>
      </c>
      <c r="Q103" s="25">
        <v>1</v>
      </c>
      <c r="R103" s="25">
        <v>0.5</v>
      </c>
      <c r="S103" s="25">
        <v>3</v>
      </c>
      <c r="T103" s="128">
        <v>1</v>
      </c>
      <c r="U103" s="29">
        <v>1</v>
      </c>
      <c r="V103" s="19">
        <f t="shared" si="27"/>
        <v>1</v>
      </c>
      <c r="W103" s="30">
        <v>3500</v>
      </c>
      <c r="X103" s="31">
        <v>2367</v>
      </c>
      <c r="Y103" s="19">
        <f t="shared" si="28"/>
        <v>0.67628571428571427</v>
      </c>
      <c r="Z103" s="28">
        <v>0</v>
      </c>
      <c r="AA103" s="29"/>
      <c r="AB103" s="19" t="e">
        <f t="shared" si="29"/>
        <v>#DIV/0!</v>
      </c>
      <c r="AC103" s="30">
        <v>0</v>
      </c>
      <c r="AD103" s="31"/>
      <c r="AE103" s="19" t="e">
        <f t="shared" si="30"/>
        <v>#DIV/0!</v>
      </c>
      <c r="AF103" s="181">
        <v>0</v>
      </c>
      <c r="AG103" s="29"/>
      <c r="AH103" s="19" t="e">
        <f t="shared" si="31"/>
        <v>#DIV/0!</v>
      </c>
      <c r="AI103" s="29">
        <v>0</v>
      </c>
      <c r="AJ103" s="31"/>
      <c r="AK103" s="19" t="e">
        <f t="shared" si="32"/>
        <v>#DIV/0!</v>
      </c>
      <c r="AL103" s="185">
        <v>0</v>
      </c>
      <c r="AM103" s="29"/>
      <c r="AN103" s="19" t="e">
        <f t="shared" si="33"/>
        <v>#DIV/0!</v>
      </c>
      <c r="AO103" s="29">
        <v>0</v>
      </c>
      <c r="AP103" s="31"/>
      <c r="AQ103" s="19" t="e">
        <f t="shared" si="34"/>
        <v>#DIV/0!</v>
      </c>
      <c r="AR103" s="28">
        <v>3500</v>
      </c>
      <c r="AS103" s="17">
        <f t="shared" si="35"/>
        <v>3500</v>
      </c>
    </row>
    <row r="104" spans="2:45" s="34" customFormat="1" ht="63.75" customHeight="1" thickBot="1">
      <c r="B104" s="216" t="s">
        <v>50</v>
      </c>
      <c r="C104" s="201" t="s">
        <v>475</v>
      </c>
      <c r="D104" s="25">
        <v>1</v>
      </c>
      <c r="E104" s="209" t="s">
        <v>361</v>
      </c>
      <c r="F104" s="203" t="s">
        <v>476</v>
      </c>
      <c r="G104" s="200" t="s">
        <v>477</v>
      </c>
      <c r="H104" s="197">
        <v>0</v>
      </c>
      <c r="I104" s="197">
        <v>100</v>
      </c>
      <c r="J104" s="197">
        <v>0</v>
      </c>
      <c r="K104" s="197">
        <v>0</v>
      </c>
      <c r="L104" s="187">
        <f>AVERAGE(V104:V106)</f>
        <v>0</v>
      </c>
      <c r="M104" s="187">
        <f>AVERAGE(Y104:Y106)</f>
        <v>0</v>
      </c>
      <c r="N104" s="26" t="s">
        <v>478</v>
      </c>
      <c r="O104" s="27" t="s">
        <v>479</v>
      </c>
      <c r="P104" s="25">
        <v>0</v>
      </c>
      <c r="Q104" s="25">
        <v>1</v>
      </c>
      <c r="R104" s="25">
        <v>0.2</v>
      </c>
      <c r="S104" s="25">
        <v>0</v>
      </c>
      <c r="T104" s="128">
        <v>1E-3</v>
      </c>
      <c r="U104" s="29">
        <v>0</v>
      </c>
      <c r="V104" s="19">
        <f t="shared" si="27"/>
        <v>0</v>
      </c>
      <c r="W104" s="30">
        <v>1E-3</v>
      </c>
      <c r="X104" s="31">
        <v>0</v>
      </c>
      <c r="Y104" s="19">
        <f t="shared" si="28"/>
        <v>0</v>
      </c>
      <c r="Z104" s="28">
        <v>1</v>
      </c>
      <c r="AA104" s="29"/>
      <c r="AB104" s="19">
        <f t="shared" si="29"/>
        <v>0</v>
      </c>
      <c r="AC104" s="30">
        <v>2000</v>
      </c>
      <c r="AD104" s="31"/>
      <c r="AE104" s="19">
        <f t="shared" si="30"/>
        <v>0</v>
      </c>
      <c r="AF104" s="181">
        <v>0</v>
      </c>
      <c r="AG104" s="29"/>
      <c r="AH104" s="19" t="e">
        <f t="shared" si="31"/>
        <v>#DIV/0!</v>
      </c>
      <c r="AI104" s="29">
        <v>0</v>
      </c>
      <c r="AJ104" s="31"/>
      <c r="AK104" s="19" t="e">
        <f t="shared" si="32"/>
        <v>#DIV/0!</v>
      </c>
      <c r="AL104" s="185">
        <v>0</v>
      </c>
      <c r="AM104" s="29"/>
      <c r="AN104" s="19" t="e">
        <f t="shared" si="33"/>
        <v>#DIV/0!</v>
      </c>
      <c r="AO104" s="29">
        <v>0</v>
      </c>
      <c r="AP104" s="31"/>
      <c r="AQ104" s="19" t="e">
        <f t="shared" si="34"/>
        <v>#DIV/0!</v>
      </c>
      <c r="AR104" s="28">
        <v>2000</v>
      </c>
      <c r="AS104" s="17">
        <f t="shared" si="35"/>
        <v>2000.001</v>
      </c>
    </row>
    <row r="105" spans="2:45" s="34" customFormat="1" ht="39" thickBot="1">
      <c r="B105" s="217"/>
      <c r="C105" s="201"/>
      <c r="D105" s="25">
        <v>2</v>
      </c>
      <c r="E105" s="210"/>
      <c r="F105" s="204"/>
      <c r="G105" s="191"/>
      <c r="H105" s="188"/>
      <c r="I105" s="188"/>
      <c r="J105" s="188"/>
      <c r="K105" s="188"/>
      <c r="L105" s="188"/>
      <c r="M105" s="188"/>
      <c r="N105" s="26" t="s">
        <v>480</v>
      </c>
      <c r="O105" s="27" t="s">
        <v>481</v>
      </c>
      <c r="P105" s="25">
        <v>0</v>
      </c>
      <c r="Q105" s="25">
        <v>3</v>
      </c>
      <c r="R105" s="25">
        <v>0.2</v>
      </c>
      <c r="S105" s="25">
        <v>0</v>
      </c>
      <c r="T105" s="128">
        <v>1E-3</v>
      </c>
      <c r="U105" s="29">
        <v>0</v>
      </c>
      <c r="V105" s="19">
        <f t="shared" si="27"/>
        <v>0</v>
      </c>
      <c r="W105" s="30">
        <v>1E-3</v>
      </c>
      <c r="X105" s="31">
        <v>0</v>
      </c>
      <c r="Y105" s="19">
        <f t="shared" si="28"/>
        <v>0</v>
      </c>
      <c r="Z105" s="28">
        <v>1</v>
      </c>
      <c r="AA105" s="29"/>
      <c r="AB105" s="19">
        <f t="shared" si="29"/>
        <v>0</v>
      </c>
      <c r="AC105" s="30">
        <v>1500</v>
      </c>
      <c r="AD105" s="31"/>
      <c r="AE105" s="19">
        <f t="shared" si="30"/>
        <v>0</v>
      </c>
      <c r="AF105" s="181">
        <v>2</v>
      </c>
      <c r="AG105" s="29"/>
      <c r="AH105" s="19">
        <f t="shared" si="31"/>
        <v>0</v>
      </c>
      <c r="AI105" s="29">
        <v>1500</v>
      </c>
      <c r="AJ105" s="31"/>
      <c r="AK105" s="19">
        <f t="shared" si="32"/>
        <v>0</v>
      </c>
      <c r="AL105" s="185">
        <v>3</v>
      </c>
      <c r="AM105" s="29"/>
      <c r="AN105" s="19">
        <f t="shared" si="33"/>
        <v>0</v>
      </c>
      <c r="AO105" s="29">
        <v>1500</v>
      </c>
      <c r="AP105" s="31"/>
      <c r="AQ105" s="19">
        <f t="shared" si="34"/>
        <v>0</v>
      </c>
      <c r="AR105" s="28">
        <v>4500</v>
      </c>
      <c r="AS105" s="17">
        <f t="shared" si="35"/>
        <v>4500.0010000000002</v>
      </c>
    </row>
    <row r="106" spans="2:45" s="34" customFormat="1" ht="76.5" customHeight="1" thickBot="1">
      <c r="B106" s="217"/>
      <c r="C106" s="201"/>
      <c r="D106" s="25">
        <v>3</v>
      </c>
      <c r="E106" s="211"/>
      <c r="F106" s="205"/>
      <c r="G106" s="192"/>
      <c r="H106" s="189"/>
      <c r="I106" s="189"/>
      <c r="J106" s="189"/>
      <c r="K106" s="189"/>
      <c r="L106" s="189"/>
      <c r="M106" s="189"/>
      <c r="N106" s="26" t="s">
        <v>482</v>
      </c>
      <c r="O106" s="27" t="s">
        <v>483</v>
      </c>
      <c r="P106" s="25">
        <v>0</v>
      </c>
      <c r="Q106" s="25">
        <v>1</v>
      </c>
      <c r="R106" s="25">
        <v>0.5</v>
      </c>
      <c r="S106" s="25">
        <v>0</v>
      </c>
      <c r="T106" s="128">
        <v>1E-3</v>
      </c>
      <c r="U106" s="29">
        <v>0</v>
      </c>
      <c r="V106" s="19">
        <f t="shared" si="27"/>
        <v>0</v>
      </c>
      <c r="W106" s="30">
        <v>1E-3</v>
      </c>
      <c r="X106" s="31">
        <v>0</v>
      </c>
      <c r="Y106" s="19">
        <f t="shared" si="28"/>
        <v>0</v>
      </c>
      <c r="Z106" s="28">
        <v>0</v>
      </c>
      <c r="AA106" s="29"/>
      <c r="AB106" s="19" t="e">
        <f t="shared" si="29"/>
        <v>#DIV/0!</v>
      </c>
      <c r="AC106" s="30">
        <v>0</v>
      </c>
      <c r="AD106" s="31"/>
      <c r="AE106" s="19" t="e">
        <f t="shared" si="30"/>
        <v>#DIV/0!</v>
      </c>
      <c r="AF106" s="181">
        <v>0</v>
      </c>
      <c r="AG106" s="29"/>
      <c r="AH106" s="19" t="e">
        <f t="shared" si="31"/>
        <v>#DIV/0!</v>
      </c>
      <c r="AI106" s="29">
        <v>0</v>
      </c>
      <c r="AJ106" s="31"/>
      <c r="AK106" s="19" t="e">
        <f t="shared" si="32"/>
        <v>#DIV/0!</v>
      </c>
      <c r="AL106" s="185">
        <v>1</v>
      </c>
      <c r="AM106" s="29"/>
      <c r="AN106" s="19">
        <f t="shared" si="33"/>
        <v>0</v>
      </c>
      <c r="AO106" s="29">
        <v>2000</v>
      </c>
      <c r="AP106" s="31"/>
      <c r="AQ106" s="19">
        <f t="shared" si="34"/>
        <v>0</v>
      </c>
      <c r="AR106" s="28">
        <v>2000</v>
      </c>
      <c r="AS106" s="17">
        <f t="shared" si="35"/>
        <v>2000.001</v>
      </c>
    </row>
    <row r="107" spans="2:45" s="34" customFormat="1" ht="39" thickBot="1">
      <c r="B107" s="217"/>
      <c r="C107" s="201"/>
      <c r="D107" s="25">
        <v>4</v>
      </c>
      <c r="E107" s="209" t="s">
        <v>69</v>
      </c>
      <c r="F107" s="203" t="s">
        <v>484</v>
      </c>
      <c r="G107" s="200" t="s">
        <v>485</v>
      </c>
      <c r="H107" s="197">
        <v>0</v>
      </c>
      <c r="I107" s="197">
        <v>70</v>
      </c>
      <c r="J107" s="197">
        <v>0</v>
      </c>
      <c r="K107" s="197">
        <v>0</v>
      </c>
      <c r="L107" s="187">
        <f>AVERAGE(V107:V112)</f>
        <v>0</v>
      </c>
      <c r="M107" s="187">
        <f>AVERAGE(Y107:Y112)</f>
        <v>0</v>
      </c>
      <c r="N107" s="26" t="s">
        <v>486</v>
      </c>
      <c r="O107" s="27" t="s">
        <v>422</v>
      </c>
      <c r="P107" s="25">
        <v>0</v>
      </c>
      <c r="Q107" s="25">
        <v>1</v>
      </c>
      <c r="R107" s="25">
        <v>0.4</v>
      </c>
      <c r="S107" s="25">
        <v>0</v>
      </c>
      <c r="T107" s="128">
        <v>1E-3</v>
      </c>
      <c r="U107" s="29">
        <v>0</v>
      </c>
      <c r="V107" s="19">
        <f t="shared" si="27"/>
        <v>0</v>
      </c>
      <c r="W107" s="30">
        <v>1E-3</v>
      </c>
      <c r="X107" s="31">
        <v>0</v>
      </c>
      <c r="Y107" s="19">
        <f t="shared" si="28"/>
        <v>0</v>
      </c>
      <c r="Z107" s="28">
        <v>1</v>
      </c>
      <c r="AA107" s="29"/>
      <c r="AB107" s="19">
        <f t="shared" si="29"/>
        <v>0</v>
      </c>
      <c r="AC107" s="30">
        <v>1500</v>
      </c>
      <c r="AD107" s="31"/>
      <c r="AE107" s="19">
        <f t="shared" si="30"/>
        <v>0</v>
      </c>
      <c r="AF107" s="181">
        <v>0</v>
      </c>
      <c r="AG107" s="29"/>
      <c r="AH107" s="19" t="e">
        <f t="shared" si="31"/>
        <v>#DIV/0!</v>
      </c>
      <c r="AI107" s="29">
        <v>0</v>
      </c>
      <c r="AJ107" s="31"/>
      <c r="AK107" s="19" t="e">
        <f t="shared" si="32"/>
        <v>#DIV/0!</v>
      </c>
      <c r="AL107" s="185">
        <v>0</v>
      </c>
      <c r="AM107" s="29"/>
      <c r="AN107" s="19" t="e">
        <f t="shared" si="33"/>
        <v>#DIV/0!</v>
      </c>
      <c r="AO107" s="29">
        <v>0</v>
      </c>
      <c r="AP107" s="31"/>
      <c r="AQ107" s="19" t="e">
        <f t="shared" si="34"/>
        <v>#DIV/0!</v>
      </c>
      <c r="AR107" s="28">
        <v>1500</v>
      </c>
      <c r="AS107" s="17">
        <f t="shared" si="35"/>
        <v>1500.001</v>
      </c>
    </row>
    <row r="108" spans="2:45" s="34" customFormat="1" ht="26.25" thickBot="1">
      <c r="B108" s="217"/>
      <c r="C108" s="201"/>
      <c r="D108" s="25">
        <v>5</v>
      </c>
      <c r="E108" s="210"/>
      <c r="F108" s="204"/>
      <c r="G108" s="191"/>
      <c r="H108" s="188"/>
      <c r="I108" s="188"/>
      <c r="J108" s="188"/>
      <c r="K108" s="188"/>
      <c r="L108" s="188"/>
      <c r="M108" s="188"/>
      <c r="N108" s="26" t="s">
        <v>423</v>
      </c>
      <c r="O108" s="27" t="s">
        <v>529</v>
      </c>
      <c r="P108" s="25">
        <v>0</v>
      </c>
      <c r="Q108" s="25">
        <v>1</v>
      </c>
      <c r="R108" s="25">
        <v>0.5</v>
      </c>
      <c r="S108" s="25">
        <v>0</v>
      </c>
      <c r="T108" s="128">
        <v>1E-3</v>
      </c>
      <c r="U108" s="29">
        <v>0</v>
      </c>
      <c r="V108" s="19">
        <f t="shared" si="27"/>
        <v>0</v>
      </c>
      <c r="W108" s="30">
        <v>1E-3</v>
      </c>
      <c r="X108" s="31">
        <v>0</v>
      </c>
      <c r="Y108" s="19">
        <f t="shared" si="28"/>
        <v>0</v>
      </c>
      <c r="Z108" s="28">
        <v>1</v>
      </c>
      <c r="AA108" s="29"/>
      <c r="AB108" s="19">
        <f t="shared" si="29"/>
        <v>0</v>
      </c>
      <c r="AC108" s="30">
        <v>5000</v>
      </c>
      <c r="AD108" s="31"/>
      <c r="AE108" s="19">
        <f t="shared" si="30"/>
        <v>0</v>
      </c>
      <c r="AF108" s="181">
        <v>0</v>
      </c>
      <c r="AG108" s="29"/>
      <c r="AH108" s="19" t="e">
        <f t="shared" si="31"/>
        <v>#DIV/0!</v>
      </c>
      <c r="AI108" s="29">
        <v>0</v>
      </c>
      <c r="AJ108" s="31"/>
      <c r="AK108" s="19" t="e">
        <f t="shared" si="32"/>
        <v>#DIV/0!</v>
      </c>
      <c r="AL108" s="185">
        <v>0</v>
      </c>
      <c r="AM108" s="29"/>
      <c r="AN108" s="19" t="e">
        <f t="shared" si="33"/>
        <v>#DIV/0!</v>
      </c>
      <c r="AO108" s="29">
        <v>0</v>
      </c>
      <c r="AP108" s="31"/>
      <c r="AQ108" s="19" t="e">
        <f t="shared" si="34"/>
        <v>#DIV/0!</v>
      </c>
      <c r="AR108" s="28">
        <v>5000</v>
      </c>
      <c r="AS108" s="17">
        <f t="shared" si="35"/>
        <v>5000.0010000000002</v>
      </c>
    </row>
    <row r="109" spans="2:45" s="34" customFormat="1" ht="89.25" customHeight="1" thickBot="1">
      <c r="B109" s="217"/>
      <c r="C109" s="201"/>
      <c r="D109" s="25">
        <v>6</v>
      </c>
      <c r="E109" s="210"/>
      <c r="F109" s="204"/>
      <c r="G109" s="191"/>
      <c r="H109" s="188"/>
      <c r="I109" s="188"/>
      <c r="J109" s="188"/>
      <c r="K109" s="188"/>
      <c r="L109" s="188"/>
      <c r="M109" s="188"/>
      <c r="N109" s="26" t="s">
        <v>530</v>
      </c>
      <c r="O109" s="27" t="s">
        <v>531</v>
      </c>
      <c r="P109" s="25">
        <v>0</v>
      </c>
      <c r="Q109" s="25">
        <v>4</v>
      </c>
      <c r="R109" s="25">
        <v>0.3</v>
      </c>
      <c r="S109" s="25">
        <v>0</v>
      </c>
      <c r="T109" s="128">
        <v>1E-3</v>
      </c>
      <c r="U109" s="29">
        <v>0</v>
      </c>
      <c r="V109" s="19">
        <f t="shared" si="27"/>
        <v>0</v>
      </c>
      <c r="W109" s="30">
        <v>1E-3</v>
      </c>
      <c r="X109" s="31">
        <v>0</v>
      </c>
      <c r="Y109" s="19">
        <f t="shared" si="28"/>
        <v>0</v>
      </c>
      <c r="Z109" s="28">
        <v>1</v>
      </c>
      <c r="AA109" s="29"/>
      <c r="AB109" s="19">
        <f t="shared" si="29"/>
        <v>0</v>
      </c>
      <c r="AC109" s="30">
        <v>800</v>
      </c>
      <c r="AD109" s="31"/>
      <c r="AE109" s="19">
        <f t="shared" si="30"/>
        <v>0</v>
      </c>
      <c r="AF109" s="181">
        <v>3</v>
      </c>
      <c r="AG109" s="29"/>
      <c r="AH109" s="19">
        <f t="shared" si="31"/>
        <v>0</v>
      </c>
      <c r="AI109" s="29">
        <v>1000</v>
      </c>
      <c r="AJ109" s="31"/>
      <c r="AK109" s="19">
        <f t="shared" si="32"/>
        <v>0</v>
      </c>
      <c r="AL109" s="185">
        <v>4</v>
      </c>
      <c r="AM109" s="29"/>
      <c r="AN109" s="19">
        <f t="shared" si="33"/>
        <v>0</v>
      </c>
      <c r="AO109" s="29">
        <v>800</v>
      </c>
      <c r="AP109" s="31"/>
      <c r="AQ109" s="19">
        <f t="shared" si="34"/>
        <v>0</v>
      </c>
      <c r="AR109" s="28">
        <v>2600</v>
      </c>
      <c r="AS109" s="17">
        <f t="shared" si="35"/>
        <v>2600.0010000000002</v>
      </c>
    </row>
    <row r="110" spans="2:45" s="34" customFormat="1" ht="51.75" thickBot="1">
      <c r="B110" s="217"/>
      <c r="C110" s="201"/>
      <c r="D110" s="25">
        <v>7</v>
      </c>
      <c r="E110" s="210"/>
      <c r="F110" s="204"/>
      <c r="G110" s="191"/>
      <c r="H110" s="188"/>
      <c r="I110" s="188"/>
      <c r="J110" s="188"/>
      <c r="K110" s="188"/>
      <c r="L110" s="188"/>
      <c r="M110" s="188"/>
      <c r="N110" s="26" t="s">
        <v>532</v>
      </c>
      <c r="O110" s="27" t="s">
        <v>661</v>
      </c>
      <c r="P110" s="25">
        <v>0</v>
      </c>
      <c r="Q110" s="25">
        <v>4</v>
      </c>
      <c r="R110" s="25">
        <v>0.3</v>
      </c>
      <c r="S110" s="25">
        <v>0</v>
      </c>
      <c r="T110" s="128">
        <v>1E-3</v>
      </c>
      <c r="U110" s="29">
        <v>0</v>
      </c>
      <c r="V110" s="19">
        <f t="shared" si="27"/>
        <v>0</v>
      </c>
      <c r="W110" s="30">
        <v>1E-3</v>
      </c>
      <c r="X110" s="31">
        <v>0</v>
      </c>
      <c r="Y110" s="19">
        <f t="shared" si="28"/>
        <v>0</v>
      </c>
      <c r="Z110" s="28">
        <v>1</v>
      </c>
      <c r="AA110" s="29"/>
      <c r="AB110" s="19">
        <f t="shared" si="29"/>
        <v>0</v>
      </c>
      <c r="AC110" s="30">
        <v>500</v>
      </c>
      <c r="AD110" s="31"/>
      <c r="AE110" s="19">
        <f t="shared" si="30"/>
        <v>0</v>
      </c>
      <c r="AF110" s="181">
        <v>3</v>
      </c>
      <c r="AG110" s="29"/>
      <c r="AH110" s="19">
        <f t="shared" si="31"/>
        <v>0</v>
      </c>
      <c r="AI110" s="29">
        <v>1000</v>
      </c>
      <c r="AJ110" s="31"/>
      <c r="AK110" s="19">
        <f t="shared" si="32"/>
        <v>0</v>
      </c>
      <c r="AL110" s="185">
        <v>4</v>
      </c>
      <c r="AM110" s="29"/>
      <c r="AN110" s="19">
        <f t="shared" si="33"/>
        <v>0</v>
      </c>
      <c r="AO110" s="29">
        <v>500</v>
      </c>
      <c r="AP110" s="31"/>
      <c r="AQ110" s="19">
        <f t="shared" si="34"/>
        <v>0</v>
      </c>
      <c r="AR110" s="28">
        <v>2000</v>
      </c>
      <c r="AS110" s="17">
        <f t="shared" si="35"/>
        <v>2000.001</v>
      </c>
    </row>
    <row r="111" spans="2:45" s="34" customFormat="1" ht="39" thickBot="1">
      <c r="B111" s="217"/>
      <c r="C111" s="201"/>
      <c r="D111" s="25">
        <v>8</v>
      </c>
      <c r="E111" s="210"/>
      <c r="F111" s="204"/>
      <c r="G111" s="191"/>
      <c r="H111" s="188"/>
      <c r="I111" s="188"/>
      <c r="J111" s="188"/>
      <c r="K111" s="188"/>
      <c r="L111" s="188"/>
      <c r="M111" s="188"/>
      <c r="N111" s="26" t="s">
        <v>533</v>
      </c>
      <c r="O111" s="27" t="s">
        <v>483</v>
      </c>
      <c r="P111" s="25">
        <v>0</v>
      </c>
      <c r="Q111" s="25">
        <v>1</v>
      </c>
      <c r="R111" s="25">
        <v>0.5</v>
      </c>
      <c r="S111" s="25">
        <v>0</v>
      </c>
      <c r="T111" s="128">
        <v>1E-3</v>
      </c>
      <c r="U111" s="29">
        <v>0</v>
      </c>
      <c r="V111" s="19">
        <f t="shared" si="27"/>
        <v>0</v>
      </c>
      <c r="W111" s="30">
        <v>1E-3</v>
      </c>
      <c r="X111" s="31">
        <v>0</v>
      </c>
      <c r="Y111" s="19">
        <f t="shared" si="28"/>
        <v>0</v>
      </c>
      <c r="Z111" s="28">
        <v>1</v>
      </c>
      <c r="AA111" s="29"/>
      <c r="AB111" s="19">
        <f t="shared" si="29"/>
        <v>0</v>
      </c>
      <c r="AC111" s="30">
        <v>2000</v>
      </c>
      <c r="AD111" s="31"/>
      <c r="AE111" s="19">
        <f t="shared" si="30"/>
        <v>0</v>
      </c>
      <c r="AF111" s="181">
        <v>0</v>
      </c>
      <c r="AG111" s="29"/>
      <c r="AH111" s="19" t="e">
        <f t="shared" si="31"/>
        <v>#DIV/0!</v>
      </c>
      <c r="AI111" s="29">
        <v>0</v>
      </c>
      <c r="AJ111" s="31"/>
      <c r="AK111" s="19" t="e">
        <f t="shared" si="32"/>
        <v>#DIV/0!</v>
      </c>
      <c r="AL111" s="185">
        <v>0</v>
      </c>
      <c r="AM111" s="29"/>
      <c r="AN111" s="19" t="e">
        <f t="shared" si="33"/>
        <v>#DIV/0!</v>
      </c>
      <c r="AO111" s="29">
        <v>0</v>
      </c>
      <c r="AP111" s="31"/>
      <c r="AQ111" s="19" t="e">
        <f t="shared" si="34"/>
        <v>#DIV/0!</v>
      </c>
      <c r="AR111" s="28">
        <v>2000</v>
      </c>
      <c r="AS111" s="17">
        <f t="shared" si="35"/>
        <v>2000.001</v>
      </c>
    </row>
    <row r="112" spans="2:45" s="34" customFormat="1" ht="26.25" thickBot="1">
      <c r="B112" s="217"/>
      <c r="C112" s="201"/>
      <c r="D112" s="25">
        <v>9</v>
      </c>
      <c r="E112" s="211"/>
      <c r="F112" s="205"/>
      <c r="G112" s="192"/>
      <c r="H112" s="189"/>
      <c r="I112" s="189"/>
      <c r="J112" s="189"/>
      <c r="K112" s="189"/>
      <c r="L112" s="189"/>
      <c r="M112" s="189"/>
      <c r="N112" s="26" t="s">
        <v>534</v>
      </c>
      <c r="O112" s="27" t="s">
        <v>535</v>
      </c>
      <c r="P112" s="25">
        <v>0</v>
      </c>
      <c r="Q112" s="25">
        <v>1</v>
      </c>
      <c r="R112" s="25">
        <v>0.2</v>
      </c>
      <c r="S112" s="25">
        <v>0</v>
      </c>
      <c r="T112" s="128">
        <v>1E-3</v>
      </c>
      <c r="U112" s="29">
        <v>0</v>
      </c>
      <c r="V112" s="19">
        <f t="shared" si="27"/>
        <v>0</v>
      </c>
      <c r="W112" s="30">
        <v>1E-3</v>
      </c>
      <c r="X112" s="31">
        <v>0</v>
      </c>
      <c r="Y112" s="19">
        <f t="shared" si="28"/>
        <v>0</v>
      </c>
      <c r="Z112" s="28">
        <v>1</v>
      </c>
      <c r="AA112" s="29"/>
      <c r="AB112" s="19">
        <f t="shared" si="29"/>
        <v>0</v>
      </c>
      <c r="AC112" s="30">
        <v>2000</v>
      </c>
      <c r="AD112" s="31"/>
      <c r="AE112" s="19">
        <f t="shared" si="30"/>
        <v>0</v>
      </c>
      <c r="AF112" s="181">
        <v>0</v>
      </c>
      <c r="AG112" s="29"/>
      <c r="AH112" s="19" t="e">
        <f t="shared" si="31"/>
        <v>#DIV/0!</v>
      </c>
      <c r="AI112" s="29">
        <v>0</v>
      </c>
      <c r="AJ112" s="31"/>
      <c r="AK112" s="19" t="e">
        <f t="shared" si="32"/>
        <v>#DIV/0!</v>
      </c>
      <c r="AL112" s="185">
        <v>0</v>
      </c>
      <c r="AM112" s="29"/>
      <c r="AN112" s="19" t="e">
        <f t="shared" si="33"/>
        <v>#DIV/0!</v>
      </c>
      <c r="AO112" s="29">
        <v>0</v>
      </c>
      <c r="AP112" s="31"/>
      <c r="AQ112" s="19" t="e">
        <f t="shared" si="34"/>
        <v>#DIV/0!</v>
      </c>
      <c r="AR112" s="28">
        <v>2000</v>
      </c>
      <c r="AS112" s="17">
        <f t="shared" si="35"/>
        <v>2000.001</v>
      </c>
    </row>
    <row r="113" spans="2:45" s="34" customFormat="1" ht="89.25" customHeight="1" thickBot="1">
      <c r="B113" s="217"/>
      <c r="C113" s="201"/>
      <c r="D113" s="25">
        <v>10</v>
      </c>
      <c r="E113" s="142" t="s">
        <v>70</v>
      </c>
      <c r="F113" s="143" t="s">
        <v>536</v>
      </c>
      <c r="G113" s="35" t="s">
        <v>537</v>
      </c>
      <c r="H113" s="29">
        <v>0</v>
      </c>
      <c r="I113" s="29">
        <v>1</v>
      </c>
      <c r="J113" s="29">
        <v>0</v>
      </c>
      <c r="K113" s="29">
        <v>0</v>
      </c>
      <c r="L113" s="36">
        <f>AVERAGE(V113:V120)</f>
        <v>0.125</v>
      </c>
      <c r="M113" s="36">
        <f>AVERAGE(Y113:Y120)</f>
        <v>0.13068181818181818</v>
      </c>
      <c r="N113" s="26" t="s">
        <v>538</v>
      </c>
      <c r="O113" s="27" t="s">
        <v>539</v>
      </c>
      <c r="P113" s="25">
        <v>0</v>
      </c>
      <c r="Q113" s="25">
        <v>1</v>
      </c>
      <c r="R113" s="25">
        <v>0.3</v>
      </c>
      <c r="S113" s="25">
        <v>0</v>
      </c>
      <c r="T113" s="128">
        <v>1E-3</v>
      </c>
      <c r="U113" s="29">
        <v>0</v>
      </c>
      <c r="V113" s="19">
        <f t="shared" si="27"/>
        <v>0</v>
      </c>
      <c r="W113" s="30">
        <v>1E-3</v>
      </c>
      <c r="X113" s="31">
        <v>0</v>
      </c>
      <c r="Y113" s="19">
        <f t="shared" si="28"/>
        <v>0</v>
      </c>
      <c r="Z113" s="28">
        <v>1</v>
      </c>
      <c r="AA113" s="29"/>
      <c r="AB113" s="19">
        <f t="shared" si="29"/>
        <v>0</v>
      </c>
      <c r="AC113" s="30">
        <v>5000</v>
      </c>
      <c r="AD113" s="31"/>
      <c r="AE113" s="19">
        <f t="shared" si="30"/>
        <v>0</v>
      </c>
      <c r="AF113" s="181">
        <v>0</v>
      </c>
      <c r="AG113" s="29"/>
      <c r="AH113" s="19" t="e">
        <f t="shared" si="31"/>
        <v>#DIV/0!</v>
      </c>
      <c r="AI113" s="29">
        <v>0</v>
      </c>
      <c r="AJ113" s="31"/>
      <c r="AK113" s="19" t="e">
        <f t="shared" si="32"/>
        <v>#DIV/0!</v>
      </c>
      <c r="AL113" s="185">
        <v>0</v>
      </c>
      <c r="AM113" s="29"/>
      <c r="AN113" s="19" t="e">
        <f t="shared" si="33"/>
        <v>#DIV/0!</v>
      </c>
      <c r="AO113" s="29">
        <v>0</v>
      </c>
      <c r="AP113" s="31"/>
      <c r="AQ113" s="19" t="e">
        <f t="shared" si="34"/>
        <v>#DIV/0!</v>
      </c>
      <c r="AR113" s="28">
        <v>5000</v>
      </c>
      <c r="AS113" s="17">
        <f t="shared" si="35"/>
        <v>5000.0010000000002</v>
      </c>
    </row>
    <row r="114" spans="2:45" s="34" customFormat="1" ht="51" customHeight="1" thickBot="1">
      <c r="B114" s="217"/>
      <c r="C114" s="201"/>
      <c r="D114" s="25">
        <v>11</v>
      </c>
      <c r="E114" s="209" t="s">
        <v>71</v>
      </c>
      <c r="F114" s="203" t="s">
        <v>517</v>
      </c>
      <c r="G114" s="200" t="s">
        <v>518</v>
      </c>
      <c r="H114" s="197">
        <v>0</v>
      </c>
      <c r="I114" s="197">
        <v>90</v>
      </c>
      <c r="J114" s="197">
        <v>0</v>
      </c>
      <c r="K114" s="197">
        <v>0</v>
      </c>
      <c r="L114" s="187">
        <f>AVERAGE(V114:V120)</f>
        <v>0.14285714285714285</v>
      </c>
      <c r="M114" s="187">
        <f>AVERAGE(Y114:Y120)</f>
        <v>0.14935064935064934</v>
      </c>
      <c r="N114" s="26" t="s">
        <v>519</v>
      </c>
      <c r="O114" s="27" t="s">
        <v>545</v>
      </c>
      <c r="P114" s="25">
        <v>0</v>
      </c>
      <c r="Q114" s="25">
        <v>2</v>
      </c>
      <c r="R114" s="25">
        <v>0.3</v>
      </c>
      <c r="S114" s="25">
        <v>0</v>
      </c>
      <c r="T114" s="128">
        <v>1E-3</v>
      </c>
      <c r="U114" s="29">
        <v>0</v>
      </c>
      <c r="V114" s="19">
        <f t="shared" ref="V114:V137" si="36">U114/T114</f>
        <v>0</v>
      </c>
      <c r="W114" s="30">
        <v>1E-3</v>
      </c>
      <c r="X114" s="31">
        <v>0</v>
      </c>
      <c r="Y114" s="19">
        <f t="shared" ref="Y114:Y137" si="37">X114/W114</f>
        <v>0</v>
      </c>
      <c r="Z114" s="28">
        <v>1</v>
      </c>
      <c r="AA114" s="29"/>
      <c r="AB114" s="19">
        <f t="shared" ref="AB114:AB137" si="38">AA114/Z114</f>
        <v>0</v>
      </c>
      <c r="AC114" s="30">
        <v>7000</v>
      </c>
      <c r="AD114" s="31"/>
      <c r="AE114" s="19">
        <f t="shared" ref="AE114:AE137" si="39">AD114/AC114</f>
        <v>0</v>
      </c>
      <c r="AF114" s="181">
        <v>1</v>
      </c>
      <c r="AG114" s="29"/>
      <c r="AH114" s="19">
        <f t="shared" ref="AH114:AH137" si="40">AG114/AF114</f>
        <v>0</v>
      </c>
      <c r="AI114" s="29">
        <v>7000</v>
      </c>
      <c r="AJ114" s="31"/>
      <c r="AK114" s="19">
        <f t="shared" ref="AK114:AK137" si="41">AJ114/AI114</f>
        <v>0</v>
      </c>
      <c r="AL114" s="185">
        <v>2</v>
      </c>
      <c r="AM114" s="29"/>
      <c r="AN114" s="19">
        <f t="shared" ref="AN114:AN137" si="42">AM114/AL114</f>
        <v>0</v>
      </c>
      <c r="AO114" s="29">
        <v>0</v>
      </c>
      <c r="AP114" s="31"/>
      <c r="AQ114" s="19" t="e">
        <f t="shared" ref="AQ114:AQ137" si="43">AP114/AO114</f>
        <v>#DIV/0!</v>
      </c>
      <c r="AR114" s="28">
        <v>14000</v>
      </c>
      <c r="AS114" s="17">
        <f t="shared" ref="AS114:AS137" si="44">+W114+AC114+AI114+AO114</f>
        <v>14000.001</v>
      </c>
    </row>
    <row r="115" spans="2:45" s="34" customFormat="1" ht="64.5" thickBot="1">
      <c r="B115" s="217"/>
      <c r="C115" s="201"/>
      <c r="D115" s="25">
        <v>12</v>
      </c>
      <c r="E115" s="210"/>
      <c r="F115" s="204"/>
      <c r="G115" s="191"/>
      <c r="H115" s="188"/>
      <c r="I115" s="188"/>
      <c r="J115" s="188"/>
      <c r="K115" s="188"/>
      <c r="L115" s="188"/>
      <c r="M115" s="188"/>
      <c r="N115" s="26" t="s">
        <v>520</v>
      </c>
      <c r="O115" s="27" t="s">
        <v>26</v>
      </c>
      <c r="P115" s="25">
        <v>0</v>
      </c>
      <c r="Q115" s="25">
        <v>2</v>
      </c>
      <c r="R115" s="25">
        <v>0.5</v>
      </c>
      <c r="S115" s="25">
        <v>0</v>
      </c>
      <c r="T115" s="128">
        <v>1E-3</v>
      </c>
      <c r="U115" s="29">
        <v>0</v>
      </c>
      <c r="V115" s="19">
        <f t="shared" si="36"/>
        <v>0</v>
      </c>
      <c r="W115" s="30">
        <v>1E-3</v>
      </c>
      <c r="X115" s="31">
        <v>0</v>
      </c>
      <c r="Y115" s="19">
        <f t="shared" si="37"/>
        <v>0</v>
      </c>
      <c r="Z115" s="28">
        <v>1</v>
      </c>
      <c r="AA115" s="29"/>
      <c r="AB115" s="19">
        <f t="shared" si="38"/>
        <v>0</v>
      </c>
      <c r="AC115" s="30">
        <v>7000</v>
      </c>
      <c r="AD115" s="31"/>
      <c r="AE115" s="19">
        <f t="shared" si="39"/>
        <v>0</v>
      </c>
      <c r="AF115" s="181">
        <v>2</v>
      </c>
      <c r="AG115" s="29"/>
      <c r="AH115" s="19">
        <f t="shared" si="40"/>
        <v>0</v>
      </c>
      <c r="AI115" s="29">
        <v>7000</v>
      </c>
      <c r="AJ115" s="31"/>
      <c r="AK115" s="19">
        <f t="shared" si="41"/>
        <v>0</v>
      </c>
      <c r="AL115" s="185">
        <v>2</v>
      </c>
      <c r="AM115" s="29"/>
      <c r="AN115" s="19">
        <f t="shared" si="42"/>
        <v>0</v>
      </c>
      <c r="AO115" s="29">
        <v>0</v>
      </c>
      <c r="AP115" s="31"/>
      <c r="AQ115" s="19" t="e">
        <f t="shared" si="43"/>
        <v>#DIV/0!</v>
      </c>
      <c r="AR115" s="28">
        <v>14000</v>
      </c>
      <c r="AS115" s="17">
        <f t="shared" si="44"/>
        <v>14000.001</v>
      </c>
    </row>
    <row r="116" spans="2:45" s="34" customFormat="1" ht="51.75" thickBot="1">
      <c r="B116" s="217"/>
      <c r="C116" s="201"/>
      <c r="D116" s="25">
        <v>13</v>
      </c>
      <c r="E116" s="210"/>
      <c r="F116" s="204"/>
      <c r="G116" s="191"/>
      <c r="H116" s="188"/>
      <c r="I116" s="188"/>
      <c r="J116" s="188"/>
      <c r="K116" s="188"/>
      <c r="L116" s="188"/>
      <c r="M116" s="188"/>
      <c r="N116" s="26" t="s">
        <v>521</v>
      </c>
      <c r="O116" s="27" t="s">
        <v>26</v>
      </c>
      <c r="P116" s="25">
        <v>0</v>
      </c>
      <c r="Q116" s="25">
        <v>2</v>
      </c>
      <c r="R116" s="25">
        <v>0.7</v>
      </c>
      <c r="S116" s="25">
        <v>0</v>
      </c>
      <c r="T116" s="128">
        <v>1E-3</v>
      </c>
      <c r="U116" s="29">
        <v>0</v>
      </c>
      <c r="V116" s="19">
        <f t="shared" si="36"/>
        <v>0</v>
      </c>
      <c r="W116" s="30">
        <v>1E-3</v>
      </c>
      <c r="X116" s="31">
        <v>0</v>
      </c>
      <c r="Y116" s="19">
        <f t="shared" si="37"/>
        <v>0</v>
      </c>
      <c r="Z116" s="28">
        <v>1</v>
      </c>
      <c r="AA116" s="29"/>
      <c r="AB116" s="19">
        <f t="shared" si="38"/>
        <v>0</v>
      </c>
      <c r="AC116" s="30">
        <v>10000</v>
      </c>
      <c r="AD116" s="31"/>
      <c r="AE116" s="19">
        <f t="shared" si="39"/>
        <v>0</v>
      </c>
      <c r="AF116" s="181">
        <v>2</v>
      </c>
      <c r="AG116" s="29"/>
      <c r="AH116" s="19">
        <f t="shared" si="40"/>
        <v>0</v>
      </c>
      <c r="AI116" s="29">
        <v>10000</v>
      </c>
      <c r="AJ116" s="31"/>
      <c r="AK116" s="19">
        <f t="shared" si="41"/>
        <v>0</v>
      </c>
      <c r="AL116" s="185">
        <v>0</v>
      </c>
      <c r="AM116" s="29"/>
      <c r="AN116" s="19" t="e">
        <f t="shared" si="42"/>
        <v>#DIV/0!</v>
      </c>
      <c r="AO116" s="29">
        <v>0</v>
      </c>
      <c r="AP116" s="31"/>
      <c r="AQ116" s="19" t="e">
        <f t="shared" si="43"/>
        <v>#DIV/0!</v>
      </c>
      <c r="AR116" s="28">
        <v>20000</v>
      </c>
      <c r="AS116" s="17">
        <f t="shared" si="44"/>
        <v>20000.001</v>
      </c>
    </row>
    <row r="117" spans="2:45" s="34" customFormat="1" ht="89.25" customHeight="1" thickBot="1">
      <c r="B117" s="217"/>
      <c r="C117" s="201"/>
      <c r="D117" s="25">
        <v>14</v>
      </c>
      <c r="E117" s="210"/>
      <c r="F117" s="204"/>
      <c r="G117" s="191"/>
      <c r="H117" s="188"/>
      <c r="I117" s="188"/>
      <c r="J117" s="188"/>
      <c r="K117" s="188"/>
      <c r="L117" s="188"/>
      <c r="M117" s="188"/>
      <c r="N117" s="26" t="s">
        <v>522</v>
      </c>
      <c r="O117" s="27" t="s">
        <v>26</v>
      </c>
      <c r="P117" s="25">
        <v>0</v>
      </c>
      <c r="Q117" s="25">
        <v>1</v>
      </c>
      <c r="R117" s="25">
        <v>0.5</v>
      </c>
      <c r="S117" s="25">
        <v>0</v>
      </c>
      <c r="T117" s="128">
        <v>1E-3</v>
      </c>
      <c r="U117" s="29">
        <v>0</v>
      </c>
      <c r="V117" s="19">
        <f t="shared" si="36"/>
        <v>0</v>
      </c>
      <c r="W117" s="30">
        <v>1E-3</v>
      </c>
      <c r="X117" s="31">
        <v>0</v>
      </c>
      <c r="Y117" s="19">
        <f t="shared" si="37"/>
        <v>0</v>
      </c>
      <c r="Z117" s="28">
        <v>1</v>
      </c>
      <c r="AA117" s="29"/>
      <c r="AB117" s="19">
        <f t="shared" si="38"/>
        <v>0</v>
      </c>
      <c r="AC117" s="30">
        <v>3500</v>
      </c>
      <c r="AD117" s="31"/>
      <c r="AE117" s="19">
        <f t="shared" si="39"/>
        <v>0</v>
      </c>
      <c r="AF117" s="181">
        <v>1</v>
      </c>
      <c r="AG117" s="29"/>
      <c r="AH117" s="19">
        <f t="shared" si="40"/>
        <v>0</v>
      </c>
      <c r="AI117" s="29">
        <v>0</v>
      </c>
      <c r="AJ117" s="31"/>
      <c r="AK117" s="19" t="e">
        <f t="shared" si="41"/>
        <v>#DIV/0!</v>
      </c>
      <c r="AL117" s="185">
        <v>1</v>
      </c>
      <c r="AM117" s="29"/>
      <c r="AN117" s="19">
        <f t="shared" si="42"/>
        <v>0</v>
      </c>
      <c r="AO117" s="29">
        <v>0</v>
      </c>
      <c r="AP117" s="31"/>
      <c r="AQ117" s="19" t="e">
        <f t="shared" si="43"/>
        <v>#DIV/0!</v>
      </c>
      <c r="AR117" s="28">
        <v>3500</v>
      </c>
      <c r="AS117" s="17">
        <f t="shared" si="44"/>
        <v>3500.0010000000002</v>
      </c>
    </row>
    <row r="118" spans="2:45" s="34" customFormat="1" ht="51.75" thickBot="1">
      <c r="B118" s="217"/>
      <c r="C118" s="201"/>
      <c r="D118" s="25">
        <v>15</v>
      </c>
      <c r="E118" s="210"/>
      <c r="F118" s="204"/>
      <c r="G118" s="191"/>
      <c r="H118" s="188"/>
      <c r="I118" s="188"/>
      <c r="J118" s="188"/>
      <c r="K118" s="188"/>
      <c r="L118" s="188"/>
      <c r="M118" s="188"/>
      <c r="N118" s="26" t="s">
        <v>523</v>
      </c>
      <c r="O118" s="27" t="s">
        <v>26</v>
      </c>
      <c r="P118" s="25">
        <v>0</v>
      </c>
      <c r="Q118" s="25">
        <v>2</v>
      </c>
      <c r="R118" s="25">
        <v>0.5</v>
      </c>
      <c r="S118" s="25">
        <v>6</v>
      </c>
      <c r="T118" s="128">
        <v>1</v>
      </c>
      <c r="U118" s="29">
        <v>1</v>
      </c>
      <c r="V118" s="19">
        <f t="shared" si="36"/>
        <v>1</v>
      </c>
      <c r="W118" s="30">
        <v>22000</v>
      </c>
      <c r="X118" s="31">
        <v>23000</v>
      </c>
      <c r="Y118" s="19">
        <f t="shared" si="37"/>
        <v>1.0454545454545454</v>
      </c>
      <c r="Z118" s="28">
        <v>2</v>
      </c>
      <c r="AA118" s="29"/>
      <c r="AB118" s="19">
        <f t="shared" si="38"/>
        <v>0</v>
      </c>
      <c r="AC118" s="30">
        <v>10000</v>
      </c>
      <c r="AD118" s="31"/>
      <c r="AE118" s="19">
        <f t="shared" si="39"/>
        <v>0</v>
      </c>
      <c r="AF118" s="181">
        <v>2</v>
      </c>
      <c r="AG118" s="29"/>
      <c r="AH118" s="19">
        <f t="shared" si="40"/>
        <v>0</v>
      </c>
      <c r="AI118" s="29">
        <v>0</v>
      </c>
      <c r="AJ118" s="31"/>
      <c r="AK118" s="19" t="e">
        <f t="shared" si="41"/>
        <v>#DIV/0!</v>
      </c>
      <c r="AL118" s="185">
        <v>2</v>
      </c>
      <c r="AM118" s="29"/>
      <c r="AN118" s="19">
        <f t="shared" si="42"/>
        <v>0</v>
      </c>
      <c r="AO118" s="29">
        <v>0</v>
      </c>
      <c r="AP118" s="31"/>
      <c r="AQ118" s="19" t="e">
        <f t="shared" si="43"/>
        <v>#DIV/0!</v>
      </c>
      <c r="AR118" s="28">
        <v>32000</v>
      </c>
      <c r="AS118" s="17">
        <f t="shared" si="44"/>
        <v>32000</v>
      </c>
    </row>
    <row r="119" spans="2:45" s="34" customFormat="1" ht="26.25" thickBot="1">
      <c r="B119" s="217"/>
      <c r="C119" s="201"/>
      <c r="D119" s="25">
        <v>16</v>
      </c>
      <c r="E119" s="210"/>
      <c r="F119" s="204"/>
      <c r="G119" s="191"/>
      <c r="H119" s="188"/>
      <c r="I119" s="188"/>
      <c r="J119" s="188"/>
      <c r="K119" s="188"/>
      <c r="L119" s="188"/>
      <c r="M119" s="188"/>
      <c r="N119" s="26" t="s">
        <v>524</v>
      </c>
      <c r="O119" s="27" t="s">
        <v>233</v>
      </c>
      <c r="P119" s="25">
        <v>0</v>
      </c>
      <c r="Q119" s="25">
        <v>1</v>
      </c>
      <c r="R119" s="25">
        <v>0.5</v>
      </c>
      <c r="S119" s="25">
        <v>0</v>
      </c>
      <c r="T119" s="128">
        <v>1E-3</v>
      </c>
      <c r="U119" s="29">
        <v>0</v>
      </c>
      <c r="V119" s="19">
        <f t="shared" si="36"/>
        <v>0</v>
      </c>
      <c r="W119" s="30">
        <v>1E-3</v>
      </c>
      <c r="X119" s="31">
        <v>0</v>
      </c>
      <c r="Y119" s="19">
        <f t="shared" si="37"/>
        <v>0</v>
      </c>
      <c r="Z119" s="28">
        <v>1</v>
      </c>
      <c r="AA119" s="29"/>
      <c r="AB119" s="19">
        <f t="shared" si="38"/>
        <v>0</v>
      </c>
      <c r="AC119" s="30">
        <v>0</v>
      </c>
      <c r="AD119" s="31"/>
      <c r="AE119" s="19" t="e">
        <f t="shared" si="39"/>
        <v>#DIV/0!</v>
      </c>
      <c r="AF119" s="181">
        <v>1</v>
      </c>
      <c r="AG119" s="29"/>
      <c r="AH119" s="19">
        <f t="shared" si="40"/>
        <v>0</v>
      </c>
      <c r="AI119" s="29">
        <v>0</v>
      </c>
      <c r="AJ119" s="31"/>
      <c r="AK119" s="19" t="e">
        <f t="shared" si="41"/>
        <v>#DIV/0!</v>
      </c>
      <c r="AL119" s="185">
        <v>1</v>
      </c>
      <c r="AM119" s="29"/>
      <c r="AN119" s="19">
        <f t="shared" si="42"/>
        <v>0</v>
      </c>
      <c r="AO119" s="29">
        <v>0</v>
      </c>
      <c r="AP119" s="31"/>
      <c r="AQ119" s="19" t="e">
        <f t="shared" si="43"/>
        <v>#DIV/0!</v>
      </c>
      <c r="AR119" s="28">
        <v>0</v>
      </c>
      <c r="AS119" s="17">
        <f t="shared" si="44"/>
        <v>1E-3</v>
      </c>
    </row>
    <row r="120" spans="2:45" s="34" customFormat="1" ht="26.25" thickBot="1">
      <c r="B120" s="217"/>
      <c r="C120" s="201"/>
      <c r="D120" s="25">
        <v>17</v>
      </c>
      <c r="E120" s="211"/>
      <c r="F120" s="205"/>
      <c r="G120" s="192"/>
      <c r="H120" s="189"/>
      <c r="I120" s="189"/>
      <c r="J120" s="189"/>
      <c r="K120" s="189"/>
      <c r="L120" s="189"/>
      <c r="M120" s="189"/>
      <c r="N120" s="26" t="s">
        <v>525</v>
      </c>
      <c r="O120" s="27" t="s">
        <v>233</v>
      </c>
      <c r="P120" s="25">
        <v>0</v>
      </c>
      <c r="Q120" s="25">
        <v>1</v>
      </c>
      <c r="R120" s="25">
        <v>0.2</v>
      </c>
      <c r="S120" s="25">
        <v>0</v>
      </c>
      <c r="T120" s="128">
        <v>1E-3</v>
      </c>
      <c r="U120" s="29">
        <v>0</v>
      </c>
      <c r="V120" s="19">
        <f t="shared" si="36"/>
        <v>0</v>
      </c>
      <c r="W120" s="30">
        <v>1E-3</v>
      </c>
      <c r="X120" s="31">
        <v>0</v>
      </c>
      <c r="Y120" s="19">
        <f t="shared" si="37"/>
        <v>0</v>
      </c>
      <c r="Z120" s="28">
        <v>1</v>
      </c>
      <c r="AA120" s="29"/>
      <c r="AB120" s="19">
        <f t="shared" si="38"/>
        <v>0</v>
      </c>
      <c r="AC120" s="30">
        <v>0</v>
      </c>
      <c r="AD120" s="31"/>
      <c r="AE120" s="19" t="e">
        <f t="shared" si="39"/>
        <v>#DIV/0!</v>
      </c>
      <c r="AF120" s="181">
        <v>1</v>
      </c>
      <c r="AG120" s="29"/>
      <c r="AH120" s="19">
        <f t="shared" si="40"/>
        <v>0</v>
      </c>
      <c r="AI120" s="29">
        <v>0</v>
      </c>
      <c r="AJ120" s="31"/>
      <c r="AK120" s="19" t="e">
        <f t="shared" si="41"/>
        <v>#DIV/0!</v>
      </c>
      <c r="AL120" s="185">
        <v>1</v>
      </c>
      <c r="AM120" s="29"/>
      <c r="AN120" s="19">
        <f t="shared" si="42"/>
        <v>0</v>
      </c>
      <c r="AO120" s="29">
        <v>0</v>
      </c>
      <c r="AP120" s="31"/>
      <c r="AQ120" s="19" t="e">
        <f t="shared" si="43"/>
        <v>#DIV/0!</v>
      </c>
      <c r="AR120" s="28">
        <v>0</v>
      </c>
      <c r="AS120" s="17">
        <f t="shared" si="44"/>
        <v>1E-3</v>
      </c>
    </row>
    <row r="121" spans="2:45" s="34" customFormat="1" ht="64.5" thickBot="1">
      <c r="B121" s="217"/>
      <c r="C121" s="201" t="s">
        <v>526</v>
      </c>
      <c r="D121" s="25">
        <v>1</v>
      </c>
      <c r="E121" s="208" t="s">
        <v>72</v>
      </c>
      <c r="F121" s="202" t="s">
        <v>527</v>
      </c>
      <c r="G121" s="196" t="s">
        <v>528</v>
      </c>
      <c r="H121" s="196">
        <v>0</v>
      </c>
      <c r="I121" s="196">
        <v>70</v>
      </c>
      <c r="J121" s="196">
        <v>0</v>
      </c>
      <c r="K121" s="196">
        <v>0</v>
      </c>
      <c r="L121" s="187">
        <f>AVERAGE(V121:V124)</f>
        <v>0.25</v>
      </c>
      <c r="M121" s="187">
        <f>AVERAGE(Y121:Y124)</f>
        <v>0.24791666666666667</v>
      </c>
      <c r="N121" s="26" t="s">
        <v>506</v>
      </c>
      <c r="O121" s="27" t="s">
        <v>421</v>
      </c>
      <c r="P121" s="25">
        <v>0</v>
      </c>
      <c r="Q121" s="25">
        <v>2</v>
      </c>
      <c r="R121" s="25">
        <v>0.5</v>
      </c>
      <c r="S121" s="25">
        <v>2</v>
      </c>
      <c r="T121" s="128">
        <v>2</v>
      </c>
      <c r="U121" s="29">
        <v>2</v>
      </c>
      <c r="V121" s="19">
        <f t="shared" si="36"/>
        <v>1</v>
      </c>
      <c r="W121" s="30">
        <v>12000</v>
      </c>
      <c r="X121" s="31">
        <v>11900</v>
      </c>
      <c r="Y121" s="19">
        <f t="shared" si="37"/>
        <v>0.9916666666666667</v>
      </c>
      <c r="Z121" s="28">
        <v>2</v>
      </c>
      <c r="AA121" s="29"/>
      <c r="AB121" s="19">
        <f t="shared" si="38"/>
        <v>0</v>
      </c>
      <c r="AC121" s="30">
        <v>8000</v>
      </c>
      <c r="AD121" s="31"/>
      <c r="AE121" s="19">
        <f t="shared" si="39"/>
        <v>0</v>
      </c>
      <c r="AF121" s="181">
        <v>2</v>
      </c>
      <c r="AG121" s="29"/>
      <c r="AH121" s="19">
        <f t="shared" si="40"/>
        <v>0</v>
      </c>
      <c r="AI121" s="29">
        <v>8000</v>
      </c>
      <c r="AJ121" s="31"/>
      <c r="AK121" s="19">
        <f t="shared" si="41"/>
        <v>0</v>
      </c>
      <c r="AL121" s="185">
        <v>2</v>
      </c>
      <c r="AM121" s="29"/>
      <c r="AN121" s="19">
        <f t="shared" si="42"/>
        <v>0</v>
      </c>
      <c r="AO121" s="29">
        <v>8000</v>
      </c>
      <c r="AP121" s="31"/>
      <c r="AQ121" s="19">
        <f t="shared" si="43"/>
        <v>0</v>
      </c>
      <c r="AR121" s="28">
        <v>36000</v>
      </c>
      <c r="AS121" s="17">
        <f t="shared" si="44"/>
        <v>36000</v>
      </c>
    </row>
    <row r="122" spans="2:45" s="34" customFormat="1" ht="64.5" thickBot="1">
      <c r="B122" s="217"/>
      <c r="C122" s="201"/>
      <c r="D122" s="25">
        <v>2</v>
      </c>
      <c r="E122" s="208"/>
      <c r="F122" s="202"/>
      <c r="G122" s="196"/>
      <c r="H122" s="196"/>
      <c r="I122" s="196"/>
      <c r="J122" s="196"/>
      <c r="K122" s="196"/>
      <c r="L122" s="188"/>
      <c r="M122" s="188"/>
      <c r="N122" s="26" t="s">
        <v>403</v>
      </c>
      <c r="O122" s="27" t="s">
        <v>404</v>
      </c>
      <c r="P122" s="25">
        <v>0</v>
      </c>
      <c r="Q122" s="25">
        <v>4</v>
      </c>
      <c r="R122" s="25">
        <v>0.5</v>
      </c>
      <c r="S122" s="25">
        <v>0</v>
      </c>
      <c r="T122" s="128">
        <v>1E-3</v>
      </c>
      <c r="U122" s="29">
        <v>0</v>
      </c>
      <c r="V122" s="19">
        <f t="shared" si="36"/>
        <v>0</v>
      </c>
      <c r="W122" s="30">
        <v>1E-3</v>
      </c>
      <c r="X122" s="31">
        <v>0</v>
      </c>
      <c r="Y122" s="19">
        <f t="shared" si="37"/>
        <v>0</v>
      </c>
      <c r="Z122" s="28">
        <v>1</v>
      </c>
      <c r="AA122" s="29"/>
      <c r="AB122" s="19">
        <f t="shared" si="38"/>
        <v>0</v>
      </c>
      <c r="AC122" s="30">
        <v>2500</v>
      </c>
      <c r="AD122" s="31"/>
      <c r="AE122" s="19">
        <f t="shared" si="39"/>
        <v>0</v>
      </c>
      <c r="AF122" s="181">
        <v>3</v>
      </c>
      <c r="AG122" s="29"/>
      <c r="AH122" s="19">
        <f t="shared" si="40"/>
        <v>0</v>
      </c>
      <c r="AI122" s="29">
        <v>5000</v>
      </c>
      <c r="AJ122" s="31"/>
      <c r="AK122" s="19">
        <f t="shared" si="41"/>
        <v>0</v>
      </c>
      <c r="AL122" s="185">
        <v>4</v>
      </c>
      <c r="AM122" s="29"/>
      <c r="AN122" s="19">
        <f t="shared" si="42"/>
        <v>0</v>
      </c>
      <c r="AO122" s="29">
        <v>2500</v>
      </c>
      <c r="AP122" s="31"/>
      <c r="AQ122" s="19">
        <f t="shared" si="43"/>
        <v>0</v>
      </c>
      <c r="AR122" s="28">
        <v>10000</v>
      </c>
      <c r="AS122" s="17">
        <f t="shared" si="44"/>
        <v>10000.001</v>
      </c>
    </row>
    <row r="123" spans="2:45" s="34" customFormat="1" ht="51" customHeight="1" thickBot="1">
      <c r="B123" s="217"/>
      <c r="C123" s="201"/>
      <c r="D123" s="25">
        <v>3</v>
      </c>
      <c r="E123" s="208"/>
      <c r="F123" s="202"/>
      <c r="G123" s="196"/>
      <c r="H123" s="196"/>
      <c r="I123" s="196"/>
      <c r="J123" s="196"/>
      <c r="K123" s="196"/>
      <c r="L123" s="188"/>
      <c r="M123" s="188"/>
      <c r="N123" s="26" t="s">
        <v>405</v>
      </c>
      <c r="O123" s="27" t="s">
        <v>406</v>
      </c>
      <c r="P123" s="25">
        <v>0</v>
      </c>
      <c r="Q123" s="25">
        <v>1</v>
      </c>
      <c r="R123" s="25">
        <v>0.5</v>
      </c>
      <c r="S123" s="25">
        <v>0</v>
      </c>
      <c r="T123" s="128">
        <v>1E-3</v>
      </c>
      <c r="U123" s="29">
        <v>0</v>
      </c>
      <c r="V123" s="19">
        <f t="shared" si="36"/>
        <v>0</v>
      </c>
      <c r="W123" s="30">
        <v>1E-3</v>
      </c>
      <c r="X123" s="31">
        <v>0</v>
      </c>
      <c r="Y123" s="19">
        <f t="shared" si="37"/>
        <v>0</v>
      </c>
      <c r="Z123" s="28">
        <v>1</v>
      </c>
      <c r="AA123" s="29"/>
      <c r="AB123" s="19">
        <f t="shared" si="38"/>
        <v>0</v>
      </c>
      <c r="AC123" s="30">
        <v>6000</v>
      </c>
      <c r="AD123" s="31"/>
      <c r="AE123" s="19">
        <f t="shared" si="39"/>
        <v>0</v>
      </c>
      <c r="AF123" s="181">
        <v>1</v>
      </c>
      <c r="AG123" s="29"/>
      <c r="AH123" s="19">
        <f t="shared" si="40"/>
        <v>0</v>
      </c>
      <c r="AI123" s="29">
        <v>0</v>
      </c>
      <c r="AJ123" s="31"/>
      <c r="AK123" s="19" t="e">
        <f t="shared" si="41"/>
        <v>#DIV/0!</v>
      </c>
      <c r="AL123" s="185">
        <v>1</v>
      </c>
      <c r="AM123" s="29"/>
      <c r="AN123" s="19">
        <f t="shared" si="42"/>
        <v>0</v>
      </c>
      <c r="AO123" s="29">
        <v>0</v>
      </c>
      <c r="AP123" s="31"/>
      <c r="AQ123" s="19" t="e">
        <f t="shared" si="43"/>
        <v>#DIV/0!</v>
      </c>
      <c r="AR123" s="28">
        <v>6000</v>
      </c>
      <c r="AS123" s="17">
        <f t="shared" si="44"/>
        <v>6000.0010000000002</v>
      </c>
    </row>
    <row r="124" spans="2:45" s="34" customFormat="1" ht="39" thickBot="1">
      <c r="B124" s="218"/>
      <c r="C124" s="201"/>
      <c r="D124" s="25">
        <v>4</v>
      </c>
      <c r="E124" s="208"/>
      <c r="F124" s="202"/>
      <c r="G124" s="196"/>
      <c r="H124" s="196"/>
      <c r="I124" s="196"/>
      <c r="J124" s="196"/>
      <c r="K124" s="196"/>
      <c r="L124" s="189"/>
      <c r="M124" s="189"/>
      <c r="N124" s="26" t="s">
        <v>407</v>
      </c>
      <c r="O124" s="27" t="s">
        <v>408</v>
      </c>
      <c r="P124" s="25">
        <v>0</v>
      </c>
      <c r="Q124" s="25">
        <v>1</v>
      </c>
      <c r="R124" s="25">
        <v>0.5</v>
      </c>
      <c r="S124" s="25">
        <v>0</v>
      </c>
      <c r="T124" s="128">
        <v>1E-3</v>
      </c>
      <c r="U124" s="29">
        <v>0</v>
      </c>
      <c r="V124" s="19">
        <f t="shared" si="36"/>
        <v>0</v>
      </c>
      <c r="W124" s="30">
        <v>1E-3</v>
      </c>
      <c r="X124" s="31">
        <v>0</v>
      </c>
      <c r="Y124" s="19">
        <f t="shared" si="37"/>
        <v>0</v>
      </c>
      <c r="Z124" s="28">
        <v>1</v>
      </c>
      <c r="AA124" s="29"/>
      <c r="AB124" s="19">
        <f t="shared" si="38"/>
        <v>0</v>
      </c>
      <c r="AC124" s="30">
        <v>2500</v>
      </c>
      <c r="AD124" s="31"/>
      <c r="AE124" s="19">
        <f t="shared" si="39"/>
        <v>0</v>
      </c>
      <c r="AF124" s="181">
        <v>0</v>
      </c>
      <c r="AG124" s="29"/>
      <c r="AH124" s="19" t="e">
        <f t="shared" si="40"/>
        <v>#DIV/0!</v>
      </c>
      <c r="AI124" s="29">
        <v>0</v>
      </c>
      <c r="AJ124" s="31"/>
      <c r="AK124" s="19" t="e">
        <f t="shared" si="41"/>
        <v>#DIV/0!</v>
      </c>
      <c r="AL124" s="185">
        <v>0</v>
      </c>
      <c r="AM124" s="29"/>
      <c r="AN124" s="19" t="e">
        <f t="shared" si="42"/>
        <v>#DIV/0!</v>
      </c>
      <c r="AO124" s="29">
        <v>0</v>
      </c>
      <c r="AP124" s="31"/>
      <c r="AQ124" s="19" t="e">
        <f t="shared" si="43"/>
        <v>#DIV/0!</v>
      </c>
      <c r="AR124" s="28">
        <v>2500</v>
      </c>
      <c r="AS124" s="17">
        <f t="shared" si="44"/>
        <v>2500.0010000000002</v>
      </c>
    </row>
    <row r="125" spans="2:45" s="34" customFormat="1" ht="64.5" thickBot="1">
      <c r="B125" s="216" t="s">
        <v>51</v>
      </c>
      <c r="C125" s="206" t="s">
        <v>409</v>
      </c>
      <c r="D125" s="25">
        <v>1</v>
      </c>
      <c r="E125" s="208" t="s">
        <v>73</v>
      </c>
      <c r="F125" s="202" t="s">
        <v>410</v>
      </c>
      <c r="G125" s="196" t="s">
        <v>411</v>
      </c>
      <c r="H125" s="196">
        <v>0</v>
      </c>
      <c r="I125" s="196">
        <v>60</v>
      </c>
      <c r="J125" s="196">
        <v>0</v>
      </c>
      <c r="K125" s="197">
        <v>0</v>
      </c>
      <c r="L125" s="187">
        <f>AVERAGE(V125:V137)</f>
        <v>7.6923076923076927E-2</v>
      </c>
      <c r="M125" s="187">
        <f>AVERAGE(Y125:Y137)</f>
        <v>7.5164835164835159E-2</v>
      </c>
      <c r="N125" s="26" t="s">
        <v>412</v>
      </c>
      <c r="O125" s="27" t="s">
        <v>404</v>
      </c>
      <c r="P125" s="25">
        <v>0</v>
      </c>
      <c r="Q125" s="25">
        <v>8</v>
      </c>
      <c r="R125" s="25">
        <v>0.2</v>
      </c>
      <c r="S125" s="25">
        <v>0</v>
      </c>
      <c r="T125" s="128">
        <v>1E-3</v>
      </c>
      <c r="U125" s="29">
        <v>0</v>
      </c>
      <c r="V125" s="19">
        <f t="shared" si="36"/>
        <v>0</v>
      </c>
      <c r="W125" s="30">
        <v>1E-3</v>
      </c>
      <c r="X125" s="31">
        <v>0</v>
      </c>
      <c r="Y125" s="19">
        <f t="shared" si="37"/>
        <v>0</v>
      </c>
      <c r="Z125" s="28">
        <v>2</v>
      </c>
      <c r="AA125" s="29"/>
      <c r="AB125" s="19">
        <f t="shared" si="38"/>
        <v>0</v>
      </c>
      <c r="AC125" s="30">
        <v>1000</v>
      </c>
      <c r="AD125" s="31"/>
      <c r="AE125" s="19">
        <f t="shared" si="39"/>
        <v>0</v>
      </c>
      <c r="AF125" s="181">
        <v>5</v>
      </c>
      <c r="AG125" s="29"/>
      <c r="AH125" s="19">
        <f t="shared" si="40"/>
        <v>0</v>
      </c>
      <c r="AI125" s="29">
        <v>3000</v>
      </c>
      <c r="AJ125" s="31"/>
      <c r="AK125" s="19">
        <f t="shared" si="41"/>
        <v>0</v>
      </c>
      <c r="AL125" s="185">
        <v>8</v>
      </c>
      <c r="AM125" s="29"/>
      <c r="AN125" s="19">
        <f t="shared" si="42"/>
        <v>0</v>
      </c>
      <c r="AO125" s="29">
        <v>3000</v>
      </c>
      <c r="AP125" s="31"/>
      <c r="AQ125" s="19">
        <f t="shared" si="43"/>
        <v>0</v>
      </c>
      <c r="AR125" s="28">
        <v>7000</v>
      </c>
      <c r="AS125" s="17">
        <f t="shared" si="44"/>
        <v>7000.0010000000002</v>
      </c>
    </row>
    <row r="126" spans="2:45" s="34" customFormat="1" ht="51" customHeight="1" thickBot="1">
      <c r="B126" s="217"/>
      <c r="C126" s="206"/>
      <c r="D126" s="25">
        <v>2</v>
      </c>
      <c r="E126" s="208"/>
      <c r="F126" s="202"/>
      <c r="G126" s="196"/>
      <c r="H126" s="196"/>
      <c r="I126" s="196"/>
      <c r="J126" s="196"/>
      <c r="K126" s="188"/>
      <c r="L126" s="188"/>
      <c r="M126" s="188"/>
      <c r="N126" s="26" t="s">
        <v>394</v>
      </c>
      <c r="O126" s="27" t="s">
        <v>395</v>
      </c>
      <c r="P126" s="25">
        <v>0</v>
      </c>
      <c r="Q126" s="25">
        <v>1</v>
      </c>
      <c r="R126" s="25">
        <v>0.4</v>
      </c>
      <c r="S126" s="25">
        <v>0</v>
      </c>
      <c r="T126" s="128">
        <v>1E-3</v>
      </c>
      <c r="U126" s="29">
        <v>0</v>
      </c>
      <c r="V126" s="19">
        <f t="shared" si="36"/>
        <v>0</v>
      </c>
      <c r="W126" s="30">
        <v>1E-3</v>
      </c>
      <c r="X126" s="31">
        <v>0</v>
      </c>
      <c r="Y126" s="19">
        <f t="shared" si="37"/>
        <v>0</v>
      </c>
      <c r="Z126" s="28">
        <v>0</v>
      </c>
      <c r="AA126" s="29"/>
      <c r="AB126" s="19" t="e">
        <f t="shared" si="38"/>
        <v>#DIV/0!</v>
      </c>
      <c r="AC126" s="30">
        <v>0</v>
      </c>
      <c r="AD126" s="31"/>
      <c r="AE126" s="19" t="e">
        <f t="shared" si="39"/>
        <v>#DIV/0!</v>
      </c>
      <c r="AF126" s="181">
        <v>0</v>
      </c>
      <c r="AG126" s="29"/>
      <c r="AH126" s="19" t="e">
        <f t="shared" si="40"/>
        <v>#DIV/0!</v>
      </c>
      <c r="AI126" s="29">
        <v>0</v>
      </c>
      <c r="AJ126" s="31"/>
      <c r="AK126" s="19" t="e">
        <f t="shared" si="41"/>
        <v>#DIV/0!</v>
      </c>
      <c r="AL126" s="185">
        <v>1</v>
      </c>
      <c r="AM126" s="29"/>
      <c r="AN126" s="19">
        <f t="shared" si="42"/>
        <v>0</v>
      </c>
      <c r="AO126" s="29">
        <v>4500</v>
      </c>
      <c r="AP126" s="31"/>
      <c r="AQ126" s="19">
        <f t="shared" si="43"/>
        <v>0</v>
      </c>
      <c r="AR126" s="28">
        <v>4500</v>
      </c>
      <c r="AS126" s="17">
        <f t="shared" si="44"/>
        <v>4500.0010000000002</v>
      </c>
    </row>
    <row r="127" spans="2:45" s="34" customFormat="1" ht="76.5" customHeight="1" thickBot="1">
      <c r="B127" s="217"/>
      <c r="C127" s="206"/>
      <c r="D127" s="25">
        <v>3</v>
      </c>
      <c r="E127" s="208"/>
      <c r="F127" s="202"/>
      <c r="G127" s="196"/>
      <c r="H127" s="196"/>
      <c r="I127" s="196"/>
      <c r="J127" s="196"/>
      <c r="K127" s="188"/>
      <c r="L127" s="188"/>
      <c r="M127" s="188"/>
      <c r="N127" s="26" t="s">
        <v>396</v>
      </c>
      <c r="O127" s="27" t="s">
        <v>397</v>
      </c>
      <c r="P127" s="25">
        <v>0</v>
      </c>
      <c r="Q127" s="25">
        <v>1</v>
      </c>
      <c r="R127" s="25">
        <v>0.4</v>
      </c>
      <c r="S127" s="25">
        <v>0</v>
      </c>
      <c r="T127" s="128">
        <v>1E-3</v>
      </c>
      <c r="U127" s="29">
        <v>0</v>
      </c>
      <c r="V127" s="19">
        <f t="shared" si="36"/>
        <v>0</v>
      </c>
      <c r="W127" s="30">
        <v>1E-3</v>
      </c>
      <c r="X127" s="31">
        <v>0</v>
      </c>
      <c r="Y127" s="19">
        <f t="shared" si="37"/>
        <v>0</v>
      </c>
      <c r="Z127" s="28">
        <v>0</v>
      </c>
      <c r="AA127" s="29"/>
      <c r="AB127" s="19" t="e">
        <f t="shared" si="38"/>
        <v>#DIV/0!</v>
      </c>
      <c r="AC127" s="30">
        <v>0</v>
      </c>
      <c r="AD127" s="31"/>
      <c r="AE127" s="19" t="e">
        <f t="shared" si="39"/>
        <v>#DIV/0!</v>
      </c>
      <c r="AF127" s="181">
        <v>0</v>
      </c>
      <c r="AG127" s="29"/>
      <c r="AH127" s="19" t="e">
        <f t="shared" si="40"/>
        <v>#DIV/0!</v>
      </c>
      <c r="AI127" s="29">
        <v>0</v>
      </c>
      <c r="AJ127" s="31"/>
      <c r="AK127" s="19" t="e">
        <f t="shared" si="41"/>
        <v>#DIV/0!</v>
      </c>
      <c r="AL127" s="185">
        <v>1</v>
      </c>
      <c r="AM127" s="29"/>
      <c r="AN127" s="19">
        <f t="shared" si="42"/>
        <v>0</v>
      </c>
      <c r="AO127" s="29">
        <v>3500</v>
      </c>
      <c r="AP127" s="31"/>
      <c r="AQ127" s="19">
        <f t="shared" si="43"/>
        <v>0</v>
      </c>
      <c r="AR127" s="28">
        <v>3500</v>
      </c>
      <c r="AS127" s="17">
        <f t="shared" si="44"/>
        <v>3500.0010000000002</v>
      </c>
    </row>
    <row r="128" spans="2:45" s="34" customFormat="1" ht="39" thickBot="1">
      <c r="B128" s="217"/>
      <c r="C128" s="206"/>
      <c r="D128" s="25">
        <v>4</v>
      </c>
      <c r="E128" s="208"/>
      <c r="F128" s="202"/>
      <c r="G128" s="196"/>
      <c r="H128" s="196"/>
      <c r="I128" s="196"/>
      <c r="J128" s="196"/>
      <c r="K128" s="188"/>
      <c r="L128" s="188"/>
      <c r="M128" s="188"/>
      <c r="N128" s="26" t="s">
        <v>398</v>
      </c>
      <c r="O128" s="27" t="s">
        <v>233</v>
      </c>
      <c r="P128" s="25">
        <v>0</v>
      </c>
      <c r="Q128" s="25">
        <v>1</v>
      </c>
      <c r="R128" s="25">
        <v>0.5</v>
      </c>
      <c r="S128" s="25">
        <v>0</v>
      </c>
      <c r="T128" s="128">
        <v>1E-3</v>
      </c>
      <c r="U128" s="29">
        <v>0</v>
      </c>
      <c r="V128" s="19">
        <f t="shared" si="36"/>
        <v>0</v>
      </c>
      <c r="W128" s="30">
        <v>1E-3</v>
      </c>
      <c r="X128" s="31">
        <v>0</v>
      </c>
      <c r="Y128" s="19">
        <f t="shared" si="37"/>
        <v>0</v>
      </c>
      <c r="Z128" s="28">
        <v>0</v>
      </c>
      <c r="AA128" s="29"/>
      <c r="AB128" s="19" t="e">
        <f t="shared" si="38"/>
        <v>#DIV/0!</v>
      </c>
      <c r="AC128" s="30">
        <v>0</v>
      </c>
      <c r="AD128" s="31"/>
      <c r="AE128" s="19" t="e">
        <f t="shared" si="39"/>
        <v>#DIV/0!</v>
      </c>
      <c r="AF128" s="181">
        <v>0</v>
      </c>
      <c r="AG128" s="29"/>
      <c r="AH128" s="19" t="e">
        <f t="shared" si="40"/>
        <v>#DIV/0!</v>
      </c>
      <c r="AI128" s="29">
        <v>0</v>
      </c>
      <c r="AJ128" s="31"/>
      <c r="AK128" s="19" t="e">
        <f t="shared" si="41"/>
        <v>#DIV/0!</v>
      </c>
      <c r="AL128" s="185">
        <v>1</v>
      </c>
      <c r="AM128" s="29"/>
      <c r="AN128" s="19">
        <f t="shared" si="42"/>
        <v>0</v>
      </c>
      <c r="AO128" s="29">
        <v>4000</v>
      </c>
      <c r="AP128" s="31"/>
      <c r="AQ128" s="19">
        <f t="shared" si="43"/>
        <v>0</v>
      </c>
      <c r="AR128" s="28">
        <v>4000</v>
      </c>
      <c r="AS128" s="17">
        <f t="shared" si="44"/>
        <v>4000.0010000000002</v>
      </c>
    </row>
    <row r="129" spans="2:45" s="34" customFormat="1" ht="51" customHeight="1" thickBot="1">
      <c r="B129" s="217"/>
      <c r="C129" s="206"/>
      <c r="D129" s="25">
        <v>5</v>
      </c>
      <c r="E129" s="208"/>
      <c r="F129" s="202"/>
      <c r="G129" s="196"/>
      <c r="H129" s="196"/>
      <c r="I129" s="196"/>
      <c r="J129" s="196"/>
      <c r="K129" s="188"/>
      <c r="L129" s="188"/>
      <c r="M129" s="188"/>
      <c r="N129" s="26" t="s">
        <v>399</v>
      </c>
      <c r="O129" s="27" t="s">
        <v>400</v>
      </c>
      <c r="P129" s="25">
        <v>0</v>
      </c>
      <c r="Q129" s="25">
        <v>1</v>
      </c>
      <c r="R129" s="25">
        <v>0.4</v>
      </c>
      <c r="S129" s="25">
        <v>0</v>
      </c>
      <c r="T129" s="128">
        <v>1E-3</v>
      </c>
      <c r="U129" s="29">
        <v>0</v>
      </c>
      <c r="V129" s="19">
        <f t="shared" si="36"/>
        <v>0</v>
      </c>
      <c r="W129" s="30">
        <v>1E-3</v>
      </c>
      <c r="X129" s="31">
        <v>0</v>
      </c>
      <c r="Y129" s="19">
        <f t="shared" si="37"/>
        <v>0</v>
      </c>
      <c r="Z129" s="28">
        <v>0</v>
      </c>
      <c r="AA129" s="29"/>
      <c r="AB129" s="19" t="e">
        <f t="shared" si="38"/>
        <v>#DIV/0!</v>
      </c>
      <c r="AC129" s="30">
        <v>0</v>
      </c>
      <c r="AD129" s="31"/>
      <c r="AE129" s="19" t="e">
        <f t="shared" si="39"/>
        <v>#DIV/0!</v>
      </c>
      <c r="AF129" s="181">
        <v>0</v>
      </c>
      <c r="AG129" s="29"/>
      <c r="AH129" s="19" t="e">
        <f t="shared" si="40"/>
        <v>#DIV/0!</v>
      </c>
      <c r="AI129" s="29">
        <v>0</v>
      </c>
      <c r="AJ129" s="31"/>
      <c r="AK129" s="19" t="e">
        <f t="shared" si="41"/>
        <v>#DIV/0!</v>
      </c>
      <c r="AL129" s="185">
        <v>1</v>
      </c>
      <c r="AM129" s="29"/>
      <c r="AN129" s="19">
        <f t="shared" si="42"/>
        <v>0</v>
      </c>
      <c r="AO129" s="29">
        <v>3000</v>
      </c>
      <c r="AP129" s="31"/>
      <c r="AQ129" s="19">
        <f t="shared" si="43"/>
        <v>0</v>
      </c>
      <c r="AR129" s="28">
        <v>3000</v>
      </c>
      <c r="AS129" s="17">
        <f t="shared" si="44"/>
        <v>3000.0010000000002</v>
      </c>
    </row>
    <row r="130" spans="2:45" s="34" customFormat="1" ht="51" customHeight="1" thickBot="1">
      <c r="B130" s="217"/>
      <c r="C130" s="206"/>
      <c r="D130" s="25">
        <v>6</v>
      </c>
      <c r="E130" s="208"/>
      <c r="F130" s="202"/>
      <c r="G130" s="196"/>
      <c r="H130" s="196"/>
      <c r="I130" s="196"/>
      <c r="J130" s="196"/>
      <c r="K130" s="188"/>
      <c r="L130" s="188"/>
      <c r="M130" s="188"/>
      <c r="N130" s="26" t="s">
        <v>401</v>
      </c>
      <c r="O130" s="27" t="s">
        <v>402</v>
      </c>
      <c r="P130" s="25">
        <v>0</v>
      </c>
      <c r="Q130" s="25">
        <v>1</v>
      </c>
      <c r="R130" s="25">
        <v>0.4</v>
      </c>
      <c r="S130" s="25">
        <v>0</v>
      </c>
      <c r="T130" s="128">
        <v>1E-3</v>
      </c>
      <c r="U130" s="29">
        <v>0</v>
      </c>
      <c r="V130" s="19">
        <f t="shared" si="36"/>
        <v>0</v>
      </c>
      <c r="W130" s="30">
        <v>1E-3</v>
      </c>
      <c r="X130" s="31">
        <v>0</v>
      </c>
      <c r="Y130" s="19">
        <f t="shared" si="37"/>
        <v>0</v>
      </c>
      <c r="Z130" s="28">
        <v>1</v>
      </c>
      <c r="AA130" s="29"/>
      <c r="AB130" s="19">
        <f t="shared" si="38"/>
        <v>0</v>
      </c>
      <c r="AC130" s="30">
        <v>2500</v>
      </c>
      <c r="AD130" s="31"/>
      <c r="AE130" s="19">
        <f t="shared" si="39"/>
        <v>0</v>
      </c>
      <c r="AF130" s="181">
        <v>0</v>
      </c>
      <c r="AG130" s="29"/>
      <c r="AH130" s="19" t="e">
        <f t="shared" si="40"/>
        <v>#DIV/0!</v>
      </c>
      <c r="AI130" s="29">
        <v>0</v>
      </c>
      <c r="AJ130" s="31"/>
      <c r="AK130" s="19" t="e">
        <f t="shared" si="41"/>
        <v>#DIV/0!</v>
      </c>
      <c r="AL130" s="185">
        <v>1</v>
      </c>
      <c r="AM130" s="29"/>
      <c r="AN130" s="19">
        <f t="shared" si="42"/>
        <v>0</v>
      </c>
      <c r="AO130" s="29">
        <v>0</v>
      </c>
      <c r="AP130" s="31"/>
      <c r="AQ130" s="19" t="e">
        <f t="shared" si="43"/>
        <v>#DIV/0!</v>
      </c>
      <c r="AR130" s="28">
        <v>2500</v>
      </c>
      <c r="AS130" s="17">
        <f t="shared" si="44"/>
        <v>2500.0010000000002</v>
      </c>
    </row>
    <row r="131" spans="2:45" s="34" customFormat="1" ht="51" customHeight="1" thickBot="1">
      <c r="B131" s="217"/>
      <c r="C131" s="206"/>
      <c r="D131" s="25">
        <v>7</v>
      </c>
      <c r="E131" s="208"/>
      <c r="F131" s="202"/>
      <c r="G131" s="196"/>
      <c r="H131" s="196"/>
      <c r="I131" s="196"/>
      <c r="J131" s="196"/>
      <c r="K131" s="188"/>
      <c r="L131" s="188"/>
      <c r="M131" s="188"/>
      <c r="N131" s="26" t="s">
        <v>385</v>
      </c>
      <c r="O131" s="27" t="s">
        <v>386</v>
      </c>
      <c r="P131" s="25">
        <v>0</v>
      </c>
      <c r="Q131" s="25">
        <v>1</v>
      </c>
      <c r="R131" s="25">
        <v>0.5</v>
      </c>
      <c r="S131" s="25">
        <v>0</v>
      </c>
      <c r="T131" s="128">
        <v>1E-3</v>
      </c>
      <c r="U131" s="29">
        <v>0</v>
      </c>
      <c r="V131" s="19">
        <f t="shared" si="36"/>
        <v>0</v>
      </c>
      <c r="W131" s="30">
        <v>1E-3</v>
      </c>
      <c r="X131" s="31">
        <v>0</v>
      </c>
      <c r="Y131" s="19">
        <f t="shared" si="37"/>
        <v>0</v>
      </c>
      <c r="Z131" s="28">
        <v>1</v>
      </c>
      <c r="AA131" s="29"/>
      <c r="AB131" s="19">
        <f t="shared" si="38"/>
        <v>0</v>
      </c>
      <c r="AC131" s="30">
        <v>3500</v>
      </c>
      <c r="AD131" s="31"/>
      <c r="AE131" s="19">
        <f t="shared" si="39"/>
        <v>0</v>
      </c>
      <c r="AF131" s="181">
        <v>0</v>
      </c>
      <c r="AG131" s="29"/>
      <c r="AH131" s="19" t="e">
        <f t="shared" si="40"/>
        <v>#DIV/0!</v>
      </c>
      <c r="AI131" s="29">
        <v>0</v>
      </c>
      <c r="AJ131" s="31"/>
      <c r="AK131" s="19" t="e">
        <f t="shared" si="41"/>
        <v>#DIV/0!</v>
      </c>
      <c r="AL131" s="185">
        <v>0</v>
      </c>
      <c r="AM131" s="29"/>
      <c r="AN131" s="19" t="e">
        <f t="shared" si="42"/>
        <v>#DIV/0!</v>
      </c>
      <c r="AO131" s="29">
        <v>0</v>
      </c>
      <c r="AP131" s="31"/>
      <c r="AQ131" s="19" t="e">
        <f t="shared" si="43"/>
        <v>#DIV/0!</v>
      </c>
      <c r="AR131" s="28">
        <v>3500</v>
      </c>
      <c r="AS131" s="17">
        <f t="shared" si="44"/>
        <v>3500.0010000000002</v>
      </c>
    </row>
    <row r="132" spans="2:45" s="34" customFormat="1" ht="39" thickBot="1">
      <c r="B132" s="217"/>
      <c r="C132" s="206"/>
      <c r="D132" s="25">
        <v>8</v>
      </c>
      <c r="E132" s="208"/>
      <c r="F132" s="202"/>
      <c r="G132" s="196"/>
      <c r="H132" s="196"/>
      <c r="I132" s="196"/>
      <c r="J132" s="196"/>
      <c r="K132" s="188"/>
      <c r="L132" s="188"/>
      <c r="M132" s="188"/>
      <c r="N132" s="26" t="s">
        <v>387</v>
      </c>
      <c r="O132" s="27" t="s">
        <v>388</v>
      </c>
      <c r="P132" s="25">
        <v>0</v>
      </c>
      <c r="Q132" s="25">
        <v>1</v>
      </c>
      <c r="R132" s="25">
        <v>0.8</v>
      </c>
      <c r="S132" s="25">
        <v>0</v>
      </c>
      <c r="T132" s="128">
        <v>1E-3</v>
      </c>
      <c r="U132" s="29">
        <v>0</v>
      </c>
      <c r="V132" s="19">
        <f t="shared" si="36"/>
        <v>0</v>
      </c>
      <c r="W132" s="30">
        <v>1E-3</v>
      </c>
      <c r="X132" s="31">
        <v>0</v>
      </c>
      <c r="Y132" s="19">
        <f t="shared" si="37"/>
        <v>0</v>
      </c>
      <c r="Z132" s="28">
        <v>1</v>
      </c>
      <c r="AA132" s="29"/>
      <c r="AB132" s="19">
        <f t="shared" si="38"/>
        <v>0</v>
      </c>
      <c r="AC132" s="30">
        <v>2000</v>
      </c>
      <c r="AD132" s="31"/>
      <c r="AE132" s="19">
        <f t="shared" si="39"/>
        <v>0</v>
      </c>
      <c r="AF132" s="181">
        <v>0</v>
      </c>
      <c r="AG132" s="29"/>
      <c r="AH132" s="19" t="e">
        <f t="shared" si="40"/>
        <v>#DIV/0!</v>
      </c>
      <c r="AI132" s="29">
        <v>0</v>
      </c>
      <c r="AJ132" s="31"/>
      <c r="AK132" s="19" t="e">
        <f t="shared" si="41"/>
        <v>#DIV/0!</v>
      </c>
      <c r="AL132" s="185">
        <v>0</v>
      </c>
      <c r="AM132" s="29"/>
      <c r="AN132" s="19" t="e">
        <f t="shared" si="42"/>
        <v>#DIV/0!</v>
      </c>
      <c r="AO132" s="29">
        <v>0</v>
      </c>
      <c r="AP132" s="31"/>
      <c r="AQ132" s="19" t="e">
        <f t="shared" si="43"/>
        <v>#DIV/0!</v>
      </c>
      <c r="AR132" s="28">
        <v>2000</v>
      </c>
      <c r="AS132" s="17">
        <f t="shared" si="44"/>
        <v>2000.001</v>
      </c>
    </row>
    <row r="133" spans="2:45" s="34" customFormat="1" ht="39" thickBot="1">
      <c r="B133" s="217"/>
      <c r="C133" s="206"/>
      <c r="D133" s="25">
        <v>9</v>
      </c>
      <c r="E133" s="208"/>
      <c r="F133" s="202"/>
      <c r="G133" s="196"/>
      <c r="H133" s="196"/>
      <c r="I133" s="196"/>
      <c r="J133" s="196"/>
      <c r="K133" s="188"/>
      <c r="L133" s="188"/>
      <c r="M133" s="188"/>
      <c r="N133" s="26" t="s">
        <v>389</v>
      </c>
      <c r="O133" s="27" t="s">
        <v>404</v>
      </c>
      <c r="P133" s="25">
        <v>0</v>
      </c>
      <c r="Q133" s="25">
        <v>3</v>
      </c>
      <c r="R133" s="25">
        <v>0.5</v>
      </c>
      <c r="S133" s="25">
        <v>0</v>
      </c>
      <c r="T133" s="128">
        <v>1E-3</v>
      </c>
      <c r="U133" s="29">
        <v>0</v>
      </c>
      <c r="V133" s="19">
        <f t="shared" si="36"/>
        <v>0</v>
      </c>
      <c r="W133" s="30">
        <v>1E-3</v>
      </c>
      <c r="X133" s="31">
        <v>0</v>
      </c>
      <c r="Y133" s="19">
        <f t="shared" si="37"/>
        <v>0</v>
      </c>
      <c r="Z133" s="28">
        <v>1</v>
      </c>
      <c r="AA133" s="29"/>
      <c r="AB133" s="19">
        <f t="shared" si="38"/>
        <v>0</v>
      </c>
      <c r="AC133" s="30">
        <v>1000</v>
      </c>
      <c r="AD133" s="31"/>
      <c r="AE133" s="19">
        <f t="shared" si="39"/>
        <v>0</v>
      </c>
      <c r="AF133" s="181">
        <v>2</v>
      </c>
      <c r="AG133" s="29"/>
      <c r="AH133" s="19">
        <f t="shared" si="40"/>
        <v>0</v>
      </c>
      <c r="AI133" s="29">
        <v>1000</v>
      </c>
      <c r="AJ133" s="31"/>
      <c r="AK133" s="19">
        <f t="shared" si="41"/>
        <v>0</v>
      </c>
      <c r="AL133" s="185">
        <v>3</v>
      </c>
      <c r="AM133" s="29"/>
      <c r="AN133" s="19">
        <f t="shared" si="42"/>
        <v>0</v>
      </c>
      <c r="AO133" s="29">
        <v>1000</v>
      </c>
      <c r="AP133" s="31"/>
      <c r="AQ133" s="19">
        <f t="shared" si="43"/>
        <v>0</v>
      </c>
      <c r="AR133" s="28">
        <v>3000</v>
      </c>
      <c r="AS133" s="17">
        <f t="shared" si="44"/>
        <v>3000.0010000000002</v>
      </c>
    </row>
    <row r="134" spans="2:45" s="34" customFormat="1" ht="38.25" customHeight="1" thickBot="1">
      <c r="B134" s="217"/>
      <c r="C134" s="206"/>
      <c r="D134" s="25">
        <v>10</v>
      </c>
      <c r="E134" s="208"/>
      <c r="F134" s="202"/>
      <c r="G134" s="196"/>
      <c r="H134" s="196"/>
      <c r="I134" s="196"/>
      <c r="J134" s="196"/>
      <c r="K134" s="188"/>
      <c r="L134" s="188"/>
      <c r="M134" s="188"/>
      <c r="N134" s="26" t="s">
        <v>390</v>
      </c>
      <c r="O134" s="27" t="s">
        <v>493</v>
      </c>
      <c r="P134" s="25">
        <v>0</v>
      </c>
      <c r="Q134" s="25">
        <v>1</v>
      </c>
      <c r="R134" s="25">
        <v>0.5</v>
      </c>
      <c r="S134" s="25">
        <v>0</v>
      </c>
      <c r="T134" s="128">
        <v>1E-3</v>
      </c>
      <c r="U134" s="29">
        <v>0</v>
      </c>
      <c r="V134" s="19">
        <f t="shared" si="36"/>
        <v>0</v>
      </c>
      <c r="W134" s="30">
        <v>1E-3</v>
      </c>
      <c r="X134" s="31">
        <v>0</v>
      </c>
      <c r="Y134" s="19">
        <f t="shared" si="37"/>
        <v>0</v>
      </c>
      <c r="Z134" s="28">
        <v>0</v>
      </c>
      <c r="AA134" s="29"/>
      <c r="AB134" s="19" t="e">
        <f t="shared" si="38"/>
        <v>#DIV/0!</v>
      </c>
      <c r="AC134" s="30">
        <v>0</v>
      </c>
      <c r="AD134" s="31"/>
      <c r="AE134" s="19" t="e">
        <f t="shared" si="39"/>
        <v>#DIV/0!</v>
      </c>
      <c r="AF134" s="181">
        <v>0</v>
      </c>
      <c r="AG134" s="29"/>
      <c r="AH134" s="19" t="e">
        <f t="shared" si="40"/>
        <v>#DIV/0!</v>
      </c>
      <c r="AI134" s="29">
        <v>0</v>
      </c>
      <c r="AJ134" s="31"/>
      <c r="AK134" s="19" t="e">
        <f t="shared" si="41"/>
        <v>#DIV/0!</v>
      </c>
      <c r="AL134" s="185">
        <v>1</v>
      </c>
      <c r="AM134" s="29"/>
      <c r="AN134" s="19">
        <f t="shared" si="42"/>
        <v>0</v>
      </c>
      <c r="AO134" s="29">
        <v>2600</v>
      </c>
      <c r="AP134" s="31"/>
      <c r="AQ134" s="19">
        <f t="shared" si="43"/>
        <v>0</v>
      </c>
      <c r="AR134" s="28">
        <v>2600</v>
      </c>
      <c r="AS134" s="17">
        <f t="shared" si="44"/>
        <v>2600.0010000000002</v>
      </c>
    </row>
    <row r="135" spans="2:45" s="34" customFormat="1" ht="38.25" customHeight="1" thickBot="1">
      <c r="B135" s="217"/>
      <c r="C135" s="206"/>
      <c r="D135" s="25">
        <v>11</v>
      </c>
      <c r="E135" s="208"/>
      <c r="F135" s="202"/>
      <c r="G135" s="196"/>
      <c r="H135" s="196"/>
      <c r="I135" s="196"/>
      <c r="J135" s="196"/>
      <c r="K135" s="188"/>
      <c r="L135" s="188"/>
      <c r="M135" s="188"/>
      <c r="N135" s="26" t="s">
        <v>391</v>
      </c>
      <c r="O135" s="27" t="s">
        <v>392</v>
      </c>
      <c r="P135" s="25">
        <v>0</v>
      </c>
      <c r="Q135" s="25">
        <v>4</v>
      </c>
      <c r="R135" s="25">
        <v>0.5</v>
      </c>
      <c r="S135" s="25">
        <v>1</v>
      </c>
      <c r="T135" s="128">
        <v>1</v>
      </c>
      <c r="U135" s="29">
        <v>1</v>
      </c>
      <c r="V135" s="19">
        <f t="shared" si="36"/>
        <v>1</v>
      </c>
      <c r="W135" s="30">
        <v>3500</v>
      </c>
      <c r="X135" s="31">
        <v>3420</v>
      </c>
      <c r="Y135" s="19">
        <f t="shared" si="37"/>
        <v>0.97714285714285709</v>
      </c>
      <c r="Z135" s="28">
        <v>2</v>
      </c>
      <c r="AA135" s="29"/>
      <c r="AB135" s="19">
        <f t="shared" si="38"/>
        <v>0</v>
      </c>
      <c r="AC135" s="30">
        <v>1000</v>
      </c>
      <c r="AD135" s="31"/>
      <c r="AE135" s="19">
        <f t="shared" si="39"/>
        <v>0</v>
      </c>
      <c r="AF135" s="181">
        <v>3</v>
      </c>
      <c r="AG135" s="29"/>
      <c r="AH135" s="19">
        <f t="shared" si="40"/>
        <v>0</v>
      </c>
      <c r="AI135" s="29">
        <v>1000</v>
      </c>
      <c r="AJ135" s="31"/>
      <c r="AK135" s="19">
        <f t="shared" si="41"/>
        <v>0</v>
      </c>
      <c r="AL135" s="185">
        <v>4</v>
      </c>
      <c r="AM135" s="29"/>
      <c r="AN135" s="19">
        <f t="shared" si="42"/>
        <v>0</v>
      </c>
      <c r="AO135" s="29">
        <v>1000</v>
      </c>
      <c r="AP135" s="31"/>
      <c r="AQ135" s="19">
        <f t="shared" si="43"/>
        <v>0</v>
      </c>
      <c r="AR135" s="28">
        <v>6500</v>
      </c>
      <c r="AS135" s="17">
        <f t="shared" si="44"/>
        <v>6500</v>
      </c>
    </row>
    <row r="136" spans="2:45" s="34" customFormat="1" ht="39" thickBot="1">
      <c r="B136" s="217"/>
      <c r="C136" s="206"/>
      <c r="D136" s="25">
        <v>12</v>
      </c>
      <c r="E136" s="208"/>
      <c r="F136" s="202"/>
      <c r="G136" s="196"/>
      <c r="H136" s="196"/>
      <c r="I136" s="196"/>
      <c r="J136" s="196"/>
      <c r="K136" s="188"/>
      <c r="L136" s="188"/>
      <c r="M136" s="188"/>
      <c r="N136" s="26" t="s">
        <v>393</v>
      </c>
      <c r="O136" s="27" t="s">
        <v>374</v>
      </c>
      <c r="P136" s="25">
        <v>0</v>
      </c>
      <c r="Q136" s="25">
        <v>50</v>
      </c>
      <c r="R136" s="25">
        <v>1</v>
      </c>
      <c r="S136" s="25">
        <v>0</v>
      </c>
      <c r="T136" s="128">
        <v>1E-3</v>
      </c>
      <c r="U136" s="29">
        <v>0</v>
      </c>
      <c r="V136" s="19">
        <f t="shared" si="36"/>
        <v>0</v>
      </c>
      <c r="W136" s="30">
        <v>1E-3</v>
      </c>
      <c r="X136" s="31">
        <v>0</v>
      </c>
      <c r="Y136" s="19">
        <f t="shared" si="37"/>
        <v>0</v>
      </c>
      <c r="Z136" s="28">
        <v>10</v>
      </c>
      <c r="AA136" s="29"/>
      <c r="AB136" s="19">
        <f t="shared" si="38"/>
        <v>0</v>
      </c>
      <c r="AC136" s="30">
        <v>1000</v>
      </c>
      <c r="AD136" s="31"/>
      <c r="AE136" s="19">
        <f t="shared" si="39"/>
        <v>0</v>
      </c>
      <c r="AF136" s="181">
        <v>30</v>
      </c>
      <c r="AG136" s="29"/>
      <c r="AH136" s="19">
        <f t="shared" si="40"/>
        <v>0</v>
      </c>
      <c r="AI136" s="29">
        <v>2000</v>
      </c>
      <c r="AJ136" s="31"/>
      <c r="AK136" s="19">
        <f t="shared" si="41"/>
        <v>0</v>
      </c>
      <c r="AL136" s="185">
        <v>50</v>
      </c>
      <c r="AM136" s="29"/>
      <c r="AN136" s="19">
        <f t="shared" si="42"/>
        <v>0</v>
      </c>
      <c r="AO136" s="29">
        <v>2000</v>
      </c>
      <c r="AP136" s="31"/>
      <c r="AQ136" s="19">
        <f t="shared" si="43"/>
        <v>0</v>
      </c>
      <c r="AR136" s="28">
        <v>5000</v>
      </c>
      <c r="AS136" s="17">
        <f t="shared" si="44"/>
        <v>5000.0010000000002</v>
      </c>
    </row>
    <row r="137" spans="2:45" s="34" customFormat="1" ht="51.75" thickBot="1">
      <c r="B137" s="218"/>
      <c r="C137" s="206"/>
      <c r="D137" s="25">
        <v>13</v>
      </c>
      <c r="E137" s="208"/>
      <c r="F137" s="202"/>
      <c r="G137" s="196"/>
      <c r="H137" s="196"/>
      <c r="I137" s="196"/>
      <c r="J137" s="196"/>
      <c r="K137" s="189"/>
      <c r="L137" s="189"/>
      <c r="M137" s="189"/>
      <c r="N137" s="26" t="s">
        <v>375</v>
      </c>
      <c r="O137" s="27" t="s">
        <v>376</v>
      </c>
      <c r="P137" s="25">
        <v>0</v>
      </c>
      <c r="Q137" s="25">
        <v>1</v>
      </c>
      <c r="R137" s="25">
        <v>0.5</v>
      </c>
      <c r="S137" s="25">
        <v>0</v>
      </c>
      <c r="T137" s="128">
        <v>1E-3</v>
      </c>
      <c r="U137" s="29">
        <v>0</v>
      </c>
      <c r="V137" s="19">
        <f t="shared" si="36"/>
        <v>0</v>
      </c>
      <c r="W137" s="30">
        <v>1E-3</v>
      </c>
      <c r="X137" s="31">
        <v>0</v>
      </c>
      <c r="Y137" s="19">
        <f t="shared" si="37"/>
        <v>0</v>
      </c>
      <c r="Z137" s="28">
        <v>1</v>
      </c>
      <c r="AA137" s="29"/>
      <c r="AB137" s="19">
        <f t="shared" si="38"/>
        <v>0</v>
      </c>
      <c r="AC137" s="30">
        <v>2000</v>
      </c>
      <c r="AD137" s="31"/>
      <c r="AE137" s="19">
        <f t="shared" si="39"/>
        <v>0</v>
      </c>
      <c r="AF137" s="181">
        <v>0</v>
      </c>
      <c r="AG137" s="29"/>
      <c r="AH137" s="19" t="e">
        <f t="shared" si="40"/>
        <v>#DIV/0!</v>
      </c>
      <c r="AI137" s="29">
        <v>0</v>
      </c>
      <c r="AJ137" s="31"/>
      <c r="AK137" s="19" t="e">
        <f t="shared" si="41"/>
        <v>#DIV/0!</v>
      </c>
      <c r="AL137" s="185">
        <v>0</v>
      </c>
      <c r="AM137" s="29"/>
      <c r="AN137" s="19" t="e">
        <f t="shared" si="42"/>
        <v>#DIV/0!</v>
      </c>
      <c r="AO137" s="29">
        <v>0</v>
      </c>
      <c r="AP137" s="31"/>
      <c r="AQ137" s="19" t="e">
        <f t="shared" si="43"/>
        <v>#DIV/0!</v>
      </c>
      <c r="AR137" s="28">
        <v>2000</v>
      </c>
      <c r="AS137" s="17">
        <f t="shared" si="44"/>
        <v>2000.001</v>
      </c>
    </row>
    <row r="138" spans="2:45" s="34" customFormat="1" ht="39" thickBot="1">
      <c r="B138" s="216" t="s">
        <v>52</v>
      </c>
      <c r="C138" s="201" t="s">
        <v>292</v>
      </c>
      <c r="D138" s="25">
        <v>1</v>
      </c>
      <c r="E138" s="209" t="s">
        <v>74</v>
      </c>
      <c r="F138" s="203" t="s">
        <v>293</v>
      </c>
      <c r="G138" s="200" t="s">
        <v>294</v>
      </c>
      <c r="H138" s="197">
        <v>0</v>
      </c>
      <c r="I138" s="197">
        <v>100</v>
      </c>
      <c r="J138" s="197">
        <v>0</v>
      </c>
      <c r="K138" s="197">
        <v>0</v>
      </c>
      <c r="L138" s="187">
        <f>AVERAGE(V138:V141)</f>
        <v>0.5</v>
      </c>
      <c r="M138" s="187">
        <f>AVERAGE(Y138:Y141)</f>
        <v>0.47119047619047616</v>
      </c>
      <c r="N138" s="26" t="s">
        <v>295</v>
      </c>
      <c r="O138" s="27" t="s">
        <v>661</v>
      </c>
      <c r="P138" s="25">
        <v>0</v>
      </c>
      <c r="Q138" s="25">
        <v>1</v>
      </c>
      <c r="R138" s="25">
        <v>0.7</v>
      </c>
      <c r="S138" s="25">
        <v>2</v>
      </c>
      <c r="T138" s="128">
        <v>1</v>
      </c>
      <c r="U138" s="29">
        <v>1</v>
      </c>
      <c r="V138" s="19">
        <f t="shared" ref="V138:V157" si="45">U138/T138</f>
        <v>1</v>
      </c>
      <c r="W138" s="30">
        <v>5000</v>
      </c>
      <c r="X138" s="31">
        <v>4900</v>
      </c>
      <c r="Y138" s="19">
        <f t="shared" ref="Y138:Y157" si="46">X138/W138</f>
        <v>0.98</v>
      </c>
      <c r="Z138" s="28">
        <v>0</v>
      </c>
      <c r="AA138" s="29"/>
      <c r="AB138" s="19" t="e">
        <f t="shared" ref="AB138:AB157" si="47">AA138/Z138</f>
        <v>#DIV/0!</v>
      </c>
      <c r="AC138" s="30">
        <v>0</v>
      </c>
      <c r="AD138" s="31"/>
      <c r="AE138" s="19" t="e">
        <f t="shared" ref="AE138:AE157" si="48">AD138/AC138</f>
        <v>#DIV/0!</v>
      </c>
      <c r="AF138" s="181">
        <v>0</v>
      </c>
      <c r="AG138" s="29"/>
      <c r="AH138" s="19" t="e">
        <f t="shared" ref="AH138:AH157" si="49">AG138/AF138</f>
        <v>#DIV/0!</v>
      </c>
      <c r="AI138" s="29">
        <v>0</v>
      </c>
      <c r="AJ138" s="31"/>
      <c r="AK138" s="19" t="e">
        <f t="shared" ref="AK138:AK157" si="50">AJ138/AI138</f>
        <v>#DIV/0!</v>
      </c>
      <c r="AL138" s="185">
        <v>0</v>
      </c>
      <c r="AM138" s="29"/>
      <c r="AN138" s="19" t="e">
        <f t="shared" ref="AN138:AN157" si="51">AM138/AL138</f>
        <v>#DIV/0!</v>
      </c>
      <c r="AO138" s="29">
        <v>0</v>
      </c>
      <c r="AP138" s="31"/>
      <c r="AQ138" s="19" t="e">
        <f t="shared" ref="AQ138:AQ157" si="52">AP138/AO138</f>
        <v>#DIV/0!</v>
      </c>
      <c r="AR138" s="28">
        <v>5000</v>
      </c>
      <c r="AS138" s="17">
        <f t="shared" ref="AS138:AS157" si="53">+W138+AC138+AI138+AO138</f>
        <v>5000</v>
      </c>
    </row>
    <row r="139" spans="2:45" s="34" customFormat="1" ht="64.5" thickBot="1">
      <c r="B139" s="217"/>
      <c r="C139" s="201"/>
      <c r="D139" s="25">
        <v>2</v>
      </c>
      <c r="E139" s="210"/>
      <c r="F139" s="204"/>
      <c r="G139" s="191"/>
      <c r="H139" s="188"/>
      <c r="I139" s="188"/>
      <c r="J139" s="188"/>
      <c r="K139" s="188"/>
      <c r="L139" s="188"/>
      <c r="M139" s="188"/>
      <c r="N139" s="26" t="s">
        <v>296</v>
      </c>
      <c r="O139" s="27" t="s">
        <v>297</v>
      </c>
      <c r="P139" s="25">
        <v>0</v>
      </c>
      <c r="Q139" s="25">
        <v>1</v>
      </c>
      <c r="R139" s="25">
        <v>0.7</v>
      </c>
      <c r="S139" s="25">
        <v>0</v>
      </c>
      <c r="T139" s="128">
        <v>1E-3</v>
      </c>
      <c r="U139" s="29">
        <v>0</v>
      </c>
      <c r="V139" s="19">
        <f t="shared" si="45"/>
        <v>0</v>
      </c>
      <c r="W139" s="30">
        <v>1E-3</v>
      </c>
      <c r="X139" s="31">
        <v>0</v>
      </c>
      <c r="Y139" s="19">
        <f t="shared" si="46"/>
        <v>0</v>
      </c>
      <c r="Z139" s="28">
        <v>0</v>
      </c>
      <c r="AA139" s="29"/>
      <c r="AB139" s="19" t="e">
        <f t="shared" si="47"/>
        <v>#DIV/0!</v>
      </c>
      <c r="AC139" s="30">
        <v>0</v>
      </c>
      <c r="AD139" s="31"/>
      <c r="AE139" s="19" t="e">
        <f t="shared" si="48"/>
        <v>#DIV/0!</v>
      </c>
      <c r="AF139" s="181">
        <v>1</v>
      </c>
      <c r="AG139" s="29"/>
      <c r="AH139" s="19">
        <f t="shared" si="49"/>
        <v>0</v>
      </c>
      <c r="AI139" s="29">
        <v>2500</v>
      </c>
      <c r="AJ139" s="31"/>
      <c r="AK139" s="19">
        <f t="shared" si="50"/>
        <v>0</v>
      </c>
      <c r="AL139" s="185">
        <v>0</v>
      </c>
      <c r="AM139" s="29"/>
      <c r="AN139" s="19" t="e">
        <f t="shared" si="51"/>
        <v>#DIV/0!</v>
      </c>
      <c r="AO139" s="29">
        <v>0</v>
      </c>
      <c r="AP139" s="31"/>
      <c r="AQ139" s="19" t="e">
        <f t="shared" si="52"/>
        <v>#DIV/0!</v>
      </c>
      <c r="AR139" s="28">
        <v>2500</v>
      </c>
      <c r="AS139" s="17">
        <f t="shared" si="53"/>
        <v>2500.0010000000002</v>
      </c>
    </row>
    <row r="140" spans="2:45" s="34" customFormat="1" ht="38.25" customHeight="1" thickBot="1">
      <c r="B140" s="217"/>
      <c r="C140" s="201"/>
      <c r="D140" s="25">
        <v>3</v>
      </c>
      <c r="E140" s="210"/>
      <c r="F140" s="204"/>
      <c r="G140" s="191"/>
      <c r="H140" s="188"/>
      <c r="I140" s="188"/>
      <c r="J140" s="188"/>
      <c r="K140" s="188"/>
      <c r="L140" s="188"/>
      <c r="M140" s="188"/>
      <c r="N140" s="26" t="s">
        <v>298</v>
      </c>
      <c r="O140" s="27" t="s">
        <v>299</v>
      </c>
      <c r="P140" s="25">
        <v>0</v>
      </c>
      <c r="Q140" s="25">
        <v>1</v>
      </c>
      <c r="R140" s="25">
        <v>0.5</v>
      </c>
      <c r="S140" s="25">
        <v>0</v>
      </c>
      <c r="T140" s="128">
        <v>1E-3</v>
      </c>
      <c r="U140" s="29">
        <v>0</v>
      </c>
      <c r="V140" s="19">
        <f t="shared" si="45"/>
        <v>0</v>
      </c>
      <c r="W140" s="30">
        <v>1E-3</v>
      </c>
      <c r="X140" s="31">
        <v>0</v>
      </c>
      <c r="Y140" s="19">
        <f t="shared" si="46"/>
        <v>0</v>
      </c>
      <c r="Z140" s="28">
        <v>1</v>
      </c>
      <c r="AA140" s="29"/>
      <c r="AB140" s="19">
        <f t="shared" si="47"/>
        <v>0</v>
      </c>
      <c r="AC140" s="30">
        <v>1000</v>
      </c>
      <c r="AD140" s="31"/>
      <c r="AE140" s="19">
        <f t="shared" si="48"/>
        <v>0</v>
      </c>
      <c r="AF140" s="181">
        <v>0</v>
      </c>
      <c r="AG140" s="29"/>
      <c r="AH140" s="19" t="e">
        <f t="shared" si="49"/>
        <v>#DIV/0!</v>
      </c>
      <c r="AI140" s="29">
        <v>0</v>
      </c>
      <c r="AJ140" s="31"/>
      <c r="AK140" s="19" t="e">
        <f t="shared" si="50"/>
        <v>#DIV/0!</v>
      </c>
      <c r="AL140" s="185">
        <v>1</v>
      </c>
      <c r="AM140" s="29"/>
      <c r="AN140" s="19">
        <f t="shared" si="51"/>
        <v>0</v>
      </c>
      <c r="AO140" s="29">
        <v>0</v>
      </c>
      <c r="AP140" s="31"/>
      <c r="AQ140" s="19" t="e">
        <f t="shared" si="52"/>
        <v>#DIV/0!</v>
      </c>
      <c r="AR140" s="28">
        <v>1000</v>
      </c>
      <c r="AS140" s="17">
        <f t="shared" si="53"/>
        <v>1000.001</v>
      </c>
    </row>
    <row r="141" spans="2:45" s="34" customFormat="1" ht="26.25" thickBot="1">
      <c r="B141" s="217"/>
      <c r="C141" s="201"/>
      <c r="D141" s="25">
        <v>4</v>
      </c>
      <c r="E141" s="211"/>
      <c r="F141" s="205"/>
      <c r="G141" s="192"/>
      <c r="H141" s="189"/>
      <c r="I141" s="189"/>
      <c r="J141" s="189"/>
      <c r="K141" s="189"/>
      <c r="L141" s="189"/>
      <c r="M141" s="189"/>
      <c r="N141" s="26" t="s">
        <v>300</v>
      </c>
      <c r="O141" s="27" t="s">
        <v>301</v>
      </c>
      <c r="P141" s="25">
        <v>0</v>
      </c>
      <c r="Q141" s="25">
        <v>1</v>
      </c>
      <c r="R141" s="25">
        <v>0.7</v>
      </c>
      <c r="S141" s="25">
        <v>2</v>
      </c>
      <c r="T141" s="128">
        <v>1</v>
      </c>
      <c r="U141" s="29">
        <v>1</v>
      </c>
      <c r="V141" s="19">
        <f t="shared" si="45"/>
        <v>1</v>
      </c>
      <c r="W141" s="30">
        <v>2100</v>
      </c>
      <c r="X141" s="31">
        <v>1900</v>
      </c>
      <c r="Y141" s="19">
        <f t="shared" si="46"/>
        <v>0.90476190476190477</v>
      </c>
      <c r="Z141" s="28">
        <v>0</v>
      </c>
      <c r="AA141" s="29"/>
      <c r="AB141" s="19" t="e">
        <f t="shared" si="47"/>
        <v>#DIV/0!</v>
      </c>
      <c r="AC141" s="30">
        <v>0</v>
      </c>
      <c r="AD141" s="31"/>
      <c r="AE141" s="19" t="e">
        <f t="shared" si="48"/>
        <v>#DIV/0!</v>
      </c>
      <c r="AF141" s="181">
        <v>0</v>
      </c>
      <c r="AG141" s="29"/>
      <c r="AH141" s="19" t="e">
        <f t="shared" si="49"/>
        <v>#DIV/0!</v>
      </c>
      <c r="AI141" s="29">
        <v>0</v>
      </c>
      <c r="AJ141" s="31"/>
      <c r="AK141" s="19" t="e">
        <f t="shared" si="50"/>
        <v>#DIV/0!</v>
      </c>
      <c r="AL141" s="185">
        <v>0</v>
      </c>
      <c r="AM141" s="29"/>
      <c r="AN141" s="19" t="e">
        <f t="shared" si="51"/>
        <v>#DIV/0!</v>
      </c>
      <c r="AO141" s="29">
        <v>0</v>
      </c>
      <c r="AP141" s="31"/>
      <c r="AQ141" s="19" t="e">
        <f t="shared" si="52"/>
        <v>#DIV/0!</v>
      </c>
      <c r="AR141" s="28">
        <v>2100</v>
      </c>
      <c r="AS141" s="17">
        <f t="shared" si="53"/>
        <v>2100</v>
      </c>
    </row>
    <row r="142" spans="2:45" s="34" customFormat="1" ht="26.25" thickBot="1">
      <c r="B142" s="217"/>
      <c r="C142" s="201" t="s">
        <v>637</v>
      </c>
      <c r="D142" s="25">
        <v>1</v>
      </c>
      <c r="E142" s="209" t="s">
        <v>75</v>
      </c>
      <c r="F142" s="203" t="s">
        <v>638</v>
      </c>
      <c r="G142" s="200" t="s">
        <v>639</v>
      </c>
      <c r="H142" s="197">
        <v>0</v>
      </c>
      <c r="I142" s="197">
        <v>5</v>
      </c>
      <c r="J142" s="197">
        <v>0</v>
      </c>
      <c r="K142" s="197">
        <v>0</v>
      </c>
      <c r="L142" s="187">
        <f>AVERAGE(V142:V146)</f>
        <v>0.38999050047497624</v>
      </c>
      <c r="M142" s="187">
        <f>AVERAGE(Y142:Y146)</f>
        <v>0.31646153846153846</v>
      </c>
      <c r="N142" s="26" t="s">
        <v>640</v>
      </c>
      <c r="O142" s="27" t="s">
        <v>641</v>
      </c>
      <c r="P142" s="25">
        <v>0</v>
      </c>
      <c r="Q142" s="25">
        <v>10</v>
      </c>
      <c r="R142" s="25">
        <v>0.5</v>
      </c>
      <c r="S142" s="25">
        <v>2</v>
      </c>
      <c r="T142" s="128">
        <v>2</v>
      </c>
      <c r="U142" s="29">
        <v>2</v>
      </c>
      <c r="V142" s="19">
        <f t="shared" si="45"/>
        <v>1</v>
      </c>
      <c r="W142" s="30">
        <v>6500</v>
      </c>
      <c r="X142" s="31">
        <v>4500</v>
      </c>
      <c r="Y142" s="19">
        <f t="shared" si="46"/>
        <v>0.69230769230769229</v>
      </c>
      <c r="Z142" s="28">
        <v>5</v>
      </c>
      <c r="AA142" s="29"/>
      <c r="AB142" s="19">
        <f t="shared" si="47"/>
        <v>0</v>
      </c>
      <c r="AC142" s="30">
        <v>7400</v>
      </c>
      <c r="AD142" s="31"/>
      <c r="AE142" s="19">
        <f t="shared" si="48"/>
        <v>0</v>
      </c>
      <c r="AF142" s="181">
        <v>9</v>
      </c>
      <c r="AG142" s="29"/>
      <c r="AH142" s="19">
        <f t="shared" si="49"/>
        <v>0</v>
      </c>
      <c r="AI142" s="29">
        <v>7400</v>
      </c>
      <c r="AJ142" s="31"/>
      <c r="AK142" s="19">
        <f t="shared" si="50"/>
        <v>0</v>
      </c>
      <c r="AL142" s="185">
        <v>10</v>
      </c>
      <c r="AM142" s="29"/>
      <c r="AN142" s="19">
        <f t="shared" si="51"/>
        <v>0</v>
      </c>
      <c r="AO142" s="29">
        <v>5000</v>
      </c>
      <c r="AP142" s="31"/>
      <c r="AQ142" s="19">
        <f t="shared" si="52"/>
        <v>0</v>
      </c>
      <c r="AR142" s="28">
        <v>26300</v>
      </c>
      <c r="AS142" s="17">
        <f t="shared" si="53"/>
        <v>26300</v>
      </c>
    </row>
    <row r="143" spans="2:45" s="34" customFormat="1" ht="39" thickBot="1">
      <c r="B143" s="217"/>
      <c r="C143" s="201"/>
      <c r="D143" s="25">
        <v>2</v>
      </c>
      <c r="E143" s="210"/>
      <c r="F143" s="204"/>
      <c r="G143" s="191"/>
      <c r="H143" s="188"/>
      <c r="I143" s="188"/>
      <c r="J143" s="188"/>
      <c r="K143" s="188"/>
      <c r="L143" s="188"/>
      <c r="M143" s="188"/>
      <c r="N143" s="26" t="s">
        <v>642</v>
      </c>
      <c r="O143" s="27" t="s">
        <v>643</v>
      </c>
      <c r="P143" s="25">
        <v>0</v>
      </c>
      <c r="Q143" s="25">
        <v>80</v>
      </c>
      <c r="R143" s="25">
        <v>0.7</v>
      </c>
      <c r="S143" s="25">
        <v>2</v>
      </c>
      <c r="T143" s="128">
        <v>20.001000000000001</v>
      </c>
      <c r="U143" s="29">
        <v>19</v>
      </c>
      <c r="V143" s="19">
        <f t="shared" si="45"/>
        <v>0.94995250237488116</v>
      </c>
      <c r="W143" s="30">
        <v>10000</v>
      </c>
      <c r="X143" s="31">
        <v>8900</v>
      </c>
      <c r="Y143" s="19">
        <f t="shared" si="46"/>
        <v>0.89</v>
      </c>
      <c r="Z143" s="28">
        <v>40</v>
      </c>
      <c r="AA143" s="29"/>
      <c r="AB143" s="19">
        <f t="shared" si="47"/>
        <v>0</v>
      </c>
      <c r="AC143" s="30">
        <v>10000</v>
      </c>
      <c r="AD143" s="31"/>
      <c r="AE143" s="19">
        <f t="shared" si="48"/>
        <v>0</v>
      </c>
      <c r="AF143" s="181">
        <v>60</v>
      </c>
      <c r="AG143" s="29"/>
      <c r="AH143" s="19">
        <f t="shared" si="49"/>
        <v>0</v>
      </c>
      <c r="AI143" s="29">
        <v>10000</v>
      </c>
      <c r="AJ143" s="31"/>
      <c r="AK143" s="19">
        <f t="shared" si="50"/>
        <v>0</v>
      </c>
      <c r="AL143" s="185">
        <v>80</v>
      </c>
      <c r="AM143" s="29"/>
      <c r="AN143" s="19">
        <f t="shared" si="51"/>
        <v>0</v>
      </c>
      <c r="AO143" s="29">
        <v>8000</v>
      </c>
      <c r="AP143" s="31"/>
      <c r="AQ143" s="19">
        <f t="shared" si="52"/>
        <v>0</v>
      </c>
      <c r="AR143" s="28">
        <v>38000</v>
      </c>
      <c r="AS143" s="17">
        <f t="shared" si="53"/>
        <v>38000</v>
      </c>
    </row>
    <row r="144" spans="2:45" s="34" customFormat="1" ht="43.5" customHeight="1" thickBot="1">
      <c r="B144" s="217"/>
      <c r="C144" s="201"/>
      <c r="D144" s="25">
        <v>3</v>
      </c>
      <c r="E144" s="210"/>
      <c r="F144" s="204"/>
      <c r="G144" s="191"/>
      <c r="H144" s="188"/>
      <c r="I144" s="188"/>
      <c r="J144" s="188"/>
      <c r="K144" s="188"/>
      <c r="L144" s="188"/>
      <c r="M144" s="188"/>
      <c r="N144" s="26" t="s">
        <v>644</v>
      </c>
      <c r="O144" s="27" t="s">
        <v>621</v>
      </c>
      <c r="P144" s="25">
        <v>0</v>
      </c>
      <c r="Q144" s="25">
        <v>1</v>
      </c>
      <c r="R144" s="25">
        <v>0.5</v>
      </c>
      <c r="S144" s="25">
        <v>0</v>
      </c>
      <c r="T144" s="128">
        <v>1E-3</v>
      </c>
      <c r="U144" s="29">
        <v>0</v>
      </c>
      <c r="V144" s="19">
        <f t="shared" si="45"/>
        <v>0</v>
      </c>
      <c r="W144" s="30">
        <v>1E-3</v>
      </c>
      <c r="X144" s="31">
        <v>0</v>
      </c>
      <c r="Y144" s="19">
        <f t="shared" si="46"/>
        <v>0</v>
      </c>
      <c r="Z144" s="28">
        <v>1</v>
      </c>
      <c r="AA144" s="29"/>
      <c r="AB144" s="19">
        <f t="shared" si="47"/>
        <v>0</v>
      </c>
      <c r="AC144" s="30">
        <v>3000</v>
      </c>
      <c r="AD144" s="31"/>
      <c r="AE144" s="19">
        <f t="shared" si="48"/>
        <v>0</v>
      </c>
      <c r="AF144" s="181">
        <v>0</v>
      </c>
      <c r="AG144" s="29"/>
      <c r="AH144" s="19" t="e">
        <f t="shared" si="49"/>
        <v>#DIV/0!</v>
      </c>
      <c r="AI144" s="29">
        <v>0</v>
      </c>
      <c r="AJ144" s="31"/>
      <c r="AK144" s="19" t="e">
        <f t="shared" si="50"/>
        <v>#DIV/0!</v>
      </c>
      <c r="AL144" s="185">
        <v>0</v>
      </c>
      <c r="AM144" s="29"/>
      <c r="AN144" s="19" t="e">
        <f t="shared" si="51"/>
        <v>#DIV/0!</v>
      </c>
      <c r="AO144" s="29">
        <v>0</v>
      </c>
      <c r="AP144" s="31"/>
      <c r="AQ144" s="19" t="e">
        <f t="shared" si="52"/>
        <v>#DIV/0!</v>
      </c>
      <c r="AR144" s="28">
        <v>3000</v>
      </c>
      <c r="AS144" s="17">
        <f t="shared" si="53"/>
        <v>3000.0010000000002</v>
      </c>
    </row>
    <row r="145" spans="2:45" s="34" customFormat="1" ht="51" customHeight="1" thickBot="1">
      <c r="B145" s="217"/>
      <c r="C145" s="201"/>
      <c r="D145" s="25">
        <v>4</v>
      </c>
      <c r="E145" s="210"/>
      <c r="F145" s="204"/>
      <c r="G145" s="191"/>
      <c r="H145" s="188"/>
      <c r="I145" s="188"/>
      <c r="J145" s="188"/>
      <c r="K145" s="188"/>
      <c r="L145" s="188"/>
      <c r="M145" s="188"/>
      <c r="N145" s="26" t="s">
        <v>622</v>
      </c>
      <c r="O145" s="27" t="s">
        <v>623</v>
      </c>
      <c r="P145" s="25">
        <v>0</v>
      </c>
      <c r="Q145" s="25">
        <v>1</v>
      </c>
      <c r="R145" s="25">
        <v>0.8</v>
      </c>
      <c r="S145" s="25">
        <v>0</v>
      </c>
      <c r="T145" s="128">
        <v>1E-3</v>
      </c>
      <c r="U145" s="29">
        <v>0</v>
      </c>
      <c r="V145" s="19">
        <f t="shared" si="45"/>
        <v>0</v>
      </c>
      <c r="W145" s="30">
        <v>1E-3</v>
      </c>
      <c r="X145" s="31">
        <v>0</v>
      </c>
      <c r="Y145" s="19">
        <f t="shared" si="46"/>
        <v>0</v>
      </c>
      <c r="Z145" s="28">
        <v>1</v>
      </c>
      <c r="AA145" s="29"/>
      <c r="AB145" s="19">
        <f t="shared" si="47"/>
        <v>0</v>
      </c>
      <c r="AC145" s="30">
        <v>2500</v>
      </c>
      <c r="AD145" s="31"/>
      <c r="AE145" s="19">
        <f t="shared" si="48"/>
        <v>0</v>
      </c>
      <c r="AF145" s="181">
        <v>0</v>
      </c>
      <c r="AG145" s="29"/>
      <c r="AH145" s="19" t="e">
        <f t="shared" si="49"/>
        <v>#DIV/0!</v>
      </c>
      <c r="AI145" s="29">
        <v>0</v>
      </c>
      <c r="AJ145" s="31"/>
      <c r="AK145" s="19" t="e">
        <f t="shared" si="50"/>
        <v>#DIV/0!</v>
      </c>
      <c r="AL145" s="185">
        <v>0</v>
      </c>
      <c r="AM145" s="29"/>
      <c r="AN145" s="19" t="e">
        <f t="shared" si="51"/>
        <v>#DIV/0!</v>
      </c>
      <c r="AO145" s="29">
        <v>0</v>
      </c>
      <c r="AP145" s="31"/>
      <c r="AQ145" s="19" t="e">
        <f t="shared" si="52"/>
        <v>#DIV/0!</v>
      </c>
      <c r="AR145" s="28">
        <v>2500</v>
      </c>
      <c r="AS145" s="17">
        <f t="shared" si="53"/>
        <v>2500.0010000000002</v>
      </c>
    </row>
    <row r="146" spans="2:45" s="34" customFormat="1" ht="39" thickBot="1">
      <c r="B146" s="217"/>
      <c r="C146" s="201"/>
      <c r="D146" s="25">
        <v>5</v>
      </c>
      <c r="E146" s="211"/>
      <c r="F146" s="205"/>
      <c r="G146" s="192"/>
      <c r="H146" s="189"/>
      <c r="I146" s="189"/>
      <c r="J146" s="189"/>
      <c r="K146" s="189"/>
      <c r="L146" s="189"/>
      <c r="M146" s="189"/>
      <c r="N146" s="26" t="s">
        <v>624</v>
      </c>
      <c r="O146" s="27" t="s">
        <v>625</v>
      </c>
      <c r="P146" s="25">
        <v>0</v>
      </c>
      <c r="Q146" s="25">
        <v>1</v>
      </c>
      <c r="R146" s="25">
        <v>0.6</v>
      </c>
      <c r="S146" s="25">
        <v>0</v>
      </c>
      <c r="T146" s="128">
        <v>1E-3</v>
      </c>
      <c r="U146" s="29">
        <v>0</v>
      </c>
      <c r="V146" s="19">
        <f t="shared" si="45"/>
        <v>0</v>
      </c>
      <c r="W146" s="30">
        <v>1E-3</v>
      </c>
      <c r="X146" s="31">
        <v>0</v>
      </c>
      <c r="Y146" s="19">
        <f t="shared" si="46"/>
        <v>0</v>
      </c>
      <c r="Z146" s="28">
        <v>0</v>
      </c>
      <c r="AA146" s="29"/>
      <c r="AB146" s="19" t="e">
        <f t="shared" si="47"/>
        <v>#DIV/0!</v>
      </c>
      <c r="AC146" s="30">
        <v>0</v>
      </c>
      <c r="AD146" s="31"/>
      <c r="AE146" s="19" t="e">
        <f t="shared" si="48"/>
        <v>#DIV/0!</v>
      </c>
      <c r="AF146" s="181">
        <v>1</v>
      </c>
      <c r="AG146" s="29"/>
      <c r="AH146" s="19">
        <f t="shared" si="49"/>
        <v>0</v>
      </c>
      <c r="AI146" s="29">
        <v>6500</v>
      </c>
      <c r="AJ146" s="31"/>
      <c r="AK146" s="19">
        <f t="shared" si="50"/>
        <v>0</v>
      </c>
      <c r="AL146" s="185">
        <v>0</v>
      </c>
      <c r="AM146" s="29"/>
      <c r="AN146" s="19" t="e">
        <f t="shared" si="51"/>
        <v>#DIV/0!</v>
      </c>
      <c r="AO146" s="29">
        <v>0</v>
      </c>
      <c r="AP146" s="31"/>
      <c r="AQ146" s="19" t="e">
        <f t="shared" si="52"/>
        <v>#DIV/0!</v>
      </c>
      <c r="AR146" s="28">
        <v>6500</v>
      </c>
      <c r="AS146" s="17">
        <f t="shared" si="53"/>
        <v>6500.0010000000002</v>
      </c>
    </row>
    <row r="147" spans="2:45" s="34" customFormat="1" ht="39" thickBot="1">
      <c r="B147" s="217"/>
      <c r="C147" s="201" t="s">
        <v>626</v>
      </c>
      <c r="D147" s="25">
        <v>1</v>
      </c>
      <c r="E147" s="209" t="s">
        <v>76</v>
      </c>
      <c r="F147" s="203" t="s">
        <v>627</v>
      </c>
      <c r="G147" s="200" t="s">
        <v>543</v>
      </c>
      <c r="H147" s="197">
        <v>0</v>
      </c>
      <c r="I147" s="197">
        <v>80</v>
      </c>
      <c r="J147" s="197">
        <v>0</v>
      </c>
      <c r="K147" s="197">
        <v>0</v>
      </c>
      <c r="L147" s="187">
        <f>AVERAGE(V147:V149)</f>
        <v>0.66666666666666663</v>
      </c>
      <c r="M147" s="187">
        <f>AVERAGE(Y147:Y149)</f>
        <v>0.62444444444444447</v>
      </c>
      <c r="N147" s="26" t="s">
        <v>229</v>
      </c>
      <c r="O147" s="27" t="s">
        <v>233</v>
      </c>
      <c r="P147" s="25">
        <v>0</v>
      </c>
      <c r="Q147" s="25">
        <v>1</v>
      </c>
      <c r="R147" s="25">
        <v>0.5</v>
      </c>
      <c r="S147" s="25">
        <v>0</v>
      </c>
      <c r="T147" s="128">
        <v>1E-3</v>
      </c>
      <c r="U147" s="29">
        <v>0</v>
      </c>
      <c r="V147" s="19">
        <f t="shared" si="45"/>
        <v>0</v>
      </c>
      <c r="W147" s="30">
        <v>1E-3</v>
      </c>
      <c r="X147" s="31">
        <v>0</v>
      </c>
      <c r="Y147" s="19">
        <f t="shared" si="46"/>
        <v>0</v>
      </c>
      <c r="Z147" s="28">
        <v>0</v>
      </c>
      <c r="AA147" s="29"/>
      <c r="AB147" s="19" t="e">
        <f t="shared" si="47"/>
        <v>#DIV/0!</v>
      </c>
      <c r="AC147" s="30">
        <v>0</v>
      </c>
      <c r="AD147" s="31"/>
      <c r="AE147" s="19" t="e">
        <f t="shared" si="48"/>
        <v>#DIV/0!</v>
      </c>
      <c r="AF147" s="181">
        <v>1</v>
      </c>
      <c r="AG147" s="29"/>
      <c r="AH147" s="19">
        <f t="shared" si="49"/>
        <v>0</v>
      </c>
      <c r="AI147" s="29">
        <v>2500</v>
      </c>
      <c r="AJ147" s="31"/>
      <c r="AK147" s="19">
        <f t="shared" si="50"/>
        <v>0</v>
      </c>
      <c r="AL147" s="185">
        <v>0</v>
      </c>
      <c r="AM147" s="29"/>
      <c r="AN147" s="19" t="e">
        <f t="shared" si="51"/>
        <v>#DIV/0!</v>
      </c>
      <c r="AO147" s="29">
        <v>0</v>
      </c>
      <c r="AP147" s="31"/>
      <c r="AQ147" s="19" t="e">
        <f t="shared" si="52"/>
        <v>#DIV/0!</v>
      </c>
      <c r="AR147" s="28">
        <v>2500</v>
      </c>
      <c r="AS147" s="17">
        <f t="shared" si="53"/>
        <v>2500.0010000000002</v>
      </c>
    </row>
    <row r="148" spans="2:45" s="34" customFormat="1" ht="39" thickBot="1">
      <c r="B148" s="217"/>
      <c r="C148" s="201"/>
      <c r="D148" s="25">
        <v>2</v>
      </c>
      <c r="E148" s="210"/>
      <c r="F148" s="204"/>
      <c r="G148" s="191"/>
      <c r="H148" s="188"/>
      <c r="I148" s="188"/>
      <c r="J148" s="188"/>
      <c r="K148" s="188"/>
      <c r="L148" s="188"/>
      <c r="M148" s="188"/>
      <c r="N148" s="26" t="s">
        <v>230</v>
      </c>
      <c r="O148" s="27" t="s">
        <v>231</v>
      </c>
      <c r="P148" s="25">
        <v>0</v>
      </c>
      <c r="Q148" s="25">
        <v>1</v>
      </c>
      <c r="R148" s="25">
        <v>0.8</v>
      </c>
      <c r="S148" s="25">
        <v>2</v>
      </c>
      <c r="T148" s="128">
        <v>1</v>
      </c>
      <c r="U148" s="29">
        <v>1</v>
      </c>
      <c r="V148" s="19">
        <f t="shared" si="45"/>
        <v>1</v>
      </c>
      <c r="W148" s="30">
        <v>12000</v>
      </c>
      <c r="X148" s="31">
        <v>10500</v>
      </c>
      <c r="Y148" s="19">
        <f t="shared" si="46"/>
        <v>0.875</v>
      </c>
      <c r="Z148" s="28">
        <v>0</v>
      </c>
      <c r="AA148" s="29"/>
      <c r="AB148" s="19" t="e">
        <f t="shared" si="47"/>
        <v>#DIV/0!</v>
      </c>
      <c r="AC148" s="30">
        <v>0</v>
      </c>
      <c r="AD148" s="31"/>
      <c r="AE148" s="19" t="e">
        <f t="shared" si="48"/>
        <v>#DIV/0!</v>
      </c>
      <c r="AF148" s="181">
        <v>0</v>
      </c>
      <c r="AG148" s="29"/>
      <c r="AH148" s="19" t="e">
        <f t="shared" si="49"/>
        <v>#DIV/0!</v>
      </c>
      <c r="AI148" s="29">
        <v>0</v>
      </c>
      <c r="AJ148" s="31"/>
      <c r="AK148" s="19" t="e">
        <f t="shared" si="50"/>
        <v>#DIV/0!</v>
      </c>
      <c r="AL148" s="185">
        <v>0</v>
      </c>
      <c r="AM148" s="29"/>
      <c r="AN148" s="19" t="e">
        <f t="shared" si="51"/>
        <v>#DIV/0!</v>
      </c>
      <c r="AO148" s="29">
        <v>0</v>
      </c>
      <c r="AP148" s="31"/>
      <c r="AQ148" s="19" t="e">
        <f t="shared" si="52"/>
        <v>#DIV/0!</v>
      </c>
      <c r="AR148" s="28">
        <v>12000</v>
      </c>
      <c r="AS148" s="17">
        <f t="shared" si="53"/>
        <v>12000</v>
      </c>
    </row>
    <row r="149" spans="2:45" s="34" customFormat="1" ht="26.25" thickBot="1">
      <c r="B149" s="217"/>
      <c r="C149" s="201"/>
      <c r="D149" s="25">
        <v>3</v>
      </c>
      <c r="E149" s="211"/>
      <c r="F149" s="205"/>
      <c r="G149" s="192"/>
      <c r="H149" s="189"/>
      <c r="I149" s="189"/>
      <c r="J149" s="189"/>
      <c r="K149" s="189"/>
      <c r="L149" s="189"/>
      <c r="M149" s="189"/>
      <c r="N149" s="26" t="s">
        <v>232</v>
      </c>
      <c r="O149" s="27" t="s">
        <v>189</v>
      </c>
      <c r="P149" s="25">
        <v>0</v>
      </c>
      <c r="Q149" s="25">
        <v>1</v>
      </c>
      <c r="R149" s="25">
        <v>0.5</v>
      </c>
      <c r="S149" s="25">
        <v>2</v>
      </c>
      <c r="T149" s="128">
        <v>1</v>
      </c>
      <c r="U149" s="29">
        <v>1</v>
      </c>
      <c r="V149" s="19">
        <f t="shared" si="45"/>
        <v>1</v>
      </c>
      <c r="W149" s="30">
        <v>12000</v>
      </c>
      <c r="X149" s="31">
        <v>11980</v>
      </c>
      <c r="Y149" s="19">
        <f t="shared" si="46"/>
        <v>0.99833333333333329</v>
      </c>
      <c r="Z149" s="28">
        <v>0</v>
      </c>
      <c r="AA149" s="29"/>
      <c r="AB149" s="19" t="e">
        <f t="shared" si="47"/>
        <v>#DIV/0!</v>
      </c>
      <c r="AC149" s="30">
        <v>0</v>
      </c>
      <c r="AD149" s="31"/>
      <c r="AE149" s="19" t="e">
        <f t="shared" si="48"/>
        <v>#DIV/0!</v>
      </c>
      <c r="AF149" s="181">
        <v>0</v>
      </c>
      <c r="AG149" s="29"/>
      <c r="AH149" s="19" t="e">
        <f t="shared" si="49"/>
        <v>#DIV/0!</v>
      </c>
      <c r="AI149" s="29">
        <v>0</v>
      </c>
      <c r="AJ149" s="31"/>
      <c r="AK149" s="19" t="e">
        <f t="shared" si="50"/>
        <v>#DIV/0!</v>
      </c>
      <c r="AL149" s="185">
        <v>0</v>
      </c>
      <c r="AM149" s="29"/>
      <c r="AN149" s="19" t="e">
        <f t="shared" si="51"/>
        <v>#DIV/0!</v>
      </c>
      <c r="AO149" s="29">
        <v>0</v>
      </c>
      <c r="AP149" s="31"/>
      <c r="AQ149" s="19" t="e">
        <f t="shared" si="52"/>
        <v>#DIV/0!</v>
      </c>
      <c r="AR149" s="28">
        <v>12000</v>
      </c>
      <c r="AS149" s="17">
        <f t="shared" si="53"/>
        <v>12000</v>
      </c>
    </row>
    <row r="150" spans="2:45" s="34" customFormat="1" ht="39" thickBot="1">
      <c r="B150" s="217"/>
      <c r="C150" s="201"/>
      <c r="D150" s="25">
        <v>4</v>
      </c>
      <c r="E150" s="209" t="s">
        <v>77</v>
      </c>
      <c r="F150" s="203" t="s">
        <v>190</v>
      </c>
      <c r="G150" s="200" t="s">
        <v>191</v>
      </c>
      <c r="H150" s="197">
        <v>0</v>
      </c>
      <c r="I150" s="197">
        <v>2</v>
      </c>
      <c r="J150" s="197">
        <v>0</v>
      </c>
      <c r="K150" s="197">
        <v>0</v>
      </c>
      <c r="L150" s="187">
        <f>AVERAGE(V150:V151)</f>
        <v>0</v>
      </c>
      <c r="M150" s="187">
        <f>AVERAGE(Y150:Y151)</f>
        <v>0</v>
      </c>
      <c r="N150" s="26" t="s">
        <v>192</v>
      </c>
      <c r="O150" s="27" t="s">
        <v>193</v>
      </c>
      <c r="P150" s="25">
        <v>0</v>
      </c>
      <c r="Q150" s="25">
        <v>1</v>
      </c>
      <c r="R150" s="25">
        <v>1</v>
      </c>
      <c r="S150" s="25">
        <v>0</v>
      </c>
      <c r="T150" s="128">
        <v>1E-3</v>
      </c>
      <c r="U150" s="29">
        <v>0</v>
      </c>
      <c r="V150" s="19">
        <f t="shared" si="45"/>
        <v>0</v>
      </c>
      <c r="W150" s="30">
        <v>1E-3</v>
      </c>
      <c r="X150" s="31">
        <v>0</v>
      </c>
      <c r="Y150" s="19">
        <f t="shared" si="46"/>
        <v>0</v>
      </c>
      <c r="Z150" s="28">
        <v>0</v>
      </c>
      <c r="AA150" s="29"/>
      <c r="AB150" s="19" t="e">
        <f t="shared" si="47"/>
        <v>#DIV/0!</v>
      </c>
      <c r="AC150" s="30">
        <v>0</v>
      </c>
      <c r="AD150" s="31"/>
      <c r="AE150" s="19" t="e">
        <f t="shared" si="48"/>
        <v>#DIV/0!</v>
      </c>
      <c r="AF150" s="181">
        <v>1</v>
      </c>
      <c r="AG150" s="29"/>
      <c r="AH150" s="19">
        <f t="shared" si="49"/>
        <v>0</v>
      </c>
      <c r="AI150" s="29">
        <v>3500</v>
      </c>
      <c r="AJ150" s="31"/>
      <c r="AK150" s="19">
        <f t="shared" si="50"/>
        <v>0</v>
      </c>
      <c r="AL150" s="185">
        <v>0</v>
      </c>
      <c r="AM150" s="29"/>
      <c r="AN150" s="19" t="e">
        <f t="shared" si="51"/>
        <v>#DIV/0!</v>
      </c>
      <c r="AO150" s="29">
        <v>0</v>
      </c>
      <c r="AP150" s="31"/>
      <c r="AQ150" s="19" t="e">
        <f t="shared" si="52"/>
        <v>#DIV/0!</v>
      </c>
      <c r="AR150" s="28">
        <v>3500</v>
      </c>
      <c r="AS150" s="17">
        <f t="shared" si="53"/>
        <v>3500.0010000000002</v>
      </c>
    </row>
    <row r="151" spans="2:45" s="34" customFormat="1" ht="39" thickBot="1">
      <c r="B151" s="217"/>
      <c r="C151" s="201"/>
      <c r="D151" s="25">
        <v>5</v>
      </c>
      <c r="E151" s="211"/>
      <c r="F151" s="205"/>
      <c r="G151" s="192"/>
      <c r="H151" s="189"/>
      <c r="I151" s="189"/>
      <c r="J151" s="189"/>
      <c r="K151" s="189"/>
      <c r="L151" s="189"/>
      <c r="M151" s="189"/>
      <c r="N151" s="26" t="s">
        <v>194</v>
      </c>
      <c r="O151" s="27" t="s">
        <v>195</v>
      </c>
      <c r="P151" s="25">
        <v>0</v>
      </c>
      <c r="Q151" s="25">
        <v>2</v>
      </c>
      <c r="R151" s="25">
        <v>0.5</v>
      </c>
      <c r="S151" s="25">
        <v>0</v>
      </c>
      <c r="T151" s="128">
        <v>1E-3</v>
      </c>
      <c r="U151" s="29">
        <v>0</v>
      </c>
      <c r="V151" s="19">
        <f t="shared" si="45"/>
        <v>0</v>
      </c>
      <c r="W151" s="30">
        <v>1E-3</v>
      </c>
      <c r="X151" s="31">
        <v>0</v>
      </c>
      <c r="Y151" s="19">
        <f t="shared" si="46"/>
        <v>0</v>
      </c>
      <c r="Z151" s="28">
        <v>0</v>
      </c>
      <c r="AA151" s="29"/>
      <c r="AB151" s="19" t="e">
        <f t="shared" si="47"/>
        <v>#DIV/0!</v>
      </c>
      <c r="AC151" s="30">
        <v>0</v>
      </c>
      <c r="AD151" s="31"/>
      <c r="AE151" s="19" t="e">
        <f t="shared" si="48"/>
        <v>#DIV/0!</v>
      </c>
      <c r="AF151" s="181">
        <v>1</v>
      </c>
      <c r="AG151" s="29"/>
      <c r="AH151" s="19">
        <f t="shared" si="49"/>
        <v>0</v>
      </c>
      <c r="AI151" s="29">
        <v>6500</v>
      </c>
      <c r="AJ151" s="31"/>
      <c r="AK151" s="19">
        <f t="shared" si="50"/>
        <v>0</v>
      </c>
      <c r="AL151" s="185">
        <v>2</v>
      </c>
      <c r="AM151" s="29"/>
      <c r="AN151" s="19">
        <f t="shared" si="51"/>
        <v>0</v>
      </c>
      <c r="AO151" s="29">
        <v>6500</v>
      </c>
      <c r="AP151" s="31"/>
      <c r="AQ151" s="19">
        <f t="shared" si="52"/>
        <v>0</v>
      </c>
      <c r="AR151" s="28">
        <v>13000</v>
      </c>
      <c r="AS151" s="17">
        <f t="shared" si="53"/>
        <v>13000.001</v>
      </c>
    </row>
    <row r="152" spans="2:45" s="34" customFormat="1" ht="39" thickBot="1">
      <c r="B152" s="217"/>
      <c r="C152" s="201"/>
      <c r="D152" s="25">
        <v>7</v>
      </c>
      <c r="E152" s="209" t="s">
        <v>78</v>
      </c>
      <c r="F152" s="203" t="s">
        <v>196</v>
      </c>
      <c r="G152" s="200" t="s">
        <v>197</v>
      </c>
      <c r="H152" s="197">
        <v>0</v>
      </c>
      <c r="I152" s="197">
        <v>100</v>
      </c>
      <c r="J152" s="197">
        <v>0</v>
      </c>
      <c r="K152" s="197">
        <v>0</v>
      </c>
      <c r="L152" s="187">
        <f>AVERAGE(V152:V165)</f>
        <v>0.14285714285714285</v>
      </c>
      <c r="M152" s="187">
        <f>AVERAGE(Y152:Y165)</f>
        <v>6.5142857142857141E-2</v>
      </c>
      <c r="N152" s="26" t="s">
        <v>198</v>
      </c>
      <c r="O152" s="27" t="s">
        <v>582</v>
      </c>
      <c r="P152" s="25">
        <v>0</v>
      </c>
      <c r="Q152" s="25">
        <v>1</v>
      </c>
      <c r="R152" s="25">
        <v>1</v>
      </c>
      <c r="S152" s="25">
        <v>0</v>
      </c>
      <c r="T152" s="128">
        <v>1E-3</v>
      </c>
      <c r="U152" s="29">
        <v>0</v>
      </c>
      <c r="V152" s="19">
        <f t="shared" si="45"/>
        <v>0</v>
      </c>
      <c r="W152" s="30">
        <v>1E-3</v>
      </c>
      <c r="X152" s="31">
        <v>0</v>
      </c>
      <c r="Y152" s="19">
        <f t="shared" si="46"/>
        <v>0</v>
      </c>
      <c r="Z152" s="28">
        <v>1</v>
      </c>
      <c r="AA152" s="29"/>
      <c r="AB152" s="19">
        <f t="shared" si="47"/>
        <v>0</v>
      </c>
      <c r="AC152" s="30">
        <v>1200</v>
      </c>
      <c r="AD152" s="31"/>
      <c r="AE152" s="19">
        <f t="shared" si="48"/>
        <v>0</v>
      </c>
      <c r="AF152" s="181">
        <v>0</v>
      </c>
      <c r="AG152" s="29"/>
      <c r="AH152" s="19" t="e">
        <f t="shared" si="49"/>
        <v>#DIV/0!</v>
      </c>
      <c r="AI152" s="29">
        <v>0</v>
      </c>
      <c r="AJ152" s="31"/>
      <c r="AK152" s="19" t="e">
        <f t="shared" si="50"/>
        <v>#DIV/0!</v>
      </c>
      <c r="AL152" s="185">
        <v>0</v>
      </c>
      <c r="AM152" s="29"/>
      <c r="AN152" s="19" t="e">
        <f t="shared" si="51"/>
        <v>#DIV/0!</v>
      </c>
      <c r="AO152" s="29">
        <v>0</v>
      </c>
      <c r="AP152" s="31"/>
      <c r="AQ152" s="19" t="e">
        <f t="shared" si="52"/>
        <v>#DIV/0!</v>
      </c>
      <c r="AR152" s="28">
        <v>1200</v>
      </c>
      <c r="AS152" s="17">
        <f t="shared" si="53"/>
        <v>1200.001</v>
      </c>
    </row>
    <row r="153" spans="2:45" s="34" customFormat="1" ht="39" thickBot="1">
      <c r="B153" s="217"/>
      <c r="C153" s="201"/>
      <c r="D153" s="25">
        <v>8</v>
      </c>
      <c r="E153" s="210"/>
      <c r="F153" s="204"/>
      <c r="G153" s="191"/>
      <c r="H153" s="188"/>
      <c r="I153" s="188"/>
      <c r="J153" s="188"/>
      <c r="K153" s="188"/>
      <c r="L153" s="188"/>
      <c r="M153" s="188"/>
      <c r="N153" s="26" t="s">
        <v>199</v>
      </c>
      <c r="O153" s="27" t="s">
        <v>200</v>
      </c>
      <c r="P153" s="25">
        <v>0</v>
      </c>
      <c r="Q153" s="25">
        <v>1</v>
      </c>
      <c r="R153" s="25">
        <v>0.5</v>
      </c>
      <c r="S153" s="25">
        <v>0</v>
      </c>
      <c r="T153" s="128">
        <v>1E-3</v>
      </c>
      <c r="U153" s="29">
        <v>0</v>
      </c>
      <c r="V153" s="19">
        <f t="shared" si="45"/>
        <v>0</v>
      </c>
      <c r="W153" s="30">
        <v>1E-3</v>
      </c>
      <c r="X153" s="31">
        <v>0</v>
      </c>
      <c r="Y153" s="19">
        <f t="shared" si="46"/>
        <v>0</v>
      </c>
      <c r="Z153" s="28">
        <v>0</v>
      </c>
      <c r="AA153" s="29"/>
      <c r="AB153" s="19" t="e">
        <f t="shared" si="47"/>
        <v>#DIV/0!</v>
      </c>
      <c r="AC153" s="30">
        <v>0</v>
      </c>
      <c r="AD153" s="31"/>
      <c r="AE153" s="19" t="e">
        <f t="shared" si="48"/>
        <v>#DIV/0!</v>
      </c>
      <c r="AF153" s="181">
        <v>0</v>
      </c>
      <c r="AG153" s="29"/>
      <c r="AH153" s="19" t="e">
        <f t="shared" si="49"/>
        <v>#DIV/0!</v>
      </c>
      <c r="AI153" s="29">
        <v>0</v>
      </c>
      <c r="AJ153" s="31"/>
      <c r="AK153" s="19" t="e">
        <f t="shared" si="50"/>
        <v>#DIV/0!</v>
      </c>
      <c r="AL153" s="185">
        <v>1</v>
      </c>
      <c r="AM153" s="29"/>
      <c r="AN153" s="19">
        <f t="shared" si="51"/>
        <v>0</v>
      </c>
      <c r="AO153" s="29">
        <v>5000</v>
      </c>
      <c r="AP153" s="31"/>
      <c r="AQ153" s="19">
        <f t="shared" si="52"/>
        <v>0</v>
      </c>
      <c r="AR153" s="28">
        <v>5000</v>
      </c>
      <c r="AS153" s="17">
        <f t="shared" si="53"/>
        <v>5000.0010000000002</v>
      </c>
    </row>
    <row r="154" spans="2:45" s="34" customFormat="1" ht="39" thickBot="1">
      <c r="B154" s="217"/>
      <c r="C154" s="201"/>
      <c r="D154" s="25">
        <v>9</v>
      </c>
      <c r="E154" s="210"/>
      <c r="F154" s="204"/>
      <c r="G154" s="191"/>
      <c r="H154" s="188"/>
      <c r="I154" s="188"/>
      <c r="J154" s="188"/>
      <c r="K154" s="188"/>
      <c r="L154" s="188"/>
      <c r="M154" s="188"/>
      <c r="N154" s="26" t="s">
        <v>180</v>
      </c>
      <c r="O154" s="27" t="s">
        <v>181</v>
      </c>
      <c r="P154" s="25">
        <v>0</v>
      </c>
      <c r="Q154" s="25">
        <v>1</v>
      </c>
      <c r="R154" s="25">
        <v>1</v>
      </c>
      <c r="S154" s="25">
        <v>0</v>
      </c>
      <c r="T154" s="128">
        <v>1E-3</v>
      </c>
      <c r="U154" s="29">
        <v>0</v>
      </c>
      <c r="V154" s="19">
        <f t="shared" si="45"/>
        <v>0</v>
      </c>
      <c r="W154" s="30">
        <v>1E-3</v>
      </c>
      <c r="X154" s="31">
        <v>0</v>
      </c>
      <c r="Y154" s="19">
        <f t="shared" si="46"/>
        <v>0</v>
      </c>
      <c r="Z154" s="28">
        <v>0</v>
      </c>
      <c r="AA154" s="29"/>
      <c r="AB154" s="19" t="e">
        <f t="shared" si="47"/>
        <v>#DIV/0!</v>
      </c>
      <c r="AC154" s="30">
        <v>0</v>
      </c>
      <c r="AD154" s="31"/>
      <c r="AE154" s="19" t="e">
        <f t="shared" si="48"/>
        <v>#DIV/0!</v>
      </c>
      <c r="AF154" s="181">
        <v>0</v>
      </c>
      <c r="AG154" s="29"/>
      <c r="AH154" s="19" t="e">
        <f t="shared" si="49"/>
        <v>#DIV/0!</v>
      </c>
      <c r="AI154" s="29">
        <v>0</v>
      </c>
      <c r="AJ154" s="31"/>
      <c r="AK154" s="19" t="e">
        <f t="shared" si="50"/>
        <v>#DIV/0!</v>
      </c>
      <c r="AL154" s="185">
        <v>1</v>
      </c>
      <c r="AM154" s="29"/>
      <c r="AN154" s="19">
        <f t="shared" si="51"/>
        <v>0</v>
      </c>
      <c r="AO154" s="29">
        <v>10000</v>
      </c>
      <c r="AP154" s="31"/>
      <c r="AQ154" s="19">
        <f t="shared" si="52"/>
        <v>0</v>
      </c>
      <c r="AR154" s="28">
        <v>10000</v>
      </c>
      <c r="AS154" s="17">
        <f t="shared" si="53"/>
        <v>10000.001</v>
      </c>
    </row>
    <row r="155" spans="2:45" s="34" customFormat="1" ht="51" customHeight="1" thickBot="1">
      <c r="B155" s="217"/>
      <c r="C155" s="201"/>
      <c r="D155" s="25">
        <v>10</v>
      </c>
      <c r="E155" s="210"/>
      <c r="F155" s="204"/>
      <c r="G155" s="191"/>
      <c r="H155" s="188"/>
      <c r="I155" s="188"/>
      <c r="J155" s="188"/>
      <c r="K155" s="188"/>
      <c r="L155" s="188"/>
      <c r="M155" s="188"/>
      <c r="N155" s="26" t="s">
        <v>182</v>
      </c>
      <c r="O155" s="27" t="s">
        <v>183</v>
      </c>
      <c r="P155" s="25">
        <v>0</v>
      </c>
      <c r="Q155" s="25">
        <v>1</v>
      </c>
      <c r="R155" s="25">
        <v>0.5</v>
      </c>
      <c r="S155" s="25">
        <v>0</v>
      </c>
      <c r="T155" s="128">
        <v>1E-3</v>
      </c>
      <c r="U155" s="29">
        <v>0</v>
      </c>
      <c r="V155" s="19">
        <f t="shared" si="45"/>
        <v>0</v>
      </c>
      <c r="W155" s="30">
        <v>1E-3</v>
      </c>
      <c r="X155" s="31">
        <v>0</v>
      </c>
      <c r="Y155" s="19">
        <f t="shared" si="46"/>
        <v>0</v>
      </c>
      <c r="Z155" s="28">
        <v>1</v>
      </c>
      <c r="AA155" s="29"/>
      <c r="AB155" s="19">
        <f t="shared" si="47"/>
        <v>0</v>
      </c>
      <c r="AC155" s="30">
        <v>2400</v>
      </c>
      <c r="AD155" s="31"/>
      <c r="AE155" s="19">
        <f t="shared" si="48"/>
        <v>0</v>
      </c>
      <c r="AF155" s="181">
        <v>0</v>
      </c>
      <c r="AG155" s="29"/>
      <c r="AH155" s="19" t="e">
        <f t="shared" si="49"/>
        <v>#DIV/0!</v>
      </c>
      <c r="AI155" s="29">
        <v>0</v>
      </c>
      <c r="AJ155" s="31"/>
      <c r="AK155" s="19" t="e">
        <f t="shared" si="50"/>
        <v>#DIV/0!</v>
      </c>
      <c r="AL155" s="185">
        <v>0</v>
      </c>
      <c r="AM155" s="29"/>
      <c r="AN155" s="19" t="e">
        <f t="shared" si="51"/>
        <v>#DIV/0!</v>
      </c>
      <c r="AO155" s="29">
        <v>0</v>
      </c>
      <c r="AP155" s="31"/>
      <c r="AQ155" s="19" t="e">
        <f t="shared" si="52"/>
        <v>#DIV/0!</v>
      </c>
      <c r="AR155" s="28">
        <v>2400</v>
      </c>
      <c r="AS155" s="17">
        <f t="shared" si="53"/>
        <v>2400.0010000000002</v>
      </c>
    </row>
    <row r="156" spans="2:45" s="34" customFormat="1" ht="51" customHeight="1" thickBot="1">
      <c r="B156" s="217"/>
      <c r="C156" s="201"/>
      <c r="D156" s="25">
        <v>11</v>
      </c>
      <c r="E156" s="210"/>
      <c r="F156" s="204"/>
      <c r="G156" s="191"/>
      <c r="H156" s="188"/>
      <c r="I156" s="188"/>
      <c r="J156" s="188"/>
      <c r="K156" s="188"/>
      <c r="L156" s="188"/>
      <c r="M156" s="188"/>
      <c r="N156" s="26" t="s">
        <v>184</v>
      </c>
      <c r="O156" s="27" t="s">
        <v>185</v>
      </c>
      <c r="P156" s="25">
        <v>0</v>
      </c>
      <c r="Q156" s="25">
        <v>1</v>
      </c>
      <c r="R156" s="25">
        <v>1</v>
      </c>
      <c r="S156" s="25">
        <v>0</v>
      </c>
      <c r="T156" s="128">
        <v>1E-3</v>
      </c>
      <c r="U156" s="29">
        <v>0</v>
      </c>
      <c r="V156" s="19">
        <f t="shared" si="45"/>
        <v>0</v>
      </c>
      <c r="W156" s="30">
        <v>1E-3</v>
      </c>
      <c r="X156" s="31">
        <v>0</v>
      </c>
      <c r="Y156" s="19">
        <f t="shared" si="46"/>
        <v>0</v>
      </c>
      <c r="Z156" s="28">
        <v>0</v>
      </c>
      <c r="AA156" s="29"/>
      <c r="AB156" s="19" t="e">
        <f t="shared" si="47"/>
        <v>#DIV/0!</v>
      </c>
      <c r="AC156" s="30">
        <v>0</v>
      </c>
      <c r="AD156" s="31"/>
      <c r="AE156" s="19" t="e">
        <f t="shared" si="48"/>
        <v>#DIV/0!</v>
      </c>
      <c r="AF156" s="181">
        <v>1</v>
      </c>
      <c r="AG156" s="29"/>
      <c r="AH156" s="19">
        <f t="shared" si="49"/>
        <v>0</v>
      </c>
      <c r="AI156" s="29">
        <v>3600</v>
      </c>
      <c r="AJ156" s="31"/>
      <c r="AK156" s="19">
        <f t="shared" si="50"/>
        <v>0</v>
      </c>
      <c r="AL156" s="185">
        <v>1</v>
      </c>
      <c r="AM156" s="29"/>
      <c r="AN156" s="19">
        <f t="shared" si="51"/>
        <v>0</v>
      </c>
      <c r="AO156" s="29">
        <v>0</v>
      </c>
      <c r="AP156" s="31"/>
      <c r="AQ156" s="19" t="e">
        <f t="shared" si="52"/>
        <v>#DIV/0!</v>
      </c>
      <c r="AR156" s="28">
        <v>3600</v>
      </c>
      <c r="AS156" s="17">
        <f t="shared" si="53"/>
        <v>3600.0010000000002</v>
      </c>
    </row>
    <row r="157" spans="2:45" s="34" customFormat="1" ht="63.75" customHeight="1" thickBot="1">
      <c r="B157" s="217"/>
      <c r="C157" s="201"/>
      <c r="D157" s="25">
        <v>12</v>
      </c>
      <c r="E157" s="210"/>
      <c r="F157" s="204"/>
      <c r="G157" s="191"/>
      <c r="H157" s="188"/>
      <c r="I157" s="188"/>
      <c r="J157" s="188"/>
      <c r="K157" s="188"/>
      <c r="L157" s="188"/>
      <c r="M157" s="188"/>
      <c r="N157" s="26" t="s">
        <v>186</v>
      </c>
      <c r="O157" s="27" t="s">
        <v>187</v>
      </c>
      <c r="P157" s="25">
        <v>0</v>
      </c>
      <c r="Q157" s="25">
        <v>1</v>
      </c>
      <c r="R157" s="25">
        <v>0.5</v>
      </c>
      <c r="S157" s="25">
        <v>0</v>
      </c>
      <c r="T157" s="128">
        <v>1E-3</v>
      </c>
      <c r="U157" s="29">
        <v>0</v>
      </c>
      <c r="V157" s="19">
        <f t="shared" si="45"/>
        <v>0</v>
      </c>
      <c r="W157" s="30">
        <v>1E-3</v>
      </c>
      <c r="X157" s="31">
        <v>0</v>
      </c>
      <c r="Y157" s="19">
        <f t="shared" si="46"/>
        <v>0</v>
      </c>
      <c r="Z157" s="28">
        <v>1</v>
      </c>
      <c r="AA157" s="29"/>
      <c r="AB157" s="19">
        <f t="shared" si="47"/>
        <v>0</v>
      </c>
      <c r="AC157" s="30">
        <v>2600</v>
      </c>
      <c r="AD157" s="31"/>
      <c r="AE157" s="19">
        <f t="shared" si="48"/>
        <v>0</v>
      </c>
      <c r="AF157" s="181">
        <v>0</v>
      </c>
      <c r="AG157" s="29"/>
      <c r="AH157" s="19" t="e">
        <f t="shared" si="49"/>
        <v>#DIV/0!</v>
      </c>
      <c r="AI157" s="29">
        <v>0</v>
      </c>
      <c r="AJ157" s="31"/>
      <c r="AK157" s="19" t="e">
        <f t="shared" si="50"/>
        <v>#DIV/0!</v>
      </c>
      <c r="AL157" s="185">
        <v>0</v>
      </c>
      <c r="AM157" s="29"/>
      <c r="AN157" s="19" t="e">
        <f t="shared" si="51"/>
        <v>#DIV/0!</v>
      </c>
      <c r="AO157" s="29">
        <v>0</v>
      </c>
      <c r="AP157" s="31"/>
      <c r="AQ157" s="19" t="e">
        <f t="shared" si="52"/>
        <v>#DIV/0!</v>
      </c>
      <c r="AR157" s="28">
        <v>2600</v>
      </c>
      <c r="AS157" s="17">
        <f t="shared" si="53"/>
        <v>2600.0010000000002</v>
      </c>
    </row>
    <row r="158" spans="2:45" s="34" customFormat="1" ht="51.75" thickBot="1">
      <c r="B158" s="217"/>
      <c r="C158" s="201"/>
      <c r="D158" s="25">
        <v>13</v>
      </c>
      <c r="E158" s="210"/>
      <c r="F158" s="204"/>
      <c r="G158" s="191"/>
      <c r="H158" s="188"/>
      <c r="I158" s="188"/>
      <c r="J158" s="188"/>
      <c r="K158" s="188"/>
      <c r="L158" s="188"/>
      <c r="M158" s="188"/>
      <c r="N158" s="26" t="s">
        <v>188</v>
      </c>
      <c r="O158" s="27" t="s">
        <v>531</v>
      </c>
      <c r="P158" s="25">
        <v>0</v>
      </c>
      <c r="Q158" s="25">
        <v>4</v>
      </c>
      <c r="R158" s="25">
        <v>0.8</v>
      </c>
      <c r="S158" s="25">
        <v>0</v>
      </c>
      <c r="T158" s="128">
        <v>1E-3</v>
      </c>
      <c r="U158" s="29">
        <v>0</v>
      </c>
      <c r="V158" s="19">
        <f t="shared" ref="V158:V181" si="54">U158/T158</f>
        <v>0</v>
      </c>
      <c r="W158" s="30">
        <v>1E-3</v>
      </c>
      <c r="X158" s="31">
        <v>0</v>
      </c>
      <c r="Y158" s="19">
        <f t="shared" ref="Y158:Y181" si="55">X158/W158</f>
        <v>0</v>
      </c>
      <c r="Z158" s="28">
        <v>2</v>
      </c>
      <c r="AA158" s="29"/>
      <c r="AB158" s="19">
        <f t="shared" ref="AB158:AB181" si="56">AA158/Z158</f>
        <v>0</v>
      </c>
      <c r="AC158" s="30">
        <v>1000</v>
      </c>
      <c r="AD158" s="31"/>
      <c r="AE158" s="19">
        <f t="shared" ref="AE158:AE181" si="57">AD158/AC158</f>
        <v>0</v>
      </c>
      <c r="AF158" s="181">
        <v>3</v>
      </c>
      <c r="AG158" s="29"/>
      <c r="AH158" s="19">
        <f t="shared" ref="AH158:AH181" si="58">AG158/AF158</f>
        <v>0</v>
      </c>
      <c r="AI158" s="29">
        <v>1000</v>
      </c>
      <c r="AJ158" s="31"/>
      <c r="AK158" s="19">
        <f t="shared" ref="AK158:AK181" si="59">AJ158/AI158</f>
        <v>0</v>
      </c>
      <c r="AL158" s="185">
        <v>4</v>
      </c>
      <c r="AM158" s="29"/>
      <c r="AN158" s="19">
        <f t="shared" ref="AN158:AN181" si="60">AM158/AL158</f>
        <v>0</v>
      </c>
      <c r="AO158" s="29">
        <v>1000</v>
      </c>
      <c r="AP158" s="31"/>
      <c r="AQ158" s="19">
        <f t="shared" ref="AQ158:AQ181" si="61">AP158/AO158</f>
        <v>0</v>
      </c>
      <c r="AR158" s="28">
        <v>3000</v>
      </c>
      <c r="AS158" s="17">
        <f t="shared" ref="AS158:AS181" si="62">+W158+AC158+AI158+AO158</f>
        <v>3000.0010000000002</v>
      </c>
    </row>
    <row r="159" spans="2:45" s="34" customFormat="1" ht="26.25" thickBot="1">
      <c r="B159" s="217"/>
      <c r="C159" s="201"/>
      <c r="D159" s="25">
        <v>14</v>
      </c>
      <c r="E159" s="210"/>
      <c r="F159" s="204"/>
      <c r="G159" s="191"/>
      <c r="H159" s="188"/>
      <c r="I159" s="188"/>
      <c r="J159" s="188"/>
      <c r="K159" s="188"/>
      <c r="L159" s="188"/>
      <c r="M159" s="188"/>
      <c r="N159" s="26" t="s">
        <v>171</v>
      </c>
      <c r="O159" s="27" t="s">
        <v>172</v>
      </c>
      <c r="P159" s="25">
        <v>0</v>
      </c>
      <c r="Q159" s="25">
        <v>4</v>
      </c>
      <c r="R159" s="25">
        <v>0.5</v>
      </c>
      <c r="S159" s="25">
        <v>2</v>
      </c>
      <c r="T159" s="128">
        <v>1</v>
      </c>
      <c r="U159" s="29">
        <v>1</v>
      </c>
      <c r="V159" s="19">
        <f t="shared" si="54"/>
        <v>1</v>
      </c>
      <c r="W159" s="30">
        <v>5000</v>
      </c>
      <c r="X159" s="31">
        <v>4560</v>
      </c>
      <c r="Y159" s="19">
        <f t="shared" si="55"/>
        <v>0.91200000000000003</v>
      </c>
      <c r="Z159" s="28">
        <v>2</v>
      </c>
      <c r="AA159" s="29"/>
      <c r="AB159" s="19">
        <f t="shared" si="56"/>
        <v>0</v>
      </c>
      <c r="AC159" s="30">
        <v>5000</v>
      </c>
      <c r="AD159" s="31"/>
      <c r="AE159" s="19">
        <f t="shared" si="57"/>
        <v>0</v>
      </c>
      <c r="AF159" s="181">
        <v>3</v>
      </c>
      <c r="AG159" s="29"/>
      <c r="AH159" s="19">
        <f t="shared" si="58"/>
        <v>0</v>
      </c>
      <c r="AI159" s="29">
        <v>5000</v>
      </c>
      <c r="AJ159" s="31"/>
      <c r="AK159" s="19">
        <f t="shared" si="59"/>
        <v>0</v>
      </c>
      <c r="AL159" s="185">
        <v>4</v>
      </c>
      <c r="AM159" s="29"/>
      <c r="AN159" s="19">
        <f t="shared" si="60"/>
        <v>0</v>
      </c>
      <c r="AO159" s="29">
        <v>5000</v>
      </c>
      <c r="AP159" s="31"/>
      <c r="AQ159" s="19">
        <f t="shared" si="61"/>
        <v>0</v>
      </c>
      <c r="AR159" s="28">
        <v>20000</v>
      </c>
      <c r="AS159" s="17">
        <f t="shared" si="62"/>
        <v>20000</v>
      </c>
    </row>
    <row r="160" spans="2:45" s="34" customFormat="1" ht="51" customHeight="1" thickBot="1">
      <c r="B160" s="217"/>
      <c r="C160" s="201"/>
      <c r="D160" s="25">
        <v>15</v>
      </c>
      <c r="E160" s="210"/>
      <c r="F160" s="204"/>
      <c r="G160" s="191"/>
      <c r="H160" s="188"/>
      <c r="I160" s="188"/>
      <c r="J160" s="188"/>
      <c r="K160" s="188"/>
      <c r="L160" s="188"/>
      <c r="M160" s="188"/>
      <c r="N160" s="26" t="s">
        <v>173</v>
      </c>
      <c r="O160" s="27" t="s">
        <v>404</v>
      </c>
      <c r="P160" s="25">
        <v>0</v>
      </c>
      <c r="Q160" s="25">
        <v>4</v>
      </c>
      <c r="R160" s="25">
        <v>0.5</v>
      </c>
      <c r="S160" s="25">
        <v>2</v>
      </c>
      <c r="T160" s="128">
        <v>1</v>
      </c>
      <c r="U160" s="29">
        <v>1</v>
      </c>
      <c r="V160" s="19">
        <f t="shared" si="54"/>
        <v>1</v>
      </c>
      <c r="W160" s="30">
        <v>1E-3</v>
      </c>
      <c r="X160" s="31">
        <v>0</v>
      </c>
      <c r="Y160" s="19">
        <f t="shared" si="55"/>
        <v>0</v>
      </c>
      <c r="Z160" s="28">
        <v>2</v>
      </c>
      <c r="AA160" s="29"/>
      <c r="AB160" s="19">
        <f t="shared" si="56"/>
        <v>0</v>
      </c>
      <c r="AC160" s="30">
        <v>1000</v>
      </c>
      <c r="AD160" s="31"/>
      <c r="AE160" s="19">
        <f t="shared" si="57"/>
        <v>0</v>
      </c>
      <c r="AF160" s="181">
        <v>3</v>
      </c>
      <c r="AG160" s="29"/>
      <c r="AH160" s="19">
        <f t="shared" si="58"/>
        <v>0</v>
      </c>
      <c r="AI160" s="29">
        <v>2000</v>
      </c>
      <c r="AJ160" s="31"/>
      <c r="AK160" s="19">
        <f t="shared" si="59"/>
        <v>0</v>
      </c>
      <c r="AL160" s="185">
        <v>4</v>
      </c>
      <c r="AM160" s="29"/>
      <c r="AN160" s="19">
        <f t="shared" si="60"/>
        <v>0</v>
      </c>
      <c r="AO160" s="29">
        <v>3000</v>
      </c>
      <c r="AP160" s="31"/>
      <c r="AQ160" s="19">
        <f t="shared" si="61"/>
        <v>0</v>
      </c>
      <c r="AR160" s="28">
        <v>3000</v>
      </c>
      <c r="AS160" s="17">
        <f t="shared" si="62"/>
        <v>6000.0010000000002</v>
      </c>
    </row>
    <row r="161" spans="2:45" s="34" customFormat="1" ht="39" thickBot="1">
      <c r="B161" s="217"/>
      <c r="C161" s="201"/>
      <c r="D161" s="25">
        <v>16</v>
      </c>
      <c r="E161" s="210"/>
      <c r="F161" s="204"/>
      <c r="G161" s="191"/>
      <c r="H161" s="188"/>
      <c r="I161" s="188"/>
      <c r="J161" s="188"/>
      <c r="K161" s="188"/>
      <c r="L161" s="188"/>
      <c r="M161" s="188"/>
      <c r="N161" s="26" t="s">
        <v>174</v>
      </c>
      <c r="O161" s="27" t="s">
        <v>175</v>
      </c>
      <c r="P161" s="25">
        <v>0</v>
      </c>
      <c r="Q161" s="25">
        <v>1</v>
      </c>
      <c r="R161" s="25">
        <v>0.5</v>
      </c>
      <c r="S161" s="25">
        <v>0</v>
      </c>
      <c r="T161" s="128">
        <v>1E-3</v>
      </c>
      <c r="U161" s="29">
        <v>0</v>
      </c>
      <c r="V161" s="19">
        <f t="shared" si="54"/>
        <v>0</v>
      </c>
      <c r="W161" s="30">
        <v>1E-3</v>
      </c>
      <c r="X161" s="31">
        <v>0</v>
      </c>
      <c r="Y161" s="19">
        <f t="shared" si="55"/>
        <v>0</v>
      </c>
      <c r="Z161" s="28">
        <v>0</v>
      </c>
      <c r="AA161" s="29"/>
      <c r="AB161" s="19" t="e">
        <f t="shared" si="56"/>
        <v>#DIV/0!</v>
      </c>
      <c r="AC161" s="30">
        <v>0</v>
      </c>
      <c r="AD161" s="31"/>
      <c r="AE161" s="19" t="e">
        <f t="shared" si="57"/>
        <v>#DIV/0!</v>
      </c>
      <c r="AF161" s="181">
        <v>0</v>
      </c>
      <c r="AG161" s="29"/>
      <c r="AH161" s="19" t="e">
        <f t="shared" si="58"/>
        <v>#DIV/0!</v>
      </c>
      <c r="AI161" s="29">
        <v>0</v>
      </c>
      <c r="AJ161" s="31"/>
      <c r="AK161" s="19" t="e">
        <f t="shared" si="59"/>
        <v>#DIV/0!</v>
      </c>
      <c r="AL161" s="185">
        <v>1</v>
      </c>
      <c r="AM161" s="29"/>
      <c r="AN161" s="19">
        <f t="shared" si="60"/>
        <v>0</v>
      </c>
      <c r="AO161" s="29">
        <v>2500</v>
      </c>
      <c r="AP161" s="31"/>
      <c r="AQ161" s="19">
        <f t="shared" si="61"/>
        <v>0</v>
      </c>
      <c r="AR161" s="28">
        <v>2500</v>
      </c>
      <c r="AS161" s="17">
        <f t="shared" si="62"/>
        <v>2500.0010000000002</v>
      </c>
    </row>
    <row r="162" spans="2:45" s="34" customFormat="1" ht="39" thickBot="1">
      <c r="B162" s="217"/>
      <c r="C162" s="201"/>
      <c r="D162" s="25">
        <v>17</v>
      </c>
      <c r="E162" s="210"/>
      <c r="F162" s="204"/>
      <c r="G162" s="191"/>
      <c r="H162" s="188"/>
      <c r="I162" s="188"/>
      <c r="J162" s="188"/>
      <c r="K162" s="188"/>
      <c r="L162" s="188"/>
      <c r="M162" s="188"/>
      <c r="N162" s="26" t="s">
        <v>176</v>
      </c>
      <c r="O162" s="27" t="s">
        <v>177</v>
      </c>
      <c r="P162" s="25">
        <v>0</v>
      </c>
      <c r="Q162" s="25">
        <v>1</v>
      </c>
      <c r="R162" s="25">
        <v>1</v>
      </c>
      <c r="S162" s="25">
        <v>0</v>
      </c>
      <c r="T162" s="128">
        <v>1E-3</v>
      </c>
      <c r="U162" s="29">
        <v>0</v>
      </c>
      <c r="V162" s="19">
        <f t="shared" si="54"/>
        <v>0</v>
      </c>
      <c r="W162" s="30">
        <v>1E-3</v>
      </c>
      <c r="X162" s="31">
        <v>0</v>
      </c>
      <c r="Y162" s="19">
        <f t="shared" si="55"/>
        <v>0</v>
      </c>
      <c r="Z162" s="28">
        <v>1</v>
      </c>
      <c r="AA162" s="29"/>
      <c r="AB162" s="19">
        <f t="shared" si="56"/>
        <v>0</v>
      </c>
      <c r="AC162" s="30">
        <v>12000</v>
      </c>
      <c r="AD162" s="31"/>
      <c r="AE162" s="19">
        <f t="shared" si="57"/>
        <v>0</v>
      </c>
      <c r="AF162" s="181">
        <v>0</v>
      </c>
      <c r="AG162" s="29"/>
      <c r="AH162" s="19" t="e">
        <f t="shared" si="58"/>
        <v>#DIV/0!</v>
      </c>
      <c r="AI162" s="29">
        <v>0</v>
      </c>
      <c r="AJ162" s="31"/>
      <c r="AK162" s="19" t="e">
        <f t="shared" si="59"/>
        <v>#DIV/0!</v>
      </c>
      <c r="AL162" s="185">
        <v>0</v>
      </c>
      <c r="AM162" s="29"/>
      <c r="AN162" s="19" t="e">
        <f t="shared" si="60"/>
        <v>#DIV/0!</v>
      </c>
      <c r="AO162" s="29">
        <v>0</v>
      </c>
      <c r="AP162" s="31"/>
      <c r="AQ162" s="19" t="e">
        <f t="shared" si="61"/>
        <v>#DIV/0!</v>
      </c>
      <c r="AR162" s="28">
        <v>12000</v>
      </c>
      <c r="AS162" s="17">
        <f t="shared" si="62"/>
        <v>12000.001</v>
      </c>
    </row>
    <row r="163" spans="2:45" s="34" customFormat="1" ht="51" customHeight="1" thickBot="1">
      <c r="B163" s="217"/>
      <c r="C163" s="201"/>
      <c r="D163" s="25">
        <v>18</v>
      </c>
      <c r="E163" s="210"/>
      <c r="F163" s="204"/>
      <c r="G163" s="191"/>
      <c r="H163" s="188"/>
      <c r="I163" s="188"/>
      <c r="J163" s="188"/>
      <c r="K163" s="188"/>
      <c r="L163" s="188"/>
      <c r="M163" s="188"/>
      <c r="N163" s="26" t="s">
        <v>178</v>
      </c>
      <c r="O163" s="27" t="s">
        <v>179</v>
      </c>
      <c r="P163" s="25">
        <v>0</v>
      </c>
      <c r="Q163" s="25">
        <v>2</v>
      </c>
      <c r="R163" s="25">
        <v>0.5</v>
      </c>
      <c r="S163" s="25">
        <v>0</v>
      </c>
      <c r="T163" s="128">
        <v>1E-3</v>
      </c>
      <c r="U163" s="29">
        <v>0</v>
      </c>
      <c r="V163" s="19">
        <f t="shared" si="54"/>
        <v>0</v>
      </c>
      <c r="W163" s="30">
        <v>1E-3</v>
      </c>
      <c r="X163" s="31">
        <v>0</v>
      </c>
      <c r="Y163" s="19">
        <f t="shared" si="55"/>
        <v>0</v>
      </c>
      <c r="Z163" s="28">
        <v>1</v>
      </c>
      <c r="AA163" s="29"/>
      <c r="AB163" s="19">
        <f t="shared" si="56"/>
        <v>0</v>
      </c>
      <c r="AC163" s="30">
        <v>10000</v>
      </c>
      <c r="AD163" s="31"/>
      <c r="AE163" s="19">
        <f t="shared" si="57"/>
        <v>0</v>
      </c>
      <c r="AF163" s="181">
        <v>2</v>
      </c>
      <c r="AG163" s="29"/>
      <c r="AH163" s="19">
        <f t="shared" si="58"/>
        <v>0</v>
      </c>
      <c r="AI163" s="29">
        <v>10000</v>
      </c>
      <c r="AJ163" s="31"/>
      <c r="AK163" s="19">
        <f t="shared" si="59"/>
        <v>0</v>
      </c>
      <c r="AL163" s="185">
        <v>0</v>
      </c>
      <c r="AM163" s="29"/>
      <c r="AN163" s="19" t="e">
        <f t="shared" si="60"/>
        <v>#DIV/0!</v>
      </c>
      <c r="AO163" s="29">
        <v>0</v>
      </c>
      <c r="AP163" s="31"/>
      <c r="AQ163" s="19" t="e">
        <f t="shared" si="61"/>
        <v>#DIV/0!</v>
      </c>
      <c r="AR163" s="28">
        <v>20000</v>
      </c>
      <c r="AS163" s="17">
        <f t="shared" si="62"/>
        <v>20000.001</v>
      </c>
    </row>
    <row r="164" spans="2:45" s="34" customFormat="1" ht="76.5" customHeight="1" thickBot="1">
      <c r="B164" s="217"/>
      <c r="C164" s="201"/>
      <c r="D164" s="25">
        <v>19</v>
      </c>
      <c r="E164" s="210"/>
      <c r="F164" s="204"/>
      <c r="G164" s="191"/>
      <c r="H164" s="188"/>
      <c r="I164" s="188"/>
      <c r="J164" s="188"/>
      <c r="K164" s="188"/>
      <c r="L164" s="188"/>
      <c r="M164" s="188"/>
      <c r="N164" s="26" t="s">
        <v>160</v>
      </c>
      <c r="O164" s="27" t="s">
        <v>400</v>
      </c>
      <c r="P164" s="25">
        <v>0</v>
      </c>
      <c r="Q164" s="25">
        <v>1</v>
      </c>
      <c r="R164" s="25">
        <v>1</v>
      </c>
      <c r="S164" s="25">
        <v>0</v>
      </c>
      <c r="T164" s="128">
        <v>1E-3</v>
      </c>
      <c r="U164" s="29">
        <v>0</v>
      </c>
      <c r="V164" s="19">
        <f t="shared" si="54"/>
        <v>0</v>
      </c>
      <c r="W164" s="30">
        <v>1E-3</v>
      </c>
      <c r="X164" s="31">
        <v>0</v>
      </c>
      <c r="Y164" s="19">
        <f t="shared" si="55"/>
        <v>0</v>
      </c>
      <c r="Z164" s="28">
        <v>1</v>
      </c>
      <c r="AA164" s="29"/>
      <c r="AB164" s="19">
        <f t="shared" si="56"/>
        <v>0</v>
      </c>
      <c r="AC164" s="30">
        <v>2500</v>
      </c>
      <c r="AD164" s="31"/>
      <c r="AE164" s="19">
        <f t="shared" si="57"/>
        <v>0</v>
      </c>
      <c r="AF164" s="181">
        <v>0</v>
      </c>
      <c r="AG164" s="29"/>
      <c r="AH164" s="19" t="e">
        <f t="shared" si="58"/>
        <v>#DIV/0!</v>
      </c>
      <c r="AI164" s="29">
        <v>0</v>
      </c>
      <c r="AJ164" s="31"/>
      <c r="AK164" s="19" t="e">
        <f t="shared" si="59"/>
        <v>#DIV/0!</v>
      </c>
      <c r="AL164" s="185">
        <v>0</v>
      </c>
      <c r="AM164" s="29"/>
      <c r="AN164" s="19" t="e">
        <f t="shared" si="60"/>
        <v>#DIV/0!</v>
      </c>
      <c r="AO164" s="29">
        <v>0</v>
      </c>
      <c r="AP164" s="31"/>
      <c r="AQ164" s="19" t="e">
        <f t="shared" si="61"/>
        <v>#DIV/0!</v>
      </c>
      <c r="AR164" s="28">
        <v>2500</v>
      </c>
      <c r="AS164" s="17">
        <f t="shared" si="62"/>
        <v>2500.0010000000002</v>
      </c>
    </row>
    <row r="165" spans="2:45" s="34" customFormat="1" ht="38.25" customHeight="1" thickBot="1">
      <c r="B165" s="218"/>
      <c r="C165" s="201"/>
      <c r="D165" s="25">
        <v>20</v>
      </c>
      <c r="E165" s="211"/>
      <c r="F165" s="205"/>
      <c r="G165" s="192"/>
      <c r="H165" s="189"/>
      <c r="I165" s="189"/>
      <c r="J165" s="189"/>
      <c r="K165" s="189"/>
      <c r="L165" s="189"/>
      <c r="M165" s="189"/>
      <c r="N165" s="26" t="s">
        <v>161</v>
      </c>
      <c r="O165" s="27" t="s">
        <v>162</v>
      </c>
      <c r="P165" s="25">
        <v>0</v>
      </c>
      <c r="Q165" s="25">
        <v>1</v>
      </c>
      <c r="R165" s="25">
        <v>0.5</v>
      </c>
      <c r="S165" s="25">
        <v>0</v>
      </c>
      <c r="T165" s="128">
        <v>1E-3</v>
      </c>
      <c r="U165" s="29">
        <v>0</v>
      </c>
      <c r="V165" s="19">
        <f t="shared" si="54"/>
        <v>0</v>
      </c>
      <c r="W165" s="30">
        <v>1E-3</v>
      </c>
      <c r="X165" s="31">
        <v>0</v>
      </c>
      <c r="Y165" s="19">
        <f t="shared" si="55"/>
        <v>0</v>
      </c>
      <c r="Z165" s="28">
        <v>0</v>
      </c>
      <c r="AA165" s="29"/>
      <c r="AB165" s="19" t="e">
        <f t="shared" si="56"/>
        <v>#DIV/0!</v>
      </c>
      <c r="AC165" s="30">
        <v>0</v>
      </c>
      <c r="AD165" s="31"/>
      <c r="AE165" s="19" t="e">
        <f t="shared" si="57"/>
        <v>#DIV/0!</v>
      </c>
      <c r="AF165" s="181">
        <v>1</v>
      </c>
      <c r="AG165" s="29"/>
      <c r="AH165" s="19">
        <f t="shared" si="58"/>
        <v>0</v>
      </c>
      <c r="AI165" s="29">
        <v>50000</v>
      </c>
      <c r="AJ165" s="31"/>
      <c r="AK165" s="19">
        <f t="shared" si="59"/>
        <v>0</v>
      </c>
      <c r="AL165" s="185">
        <v>0</v>
      </c>
      <c r="AM165" s="29"/>
      <c r="AN165" s="19" t="e">
        <f t="shared" si="60"/>
        <v>#DIV/0!</v>
      </c>
      <c r="AO165" s="29">
        <v>0</v>
      </c>
      <c r="AP165" s="31"/>
      <c r="AQ165" s="19" t="e">
        <f t="shared" si="61"/>
        <v>#DIV/0!</v>
      </c>
      <c r="AR165" s="28">
        <v>50000</v>
      </c>
      <c r="AS165" s="17">
        <f t="shared" si="62"/>
        <v>50000.000999999997</v>
      </c>
    </row>
    <row r="166" spans="2:45" s="34" customFormat="1" ht="51" customHeight="1" thickBot="1">
      <c r="B166" s="216" t="s">
        <v>53</v>
      </c>
      <c r="C166" s="201" t="s">
        <v>163</v>
      </c>
      <c r="D166" s="25">
        <v>1</v>
      </c>
      <c r="E166" s="209" t="s">
        <v>79</v>
      </c>
      <c r="F166" s="203" t="s">
        <v>164</v>
      </c>
      <c r="G166" s="197" t="s">
        <v>165</v>
      </c>
      <c r="H166" s="197">
        <v>0</v>
      </c>
      <c r="I166" s="197">
        <v>90</v>
      </c>
      <c r="J166" s="197">
        <v>0</v>
      </c>
      <c r="K166" s="197">
        <v>0</v>
      </c>
      <c r="L166" s="187">
        <f>AVERAGE(V166:V181)</f>
        <v>6.25E-2</v>
      </c>
      <c r="M166" s="187">
        <f>AVERAGE(Y166:Y181)</f>
        <v>6.25E-2</v>
      </c>
      <c r="N166" s="26" t="s">
        <v>166</v>
      </c>
      <c r="O166" s="27" t="s">
        <v>531</v>
      </c>
      <c r="P166" s="25">
        <v>0</v>
      </c>
      <c r="Q166" s="25">
        <v>4</v>
      </c>
      <c r="R166" s="25">
        <v>1</v>
      </c>
      <c r="S166" s="25">
        <v>0</v>
      </c>
      <c r="T166" s="128">
        <v>1E-3</v>
      </c>
      <c r="U166" s="29">
        <v>0</v>
      </c>
      <c r="V166" s="19">
        <f t="shared" si="54"/>
        <v>0</v>
      </c>
      <c r="W166" s="30">
        <v>1E-3</v>
      </c>
      <c r="X166" s="31">
        <v>0</v>
      </c>
      <c r="Y166" s="19">
        <f t="shared" si="55"/>
        <v>0</v>
      </c>
      <c r="Z166" s="28">
        <v>1</v>
      </c>
      <c r="AA166" s="29"/>
      <c r="AB166" s="19">
        <f t="shared" si="56"/>
        <v>0</v>
      </c>
      <c r="AC166" s="30">
        <v>1000</v>
      </c>
      <c r="AD166" s="31"/>
      <c r="AE166" s="19">
        <f t="shared" si="57"/>
        <v>0</v>
      </c>
      <c r="AF166" s="181">
        <v>3</v>
      </c>
      <c r="AG166" s="29"/>
      <c r="AH166" s="19">
        <f t="shared" si="58"/>
        <v>0</v>
      </c>
      <c r="AI166" s="29">
        <v>2000</v>
      </c>
      <c r="AJ166" s="31"/>
      <c r="AK166" s="19">
        <f t="shared" si="59"/>
        <v>0</v>
      </c>
      <c r="AL166" s="185">
        <v>4</v>
      </c>
      <c r="AM166" s="29"/>
      <c r="AN166" s="19">
        <f t="shared" si="60"/>
        <v>0</v>
      </c>
      <c r="AO166" s="29">
        <v>2000</v>
      </c>
      <c r="AP166" s="31"/>
      <c r="AQ166" s="19">
        <f t="shared" si="61"/>
        <v>0</v>
      </c>
      <c r="AR166" s="28">
        <v>5000</v>
      </c>
      <c r="AS166" s="17">
        <f t="shared" si="62"/>
        <v>5000.0010000000002</v>
      </c>
    </row>
    <row r="167" spans="2:45" s="34" customFormat="1" ht="38.25" customHeight="1" thickBot="1">
      <c r="B167" s="217"/>
      <c r="C167" s="201"/>
      <c r="D167" s="25">
        <v>2</v>
      </c>
      <c r="E167" s="210"/>
      <c r="F167" s="204"/>
      <c r="G167" s="188"/>
      <c r="H167" s="188"/>
      <c r="I167" s="188"/>
      <c r="J167" s="188"/>
      <c r="K167" s="188"/>
      <c r="L167" s="188"/>
      <c r="M167" s="188"/>
      <c r="N167" s="26" t="s">
        <v>167</v>
      </c>
      <c r="O167" s="27" t="s">
        <v>404</v>
      </c>
      <c r="P167" s="25">
        <v>0</v>
      </c>
      <c r="Q167" s="25">
        <v>1</v>
      </c>
      <c r="R167" s="25">
        <v>0.5</v>
      </c>
      <c r="S167" s="25">
        <v>0</v>
      </c>
      <c r="T167" s="128">
        <v>1E-3</v>
      </c>
      <c r="U167" s="29">
        <v>0</v>
      </c>
      <c r="V167" s="19">
        <f t="shared" si="54"/>
        <v>0</v>
      </c>
      <c r="W167" s="30">
        <v>1E-3</v>
      </c>
      <c r="X167" s="31">
        <v>0</v>
      </c>
      <c r="Y167" s="19">
        <f t="shared" si="55"/>
        <v>0</v>
      </c>
      <c r="Z167" s="28">
        <v>0</v>
      </c>
      <c r="AA167" s="29"/>
      <c r="AB167" s="19" t="e">
        <f t="shared" si="56"/>
        <v>#DIV/0!</v>
      </c>
      <c r="AC167" s="30">
        <v>0</v>
      </c>
      <c r="AD167" s="31"/>
      <c r="AE167" s="19" t="e">
        <f t="shared" si="57"/>
        <v>#DIV/0!</v>
      </c>
      <c r="AF167" s="181">
        <v>1</v>
      </c>
      <c r="AG167" s="29"/>
      <c r="AH167" s="19">
        <f t="shared" si="58"/>
        <v>0</v>
      </c>
      <c r="AI167" s="29">
        <v>1500</v>
      </c>
      <c r="AJ167" s="31"/>
      <c r="AK167" s="19">
        <f t="shared" si="59"/>
        <v>0</v>
      </c>
      <c r="AL167" s="185">
        <v>0</v>
      </c>
      <c r="AM167" s="29"/>
      <c r="AN167" s="19" t="e">
        <f t="shared" si="60"/>
        <v>#DIV/0!</v>
      </c>
      <c r="AO167" s="29">
        <v>0</v>
      </c>
      <c r="AP167" s="31"/>
      <c r="AQ167" s="19" t="e">
        <f t="shared" si="61"/>
        <v>#DIV/0!</v>
      </c>
      <c r="AR167" s="28">
        <v>1500</v>
      </c>
      <c r="AS167" s="17">
        <f t="shared" si="62"/>
        <v>1500.001</v>
      </c>
    </row>
    <row r="168" spans="2:45" s="34" customFormat="1" ht="76.5" customHeight="1" thickBot="1">
      <c r="B168" s="217"/>
      <c r="C168" s="201"/>
      <c r="D168" s="25">
        <v>3</v>
      </c>
      <c r="E168" s="210"/>
      <c r="F168" s="204"/>
      <c r="G168" s="188"/>
      <c r="H168" s="188"/>
      <c r="I168" s="188"/>
      <c r="J168" s="188"/>
      <c r="K168" s="188"/>
      <c r="L168" s="188"/>
      <c r="M168" s="188"/>
      <c r="N168" s="26" t="s">
        <v>168</v>
      </c>
      <c r="O168" s="27" t="s">
        <v>169</v>
      </c>
      <c r="P168" s="25">
        <v>0</v>
      </c>
      <c r="Q168" s="25">
        <v>29</v>
      </c>
      <c r="R168" s="25">
        <v>1</v>
      </c>
      <c r="S168" s="25">
        <v>0</v>
      </c>
      <c r="T168" s="128">
        <v>1E-3</v>
      </c>
      <c r="U168" s="29">
        <v>0</v>
      </c>
      <c r="V168" s="19">
        <f t="shared" si="54"/>
        <v>0</v>
      </c>
      <c r="W168" s="30">
        <v>1E-3</v>
      </c>
      <c r="X168" s="31">
        <v>0</v>
      </c>
      <c r="Y168" s="19">
        <f t="shared" si="55"/>
        <v>0</v>
      </c>
      <c r="Z168" s="28">
        <v>10</v>
      </c>
      <c r="AA168" s="29"/>
      <c r="AB168" s="19">
        <f t="shared" si="56"/>
        <v>0</v>
      </c>
      <c r="AC168" s="30">
        <v>1000</v>
      </c>
      <c r="AD168" s="31"/>
      <c r="AE168" s="19">
        <f t="shared" si="57"/>
        <v>0</v>
      </c>
      <c r="AF168" s="181">
        <v>19</v>
      </c>
      <c r="AG168" s="29"/>
      <c r="AH168" s="19">
        <f t="shared" si="58"/>
        <v>0</v>
      </c>
      <c r="AI168" s="29">
        <v>1000</v>
      </c>
      <c r="AJ168" s="31"/>
      <c r="AK168" s="19">
        <f t="shared" si="59"/>
        <v>0</v>
      </c>
      <c r="AL168" s="185">
        <v>29</v>
      </c>
      <c r="AM168" s="29"/>
      <c r="AN168" s="19">
        <f t="shared" si="60"/>
        <v>0</v>
      </c>
      <c r="AO168" s="29">
        <v>1000</v>
      </c>
      <c r="AP168" s="31"/>
      <c r="AQ168" s="19">
        <f t="shared" si="61"/>
        <v>0</v>
      </c>
      <c r="AR168" s="28">
        <v>3000</v>
      </c>
      <c r="AS168" s="17">
        <f t="shared" si="62"/>
        <v>3000.0010000000002</v>
      </c>
    </row>
    <row r="169" spans="2:45" s="34" customFormat="1" ht="39" thickBot="1">
      <c r="B169" s="217"/>
      <c r="C169" s="201"/>
      <c r="D169" s="25">
        <v>4</v>
      </c>
      <c r="E169" s="210"/>
      <c r="F169" s="204"/>
      <c r="G169" s="188"/>
      <c r="H169" s="188"/>
      <c r="I169" s="188"/>
      <c r="J169" s="188"/>
      <c r="K169" s="188"/>
      <c r="L169" s="188"/>
      <c r="M169" s="188"/>
      <c r="N169" s="26" t="s">
        <v>573</v>
      </c>
      <c r="O169" s="27" t="s">
        <v>574</v>
      </c>
      <c r="P169" s="25">
        <v>0</v>
      </c>
      <c r="Q169" s="25">
        <v>1</v>
      </c>
      <c r="R169" s="25">
        <v>0.5</v>
      </c>
      <c r="S169" s="25">
        <v>0</v>
      </c>
      <c r="T169" s="128">
        <v>1E-3</v>
      </c>
      <c r="U169" s="29">
        <v>0</v>
      </c>
      <c r="V169" s="19">
        <f t="shared" si="54"/>
        <v>0</v>
      </c>
      <c r="W169" s="30">
        <v>1E-3</v>
      </c>
      <c r="X169" s="31">
        <v>0</v>
      </c>
      <c r="Y169" s="19">
        <f t="shared" si="55"/>
        <v>0</v>
      </c>
      <c r="Z169" s="28">
        <v>0</v>
      </c>
      <c r="AA169" s="29"/>
      <c r="AB169" s="19" t="e">
        <f t="shared" si="56"/>
        <v>#DIV/0!</v>
      </c>
      <c r="AC169" s="30">
        <v>0</v>
      </c>
      <c r="AD169" s="31"/>
      <c r="AE169" s="19" t="e">
        <f t="shared" si="57"/>
        <v>#DIV/0!</v>
      </c>
      <c r="AF169" s="181">
        <v>0</v>
      </c>
      <c r="AG169" s="29"/>
      <c r="AH169" s="19" t="e">
        <f t="shared" si="58"/>
        <v>#DIV/0!</v>
      </c>
      <c r="AI169" s="29">
        <v>0</v>
      </c>
      <c r="AJ169" s="31"/>
      <c r="AK169" s="19" t="e">
        <f t="shared" si="59"/>
        <v>#DIV/0!</v>
      </c>
      <c r="AL169" s="185">
        <v>1</v>
      </c>
      <c r="AM169" s="29"/>
      <c r="AN169" s="19">
        <f t="shared" si="60"/>
        <v>0</v>
      </c>
      <c r="AO169" s="29">
        <v>5000</v>
      </c>
      <c r="AP169" s="31"/>
      <c r="AQ169" s="19">
        <f t="shared" si="61"/>
        <v>0</v>
      </c>
      <c r="AR169" s="28">
        <v>5000</v>
      </c>
      <c r="AS169" s="17">
        <f t="shared" si="62"/>
        <v>5000.0010000000002</v>
      </c>
    </row>
    <row r="170" spans="2:45" s="34" customFormat="1" ht="26.25" thickBot="1">
      <c r="B170" s="217"/>
      <c r="C170" s="201"/>
      <c r="D170" s="25">
        <v>5</v>
      </c>
      <c r="E170" s="210"/>
      <c r="F170" s="204"/>
      <c r="G170" s="188"/>
      <c r="H170" s="188"/>
      <c r="I170" s="188"/>
      <c r="J170" s="188"/>
      <c r="K170" s="188"/>
      <c r="L170" s="188"/>
      <c r="M170" s="188"/>
      <c r="N170" s="26" t="s">
        <v>575</v>
      </c>
      <c r="O170" s="27" t="s">
        <v>576</v>
      </c>
      <c r="P170" s="25">
        <v>0</v>
      </c>
      <c r="Q170" s="25">
        <v>100</v>
      </c>
      <c r="R170" s="25">
        <v>0.5</v>
      </c>
      <c r="S170" s="25">
        <v>0</v>
      </c>
      <c r="T170" s="128">
        <v>1E-3</v>
      </c>
      <c r="U170" s="29">
        <v>0</v>
      </c>
      <c r="V170" s="19">
        <f t="shared" si="54"/>
        <v>0</v>
      </c>
      <c r="W170" s="30">
        <v>1E-3</v>
      </c>
      <c r="X170" s="31">
        <v>0</v>
      </c>
      <c r="Y170" s="19">
        <f t="shared" si="55"/>
        <v>0</v>
      </c>
      <c r="Z170" s="28">
        <v>30</v>
      </c>
      <c r="AA170" s="29"/>
      <c r="AB170" s="19">
        <f t="shared" si="56"/>
        <v>0</v>
      </c>
      <c r="AC170" s="30">
        <v>1000</v>
      </c>
      <c r="AD170" s="31"/>
      <c r="AE170" s="19">
        <f t="shared" si="57"/>
        <v>0</v>
      </c>
      <c r="AF170" s="181">
        <v>70</v>
      </c>
      <c r="AG170" s="29"/>
      <c r="AH170" s="19">
        <f t="shared" si="58"/>
        <v>0</v>
      </c>
      <c r="AI170" s="29">
        <v>1000</v>
      </c>
      <c r="AJ170" s="31"/>
      <c r="AK170" s="19">
        <f t="shared" si="59"/>
        <v>0</v>
      </c>
      <c r="AL170" s="185">
        <v>100</v>
      </c>
      <c r="AM170" s="29"/>
      <c r="AN170" s="19">
        <f t="shared" si="60"/>
        <v>0</v>
      </c>
      <c r="AO170" s="29">
        <v>1000</v>
      </c>
      <c r="AP170" s="31"/>
      <c r="AQ170" s="19">
        <f t="shared" si="61"/>
        <v>0</v>
      </c>
      <c r="AR170" s="28">
        <v>3000</v>
      </c>
      <c r="AS170" s="17">
        <f t="shared" si="62"/>
        <v>3000.0010000000002</v>
      </c>
    </row>
    <row r="171" spans="2:45" s="34" customFormat="1" ht="39" thickBot="1">
      <c r="B171" s="217"/>
      <c r="C171" s="201"/>
      <c r="D171" s="25">
        <v>6</v>
      </c>
      <c r="E171" s="210"/>
      <c r="F171" s="204"/>
      <c r="G171" s="188"/>
      <c r="H171" s="188"/>
      <c r="I171" s="188"/>
      <c r="J171" s="188"/>
      <c r="K171" s="188"/>
      <c r="L171" s="188"/>
      <c r="M171" s="188"/>
      <c r="N171" s="26" t="s">
        <v>577</v>
      </c>
      <c r="O171" s="27" t="s">
        <v>400</v>
      </c>
      <c r="P171" s="25">
        <v>0</v>
      </c>
      <c r="Q171" s="25">
        <v>1</v>
      </c>
      <c r="R171" s="25">
        <v>0.5</v>
      </c>
      <c r="S171" s="25">
        <v>0</v>
      </c>
      <c r="T171" s="128">
        <v>1E-3</v>
      </c>
      <c r="U171" s="29">
        <v>0</v>
      </c>
      <c r="V171" s="19">
        <f t="shared" si="54"/>
        <v>0</v>
      </c>
      <c r="W171" s="30">
        <v>1E-3</v>
      </c>
      <c r="X171" s="31">
        <v>0</v>
      </c>
      <c r="Y171" s="19">
        <f t="shared" si="55"/>
        <v>0</v>
      </c>
      <c r="Z171" s="28">
        <v>0</v>
      </c>
      <c r="AA171" s="29"/>
      <c r="AB171" s="19" t="e">
        <f t="shared" si="56"/>
        <v>#DIV/0!</v>
      </c>
      <c r="AC171" s="30">
        <v>0</v>
      </c>
      <c r="AD171" s="31"/>
      <c r="AE171" s="19" t="e">
        <f t="shared" si="57"/>
        <v>#DIV/0!</v>
      </c>
      <c r="AF171" s="181">
        <v>1</v>
      </c>
      <c r="AG171" s="29"/>
      <c r="AH171" s="19">
        <f t="shared" si="58"/>
        <v>0</v>
      </c>
      <c r="AI171" s="29">
        <v>5000</v>
      </c>
      <c r="AJ171" s="31"/>
      <c r="AK171" s="19">
        <f t="shared" si="59"/>
        <v>0</v>
      </c>
      <c r="AL171" s="185">
        <v>0</v>
      </c>
      <c r="AM171" s="29"/>
      <c r="AN171" s="19" t="e">
        <f t="shared" si="60"/>
        <v>#DIV/0!</v>
      </c>
      <c r="AO171" s="29">
        <v>0</v>
      </c>
      <c r="AP171" s="31"/>
      <c r="AQ171" s="19" t="e">
        <f t="shared" si="61"/>
        <v>#DIV/0!</v>
      </c>
      <c r="AR171" s="28">
        <v>5000</v>
      </c>
      <c r="AS171" s="17">
        <f t="shared" si="62"/>
        <v>5000.0010000000002</v>
      </c>
    </row>
    <row r="172" spans="2:45" s="34" customFormat="1" ht="26.25" thickBot="1">
      <c r="B172" s="217"/>
      <c r="C172" s="201"/>
      <c r="D172" s="25">
        <v>7</v>
      </c>
      <c r="E172" s="210"/>
      <c r="F172" s="204"/>
      <c r="G172" s="188"/>
      <c r="H172" s="188"/>
      <c r="I172" s="188"/>
      <c r="J172" s="188"/>
      <c r="K172" s="188"/>
      <c r="L172" s="188"/>
      <c r="M172" s="188"/>
      <c r="N172" s="26" t="s">
        <v>578</v>
      </c>
      <c r="O172" s="27" t="s">
        <v>579</v>
      </c>
      <c r="P172" s="25">
        <v>0</v>
      </c>
      <c r="Q172" s="25">
        <v>24</v>
      </c>
      <c r="R172" s="25">
        <v>0.5</v>
      </c>
      <c r="S172" s="25">
        <v>2</v>
      </c>
      <c r="T172" s="128">
        <v>6</v>
      </c>
      <c r="U172" s="29">
        <v>6</v>
      </c>
      <c r="V172" s="19">
        <f t="shared" si="54"/>
        <v>1</v>
      </c>
      <c r="W172" s="30">
        <v>1000</v>
      </c>
      <c r="X172" s="31">
        <v>1000</v>
      </c>
      <c r="Y172" s="19">
        <f t="shared" si="55"/>
        <v>1</v>
      </c>
      <c r="Z172" s="28">
        <v>12</v>
      </c>
      <c r="AA172" s="29"/>
      <c r="AB172" s="19">
        <f t="shared" si="56"/>
        <v>0</v>
      </c>
      <c r="AC172" s="30">
        <v>1000</v>
      </c>
      <c r="AD172" s="31"/>
      <c r="AE172" s="19">
        <f t="shared" si="57"/>
        <v>0</v>
      </c>
      <c r="AF172" s="181">
        <v>18</v>
      </c>
      <c r="AG172" s="29"/>
      <c r="AH172" s="19">
        <f t="shared" si="58"/>
        <v>0</v>
      </c>
      <c r="AI172" s="29">
        <v>1000</v>
      </c>
      <c r="AJ172" s="31"/>
      <c r="AK172" s="19">
        <f t="shared" si="59"/>
        <v>0</v>
      </c>
      <c r="AL172" s="185">
        <v>24</v>
      </c>
      <c r="AM172" s="29"/>
      <c r="AN172" s="19">
        <f t="shared" si="60"/>
        <v>0</v>
      </c>
      <c r="AO172" s="29">
        <v>1000</v>
      </c>
      <c r="AP172" s="31"/>
      <c r="AQ172" s="19">
        <f t="shared" si="61"/>
        <v>0</v>
      </c>
      <c r="AR172" s="28">
        <v>4000</v>
      </c>
      <c r="AS172" s="17">
        <f t="shared" si="62"/>
        <v>4000</v>
      </c>
    </row>
    <row r="173" spans="2:45" s="34" customFormat="1" ht="39" thickBot="1">
      <c r="B173" s="217"/>
      <c r="C173" s="201"/>
      <c r="D173" s="25">
        <v>8</v>
      </c>
      <c r="E173" s="210"/>
      <c r="F173" s="204"/>
      <c r="G173" s="188"/>
      <c r="H173" s="188"/>
      <c r="I173" s="188"/>
      <c r="J173" s="188"/>
      <c r="K173" s="188"/>
      <c r="L173" s="188"/>
      <c r="M173" s="188"/>
      <c r="N173" s="26" t="s">
        <v>580</v>
      </c>
      <c r="O173" s="27" t="s">
        <v>563</v>
      </c>
      <c r="P173" s="25">
        <v>0</v>
      </c>
      <c r="Q173" s="25">
        <v>1</v>
      </c>
      <c r="R173" s="25">
        <v>1</v>
      </c>
      <c r="S173" s="25">
        <v>0</v>
      </c>
      <c r="T173" s="128">
        <v>1E-3</v>
      </c>
      <c r="U173" s="29">
        <v>0</v>
      </c>
      <c r="V173" s="19">
        <f t="shared" si="54"/>
        <v>0</v>
      </c>
      <c r="W173" s="30">
        <v>1E-3</v>
      </c>
      <c r="X173" s="31">
        <v>0</v>
      </c>
      <c r="Y173" s="19">
        <f t="shared" si="55"/>
        <v>0</v>
      </c>
      <c r="Z173" s="28">
        <v>1</v>
      </c>
      <c r="AA173" s="29"/>
      <c r="AB173" s="19">
        <f t="shared" si="56"/>
        <v>0</v>
      </c>
      <c r="AC173" s="30">
        <v>3000</v>
      </c>
      <c r="AD173" s="31"/>
      <c r="AE173" s="19">
        <f t="shared" si="57"/>
        <v>0</v>
      </c>
      <c r="AF173" s="181">
        <v>0</v>
      </c>
      <c r="AG173" s="29"/>
      <c r="AH173" s="19" t="e">
        <f t="shared" si="58"/>
        <v>#DIV/0!</v>
      </c>
      <c r="AI173" s="29">
        <v>0</v>
      </c>
      <c r="AJ173" s="31"/>
      <c r="AK173" s="19" t="e">
        <f t="shared" si="59"/>
        <v>#DIV/0!</v>
      </c>
      <c r="AL173" s="185">
        <v>0</v>
      </c>
      <c r="AM173" s="29"/>
      <c r="AN173" s="19" t="e">
        <f t="shared" si="60"/>
        <v>#DIV/0!</v>
      </c>
      <c r="AO173" s="29">
        <v>0</v>
      </c>
      <c r="AP173" s="31"/>
      <c r="AQ173" s="19" t="e">
        <f t="shared" si="61"/>
        <v>#DIV/0!</v>
      </c>
      <c r="AR173" s="28">
        <v>3000</v>
      </c>
      <c r="AS173" s="17">
        <f t="shared" si="62"/>
        <v>3000.0010000000002</v>
      </c>
    </row>
    <row r="174" spans="2:45" s="34" customFormat="1" ht="39" thickBot="1">
      <c r="B174" s="217"/>
      <c r="C174" s="201"/>
      <c r="D174" s="25">
        <v>9</v>
      </c>
      <c r="E174" s="210"/>
      <c r="F174" s="204"/>
      <c r="G174" s="188"/>
      <c r="H174" s="188"/>
      <c r="I174" s="188"/>
      <c r="J174" s="188"/>
      <c r="K174" s="188"/>
      <c r="L174" s="188"/>
      <c r="M174" s="188"/>
      <c r="N174" s="26" t="s">
        <v>564</v>
      </c>
      <c r="O174" s="27" t="s">
        <v>565</v>
      </c>
      <c r="P174" s="25">
        <v>0</v>
      </c>
      <c r="Q174" s="25">
        <v>3</v>
      </c>
      <c r="R174" s="25">
        <v>0.5</v>
      </c>
      <c r="S174" s="25">
        <v>0</v>
      </c>
      <c r="T174" s="128">
        <v>1E-3</v>
      </c>
      <c r="U174" s="29">
        <v>0</v>
      </c>
      <c r="V174" s="19">
        <f t="shared" si="54"/>
        <v>0</v>
      </c>
      <c r="W174" s="30">
        <v>1E-3</v>
      </c>
      <c r="X174" s="31">
        <v>0</v>
      </c>
      <c r="Y174" s="19">
        <f t="shared" si="55"/>
        <v>0</v>
      </c>
      <c r="Z174" s="28">
        <v>1</v>
      </c>
      <c r="AA174" s="29"/>
      <c r="AB174" s="19">
        <f t="shared" si="56"/>
        <v>0</v>
      </c>
      <c r="AC174" s="30">
        <v>2000</v>
      </c>
      <c r="AD174" s="31"/>
      <c r="AE174" s="19">
        <f t="shared" si="57"/>
        <v>0</v>
      </c>
      <c r="AF174" s="181">
        <v>2</v>
      </c>
      <c r="AG174" s="29"/>
      <c r="AH174" s="19">
        <f t="shared" si="58"/>
        <v>0</v>
      </c>
      <c r="AI174" s="29">
        <v>2000</v>
      </c>
      <c r="AJ174" s="31"/>
      <c r="AK174" s="19">
        <f t="shared" si="59"/>
        <v>0</v>
      </c>
      <c r="AL174" s="185">
        <v>3</v>
      </c>
      <c r="AM174" s="29"/>
      <c r="AN174" s="19">
        <f t="shared" si="60"/>
        <v>0</v>
      </c>
      <c r="AO174" s="29">
        <v>1000</v>
      </c>
      <c r="AP174" s="31"/>
      <c r="AQ174" s="19">
        <f t="shared" si="61"/>
        <v>0</v>
      </c>
      <c r="AR174" s="28">
        <v>5000</v>
      </c>
      <c r="AS174" s="17">
        <f t="shared" si="62"/>
        <v>5000.0010000000002</v>
      </c>
    </row>
    <row r="175" spans="2:45" s="34" customFormat="1" ht="26.25" thickBot="1">
      <c r="B175" s="217"/>
      <c r="C175" s="201"/>
      <c r="D175" s="25">
        <v>10</v>
      </c>
      <c r="E175" s="210"/>
      <c r="F175" s="204"/>
      <c r="G175" s="188"/>
      <c r="H175" s="188"/>
      <c r="I175" s="188"/>
      <c r="J175" s="188"/>
      <c r="K175" s="188"/>
      <c r="L175" s="188"/>
      <c r="M175" s="188"/>
      <c r="N175" s="26" t="s">
        <v>144</v>
      </c>
      <c r="O175" s="27" t="s">
        <v>145</v>
      </c>
      <c r="P175" s="25">
        <v>0</v>
      </c>
      <c r="Q175" s="25">
        <v>10</v>
      </c>
      <c r="R175" s="25">
        <v>0.5</v>
      </c>
      <c r="S175" s="25">
        <v>0</v>
      </c>
      <c r="T175" s="128">
        <v>1E-3</v>
      </c>
      <c r="U175" s="29">
        <v>0</v>
      </c>
      <c r="V175" s="19">
        <f t="shared" si="54"/>
        <v>0</v>
      </c>
      <c r="W175" s="30">
        <v>1E-3</v>
      </c>
      <c r="X175" s="31">
        <v>0</v>
      </c>
      <c r="Y175" s="19">
        <f t="shared" si="55"/>
        <v>0</v>
      </c>
      <c r="Z175" s="28">
        <v>3</v>
      </c>
      <c r="AA175" s="29"/>
      <c r="AB175" s="19">
        <f t="shared" si="56"/>
        <v>0</v>
      </c>
      <c r="AC175" s="30">
        <v>1000</v>
      </c>
      <c r="AD175" s="31"/>
      <c r="AE175" s="19">
        <f t="shared" si="57"/>
        <v>0</v>
      </c>
      <c r="AF175" s="181">
        <v>7</v>
      </c>
      <c r="AG175" s="29"/>
      <c r="AH175" s="19">
        <f t="shared" si="58"/>
        <v>0</v>
      </c>
      <c r="AI175" s="29">
        <v>1500</v>
      </c>
      <c r="AJ175" s="31"/>
      <c r="AK175" s="19">
        <f t="shared" si="59"/>
        <v>0</v>
      </c>
      <c r="AL175" s="185">
        <v>10</v>
      </c>
      <c r="AM175" s="29"/>
      <c r="AN175" s="19">
        <f t="shared" si="60"/>
        <v>0</v>
      </c>
      <c r="AO175" s="29">
        <v>1000</v>
      </c>
      <c r="AP175" s="31"/>
      <c r="AQ175" s="19">
        <f t="shared" si="61"/>
        <v>0</v>
      </c>
      <c r="AR175" s="28">
        <v>3500</v>
      </c>
      <c r="AS175" s="17">
        <f t="shared" si="62"/>
        <v>3500.0010000000002</v>
      </c>
    </row>
    <row r="176" spans="2:45" s="34" customFormat="1" ht="39" thickBot="1">
      <c r="B176" s="217"/>
      <c r="C176" s="201"/>
      <c r="D176" s="25">
        <v>11</v>
      </c>
      <c r="E176" s="210"/>
      <c r="F176" s="204"/>
      <c r="G176" s="188"/>
      <c r="H176" s="188"/>
      <c r="I176" s="188"/>
      <c r="J176" s="188"/>
      <c r="K176" s="188"/>
      <c r="L176" s="188"/>
      <c r="M176" s="188"/>
      <c r="N176" s="26" t="s">
        <v>146</v>
      </c>
      <c r="O176" s="27" t="s">
        <v>147</v>
      </c>
      <c r="P176" s="25">
        <v>0</v>
      </c>
      <c r="Q176" s="25">
        <v>1</v>
      </c>
      <c r="R176" s="25">
        <v>0.5</v>
      </c>
      <c r="S176" s="25">
        <v>0</v>
      </c>
      <c r="T176" s="128">
        <v>1E-3</v>
      </c>
      <c r="U176" s="29">
        <v>0</v>
      </c>
      <c r="V176" s="19">
        <f t="shared" si="54"/>
        <v>0</v>
      </c>
      <c r="W176" s="30">
        <v>1E-3</v>
      </c>
      <c r="X176" s="31">
        <v>0</v>
      </c>
      <c r="Y176" s="19">
        <f t="shared" si="55"/>
        <v>0</v>
      </c>
      <c r="Z176" s="28">
        <v>0</v>
      </c>
      <c r="AA176" s="29"/>
      <c r="AB176" s="19" t="e">
        <f t="shared" si="56"/>
        <v>#DIV/0!</v>
      </c>
      <c r="AC176" s="30">
        <v>0</v>
      </c>
      <c r="AD176" s="31"/>
      <c r="AE176" s="19" t="e">
        <f t="shared" si="57"/>
        <v>#DIV/0!</v>
      </c>
      <c r="AF176" s="181">
        <v>1</v>
      </c>
      <c r="AG176" s="29"/>
      <c r="AH176" s="19">
        <f t="shared" si="58"/>
        <v>0</v>
      </c>
      <c r="AI176" s="29">
        <v>12400</v>
      </c>
      <c r="AJ176" s="31"/>
      <c r="AK176" s="19">
        <f t="shared" si="59"/>
        <v>0</v>
      </c>
      <c r="AL176" s="185">
        <v>0</v>
      </c>
      <c r="AM176" s="29"/>
      <c r="AN176" s="19" t="e">
        <f t="shared" si="60"/>
        <v>#DIV/0!</v>
      </c>
      <c r="AO176" s="29">
        <v>0</v>
      </c>
      <c r="AP176" s="31"/>
      <c r="AQ176" s="19" t="e">
        <f t="shared" si="61"/>
        <v>#DIV/0!</v>
      </c>
      <c r="AR176" s="28">
        <v>12400</v>
      </c>
      <c r="AS176" s="17">
        <f t="shared" si="62"/>
        <v>12400.001</v>
      </c>
    </row>
    <row r="177" spans="2:45" s="34" customFormat="1" ht="51.75" thickBot="1">
      <c r="B177" s="217"/>
      <c r="C177" s="201"/>
      <c r="D177" s="25">
        <v>12</v>
      </c>
      <c r="E177" s="210"/>
      <c r="F177" s="204"/>
      <c r="G177" s="188"/>
      <c r="H177" s="188"/>
      <c r="I177" s="188"/>
      <c r="J177" s="188"/>
      <c r="K177" s="188"/>
      <c r="L177" s="188"/>
      <c r="M177" s="188"/>
      <c r="N177" s="26" t="s">
        <v>148</v>
      </c>
      <c r="O177" s="27" t="s">
        <v>531</v>
      </c>
      <c r="P177" s="25">
        <v>0</v>
      </c>
      <c r="Q177" s="25">
        <v>8</v>
      </c>
      <c r="R177" s="25">
        <v>1</v>
      </c>
      <c r="S177" s="25">
        <v>0</v>
      </c>
      <c r="T177" s="128">
        <v>1E-3</v>
      </c>
      <c r="U177" s="29">
        <v>0</v>
      </c>
      <c r="V177" s="19">
        <f t="shared" si="54"/>
        <v>0</v>
      </c>
      <c r="W177" s="30">
        <v>1E-3</v>
      </c>
      <c r="X177" s="31">
        <v>0</v>
      </c>
      <c r="Y177" s="19">
        <f t="shared" si="55"/>
        <v>0</v>
      </c>
      <c r="Z177" s="28">
        <v>2</v>
      </c>
      <c r="AA177" s="29"/>
      <c r="AB177" s="19">
        <f t="shared" si="56"/>
        <v>0</v>
      </c>
      <c r="AC177" s="30">
        <v>1000</v>
      </c>
      <c r="AD177" s="31"/>
      <c r="AE177" s="19">
        <f t="shared" si="57"/>
        <v>0</v>
      </c>
      <c r="AF177" s="181">
        <v>5</v>
      </c>
      <c r="AG177" s="29"/>
      <c r="AH177" s="19">
        <f t="shared" si="58"/>
        <v>0</v>
      </c>
      <c r="AI177" s="29">
        <v>2000</v>
      </c>
      <c r="AJ177" s="31"/>
      <c r="AK177" s="19">
        <f t="shared" si="59"/>
        <v>0</v>
      </c>
      <c r="AL177" s="185">
        <v>8</v>
      </c>
      <c r="AM177" s="29"/>
      <c r="AN177" s="19">
        <f t="shared" si="60"/>
        <v>0</v>
      </c>
      <c r="AO177" s="29">
        <v>2000</v>
      </c>
      <c r="AP177" s="31"/>
      <c r="AQ177" s="19">
        <f t="shared" si="61"/>
        <v>0</v>
      </c>
      <c r="AR177" s="28">
        <v>5000</v>
      </c>
      <c r="AS177" s="17">
        <f t="shared" si="62"/>
        <v>5000.0010000000002</v>
      </c>
    </row>
    <row r="178" spans="2:45" s="34" customFormat="1" ht="26.25" thickBot="1">
      <c r="B178" s="217"/>
      <c r="C178" s="201"/>
      <c r="D178" s="25">
        <v>13</v>
      </c>
      <c r="E178" s="210"/>
      <c r="F178" s="204"/>
      <c r="G178" s="188"/>
      <c r="H178" s="188"/>
      <c r="I178" s="188"/>
      <c r="J178" s="188"/>
      <c r="K178" s="188"/>
      <c r="L178" s="188"/>
      <c r="M178" s="188"/>
      <c r="N178" s="26" t="s">
        <v>149</v>
      </c>
      <c r="O178" s="27" t="s">
        <v>576</v>
      </c>
      <c r="P178" s="25">
        <v>0</v>
      </c>
      <c r="Q178" s="25">
        <v>100</v>
      </c>
      <c r="R178" s="25">
        <v>0.5</v>
      </c>
      <c r="S178" s="25">
        <v>0</v>
      </c>
      <c r="T178" s="128">
        <v>1E-3</v>
      </c>
      <c r="U178" s="29">
        <v>0</v>
      </c>
      <c r="V178" s="19">
        <f t="shared" si="54"/>
        <v>0</v>
      </c>
      <c r="W178" s="30">
        <v>1E-3</v>
      </c>
      <c r="X178" s="31">
        <v>0</v>
      </c>
      <c r="Y178" s="19">
        <f t="shared" si="55"/>
        <v>0</v>
      </c>
      <c r="Z178" s="28">
        <v>30</v>
      </c>
      <c r="AA178" s="29"/>
      <c r="AB178" s="19">
        <f t="shared" si="56"/>
        <v>0</v>
      </c>
      <c r="AC178" s="30">
        <v>1200</v>
      </c>
      <c r="AD178" s="31"/>
      <c r="AE178" s="19">
        <f t="shared" si="57"/>
        <v>0</v>
      </c>
      <c r="AF178" s="181">
        <v>65</v>
      </c>
      <c r="AG178" s="29"/>
      <c r="AH178" s="19">
        <f t="shared" si="58"/>
        <v>0</v>
      </c>
      <c r="AI178" s="29">
        <v>2000</v>
      </c>
      <c r="AJ178" s="31"/>
      <c r="AK178" s="19">
        <f t="shared" si="59"/>
        <v>0</v>
      </c>
      <c r="AL178" s="185">
        <v>100</v>
      </c>
      <c r="AM178" s="29"/>
      <c r="AN178" s="19">
        <f t="shared" si="60"/>
        <v>0</v>
      </c>
      <c r="AO178" s="29">
        <v>2000</v>
      </c>
      <c r="AP178" s="31"/>
      <c r="AQ178" s="19">
        <f t="shared" si="61"/>
        <v>0</v>
      </c>
      <c r="AR178" s="28">
        <v>5200</v>
      </c>
      <c r="AS178" s="17">
        <f t="shared" si="62"/>
        <v>5200.0010000000002</v>
      </c>
    </row>
    <row r="179" spans="2:45" s="34" customFormat="1" ht="39" thickBot="1">
      <c r="B179" s="217"/>
      <c r="C179" s="201"/>
      <c r="D179" s="25">
        <v>14</v>
      </c>
      <c r="E179" s="210"/>
      <c r="F179" s="204"/>
      <c r="G179" s="188"/>
      <c r="H179" s="188"/>
      <c r="I179" s="188"/>
      <c r="J179" s="188"/>
      <c r="K179" s="188"/>
      <c r="L179" s="188"/>
      <c r="M179" s="188"/>
      <c r="N179" s="26" t="s">
        <v>85</v>
      </c>
      <c r="O179" s="27" t="s">
        <v>661</v>
      </c>
      <c r="P179" s="25">
        <v>0</v>
      </c>
      <c r="Q179" s="25">
        <v>1</v>
      </c>
      <c r="R179" s="25">
        <v>1</v>
      </c>
      <c r="S179" s="25">
        <v>0</v>
      </c>
      <c r="T179" s="128">
        <v>1E-3</v>
      </c>
      <c r="U179" s="29">
        <v>0</v>
      </c>
      <c r="V179" s="19">
        <f t="shared" si="54"/>
        <v>0</v>
      </c>
      <c r="W179" s="30">
        <v>1E-3</v>
      </c>
      <c r="X179" s="31">
        <v>0</v>
      </c>
      <c r="Y179" s="19">
        <f t="shared" si="55"/>
        <v>0</v>
      </c>
      <c r="Z179" s="28">
        <v>1</v>
      </c>
      <c r="AA179" s="29"/>
      <c r="AB179" s="19">
        <f t="shared" si="56"/>
        <v>0</v>
      </c>
      <c r="AC179" s="30">
        <v>1000</v>
      </c>
      <c r="AD179" s="31"/>
      <c r="AE179" s="19">
        <f t="shared" si="57"/>
        <v>0</v>
      </c>
      <c r="AF179" s="181">
        <v>0</v>
      </c>
      <c r="AG179" s="29"/>
      <c r="AH179" s="19" t="e">
        <f t="shared" si="58"/>
        <v>#DIV/0!</v>
      </c>
      <c r="AI179" s="29">
        <v>0</v>
      </c>
      <c r="AJ179" s="31"/>
      <c r="AK179" s="19" t="e">
        <f t="shared" si="59"/>
        <v>#DIV/0!</v>
      </c>
      <c r="AL179" s="185">
        <v>0</v>
      </c>
      <c r="AM179" s="29"/>
      <c r="AN179" s="19" t="e">
        <f t="shared" si="60"/>
        <v>#DIV/0!</v>
      </c>
      <c r="AO179" s="29">
        <v>0</v>
      </c>
      <c r="AP179" s="31"/>
      <c r="AQ179" s="19" t="e">
        <f t="shared" si="61"/>
        <v>#DIV/0!</v>
      </c>
      <c r="AR179" s="28">
        <v>1000</v>
      </c>
      <c r="AS179" s="17">
        <f t="shared" si="62"/>
        <v>1000.001</v>
      </c>
    </row>
    <row r="180" spans="2:45" s="34" customFormat="1" ht="89.25" customHeight="1" thickBot="1">
      <c r="B180" s="217"/>
      <c r="C180" s="201"/>
      <c r="D180" s="25">
        <v>15</v>
      </c>
      <c r="E180" s="210"/>
      <c r="F180" s="204"/>
      <c r="G180" s="188"/>
      <c r="H180" s="188"/>
      <c r="I180" s="188"/>
      <c r="J180" s="188"/>
      <c r="K180" s="188"/>
      <c r="L180" s="188"/>
      <c r="M180" s="188"/>
      <c r="N180" s="26" t="s">
        <v>86</v>
      </c>
      <c r="O180" s="27" t="s">
        <v>576</v>
      </c>
      <c r="P180" s="25">
        <v>0</v>
      </c>
      <c r="Q180" s="25">
        <v>100</v>
      </c>
      <c r="R180" s="25">
        <v>1</v>
      </c>
      <c r="S180" s="25">
        <v>0</v>
      </c>
      <c r="T180" s="128">
        <v>1E-3</v>
      </c>
      <c r="U180" s="29">
        <v>0</v>
      </c>
      <c r="V180" s="19">
        <f t="shared" si="54"/>
        <v>0</v>
      </c>
      <c r="W180" s="30">
        <v>1E-3</v>
      </c>
      <c r="X180" s="31">
        <v>0</v>
      </c>
      <c r="Y180" s="19">
        <f t="shared" si="55"/>
        <v>0</v>
      </c>
      <c r="Z180" s="28">
        <v>30</v>
      </c>
      <c r="AA180" s="29"/>
      <c r="AB180" s="19">
        <f t="shared" si="56"/>
        <v>0</v>
      </c>
      <c r="AC180" s="30">
        <v>2200</v>
      </c>
      <c r="AD180" s="31"/>
      <c r="AE180" s="19">
        <f t="shared" si="57"/>
        <v>0</v>
      </c>
      <c r="AF180" s="181">
        <v>60</v>
      </c>
      <c r="AG180" s="29"/>
      <c r="AH180" s="19">
        <f t="shared" si="58"/>
        <v>0</v>
      </c>
      <c r="AI180" s="29">
        <v>2200</v>
      </c>
      <c r="AJ180" s="31"/>
      <c r="AK180" s="19">
        <f t="shared" si="59"/>
        <v>0</v>
      </c>
      <c r="AL180" s="185">
        <v>100</v>
      </c>
      <c r="AM180" s="29"/>
      <c r="AN180" s="19">
        <f t="shared" si="60"/>
        <v>0</v>
      </c>
      <c r="AO180" s="29">
        <v>3000</v>
      </c>
      <c r="AP180" s="31"/>
      <c r="AQ180" s="19">
        <f t="shared" si="61"/>
        <v>0</v>
      </c>
      <c r="AR180" s="28">
        <v>7400</v>
      </c>
      <c r="AS180" s="17">
        <f t="shared" si="62"/>
        <v>7400.0010000000002</v>
      </c>
    </row>
    <row r="181" spans="2:45" s="34" customFormat="1" ht="26.25" thickBot="1">
      <c r="B181" s="217"/>
      <c r="C181" s="201"/>
      <c r="D181" s="25">
        <v>16</v>
      </c>
      <c r="E181" s="211"/>
      <c r="F181" s="205"/>
      <c r="G181" s="189"/>
      <c r="H181" s="189"/>
      <c r="I181" s="189"/>
      <c r="J181" s="189"/>
      <c r="K181" s="189"/>
      <c r="L181" s="189"/>
      <c r="M181" s="189"/>
      <c r="N181" s="26" t="s">
        <v>87</v>
      </c>
      <c r="O181" s="27" t="s">
        <v>88</v>
      </c>
      <c r="P181" s="25">
        <v>0</v>
      </c>
      <c r="Q181" s="25">
        <v>50</v>
      </c>
      <c r="R181" s="25">
        <v>0.5</v>
      </c>
      <c r="S181" s="25">
        <v>0</v>
      </c>
      <c r="T181" s="128">
        <v>1E-3</v>
      </c>
      <c r="U181" s="29">
        <v>0</v>
      </c>
      <c r="V181" s="19">
        <f t="shared" si="54"/>
        <v>0</v>
      </c>
      <c r="W181" s="30">
        <v>1E-3</v>
      </c>
      <c r="X181" s="31">
        <v>0</v>
      </c>
      <c r="Y181" s="19">
        <f t="shared" si="55"/>
        <v>0</v>
      </c>
      <c r="Z181" s="28">
        <v>0</v>
      </c>
      <c r="AA181" s="29"/>
      <c r="AB181" s="19" t="e">
        <f t="shared" si="56"/>
        <v>#DIV/0!</v>
      </c>
      <c r="AC181" s="30">
        <v>0</v>
      </c>
      <c r="AD181" s="31"/>
      <c r="AE181" s="19" t="e">
        <f t="shared" si="57"/>
        <v>#DIV/0!</v>
      </c>
      <c r="AF181" s="181">
        <v>30</v>
      </c>
      <c r="AG181" s="29"/>
      <c r="AH181" s="19">
        <f t="shared" si="58"/>
        <v>0</v>
      </c>
      <c r="AI181" s="29">
        <v>10000</v>
      </c>
      <c r="AJ181" s="31"/>
      <c r="AK181" s="19">
        <f t="shared" si="59"/>
        <v>0</v>
      </c>
      <c r="AL181" s="185">
        <v>50</v>
      </c>
      <c r="AM181" s="29"/>
      <c r="AN181" s="19">
        <f t="shared" si="60"/>
        <v>0</v>
      </c>
      <c r="AO181" s="29">
        <v>8500</v>
      </c>
      <c r="AP181" s="31"/>
      <c r="AQ181" s="19">
        <f t="shared" si="61"/>
        <v>0</v>
      </c>
      <c r="AR181" s="28">
        <v>18500</v>
      </c>
      <c r="AS181" s="17">
        <f t="shared" si="62"/>
        <v>18500.001</v>
      </c>
    </row>
    <row r="182" spans="2:45" ht="51.75" thickBot="1">
      <c r="B182" s="217"/>
      <c r="C182" s="201" t="s">
        <v>302</v>
      </c>
      <c r="D182" s="25">
        <v>1</v>
      </c>
      <c r="E182" s="209" t="s">
        <v>80</v>
      </c>
      <c r="F182" s="203" t="s">
        <v>303</v>
      </c>
      <c r="G182" s="200" t="s">
        <v>271</v>
      </c>
      <c r="H182" s="197">
        <v>0</v>
      </c>
      <c r="I182" s="197">
        <v>30</v>
      </c>
      <c r="J182" s="197">
        <v>0</v>
      </c>
      <c r="K182" s="197">
        <v>0</v>
      </c>
      <c r="L182" s="187">
        <f>AVERAGE(V182:V189)</f>
        <v>0.11248875112488751</v>
      </c>
      <c r="M182" s="187">
        <f>AVERAGE(Y182:Y189)</f>
        <v>0.1225</v>
      </c>
      <c r="N182" s="26" t="s">
        <v>272</v>
      </c>
      <c r="O182" s="27" t="s">
        <v>273</v>
      </c>
      <c r="P182" s="25">
        <v>0</v>
      </c>
      <c r="Q182" s="25">
        <v>29</v>
      </c>
      <c r="R182" s="25">
        <v>0.5</v>
      </c>
      <c r="S182" s="25">
        <v>0</v>
      </c>
      <c r="T182" s="128">
        <v>1E-3</v>
      </c>
      <c r="U182" s="29">
        <v>0</v>
      </c>
      <c r="V182" s="19">
        <f t="shared" ref="V182:V189" si="63">U182/T182</f>
        <v>0</v>
      </c>
      <c r="W182" s="30">
        <v>1E-3</v>
      </c>
      <c r="X182" s="31">
        <v>0</v>
      </c>
      <c r="Y182" s="19">
        <f t="shared" ref="Y182:Y189" si="64">X182/W182</f>
        <v>0</v>
      </c>
      <c r="Z182" s="28">
        <v>9</v>
      </c>
      <c r="AA182" s="29"/>
      <c r="AB182" s="19">
        <f t="shared" ref="AB182:AB189" si="65">AA182/Z182</f>
        <v>0</v>
      </c>
      <c r="AC182" s="30">
        <v>1500</v>
      </c>
      <c r="AD182" s="31"/>
      <c r="AE182" s="19">
        <f t="shared" ref="AE182:AE189" si="66">AD182/AC182</f>
        <v>0</v>
      </c>
      <c r="AF182" s="181">
        <v>19</v>
      </c>
      <c r="AG182" s="29"/>
      <c r="AH182" s="19">
        <f t="shared" ref="AH182:AH189" si="67">AG182/AF182</f>
        <v>0</v>
      </c>
      <c r="AI182" s="29">
        <v>1500</v>
      </c>
      <c r="AJ182" s="31"/>
      <c r="AK182" s="19">
        <f t="shared" ref="AK182:AK189" si="68">AJ182/AI182</f>
        <v>0</v>
      </c>
      <c r="AL182" s="185">
        <v>29</v>
      </c>
      <c r="AM182" s="29"/>
      <c r="AN182" s="19">
        <f t="shared" ref="AN182:AN189" si="69">AM182/AL182</f>
        <v>0</v>
      </c>
      <c r="AO182" s="29">
        <v>1500</v>
      </c>
      <c r="AP182" s="31"/>
      <c r="AQ182" s="19">
        <f t="shared" ref="AQ182:AQ189" si="70">AP182/AO182</f>
        <v>0</v>
      </c>
      <c r="AR182" s="28">
        <v>4500</v>
      </c>
      <c r="AS182" s="17">
        <f t="shared" ref="AS182:AS189" si="71">+W182+AC182+AI182+AO182</f>
        <v>4500.0010000000002</v>
      </c>
    </row>
    <row r="183" spans="2:45" ht="39" thickBot="1">
      <c r="B183" s="217"/>
      <c r="C183" s="201"/>
      <c r="D183" s="25">
        <v>2</v>
      </c>
      <c r="E183" s="210"/>
      <c r="F183" s="204"/>
      <c r="G183" s="191"/>
      <c r="H183" s="188"/>
      <c r="I183" s="188"/>
      <c r="J183" s="188"/>
      <c r="K183" s="188"/>
      <c r="L183" s="188"/>
      <c r="M183" s="188"/>
      <c r="N183" s="26" t="s">
        <v>274</v>
      </c>
      <c r="O183" s="27" t="s">
        <v>275</v>
      </c>
      <c r="P183" s="25">
        <v>0</v>
      </c>
      <c r="Q183" s="25">
        <v>29</v>
      </c>
      <c r="R183" s="25">
        <v>0.7</v>
      </c>
      <c r="S183" s="25">
        <v>0</v>
      </c>
      <c r="T183" s="128">
        <v>1E-3</v>
      </c>
      <c r="U183" s="29">
        <v>0</v>
      </c>
      <c r="V183" s="19">
        <f t="shared" si="63"/>
        <v>0</v>
      </c>
      <c r="W183" s="30">
        <v>1E-3</v>
      </c>
      <c r="X183" s="31">
        <v>0</v>
      </c>
      <c r="Y183" s="19">
        <f t="shared" si="64"/>
        <v>0</v>
      </c>
      <c r="Z183" s="28">
        <v>9</v>
      </c>
      <c r="AA183" s="29"/>
      <c r="AB183" s="19">
        <f t="shared" si="65"/>
        <v>0</v>
      </c>
      <c r="AC183" s="30">
        <v>2000</v>
      </c>
      <c r="AD183" s="31"/>
      <c r="AE183" s="19">
        <f t="shared" si="66"/>
        <v>0</v>
      </c>
      <c r="AF183" s="181">
        <v>19</v>
      </c>
      <c r="AG183" s="29"/>
      <c r="AH183" s="19">
        <f t="shared" si="67"/>
        <v>0</v>
      </c>
      <c r="AI183" s="29">
        <v>2000</v>
      </c>
      <c r="AJ183" s="31"/>
      <c r="AK183" s="19">
        <f t="shared" si="68"/>
        <v>0</v>
      </c>
      <c r="AL183" s="185">
        <v>29</v>
      </c>
      <c r="AM183" s="29"/>
      <c r="AN183" s="19">
        <f t="shared" si="69"/>
        <v>0</v>
      </c>
      <c r="AO183" s="29">
        <v>1000</v>
      </c>
      <c r="AP183" s="31"/>
      <c r="AQ183" s="19">
        <f t="shared" si="70"/>
        <v>0</v>
      </c>
      <c r="AR183" s="28">
        <v>5000</v>
      </c>
      <c r="AS183" s="17">
        <f t="shared" si="71"/>
        <v>5000.0010000000002</v>
      </c>
    </row>
    <row r="184" spans="2:45" ht="51.75" thickBot="1">
      <c r="B184" s="217"/>
      <c r="C184" s="201"/>
      <c r="D184" s="25">
        <v>3</v>
      </c>
      <c r="E184" s="210"/>
      <c r="F184" s="204"/>
      <c r="G184" s="191"/>
      <c r="H184" s="188"/>
      <c r="I184" s="188"/>
      <c r="J184" s="188"/>
      <c r="K184" s="188"/>
      <c r="L184" s="188"/>
      <c r="M184" s="188"/>
      <c r="N184" s="26" t="s">
        <v>276</v>
      </c>
      <c r="O184" s="27" t="s">
        <v>277</v>
      </c>
      <c r="P184" s="25">
        <v>0</v>
      </c>
      <c r="Q184" s="25">
        <v>100</v>
      </c>
      <c r="R184" s="25">
        <v>0.5</v>
      </c>
      <c r="S184" s="25">
        <v>2</v>
      </c>
      <c r="T184" s="128">
        <v>10.000999999999999</v>
      </c>
      <c r="U184" s="29">
        <v>9</v>
      </c>
      <c r="V184" s="19">
        <f t="shared" si="63"/>
        <v>0.89991000899910012</v>
      </c>
      <c r="W184" s="30">
        <v>5000</v>
      </c>
      <c r="X184" s="31">
        <v>4900</v>
      </c>
      <c r="Y184" s="19">
        <f t="shared" si="64"/>
        <v>0.98</v>
      </c>
      <c r="Z184" s="28">
        <v>40</v>
      </c>
      <c r="AA184" s="29"/>
      <c r="AB184" s="19">
        <f t="shared" si="65"/>
        <v>0</v>
      </c>
      <c r="AC184" s="30">
        <v>2500</v>
      </c>
      <c r="AD184" s="31"/>
      <c r="AE184" s="19">
        <f t="shared" si="66"/>
        <v>0</v>
      </c>
      <c r="AF184" s="181">
        <v>70</v>
      </c>
      <c r="AG184" s="29"/>
      <c r="AH184" s="19">
        <f t="shared" si="67"/>
        <v>0</v>
      </c>
      <c r="AI184" s="29">
        <v>2500</v>
      </c>
      <c r="AJ184" s="31"/>
      <c r="AK184" s="19">
        <f t="shared" si="68"/>
        <v>0</v>
      </c>
      <c r="AL184" s="185">
        <v>100</v>
      </c>
      <c r="AM184" s="29"/>
      <c r="AN184" s="19">
        <f t="shared" si="69"/>
        <v>0</v>
      </c>
      <c r="AO184" s="29">
        <v>2500</v>
      </c>
      <c r="AP184" s="31"/>
      <c r="AQ184" s="19">
        <f t="shared" si="70"/>
        <v>0</v>
      </c>
      <c r="AR184" s="28">
        <v>12500</v>
      </c>
      <c r="AS184" s="17">
        <f t="shared" si="71"/>
        <v>12500</v>
      </c>
    </row>
    <row r="185" spans="2:45" ht="39" thickBot="1">
      <c r="B185" s="217"/>
      <c r="C185" s="201"/>
      <c r="D185" s="25">
        <v>4</v>
      </c>
      <c r="E185" s="210"/>
      <c r="F185" s="204"/>
      <c r="G185" s="191"/>
      <c r="H185" s="188"/>
      <c r="I185" s="188"/>
      <c r="J185" s="188"/>
      <c r="K185" s="188"/>
      <c r="L185" s="188"/>
      <c r="M185" s="188"/>
      <c r="N185" s="26" t="s">
        <v>278</v>
      </c>
      <c r="O185" s="27" t="s">
        <v>650</v>
      </c>
      <c r="P185" s="25">
        <v>0</v>
      </c>
      <c r="Q185" s="25">
        <v>1</v>
      </c>
      <c r="R185" s="25">
        <v>1</v>
      </c>
      <c r="S185" s="25">
        <v>0</v>
      </c>
      <c r="T185" s="128">
        <v>1E-3</v>
      </c>
      <c r="U185" s="29">
        <v>0</v>
      </c>
      <c r="V185" s="19">
        <f t="shared" si="63"/>
        <v>0</v>
      </c>
      <c r="W185" s="30">
        <v>1E-3</v>
      </c>
      <c r="X185" s="31">
        <v>0</v>
      </c>
      <c r="Y185" s="19">
        <f t="shared" si="64"/>
        <v>0</v>
      </c>
      <c r="Z185" s="28">
        <v>1</v>
      </c>
      <c r="AA185" s="29"/>
      <c r="AB185" s="19">
        <f t="shared" si="65"/>
        <v>0</v>
      </c>
      <c r="AC185" s="30">
        <v>500</v>
      </c>
      <c r="AD185" s="31"/>
      <c r="AE185" s="19">
        <f t="shared" si="66"/>
        <v>0</v>
      </c>
      <c r="AF185" s="181">
        <v>0</v>
      </c>
      <c r="AG185" s="29"/>
      <c r="AH185" s="19" t="e">
        <f t="shared" si="67"/>
        <v>#DIV/0!</v>
      </c>
      <c r="AI185" s="29">
        <v>0</v>
      </c>
      <c r="AJ185" s="31"/>
      <c r="AK185" s="19" t="e">
        <f t="shared" si="68"/>
        <v>#DIV/0!</v>
      </c>
      <c r="AL185" s="185">
        <v>0</v>
      </c>
      <c r="AM185" s="29"/>
      <c r="AN185" s="19" t="e">
        <f t="shared" si="69"/>
        <v>#DIV/0!</v>
      </c>
      <c r="AO185" s="29">
        <v>0</v>
      </c>
      <c r="AP185" s="31"/>
      <c r="AQ185" s="19" t="e">
        <f t="shared" si="70"/>
        <v>#DIV/0!</v>
      </c>
      <c r="AR185" s="28">
        <v>500</v>
      </c>
      <c r="AS185" s="17">
        <f t="shared" si="71"/>
        <v>500.00099999999998</v>
      </c>
    </row>
    <row r="186" spans="2:45" ht="39" thickBot="1">
      <c r="B186" s="217"/>
      <c r="C186" s="201"/>
      <c r="D186" s="25">
        <v>5</v>
      </c>
      <c r="E186" s="210"/>
      <c r="F186" s="204"/>
      <c r="G186" s="191"/>
      <c r="H186" s="188"/>
      <c r="I186" s="188"/>
      <c r="J186" s="188"/>
      <c r="K186" s="188"/>
      <c r="L186" s="188"/>
      <c r="M186" s="188"/>
      <c r="N186" s="26" t="s">
        <v>651</v>
      </c>
      <c r="O186" s="27" t="s">
        <v>395</v>
      </c>
      <c r="P186" s="25">
        <v>0</v>
      </c>
      <c r="Q186" s="25">
        <v>1</v>
      </c>
      <c r="R186" s="25">
        <v>0.5</v>
      </c>
      <c r="S186" s="25">
        <v>0</v>
      </c>
      <c r="T186" s="128">
        <v>1E-3</v>
      </c>
      <c r="U186" s="29">
        <v>0</v>
      </c>
      <c r="V186" s="19">
        <f t="shared" si="63"/>
        <v>0</v>
      </c>
      <c r="W186" s="30">
        <v>1E-3</v>
      </c>
      <c r="X186" s="31">
        <v>0</v>
      </c>
      <c r="Y186" s="19">
        <f t="shared" si="64"/>
        <v>0</v>
      </c>
      <c r="Z186" s="28">
        <v>1</v>
      </c>
      <c r="AA186" s="29"/>
      <c r="AB186" s="19">
        <f t="shared" si="65"/>
        <v>0</v>
      </c>
      <c r="AC186" s="30">
        <v>600</v>
      </c>
      <c r="AD186" s="31"/>
      <c r="AE186" s="19">
        <f t="shared" si="66"/>
        <v>0</v>
      </c>
      <c r="AF186" s="181">
        <v>0</v>
      </c>
      <c r="AG186" s="29"/>
      <c r="AH186" s="19" t="e">
        <f t="shared" si="67"/>
        <v>#DIV/0!</v>
      </c>
      <c r="AI186" s="29">
        <v>0</v>
      </c>
      <c r="AJ186" s="31"/>
      <c r="AK186" s="19" t="e">
        <f t="shared" si="68"/>
        <v>#DIV/0!</v>
      </c>
      <c r="AL186" s="185">
        <v>0</v>
      </c>
      <c r="AM186" s="29"/>
      <c r="AN186" s="19" t="e">
        <f t="shared" si="69"/>
        <v>#DIV/0!</v>
      </c>
      <c r="AO186" s="29">
        <v>0</v>
      </c>
      <c r="AP186" s="31"/>
      <c r="AQ186" s="19" t="e">
        <f t="shared" si="70"/>
        <v>#DIV/0!</v>
      </c>
      <c r="AR186" s="28">
        <v>600</v>
      </c>
      <c r="AS186" s="17">
        <f t="shared" si="71"/>
        <v>600.00099999999998</v>
      </c>
    </row>
    <row r="187" spans="2:45" ht="39" thickBot="1">
      <c r="B187" s="217"/>
      <c r="C187" s="201"/>
      <c r="D187" s="25">
        <v>6</v>
      </c>
      <c r="E187" s="210"/>
      <c r="F187" s="204"/>
      <c r="G187" s="191"/>
      <c r="H187" s="188"/>
      <c r="I187" s="188"/>
      <c r="J187" s="188"/>
      <c r="K187" s="188"/>
      <c r="L187" s="188"/>
      <c r="M187" s="188"/>
      <c r="N187" s="26" t="s">
        <v>652</v>
      </c>
      <c r="O187" s="27" t="s">
        <v>653</v>
      </c>
      <c r="P187" s="25">
        <v>0</v>
      </c>
      <c r="Q187" s="25">
        <v>100</v>
      </c>
      <c r="R187" s="25">
        <v>0.7</v>
      </c>
      <c r="S187" s="25">
        <v>0</v>
      </c>
      <c r="T187" s="128">
        <v>1E-3</v>
      </c>
      <c r="U187" s="29">
        <v>0</v>
      </c>
      <c r="V187" s="19">
        <f t="shared" si="63"/>
        <v>0</v>
      </c>
      <c r="W187" s="30">
        <v>1E-3</v>
      </c>
      <c r="X187" s="31">
        <v>0</v>
      </c>
      <c r="Y187" s="19">
        <f t="shared" si="64"/>
        <v>0</v>
      </c>
      <c r="Z187" s="28">
        <v>30</v>
      </c>
      <c r="AA187" s="29"/>
      <c r="AB187" s="19">
        <f t="shared" si="65"/>
        <v>0</v>
      </c>
      <c r="AC187" s="30">
        <v>2000</v>
      </c>
      <c r="AD187" s="31"/>
      <c r="AE187" s="19">
        <f t="shared" si="66"/>
        <v>0</v>
      </c>
      <c r="AF187" s="181">
        <v>70</v>
      </c>
      <c r="AG187" s="29"/>
      <c r="AH187" s="19">
        <f t="shared" si="67"/>
        <v>0</v>
      </c>
      <c r="AI187" s="29">
        <v>3000</v>
      </c>
      <c r="AJ187" s="31"/>
      <c r="AK187" s="19">
        <f t="shared" si="68"/>
        <v>0</v>
      </c>
      <c r="AL187" s="185">
        <v>100</v>
      </c>
      <c r="AM187" s="29"/>
      <c r="AN187" s="19">
        <f t="shared" si="69"/>
        <v>0</v>
      </c>
      <c r="AO187" s="29">
        <v>2000</v>
      </c>
      <c r="AP187" s="31"/>
      <c r="AQ187" s="19">
        <f t="shared" si="70"/>
        <v>0</v>
      </c>
      <c r="AR187" s="28">
        <v>7000</v>
      </c>
      <c r="AS187" s="17">
        <f t="shared" si="71"/>
        <v>7000.0010000000002</v>
      </c>
    </row>
    <row r="188" spans="2:45" ht="39" thickBot="1">
      <c r="B188" s="217"/>
      <c r="C188" s="201"/>
      <c r="D188" s="25">
        <v>7</v>
      </c>
      <c r="E188" s="210"/>
      <c r="F188" s="204"/>
      <c r="G188" s="191"/>
      <c r="H188" s="188"/>
      <c r="I188" s="188"/>
      <c r="J188" s="188"/>
      <c r="K188" s="188"/>
      <c r="L188" s="188"/>
      <c r="M188" s="188"/>
      <c r="N188" s="26" t="s">
        <v>633</v>
      </c>
      <c r="O188" s="27" t="s">
        <v>634</v>
      </c>
      <c r="P188" s="25">
        <v>0</v>
      </c>
      <c r="Q188" s="25">
        <v>1</v>
      </c>
      <c r="R188" s="25">
        <v>0.5</v>
      </c>
      <c r="S188" s="25">
        <v>0</v>
      </c>
      <c r="T188" s="128">
        <v>1E-3</v>
      </c>
      <c r="U188" s="29">
        <v>0</v>
      </c>
      <c r="V188" s="19">
        <f t="shared" si="63"/>
        <v>0</v>
      </c>
      <c r="W188" s="30">
        <v>1E-3</v>
      </c>
      <c r="X188" s="31">
        <v>0</v>
      </c>
      <c r="Y188" s="19">
        <f t="shared" si="64"/>
        <v>0</v>
      </c>
      <c r="Z188" s="28">
        <v>1</v>
      </c>
      <c r="AA188" s="29"/>
      <c r="AB188" s="19">
        <f t="shared" si="65"/>
        <v>0</v>
      </c>
      <c r="AC188" s="30">
        <v>1000</v>
      </c>
      <c r="AD188" s="31"/>
      <c r="AE188" s="19">
        <f t="shared" si="66"/>
        <v>0</v>
      </c>
      <c r="AF188" s="181">
        <v>0</v>
      </c>
      <c r="AG188" s="29"/>
      <c r="AH188" s="19" t="e">
        <f t="shared" si="67"/>
        <v>#DIV/0!</v>
      </c>
      <c r="AI188" s="29">
        <v>0</v>
      </c>
      <c r="AJ188" s="31"/>
      <c r="AK188" s="19" t="e">
        <f t="shared" si="68"/>
        <v>#DIV/0!</v>
      </c>
      <c r="AL188" s="185">
        <v>0</v>
      </c>
      <c r="AM188" s="29"/>
      <c r="AN188" s="19" t="e">
        <f t="shared" si="69"/>
        <v>#DIV/0!</v>
      </c>
      <c r="AO188" s="29">
        <v>0</v>
      </c>
      <c r="AP188" s="31"/>
      <c r="AQ188" s="19" t="e">
        <f t="shared" si="70"/>
        <v>#DIV/0!</v>
      </c>
      <c r="AR188" s="28">
        <v>1000</v>
      </c>
      <c r="AS188" s="17">
        <f t="shared" si="71"/>
        <v>1000.001</v>
      </c>
    </row>
    <row r="189" spans="2:45" ht="39" thickBot="1">
      <c r="B189" s="218"/>
      <c r="C189" s="201"/>
      <c r="D189" s="25">
        <v>8</v>
      </c>
      <c r="E189" s="211"/>
      <c r="F189" s="205"/>
      <c r="G189" s="192"/>
      <c r="H189" s="189"/>
      <c r="I189" s="189"/>
      <c r="J189" s="189"/>
      <c r="K189" s="189"/>
      <c r="L189" s="189"/>
      <c r="M189" s="189"/>
      <c r="N189" s="26" t="s">
        <v>635</v>
      </c>
      <c r="O189" s="27" t="s">
        <v>636</v>
      </c>
      <c r="P189" s="25">
        <v>0</v>
      </c>
      <c r="Q189" s="25">
        <v>4</v>
      </c>
      <c r="R189" s="25">
        <v>0.7</v>
      </c>
      <c r="S189" s="25">
        <v>0</v>
      </c>
      <c r="T189" s="128">
        <v>1E-3</v>
      </c>
      <c r="U189" s="29">
        <v>0</v>
      </c>
      <c r="V189" s="19">
        <f t="shared" si="63"/>
        <v>0</v>
      </c>
      <c r="W189" s="30">
        <v>1E-3</v>
      </c>
      <c r="X189" s="31">
        <v>0</v>
      </c>
      <c r="Y189" s="19">
        <f t="shared" si="64"/>
        <v>0</v>
      </c>
      <c r="Z189" s="28">
        <v>1</v>
      </c>
      <c r="AA189" s="29"/>
      <c r="AB189" s="19">
        <f t="shared" si="65"/>
        <v>0</v>
      </c>
      <c r="AC189" s="30">
        <v>2000</v>
      </c>
      <c r="AD189" s="31"/>
      <c r="AE189" s="19">
        <f t="shared" si="66"/>
        <v>0</v>
      </c>
      <c r="AF189" s="181">
        <v>3</v>
      </c>
      <c r="AG189" s="29"/>
      <c r="AH189" s="19">
        <f t="shared" si="67"/>
        <v>0</v>
      </c>
      <c r="AI189" s="29">
        <v>4000</v>
      </c>
      <c r="AJ189" s="31"/>
      <c r="AK189" s="19">
        <f t="shared" si="68"/>
        <v>0</v>
      </c>
      <c r="AL189" s="185">
        <v>4</v>
      </c>
      <c r="AM189" s="29"/>
      <c r="AN189" s="19">
        <f t="shared" si="69"/>
        <v>0</v>
      </c>
      <c r="AO189" s="29">
        <v>2000</v>
      </c>
      <c r="AP189" s="31"/>
      <c r="AQ189" s="19">
        <f t="shared" si="70"/>
        <v>0</v>
      </c>
      <c r="AR189" s="28">
        <v>8000</v>
      </c>
      <c r="AS189" s="17">
        <f t="shared" si="71"/>
        <v>8000.0010000000002</v>
      </c>
    </row>
  </sheetData>
  <mergeCells count="275">
    <mergeCell ref="E125:E137"/>
    <mergeCell ref="E138:E141"/>
    <mergeCell ref="E166:E181"/>
    <mergeCell ref="E182:E189"/>
    <mergeCell ref="E142:E146"/>
    <mergeCell ref="E147:E149"/>
    <mergeCell ref="E150:E151"/>
    <mergeCell ref="E152:E165"/>
    <mergeCell ref="F3:AS3"/>
    <mergeCell ref="L69:L73"/>
    <mergeCell ref="L21:L28"/>
    <mergeCell ref="K69:K73"/>
    <mergeCell ref="J41:J43"/>
    <mergeCell ref="K44:K50"/>
    <mergeCell ref="L44:L50"/>
    <mergeCell ref="K51:K68"/>
    <mergeCell ref="L51:L68"/>
    <mergeCell ref="F142:F146"/>
    <mergeCell ref="K74:K76"/>
    <mergeCell ref="I121:I124"/>
    <mergeCell ref="J121:J124"/>
    <mergeCell ref="K121:K124"/>
    <mergeCell ref="J79:J86"/>
    <mergeCell ref="J87:J91"/>
    <mergeCell ref="F2:AS2"/>
    <mergeCell ref="AV6:AW6"/>
    <mergeCell ref="T4:Y4"/>
    <mergeCell ref="Z4:AE4"/>
    <mergeCell ref="AF4:AK4"/>
    <mergeCell ref="AL4:AQ4"/>
    <mergeCell ref="J6:J8"/>
    <mergeCell ref="K6:K8"/>
    <mergeCell ref="L29:L40"/>
    <mergeCell ref="K29:K40"/>
    <mergeCell ref="J29:J40"/>
    <mergeCell ref="K9:K11"/>
    <mergeCell ref="L9:L11"/>
    <mergeCell ref="L6:L8"/>
    <mergeCell ref="K12:K20"/>
    <mergeCell ref="L12:L20"/>
    <mergeCell ref="H12:H20"/>
    <mergeCell ref="I12:I20"/>
    <mergeCell ref="F21:F28"/>
    <mergeCell ref="G21:G28"/>
    <mergeCell ref="H21:H28"/>
    <mergeCell ref="I21:I28"/>
    <mergeCell ref="J21:J28"/>
    <mergeCell ref="K21:K28"/>
    <mergeCell ref="B69:B103"/>
    <mergeCell ref="B104:B124"/>
    <mergeCell ref="B125:B137"/>
    <mergeCell ref="B138:B165"/>
    <mergeCell ref="B166:B189"/>
    <mergeCell ref="B6:B68"/>
    <mergeCell ref="H9:H11"/>
    <mergeCell ref="I9:I11"/>
    <mergeCell ref="J9:J11"/>
    <mergeCell ref="F9:F11"/>
    <mergeCell ref="G9:G11"/>
    <mergeCell ref="F12:F20"/>
    <mergeCell ref="G12:G20"/>
    <mergeCell ref="E51:E68"/>
    <mergeCell ref="E74:E76"/>
    <mergeCell ref="E77:E78"/>
    <mergeCell ref="E79:E86"/>
    <mergeCell ref="E87:E91"/>
    <mergeCell ref="E92:E93"/>
    <mergeCell ref="H182:H189"/>
    <mergeCell ref="C142:C146"/>
    <mergeCell ref="C147:C165"/>
    <mergeCell ref="I6:I8"/>
    <mergeCell ref="J12:J20"/>
    <mergeCell ref="C138:C141"/>
    <mergeCell ref="F138:F141"/>
    <mergeCell ref="F152:F165"/>
    <mergeCell ref="G152:G165"/>
    <mergeCell ref="G142:G146"/>
    <mergeCell ref="C182:C189"/>
    <mergeCell ref="F182:F189"/>
    <mergeCell ref="G182:G189"/>
    <mergeCell ref="H87:H91"/>
    <mergeCell ref="H121:H124"/>
    <mergeCell ref="E121:E124"/>
    <mergeCell ref="H150:H151"/>
    <mergeCell ref="H147:H149"/>
    <mergeCell ref="H142:H146"/>
    <mergeCell ref="G107:G112"/>
    <mergeCell ref="H107:H112"/>
    <mergeCell ref="F147:F149"/>
    <mergeCell ref="F114:F120"/>
    <mergeCell ref="G114:G120"/>
    <mergeCell ref="H114:H120"/>
    <mergeCell ref="G125:G137"/>
    <mergeCell ref="G147:G149"/>
    <mergeCell ref="F150:F151"/>
    <mergeCell ref="G150:G151"/>
    <mergeCell ref="C6:C20"/>
    <mergeCell ref="C21:C28"/>
    <mergeCell ref="C69:C73"/>
    <mergeCell ref="H6:H8"/>
    <mergeCell ref="F6:F8"/>
    <mergeCell ref="G6:G8"/>
    <mergeCell ref="F69:F73"/>
    <mergeCell ref="E69:E73"/>
    <mergeCell ref="H29:H40"/>
    <mergeCell ref="G29:G40"/>
    <mergeCell ref="F41:F43"/>
    <mergeCell ref="F44:F50"/>
    <mergeCell ref="C29:C40"/>
    <mergeCell ref="F29:F40"/>
    <mergeCell ref="E6:E8"/>
    <mergeCell ref="E9:E11"/>
    <mergeCell ref="E12:E20"/>
    <mergeCell ref="E21:E28"/>
    <mergeCell ref="E29:E40"/>
    <mergeCell ref="E41:E43"/>
    <mergeCell ref="G69:G73"/>
    <mergeCell ref="K79:K86"/>
    <mergeCell ref="J107:J112"/>
    <mergeCell ref="J114:J120"/>
    <mergeCell ref="K77:K78"/>
    <mergeCell ref="J77:J78"/>
    <mergeCell ref="K92:K93"/>
    <mergeCell ref="J94:J103"/>
    <mergeCell ref="K94:K103"/>
    <mergeCell ref="J104:J106"/>
    <mergeCell ref="J92:J93"/>
    <mergeCell ref="K87:K91"/>
    <mergeCell ref="C44:C50"/>
    <mergeCell ref="C41:C43"/>
    <mergeCell ref="C51:C68"/>
    <mergeCell ref="F51:F68"/>
    <mergeCell ref="E44:E50"/>
    <mergeCell ref="G92:G93"/>
    <mergeCell ref="C121:C124"/>
    <mergeCell ref="F121:F124"/>
    <mergeCell ref="G121:G124"/>
    <mergeCell ref="E94:E103"/>
    <mergeCell ref="E104:E106"/>
    <mergeCell ref="E107:E112"/>
    <mergeCell ref="E114:E120"/>
    <mergeCell ref="C87:C93"/>
    <mergeCell ref="C94:C103"/>
    <mergeCell ref="G79:G86"/>
    <mergeCell ref="C104:C120"/>
    <mergeCell ref="F94:F103"/>
    <mergeCell ref="G94:G103"/>
    <mergeCell ref="F104:F106"/>
    <mergeCell ref="F107:F112"/>
    <mergeCell ref="F92:F93"/>
    <mergeCell ref="G77:G78"/>
    <mergeCell ref="G44:G50"/>
    <mergeCell ref="H44:H50"/>
    <mergeCell ref="I44:I50"/>
    <mergeCell ref="J44:J50"/>
    <mergeCell ref="G41:G43"/>
    <mergeCell ref="H41:H43"/>
    <mergeCell ref="G74:G76"/>
    <mergeCell ref="H74:H76"/>
    <mergeCell ref="I74:I76"/>
    <mergeCell ref="J74:J76"/>
    <mergeCell ref="H69:H73"/>
    <mergeCell ref="I69:I73"/>
    <mergeCell ref="I77:I78"/>
    <mergeCell ref="C79:C86"/>
    <mergeCell ref="F77:F78"/>
    <mergeCell ref="F79:F86"/>
    <mergeCell ref="H94:H103"/>
    <mergeCell ref="I94:I103"/>
    <mergeCell ref="H92:H93"/>
    <mergeCell ref="I92:I93"/>
    <mergeCell ref="C166:C181"/>
    <mergeCell ref="G51:G68"/>
    <mergeCell ref="H51:H68"/>
    <mergeCell ref="I51:I68"/>
    <mergeCell ref="F74:F76"/>
    <mergeCell ref="C74:C78"/>
    <mergeCell ref="H125:H137"/>
    <mergeCell ref="F166:F181"/>
    <mergeCell ref="G166:G181"/>
    <mergeCell ref="H166:H181"/>
    <mergeCell ref="F87:F91"/>
    <mergeCell ref="G87:G91"/>
    <mergeCell ref="F125:F137"/>
    <mergeCell ref="C125:C137"/>
    <mergeCell ref="I138:I141"/>
    <mergeCell ref="H79:H86"/>
    <mergeCell ref="H77:H78"/>
    <mergeCell ref="J182:J189"/>
    <mergeCell ref="K182:K189"/>
    <mergeCell ref="L182:L189"/>
    <mergeCell ref="J147:J149"/>
    <mergeCell ref="K147:K149"/>
    <mergeCell ref="L147:L149"/>
    <mergeCell ref="L150:L151"/>
    <mergeCell ref="K150:K151"/>
    <mergeCell ref="I142:I146"/>
    <mergeCell ref="J142:J146"/>
    <mergeCell ref="I182:I189"/>
    <mergeCell ref="L142:L146"/>
    <mergeCell ref="I166:I181"/>
    <mergeCell ref="J166:J181"/>
    <mergeCell ref="K166:K181"/>
    <mergeCell ref="L166:L181"/>
    <mergeCell ref="L152:L165"/>
    <mergeCell ref="G104:G106"/>
    <mergeCell ref="H104:H106"/>
    <mergeCell ref="J152:J165"/>
    <mergeCell ref="K152:K165"/>
    <mergeCell ref="K142:K146"/>
    <mergeCell ref="J150:J151"/>
    <mergeCell ref="J138:J141"/>
    <mergeCell ref="K138:K141"/>
    <mergeCell ref="H152:H165"/>
    <mergeCell ref="I152:I165"/>
    <mergeCell ref="I150:I151"/>
    <mergeCell ref="K104:K106"/>
    <mergeCell ref="K114:K120"/>
    <mergeCell ref="I147:I149"/>
    <mergeCell ref="G138:G141"/>
    <mergeCell ref="H138:H141"/>
    <mergeCell ref="J125:J137"/>
    <mergeCell ref="K125:K137"/>
    <mergeCell ref="K107:K112"/>
    <mergeCell ref="I114:I120"/>
    <mergeCell ref="I125:I137"/>
    <mergeCell ref="I107:I112"/>
    <mergeCell ref="M6:M8"/>
    <mergeCell ref="M9:M11"/>
    <mergeCell ref="M12:M20"/>
    <mergeCell ref="M21:M28"/>
    <mergeCell ref="M69:M73"/>
    <mergeCell ref="J51:J68"/>
    <mergeCell ref="M114:M120"/>
    <mergeCell ref="M29:M40"/>
    <mergeCell ref="I29:I40"/>
    <mergeCell ref="I104:I106"/>
    <mergeCell ref="I87:I91"/>
    <mergeCell ref="I41:I43"/>
    <mergeCell ref="L104:L106"/>
    <mergeCell ref="L114:L120"/>
    <mergeCell ref="L94:L103"/>
    <mergeCell ref="L92:L93"/>
    <mergeCell ref="L74:L76"/>
    <mergeCell ref="L77:L78"/>
    <mergeCell ref="J69:J73"/>
    <mergeCell ref="K41:K43"/>
    <mergeCell ref="L41:L43"/>
    <mergeCell ref="L79:L86"/>
    <mergeCell ref="I79:I86"/>
    <mergeCell ref="L87:L91"/>
    <mergeCell ref="M138:M141"/>
    <mergeCell ref="M147:M149"/>
    <mergeCell ref="M121:M124"/>
    <mergeCell ref="M125:M137"/>
    <mergeCell ref="M41:M43"/>
    <mergeCell ref="M44:M50"/>
    <mergeCell ref="M51:M68"/>
    <mergeCell ref="M74:M76"/>
    <mergeCell ref="M77:M78"/>
    <mergeCell ref="M79:M86"/>
    <mergeCell ref="L107:L112"/>
    <mergeCell ref="L138:L141"/>
    <mergeCell ref="L121:L124"/>
    <mergeCell ref="L125:L137"/>
    <mergeCell ref="M182:M189"/>
    <mergeCell ref="M142:M146"/>
    <mergeCell ref="M87:M91"/>
    <mergeCell ref="M152:M165"/>
    <mergeCell ref="M166:M181"/>
    <mergeCell ref="M150:M151"/>
    <mergeCell ref="M92:M93"/>
    <mergeCell ref="M94:M103"/>
    <mergeCell ref="M104:M106"/>
    <mergeCell ref="M107:M112"/>
  </mergeCells>
  <phoneticPr fontId="0" type="noConversion"/>
  <hyperlinks>
    <hyperlink ref="E6:E8" location="'1.1.1.'!A1" display="PERMANENCIA EN EL SISTEMA EDUCATIVO "/>
    <hyperlink ref="E9:E11" location="'1.1.2.'!A1" display="COBERTURA DEL SISTEMA EDUCATIVO "/>
    <hyperlink ref="E12:E20" location="'1.1.3.'!A1" display="INCREMENTO EN EL NIVEL COGNOCITIVO "/>
    <hyperlink ref="E21:E28" location="'1.2.1.'!A1" display="COBERTURA EN SALUD"/>
    <hyperlink ref="E29:E40" location="'1.3.1.'!A1" display="ATENCION A GRUPOS VULNERABLES "/>
    <hyperlink ref="E41:E43" location="'1.4.1.%20'!A1" display="PROGRAMAS DE NUTRICION "/>
    <hyperlink ref="E44:E50" location="'1.5.1.'!A1" display="CREAR AFINIDAD POR EL DEPORTE "/>
    <hyperlink ref="E51:E68" location="'1.6.1.'!A1" display="CREAR AFINIDAD POR LA CULTURA"/>
    <hyperlink ref="E69:E73" location="'2.1.1.'!A1" display="GARANTIZAR COBERTURA DE AGUA POTABLE Y SANEMIENTO BASICO "/>
    <hyperlink ref="E74:E76" location="'2.2.1.'!A1" display="AMPLIACION DE  COBERTURA DE SERVICIOS PUBLICOS "/>
    <hyperlink ref="E77:E78" location="'2.2.2.'!A1" display="GARANTIZAR EL SANEAMIENTO BASICO "/>
    <hyperlink ref="E79:E86" location="'2.3.1.'!A1" display="VIVIENDA PROPIA"/>
    <hyperlink ref="E142:E146" location="'5.2.1.'!A1" display="REDUCCION DE LA DEUDA DE MOROSOS "/>
    <hyperlink ref="E138:E141" location="'5.1.1.'!A1" display="CAPACIDAD ADMINISTRATIVA"/>
    <hyperlink ref="E125:E137" location="'4.1.1.'!A1" display="FORTALECIMIENTO DE LAS INDUSTRIAS"/>
    <hyperlink ref="E121:E124" location="'3.2.1.'!A1" display="MITIGAR EL RIESGO "/>
    <hyperlink ref="E114:E120" location="'3.1.4.'!A1" display="RECUPERACIÓN DEL SISTEMA AMBIENTAL "/>
    <hyperlink ref="E113" location="'3.1.3.'!A1" display="GENERANDO UN AMBIENTE SANO "/>
    <hyperlink ref="E107:E112" location="'3.1.2.'!A1" display="CUIDADNDO EL MEDIO AMBIENTE "/>
    <hyperlink ref="E104:E106" location="'3.1.1.'!A1" display="CONSERVACION DE MICROCUENCAS"/>
    <hyperlink ref="E182:E189" location="'6.1.2.'!A1" display="APOYO A VEEDURIAS "/>
    <hyperlink ref="E166:E181" location="'6.1.1.'!A1" display="GENERAR SEGURIDAD SOCIAL "/>
    <hyperlink ref="E152:E165" location="'5.3.3.'!A1" display="ATENCION CIUDADANA"/>
    <hyperlink ref="E150:E151" location="'5.3.2.'!A1" display="SOSTENIBILIDAD MUNICIPAL "/>
    <hyperlink ref="E147:E149" location="'5.3.1.'!A1" display="EQUIPAMIENTO MUNIICPAL "/>
    <hyperlink ref="E94:E103" location="'2.5.1'!A1" display="MEJORAR LA CONECTIVIDAD PARA TODOS "/>
    <hyperlink ref="E92:E93" location="'2.4.2.'!A1" display="ASISTENCIA AGROPECUARIA"/>
    <hyperlink ref="E87:E91" location="'2.4.1.'!A1" display="PRODUCCION Y DESARROLLO AGROPECUARIO "/>
  </hyperlinks>
  <pageMargins left="0.74803149606299213" right="0.74803149606299213" top="0.98425196850393704" bottom="0.98425196850393704" header="0" footer="0"/>
  <pageSetup orientation="portrait" horizontalDpi="0" verticalDpi="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3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3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PLURIANUAL'!B69</f>
        <v>INFRAESTRUCTURA PARA EL DESARROLLO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PLURIANUAL'!C69</f>
        <v xml:space="preserve">AGUA POTABLE Y SANEAMIENTO BASICO </v>
      </c>
      <c r="E20" s="132"/>
      <c r="J20" s="257" t="s">
        <v>107</v>
      </c>
      <c r="K20" s="257"/>
      <c r="L20" s="47" t="s">
        <v>335</v>
      </c>
      <c r="N20" s="56"/>
      <c r="O20" s="248" t="str">
        <f>+'MATRIZ PLURIANUAL'!F69</f>
        <v xml:space="preserve">AMPLIAR LA COBERTURA EN ACUEDUCTO EN LA ZONA URBANA Y RURAL EN UN PORCENTAJE DEL 95% 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L36</f>
        <v>7300</v>
      </c>
      <c r="Y20" s="40" t="s">
        <v>109</v>
      </c>
      <c r="Z20" s="234">
        <f>U19</f>
        <v>8463</v>
      </c>
      <c r="AA20" s="234"/>
      <c r="AC20" s="57">
        <f>(X20/Z20)*100</f>
        <v>86.257828193312065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PLURIANUAL'!E69</f>
        <v xml:space="preserve">GARANTIZAR COBERTURA DE AGUA POTABLE Y SANEMIENTO BASICO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42.75" customHeight="1">
      <c r="A28" s="44"/>
      <c r="B28" s="74" t="s">
        <v>132</v>
      </c>
      <c r="C28" s="266" t="str">
        <f>+'MATRIZ PLURIANUAL'!N69</f>
        <v xml:space="preserve">CUBRIMIENTO A DIEZ (10) VEREDAS DEL MUNICIPIO CON EL SERVICIO DE ACUEDUCTO.                                                                                                                             </v>
      </c>
      <c r="D28" s="267"/>
      <c r="E28" s="268"/>
      <c r="F28" s="140">
        <f>+'MATRIZ PLURIANUAL'!AF69</f>
        <v>8</v>
      </c>
      <c r="G28" s="76" t="s">
        <v>336</v>
      </c>
      <c r="H28" s="77">
        <f>+'MATRIZ PLURIANUAL'!U69</f>
        <v>0</v>
      </c>
      <c r="I28" s="76" t="str">
        <f>+G28</f>
        <v xml:space="preserve">VEREDAS </v>
      </c>
      <c r="J28" s="78">
        <f>H28/F28*100</f>
        <v>0</v>
      </c>
      <c r="K28" s="131" t="s">
        <v>110</v>
      </c>
      <c r="L28" s="272">
        <v>7300</v>
      </c>
      <c r="M28" s="278">
        <f>L28/$U$19*100</f>
        <v>86.257828193312065</v>
      </c>
      <c r="N28" s="230" t="s">
        <v>110</v>
      </c>
      <c r="O28" s="141">
        <f>+'MATRIZ PLURIANUAL'!AI51</f>
        <v>2400</v>
      </c>
      <c r="P28" s="80"/>
      <c r="Q28" s="80"/>
      <c r="R28" s="83"/>
      <c r="S28" s="83"/>
      <c r="T28" s="80"/>
      <c r="U28" s="80"/>
      <c r="V28" s="84">
        <f>+'MATRIZ PLURIANUAL'!W51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52.5" customHeight="1">
      <c r="A29" s="44"/>
      <c r="B29" s="74" t="s">
        <v>136</v>
      </c>
      <c r="C29" s="266" t="str">
        <f>+'MATRIZ PLURIANUAL'!N70</f>
        <v xml:space="preserve">AMPLIAR LAS REDES EN UN  98% DE  LA COBERTURA DEL SERVICIO DE ACUEDUCTO EN EL SECTOR URBANO                                                                                                             </v>
      </c>
      <c r="D29" s="267"/>
      <c r="E29" s="268"/>
      <c r="F29" s="140">
        <f>+'MATRIZ PLURIANUAL'!AF70</f>
        <v>92</v>
      </c>
      <c r="G29" s="76" t="s">
        <v>337</v>
      </c>
      <c r="H29" s="77">
        <v>87</v>
      </c>
      <c r="I29" s="76" t="str">
        <f>+G29</f>
        <v>PORCT.</v>
      </c>
      <c r="J29" s="78">
        <f>H29/F29*100</f>
        <v>94.565217391304344</v>
      </c>
      <c r="K29" s="79" t="s">
        <v>110</v>
      </c>
      <c r="L29" s="273"/>
      <c r="M29" s="279"/>
      <c r="N29" s="231"/>
      <c r="O29" s="141">
        <f>+'MATRIZ PLURIANUAL'!AI52</f>
        <v>6500</v>
      </c>
      <c r="P29" s="80"/>
      <c r="Q29" s="82"/>
      <c r="R29" s="83"/>
      <c r="S29" s="83"/>
      <c r="T29" s="80"/>
      <c r="U29" s="80"/>
      <c r="V29" s="84">
        <f>+'MATRIZ PLURIANUAL'!W52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38.25" customHeight="1">
      <c r="A30" s="44"/>
      <c r="B30" s="85" t="s">
        <v>137</v>
      </c>
      <c r="C30" s="266" t="str">
        <f>+'MATRIZ PLURIANUAL'!N71</f>
        <v xml:space="preserve">CREAR Y PONER EN FUNCIONAMIENTO LA EMPRESA MUNICIPAL DE SERVICIOS PUBLICOS                                                                                                                              </v>
      </c>
      <c r="D30" s="267"/>
      <c r="E30" s="268"/>
      <c r="F30" s="140">
        <f>+'MATRIZ PLURIANUAL'!AF71</f>
        <v>95</v>
      </c>
      <c r="G30" s="76" t="s">
        <v>337</v>
      </c>
      <c r="H30" s="77">
        <v>100</v>
      </c>
      <c r="I30" s="76" t="str">
        <f>+G30</f>
        <v>PORCT.</v>
      </c>
      <c r="J30" s="78">
        <f>H30/F30*100</f>
        <v>105.26315789473684</v>
      </c>
      <c r="K30" s="79" t="s">
        <v>110</v>
      </c>
      <c r="L30" s="273"/>
      <c r="M30" s="279"/>
      <c r="N30" s="231"/>
      <c r="O30" s="141">
        <f>+'MATRIZ PLURIANUAL'!AI53</f>
        <v>2000</v>
      </c>
      <c r="P30" s="81"/>
      <c r="Q30" s="82"/>
      <c r="R30" s="83"/>
      <c r="S30" s="83"/>
      <c r="T30" s="80"/>
      <c r="U30" s="80"/>
      <c r="V30" s="84">
        <f>+'MATRIZ PLURIANUAL'!W53</f>
        <v>1E-3</v>
      </c>
      <c r="W30" s="80">
        <f>SUM(O30:U30)</f>
        <v>2000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59.25" customHeight="1">
      <c r="A31" s="44"/>
      <c r="B31" s="85" t="s">
        <v>430</v>
      </c>
      <c r="C31" s="266" t="str">
        <f>+'MATRIZ PLURIANUAL'!N72</f>
        <v xml:space="preserve">REALIZAR POR LO MENOS 3 (TRES) AFOROS A FUENTES HÍDRICAS DE ABASTECIMIENTO DE ACUEDUCTOS                                                                                                                </v>
      </c>
      <c r="D31" s="267"/>
      <c r="E31" s="268"/>
      <c r="F31" s="140">
        <f>+'MATRIZ PLURIANUAL'!AF72</f>
        <v>3</v>
      </c>
      <c r="G31" s="76" t="s">
        <v>338</v>
      </c>
      <c r="H31" s="77">
        <f>+'MATRIZ PLURIANUAL'!U72</f>
        <v>1</v>
      </c>
      <c r="I31" s="76" t="str">
        <f>+G31</f>
        <v>AFOROS</v>
      </c>
      <c r="J31" s="78">
        <f>H31/F31*100</f>
        <v>33.333333333333329</v>
      </c>
      <c r="K31" s="79" t="s">
        <v>110</v>
      </c>
      <c r="L31" s="273"/>
      <c r="M31" s="279"/>
      <c r="N31" s="231"/>
      <c r="O31" s="141">
        <f>+'MATRIZ PLURIANUAL'!AI54</f>
        <v>1500</v>
      </c>
      <c r="P31" s="80"/>
      <c r="Q31" s="87"/>
      <c r="R31" s="87"/>
      <c r="S31" s="87"/>
      <c r="T31" s="87"/>
      <c r="U31" s="87"/>
      <c r="V31" s="84">
        <f>+'MATRIZ PLURIANUAL'!W54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71.25" customHeight="1">
      <c r="A32" s="44"/>
      <c r="B32" s="85" t="s">
        <v>431</v>
      </c>
      <c r="C32" s="266" t="str">
        <f>+'MATRIZ PLURIANUAL'!N73</f>
        <v xml:space="preserve">ATENCION A 200 FAMILIAS EN SANEAMIENTO BASICO A TRAVES DE LA IMPLEMENTACION DEL PROYECTO                                                                                                                </v>
      </c>
      <c r="D32" s="267"/>
      <c r="E32" s="268"/>
      <c r="F32" s="140">
        <f>+'MATRIZ PLURIANUAL'!AF73</f>
        <v>200</v>
      </c>
      <c r="G32" s="76" t="s">
        <v>323</v>
      </c>
      <c r="H32" s="77">
        <v>200</v>
      </c>
      <c r="I32" s="76" t="str">
        <f>+G32</f>
        <v>SITIOS ADECUAR</v>
      </c>
      <c r="J32" s="78">
        <f>H32/F32*100</f>
        <v>100</v>
      </c>
      <c r="K32" s="79" t="s">
        <v>110</v>
      </c>
      <c r="L32" s="273"/>
      <c r="M32" s="279"/>
      <c r="N32" s="231"/>
      <c r="O32" s="141">
        <f>+'MATRIZ PLURIANUAL'!AI55</f>
        <v>1500</v>
      </c>
      <c r="P32" s="87"/>
      <c r="Q32" s="87"/>
      <c r="R32" s="87"/>
      <c r="S32" s="87"/>
      <c r="T32" s="87"/>
      <c r="U32" s="87"/>
      <c r="V32" s="84">
        <f>+'MATRIZ PLURIANUAL'!W55</f>
        <v>1E-3</v>
      </c>
      <c r="W32" s="80">
        <f>SUM(O32:U32)</f>
        <v>1500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>
      <c r="A33" s="44"/>
      <c r="B33" s="85"/>
      <c r="C33" s="266"/>
      <c r="D33" s="267"/>
      <c r="E33" s="268"/>
      <c r="F33" s="77"/>
      <c r="G33" s="76"/>
      <c r="H33" s="77"/>
      <c r="I33" s="76"/>
      <c r="J33" s="78"/>
      <c r="K33" s="79"/>
      <c r="L33" s="136"/>
      <c r="M33" s="137"/>
      <c r="N33" s="138"/>
      <c r="O33" s="80"/>
      <c r="P33" s="87"/>
      <c r="Q33" s="87"/>
      <c r="R33" s="87"/>
      <c r="S33" s="87"/>
      <c r="T33" s="87"/>
      <c r="U33" s="87"/>
      <c r="V33" s="84"/>
      <c r="W33" s="80"/>
      <c r="X33" s="263"/>
      <c r="Y33" s="264"/>
      <c r="Z33" s="264"/>
      <c r="AA33" s="265"/>
      <c r="AB33" s="269"/>
      <c r="AC33" s="270"/>
      <c r="AD33" s="271"/>
      <c r="AE33" s="45"/>
    </row>
    <row r="34" spans="1:31" ht="12.75" customHeight="1">
      <c r="A34" s="44"/>
      <c r="B34" s="87"/>
      <c r="C34" s="88"/>
      <c r="D34" s="89"/>
      <c r="E34" s="90"/>
      <c r="F34" s="88"/>
      <c r="G34" s="90"/>
      <c r="H34" s="89"/>
      <c r="I34" s="90"/>
      <c r="J34" s="88"/>
      <c r="K34" s="90"/>
      <c r="L34" s="91"/>
      <c r="M34" s="92"/>
      <c r="N34" s="86"/>
      <c r="O34" s="93"/>
      <c r="P34" s="93"/>
      <c r="Q34" s="93"/>
      <c r="R34" s="93"/>
      <c r="S34" s="93"/>
      <c r="T34" s="93"/>
      <c r="U34" s="93"/>
      <c r="V34" s="93"/>
      <c r="W34" s="93"/>
      <c r="X34" s="263"/>
      <c r="Y34" s="264"/>
      <c r="Z34" s="264"/>
      <c r="AA34" s="265"/>
      <c r="AB34" s="269"/>
      <c r="AC34" s="270"/>
      <c r="AD34" s="271"/>
      <c r="AE34" s="45"/>
    </row>
    <row r="35" spans="1:31" ht="13.5" thickBot="1">
      <c r="A35" s="44"/>
      <c r="B35" s="87"/>
      <c r="C35" s="95"/>
      <c r="D35" s="96"/>
      <c r="E35" s="97"/>
      <c r="F35" s="98"/>
      <c r="G35" s="99"/>
      <c r="H35" s="96"/>
      <c r="I35" s="99"/>
      <c r="J35" s="95"/>
      <c r="K35" s="97"/>
      <c r="L35" s="100"/>
      <c r="M35" s="101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263"/>
      <c r="Y35" s="264"/>
      <c r="Z35" s="264"/>
      <c r="AA35" s="265"/>
      <c r="AB35" s="269"/>
      <c r="AC35" s="270"/>
      <c r="AD35" s="271"/>
      <c r="AE35" s="45"/>
    </row>
    <row r="36" spans="1:31" ht="13.5" thickBot="1">
      <c r="A36" s="44"/>
      <c r="B36" s="104"/>
      <c r="C36" s="258" t="s">
        <v>138</v>
      </c>
      <c r="D36" s="258"/>
      <c r="E36" s="258"/>
      <c r="F36" s="105"/>
      <c r="G36" s="106"/>
      <c r="H36" s="107"/>
      <c r="I36" s="108"/>
      <c r="J36" s="109"/>
      <c r="K36" s="108"/>
      <c r="L36" s="110">
        <f>SUM(L28:L35)</f>
        <v>7300</v>
      </c>
      <c r="M36" s="111">
        <f>SUM(M28:M35)</f>
        <v>86.257828193312065</v>
      </c>
      <c r="N36" s="112" t="s">
        <v>110</v>
      </c>
      <c r="O36" s="113">
        <f t="shared" ref="O36:U36" si="0">SUM(O27:O35)</f>
        <v>13900</v>
      </c>
      <c r="P36" s="113">
        <f t="shared" si="0"/>
        <v>0</v>
      </c>
      <c r="Q36" s="113">
        <f t="shared" si="0"/>
        <v>0</v>
      </c>
      <c r="R36" s="113">
        <f t="shared" si="0"/>
        <v>0</v>
      </c>
      <c r="S36" s="113">
        <f t="shared" si="0"/>
        <v>0</v>
      </c>
      <c r="T36" s="113">
        <f t="shared" si="0"/>
        <v>0</v>
      </c>
      <c r="U36" s="113">
        <f t="shared" si="0"/>
        <v>0</v>
      </c>
      <c r="V36" s="113">
        <f>SUM(V28:V35)</f>
        <v>5.0000000000000001E-3</v>
      </c>
      <c r="W36" s="113">
        <f>SUM(W27:W35)</f>
        <v>3500</v>
      </c>
      <c r="X36" s="114"/>
      <c r="Y36" s="115"/>
      <c r="Z36" s="115"/>
      <c r="AA36" s="99"/>
      <c r="AB36" s="98"/>
      <c r="AC36" s="115"/>
      <c r="AD36" s="99"/>
      <c r="AE36" s="45"/>
    </row>
    <row r="37" spans="1:31">
      <c r="A37" s="44"/>
      <c r="AE37" s="45"/>
    </row>
    <row r="38" spans="1:31">
      <c r="A38" s="44"/>
      <c r="C38" s="46"/>
      <c r="V38" s="46"/>
      <c r="AE38" s="45"/>
    </row>
    <row r="39" spans="1:31">
      <c r="A39" s="44"/>
      <c r="J39" s="116"/>
      <c r="AE39" s="45"/>
    </row>
    <row r="40" spans="1:31" ht="13.5" thickBot="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9"/>
    </row>
    <row r="43" spans="1:31">
      <c r="C43" s="125" t="s">
        <v>139</v>
      </c>
    </row>
  </sheetData>
  <mergeCells count="46">
    <mergeCell ref="C36:E36"/>
    <mergeCell ref="AB23:AD26"/>
    <mergeCell ref="W24:W26"/>
    <mergeCell ref="B23:N23"/>
    <mergeCell ref="O23:W23"/>
    <mergeCell ref="C33:E33"/>
    <mergeCell ref="C31:E31"/>
    <mergeCell ref="C32:E32"/>
    <mergeCell ref="C30:E30"/>
    <mergeCell ref="C28:E28"/>
    <mergeCell ref="X30:AA30"/>
    <mergeCell ref="AB30:AD30"/>
    <mergeCell ref="AB28:AD28"/>
    <mergeCell ref="X28:AA28"/>
    <mergeCell ref="C29:E29"/>
    <mergeCell ref="X29:AA29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M24:N26"/>
    <mergeCell ref="B13:Z13"/>
    <mergeCell ref="V24:V26"/>
    <mergeCell ref="F24:G26"/>
    <mergeCell ref="J24:K26"/>
    <mergeCell ref="D21:J21"/>
    <mergeCell ref="J20:K20"/>
    <mergeCell ref="X35:AA35"/>
    <mergeCell ref="AB35:AD35"/>
    <mergeCell ref="L28:L32"/>
    <mergeCell ref="M28:M32"/>
    <mergeCell ref="N28:N32"/>
    <mergeCell ref="X33:AA33"/>
    <mergeCell ref="AB33:AD33"/>
    <mergeCell ref="X34:AA34"/>
    <mergeCell ref="AB34:AD34"/>
    <mergeCell ref="AB29:AD29"/>
    <mergeCell ref="X32:AA32"/>
    <mergeCell ref="AB32:AD32"/>
    <mergeCell ref="X31:AA31"/>
    <mergeCell ref="AB31:AD31"/>
  </mergeCells>
  <phoneticPr fontId="0" type="noConversion"/>
  <hyperlinks>
    <hyperlink ref="C43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1"/>
  <sheetViews>
    <sheetView view="pageBreakPreview" topLeftCell="L1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285156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PLURIANUAL'!B69</f>
        <v>INFRAESTRUCTURA PARA EL DESARROLLO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3458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PLURIANUAL'!C74</f>
        <v xml:space="preserve">SERVICIOS PUBLICOS </v>
      </c>
      <c r="E20" s="132"/>
      <c r="J20" s="257" t="s">
        <v>107</v>
      </c>
      <c r="K20" s="257"/>
      <c r="L20" s="47" t="s">
        <v>339</v>
      </c>
      <c r="N20" s="56"/>
      <c r="O20" s="248" t="str">
        <f>+'MATRIZ PLURIANUAL'!F74</f>
        <v xml:space="preserve">AMPLIAR COBERTURA  DE LOS SERVICIOSPUBLICOS A UN 90%                                 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L34</f>
        <v>3285.1</v>
      </c>
      <c r="Y20" s="40" t="s">
        <v>109</v>
      </c>
      <c r="Z20" s="234">
        <f>U19</f>
        <v>3458</v>
      </c>
      <c r="AA20" s="234"/>
      <c r="AC20" s="57">
        <f>(X20/Z20)*100</f>
        <v>95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PLURIANUAL'!E74</f>
        <v xml:space="preserve">AMPLIACION DE  COBERTURA DE SERVICIOS PUBLICOS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1.75" customHeight="1">
      <c r="A28" s="44"/>
      <c r="B28" s="74" t="s">
        <v>132</v>
      </c>
      <c r="C28" s="266" t="str">
        <f>+'MATRIZ PLURIANUAL'!N74</f>
        <v xml:space="preserve">AUMENTAR LAS REDES PARA EL SERVICIO DE ENERGÍA EN UN 98% EN EL MUNICIPIO DE APULO.                                                                                                                      </v>
      </c>
      <c r="D28" s="267"/>
      <c r="E28" s="268"/>
      <c r="F28" s="164">
        <f>+'MATRIZ PLURIANUAL'!AF74</f>
        <v>86</v>
      </c>
      <c r="G28" s="153" t="s">
        <v>337</v>
      </c>
      <c r="H28" s="154">
        <f>+'MATRIZ PLURIANUAL'!U74</f>
        <v>79</v>
      </c>
      <c r="I28" s="153" t="str">
        <f>+G28</f>
        <v>PORCT.</v>
      </c>
      <c r="J28" s="78">
        <f>H28/F28*100</f>
        <v>91.860465116279073</v>
      </c>
      <c r="K28" s="131" t="s">
        <v>110</v>
      </c>
      <c r="L28" s="272">
        <f>+U19*0.95</f>
        <v>3285.1</v>
      </c>
      <c r="M28" s="278">
        <f>L28/$U$19*100</f>
        <v>95</v>
      </c>
      <c r="N28" s="230" t="s">
        <v>110</v>
      </c>
      <c r="O28" s="141">
        <f>+'MATRIZ PLURIANUAL'!AI51</f>
        <v>2400</v>
      </c>
      <c r="P28" s="80"/>
      <c r="Q28" s="80"/>
      <c r="R28" s="83"/>
      <c r="S28" s="83"/>
      <c r="T28" s="80"/>
      <c r="U28" s="80"/>
      <c r="V28" s="84">
        <f>+'MATRIZ PLURIANUAL'!W51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8.25" customHeight="1">
      <c r="A29" s="44"/>
      <c r="B29" s="74" t="s">
        <v>136</v>
      </c>
      <c r="C29" s="266" t="str">
        <f>+'MATRIZ PLURIANUAL'!N75</f>
        <v xml:space="preserve">REALIZAR UN (01) DIAGNÓSTICO PARA LA IMPLEMENTACIÓN DE LA RED DE GAS NATURAL DOMICILIARIO.                                                                                                              </v>
      </c>
      <c r="D29" s="267"/>
      <c r="E29" s="268"/>
      <c r="F29" s="164">
        <f>+'MATRIZ PLURIANUAL'!AF75</f>
        <v>1</v>
      </c>
      <c r="G29" s="153" t="s">
        <v>340</v>
      </c>
      <c r="H29" s="154">
        <v>1</v>
      </c>
      <c r="I29" s="76" t="str">
        <f>+G29</f>
        <v>DIAGNOSTIC.</v>
      </c>
      <c r="J29" s="78">
        <f>H29/F29*100</f>
        <v>100</v>
      </c>
      <c r="K29" s="79" t="s">
        <v>110</v>
      </c>
      <c r="L29" s="273"/>
      <c r="M29" s="279"/>
      <c r="N29" s="231"/>
      <c r="O29" s="141">
        <f>+'MATRIZ PLURIANUAL'!AI52</f>
        <v>6500</v>
      </c>
      <c r="P29" s="80"/>
      <c r="Q29" s="82"/>
      <c r="R29" s="83"/>
      <c r="S29" s="83"/>
      <c r="T29" s="80"/>
      <c r="U29" s="80"/>
      <c r="V29" s="84">
        <f>+'MATRIZ PLURIANUAL'!W52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38.25" customHeight="1">
      <c r="A30" s="44"/>
      <c r="B30" s="85" t="s">
        <v>137</v>
      </c>
      <c r="C30" s="266" t="str">
        <f>+'MATRIZ PLURIANUAL'!N76</f>
        <v xml:space="preserve">GARANTIZAR COMO MINIMO EL 70%  DE LA RECOLECCIÓN Y EL MANEJO DE LOS RESIDUOS SÓLIDOS  EN EL MUNICIPIO DE APULO CADA AÑO                                                                                 </v>
      </c>
      <c r="D30" s="267"/>
      <c r="E30" s="268"/>
      <c r="F30" s="164">
        <f>+'MATRIZ PLURIANUAL'!AF76</f>
        <v>85</v>
      </c>
      <c r="G30" s="153" t="s">
        <v>337</v>
      </c>
      <c r="H30" s="154">
        <v>85</v>
      </c>
      <c r="I30" s="153" t="str">
        <f>+G30</f>
        <v>PORCT.</v>
      </c>
      <c r="J30" s="78">
        <f>H30/F30*100</f>
        <v>100</v>
      </c>
      <c r="K30" s="79" t="s">
        <v>110</v>
      </c>
      <c r="L30" s="273"/>
      <c r="M30" s="279"/>
      <c r="N30" s="231"/>
      <c r="O30" s="141">
        <f>+'MATRIZ PLURIANUAL'!AI53</f>
        <v>2000</v>
      </c>
      <c r="P30" s="81"/>
      <c r="Q30" s="82"/>
      <c r="R30" s="83"/>
      <c r="S30" s="83"/>
      <c r="T30" s="80"/>
      <c r="U30" s="80"/>
      <c r="V30" s="84">
        <f>+'MATRIZ PLURIANUAL'!W53</f>
        <v>1E-3</v>
      </c>
      <c r="W30" s="80">
        <f>SUM(O30:U30)</f>
        <v>2000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>
      <c r="A31" s="44"/>
      <c r="B31" s="85"/>
      <c r="C31" s="266"/>
      <c r="D31" s="267"/>
      <c r="E31" s="268"/>
      <c r="F31" s="77"/>
      <c r="G31" s="76"/>
      <c r="H31" s="77"/>
      <c r="I31" s="76"/>
      <c r="J31" s="78"/>
      <c r="K31" s="79"/>
      <c r="L31" s="136"/>
      <c r="M31" s="137"/>
      <c r="N31" s="138"/>
      <c r="O31" s="80"/>
      <c r="P31" s="87"/>
      <c r="Q31" s="87"/>
      <c r="R31" s="87"/>
      <c r="S31" s="87"/>
      <c r="T31" s="87"/>
      <c r="U31" s="87"/>
      <c r="V31" s="84"/>
      <c r="W31" s="80"/>
      <c r="X31" s="263"/>
      <c r="Y31" s="264"/>
      <c r="Z31" s="264"/>
      <c r="AA31" s="265"/>
      <c r="AB31" s="269"/>
      <c r="AC31" s="270"/>
      <c r="AD31" s="271"/>
      <c r="AE31" s="45"/>
    </row>
    <row r="32" spans="1:31" ht="12.75" customHeight="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93"/>
      <c r="P32" s="93"/>
      <c r="Q32" s="93"/>
      <c r="R32" s="93"/>
      <c r="S32" s="93"/>
      <c r="T32" s="93"/>
      <c r="U32" s="93"/>
      <c r="V32" s="93"/>
      <c r="W32" s="93"/>
      <c r="X32" s="263"/>
      <c r="Y32" s="264"/>
      <c r="Z32" s="264"/>
      <c r="AA32" s="265"/>
      <c r="AB32" s="269"/>
      <c r="AC32" s="270"/>
      <c r="AD32" s="271"/>
      <c r="AE32" s="45"/>
    </row>
    <row r="33" spans="1:31" ht="13.5" thickBot="1">
      <c r="A33" s="44"/>
      <c r="B33" s="87"/>
      <c r="C33" s="95"/>
      <c r="D33" s="96"/>
      <c r="E33" s="97"/>
      <c r="F33" s="98"/>
      <c r="G33" s="99"/>
      <c r="H33" s="96"/>
      <c r="I33" s="99"/>
      <c r="J33" s="95"/>
      <c r="K33" s="97"/>
      <c r="L33" s="100"/>
      <c r="M33" s="101"/>
      <c r="N33" s="102"/>
      <c r="O33" s="103"/>
      <c r="P33" s="103"/>
      <c r="Q33" s="103"/>
      <c r="R33" s="103"/>
      <c r="S33" s="103"/>
      <c r="T33" s="103"/>
      <c r="U33" s="103"/>
      <c r="V33" s="103"/>
      <c r="W33" s="103"/>
      <c r="X33" s="263"/>
      <c r="Y33" s="264"/>
      <c r="Z33" s="264"/>
      <c r="AA33" s="265"/>
      <c r="AB33" s="269"/>
      <c r="AC33" s="270"/>
      <c r="AD33" s="271"/>
      <c r="AE33" s="45"/>
    </row>
    <row r="34" spans="1:31" ht="13.5" thickBot="1">
      <c r="A34" s="44"/>
      <c r="B34" s="104"/>
      <c r="C34" s="258" t="s">
        <v>138</v>
      </c>
      <c r="D34" s="258"/>
      <c r="E34" s="258"/>
      <c r="F34" s="105"/>
      <c r="G34" s="106"/>
      <c r="H34" s="107"/>
      <c r="I34" s="108"/>
      <c r="J34" s="109"/>
      <c r="K34" s="108"/>
      <c r="L34" s="110">
        <f>SUM(L28:L33)</f>
        <v>3285.1</v>
      </c>
      <c r="M34" s="111">
        <f>SUM(M28:M33)</f>
        <v>95</v>
      </c>
      <c r="N34" s="112" t="s">
        <v>110</v>
      </c>
      <c r="O34" s="113">
        <f t="shared" ref="O34:U34" si="0">SUM(O27:O33)</f>
        <v>10900</v>
      </c>
      <c r="P34" s="113">
        <f t="shared" si="0"/>
        <v>0</v>
      </c>
      <c r="Q34" s="113">
        <f t="shared" si="0"/>
        <v>0</v>
      </c>
      <c r="R34" s="113">
        <f t="shared" si="0"/>
        <v>0</v>
      </c>
      <c r="S34" s="113">
        <f t="shared" si="0"/>
        <v>0</v>
      </c>
      <c r="T34" s="113">
        <f t="shared" si="0"/>
        <v>0</v>
      </c>
      <c r="U34" s="113">
        <f t="shared" si="0"/>
        <v>0</v>
      </c>
      <c r="V34" s="113">
        <f>SUM(V28:V33)</f>
        <v>3.0000000000000001E-3</v>
      </c>
      <c r="W34" s="113">
        <f>SUM(W27:W33)</f>
        <v>2000</v>
      </c>
      <c r="X34" s="114"/>
      <c r="Y34" s="115"/>
      <c r="Z34" s="115"/>
      <c r="AA34" s="99"/>
      <c r="AB34" s="98"/>
      <c r="AC34" s="115"/>
      <c r="AD34" s="99"/>
      <c r="AE34" s="45"/>
    </row>
    <row r="35" spans="1:31">
      <c r="A35" s="44"/>
      <c r="AE35" s="45"/>
    </row>
    <row r="36" spans="1:31">
      <c r="A36" s="44"/>
      <c r="C36" s="46"/>
      <c r="V36" s="46"/>
      <c r="AE36" s="45"/>
    </row>
    <row r="37" spans="1:31">
      <c r="A37" s="44"/>
      <c r="J37" s="116"/>
      <c r="AE37" s="45"/>
    </row>
    <row r="38" spans="1:31" ht="13.5" thickBot="1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9"/>
    </row>
    <row r="41" spans="1:31">
      <c r="C41" s="125" t="s">
        <v>139</v>
      </c>
    </row>
  </sheetData>
  <mergeCells count="40">
    <mergeCell ref="X32:AA32"/>
    <mergeCell ref="AB30:AD30"/>
    <mergeCell ref="AB32:AD32"/>
    <mergeCell ref="L28:L30"/>
    <mergeCell ref="M28:M30"/>
    <mergeCell ref="N28:N30"/>
    <mergeCell ref="X31:AA31"/>
    <mergeCell ref="AB31:AD31"/>
    <mergeCell ref="B11:Z11"/>
    <mergeCell ref="B12:Z12"/>
    <mergeCell ref="Z20:AA20"/>
    <mergeCell ref="X23:AA26"/>
    <mergeCell ref="H24:I26"/>
    <mergeCell ref="L24:L26"/>
    <mergeCell ref="B24:B26"/>
    <mergeCell ref="B13:Z13"/>
    <mergeCell ref="F24:G26"/>
    <mergeCell ref="J24:K26"/>
    <mergeCell ref="D21:J21"/>
    <mergeCell ref="C24:E26"/>
    <mergeCell ref="O20:V21"/>
    <mergeCell ref="J20:K20"/>
    <mergeCell ref="M24:N26"/>
    <mergeCell ref="V24:V26"/>
    <mergeCell ref="C31:E31"/>
    <mergeCell ref="C34:E34"/>
    <mergeCell ref="AB23:AD26"/>
    <mergeCell ref="W24:W26"/>
    <mergeCell ref="B23:N23"/>
    <mergeCell ref="O23:W23"/>
    <mergeCell ref="C30:E30"/>
    <mergeCell ref="C28:E28"/>
    <mergeCell ref="X30:AA30"/>
    <mergeCell ref="C29:E29"/>
    <mergeCell ref="X29:AA29"/>
    <mergeCell ref="AB28:AD28"/>
    <mergeCell ref="X28:AA28"/>
    <mergeCell ref="AB29:AD29"/>
    <mergeCell ref="X33:AA33"/>
    <mergeCell ref="AB33:AD33"/>
  </mergeCells>
  <phoneticPr fontId="0" type="noConversion"/>
  <hyperlinks>
    <hyperlink ref="C41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1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PLURIANUAL'!B69</f>
        <v>INFRAESTRUCTURA PARA EL DESARROLLO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f>+'2.2.1.'!U19</f>
        <v>3458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PLURIANUAL'!C74</f>
        <v xml:space="preserve">SERVICIOS PUBLICOS </v>
      </c>
      <c r="E20" s="132"/>
      <c r="J20" s="257" t="s">
        <v>107</v>
      </c>
      <c r="K20" s="257"/>
      <c r="L20" s="47" t="s">
        <v>341</v>
      </c>
      <c r="N20" s="56"/>
      <c r="O20" s="248" t="str">
        <f>+'MATRIZ PLURIANUAL'!F74</f>
        <v xml:space="preserve">AMPLIAR COBERTURA  DE LOS SERVICIOSPUBLICOS A UN 90%                                 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L34</f>
        <v>3312</v>
      </c>
      <c r="Y20" s="40" t="s">
        <v>109</v>
      </c>
      <c r="Z20" s="234">
        <f>U19</f>
        <v>3458</v>
      </c>
      <c r="AA20" s="234"/>
      <c r="AC20" s="57">
        <f>(X20/Z20)*100</f>
        <v>95.7779063042221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PLURIANUAL'!E77</f>
        <v xml:space="preserve">GARANTIZAR EL SANEAMIENTO BASICO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1.75" customHeight="1">
      <c r="A28" s="44"/>
      <c r="B28" s="74" t="s">
        <v>132</v>
      </c>
      <c r="C28" s="266" t="str">
        <f>+'MATRIZ PLURIANUAL'!N77</f>
        <v xml:space="preserve">GESTIONAR UN (1) PROYECTO PARA LA DISPOSICIÓN Y MANEJO DE RESIDUOS SÓLIDOS.                                                                                                                             </v>
      </c>
      <c r="D28" s="267"/>
      <c r="E28" s="268"/>
      <c r="F28" s="140">
        <f>+'MATRIZ PLURIANUAL'!AF77</f>
        <v>0</v>
      </c>
      <c r="G28" s="76" t="s">
        <v>342</v>
      </c>
      <c r="H28" s="77">
        <f>+'MATRIZ PLURIANUAL'!U77</f>
        <v>0</v>
      </c>
      <c r="I28" s="76" t="str">
        <f>+G28</f>
        <v>PROYCT.</v>
      </c>
      <c r="J28" s="78" t="e">
        <f>H28/F28*100</f>
        <v>#DIV/0!</v>
      </c>
      <c r="K28" s="131" t="s">
        <v>110</v>
      </c>
      <c r="L28" s="289">
        <v>3312</v>
      </c>
      <c r="M28" s="290">
        <f>L28/$U$19*100</f>
        <v>95.7779063042221</v>
      </c>
      <c r="N28" s="291" t="s">
        <v>110</v>
      </c>
      <c r="O28" s="141">
        <f>+'MATRIZ PLURIANUAL'!AI51</f>
        <v>2400</v>
      </c>
      <c r="P28" s="80"/>
      <c r="Q28" s="80"/>
      <c r="R28" s="83"/>
      <c r="S28" s="83"/>
      <c r="T28" s="80"/>
      <c r="U28" s="80"/>
      <c r="V28" s="84">
        <f>+'MATRIZ PLURIANUAL'!W51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8.25" customHeight="1">
      <c r="A29" s="44"/>
      <c r="B29" s="74" t="s">
        <v>136</v>
      </c>
      <c r="C29" s="266" t="str">
        <f>+'MATRIZ PLURIANUAL'!N78</f>
        <v xml:space="preserve">ADQUISICIÓN DE UN (1) COMPACTADOR DE BASURAS.                                                                                                                                                           </v>
      </c>
      <c r="D29" s="267"/>
      <c r="E29" s="268"/>
      <c r="F29" s="140">
        <f>+'MATRIZ PLURIANUAL'!AF78</f>
        <v>0</v>
      </c>
      <c r="G29" s="76" t="s">
        <v>343</v>
      </c>
      <c r="H29" s="77">
        <f>+'MATRIZ PLURIANUAL'!U78</f>
        <v>0</v>
      </c>
      <c r="I29" s="76" t="str">
        <f>+G29</f>
        <v>COMPACTAD.</v>
      </c>
      <c r="J29" s="78" t="e">
        <f>H29/F29*100</f>
        <v>#DIV/0!</v>
      </c>
      <c r="K29" s="79" t="s">
        <v>110</v>
      </c>
      <c r="L29" s="289"/>
      <c r="M29" s="290"/>
      <c r="N29" s="291"/>
      <c r="O29" s="141">
        <f>+'MATRIZ PLURIANUAL'!AI52</f>
        <v>6500</v>
      </c>
      <c r="P29" s="80"/>
      <c r="Q29" s="82"/>
      <c r="R29" s="83"/>
      <c r="S29" s="83"/>
      <c r="T29" s="80"/>
      <c r="U29" s="80"/>
      <c r="V29" s="84">
        <f>+'MATRIZ PLURIANUAL'!W52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>
      <c r="A30" s="44"/>
      <c r="B30" s="85"/>
      <c r="C30" s="266"/>
      <c r="D30" s="267"/>
      <c r="E30" s="268"/>
      <c r="F30" s="140"/>
      <c r="G30" s="76"/>
      <c r="H30" s="77"/>
      <c r="I30" s="76"/>
      <c r="J30" s="78"/>
      <c r="K30" s="79"/>
      <c r="L30" s="136"/>
      <c r="M30" s="137"/>
      <c r="N30" s="138"/>
      <c r="O30" s="141"/>
      <c r="P30" s="81"/>
      <c r="Q30" s="82"/>
      <c r="R30" s="83"/>
      <c r="S30" s="83"/>
      <c r="T30" s="80"/>
      <c r="U30" s="80"/>
      <c r="V30" s="84"/>
      <c r="W30" s="80"/>
      <c r="X30" s="263"/>
      <c r="Y30" s="264"/>
      <c r="Z30" s="264"/>
      <c r="AA30" s="265"/>
      <c r="AB30" s="269"/>
      <c r="AC30" s="270"/>
      <c r="AD30" s="271"/>
      <c r="AE30" s="45"/>
    </row>
    <row r="31" spans="1:31">
      <c r="A31" s="44"/>
      <c r="B31" s="85"/>
      <c r="C31" s="266"/>
      <c r="D31" s="267"/>
      <c r="E31" s="268"/>
      <c r="F31" s="77"/>
      <c r="G31" s="76"/>
      <c r="H31" s="77"/>
      <c r="I31" s="76"/>
      <c r="J31" s="78"/>
      <c r="K31" s="79"/>
      <c r="L31" s="136"/>
      <c r="M31" s="137"/>
      <c r="N31" s="138"/>
      <c r="O31" s="80"/>
      <c r="P31" s="87"/>
      <c r="Q31" s="87"/>
      <c r="R31" s="87"/>
      <c r="S31" s="87"/>
      <c r="T31" s="87"/>
      <c r="U31" s="87"/>
      <c r="V31" s="84"/>
      <c r="W31" s="80"/>
      <c r="X31" s="263"/>
      <c r="Y31" s="264"/>
      <c r="Z31" s="264"/>
      <c r="AA31" s="265"/>
      <c r="AB31" s="269"/>
      <c r="AC31" s="270"/>
      <c r="AD31" s="271"/>
      <c r="AE31" s="45"/>
    </row>
    <row r="32" spans="1:31" ht="12.75" customHeight="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93"/>
      <c r="P32" s="93"/>
      <c r="Q32" s="93"/>
      <c r="R32" s="93"/>
      <c r="S32" s="93"/>
      <c r="T32" s="93"/>
      <c r="U32" s="93"/>
      <c r="V32" s="93"/>
      <c r="W32" s="93"/>
      <c r="X32" s="263"/>
      <c r="Y32" s="264"/>
      <c r="Z32" s="264"/>
      <c r="AA32" s="265"/>
      <c r="AB32" s="269"/>
      <c r="AC32" s="270"/>
      <c r="AD32" s="271"/>
      <c r="AE32" s="45"/>
    </row>
    <row r="33" spans="1:31" ht="13.5" thickBot="1">
      <c r="A33" s="44"/>
      <c r="B33" s="87"/>
      <c r="C33" s="95"/>
      <c r="D33" s="96"/>
      <c r="E33" s="97"/>
      <c r="F33" s="98"/>
      <c r="G33" s="99"/>
      <c r="H33" s="96"/>
      <c r="I33" s="99"/>
      <c r="J33" s="95"/>
      <c r="K33" s="97"/>
      <c r="L33" s="100"/>
      <c r="M33" s="101"/>
      <c r="N33" s="102"/>
      <c r="O33" s="103"/>
      <c r="P33" s="103"/>
      <c r="Q33" s="103"/>
      <c r="R33" s="103"/>
      <c r="S33" s="103"/>
      <c r="T33" s="103"/>
      <c r="U33" s="103"/>
      <c r="V33" s="103"/>
      <c r="W33" s="103"/>
      <c r="X33" s="263"/>
      <c r="Y33" s="264"/>
      <c r="Z33" s="264"/>
      <c r="AA33" s="265"/>
      <c r="AB33" s="269"/>
      <c r="AC33" s="270"/>
      <c r="AD33" s="271"/>
      <c r="AE33" s="45"/>
    </row>
    <row r="34" spans="1:31" ht="13.5" thickBot="1">
      <c r="A34" s="44"/>
      <c r="B34" s="104"/>
      <c r="C34" s="258" t="s">
        <v>138</v>
      </c>
      <c r="D34" s="258"/>
      <c r="E34" s="258"/>
      <c r="F34" s="105"/>
      <c r="G34" s="106"/>
      <c r="H34" s="107"/>
      <c r="I34" s="108"/>
      <c r="J34" s="109"/>
      <c r="K34" s="108"/>
      <c r="L34" s="110">
        <f>SUM(L28:L33)</f>
        <v>3312</v>
      </c>
      <c r="M34" s="111">
        <f>SUM(M28:M33)</f>
        <v>95.7779063042221</v>
      </c>
      <c r="N34" s="112" t="s">
        <v>110</v>
      </c>
      <c r="O34" s="113">
        <f t="shared" ref="O34:U34" si="0">SUM(O27:O33)</f>
        <v>8900</v>
      </c>
      <c r="P34" s="113">
        <f t="shared" si="0"/>
        <v>0</v>
      </c>
      <c r="Q34" s="113">
        <f t="shared" si="0"/>
        <v>0</v>
      </c>
      <c r="R34" s="113">
        <f t="shared" si="0"/>
        <v>0</v>
      </c>
      <c r="S34" s="113">
        <f t="shared" si="0"/>
        <v>0</v>
      </c>
      <c r="T34" s="113">
        <f t="shared" si="0"/>
        <v>0</v>
      </c>
      <c r="U34" s="113">
        <f t="shared" si="0"/>
        <v>0</v>
      </c>
      <c r="V34" s="113">
        <f>SUM(V28:V33)</f>
        <v>2E-3</v>
      </c>
      <c r="W34" s="113">
        <f>SUM(W27:W33)</f>
        <v>0</v>
      </c>
      <c r="X34" s="114"/>
      <c r="Y34" s="115"/>
      <c r="Z34" s="115"/>
      <c r="AA34" s="99"/>
      <c r="AB34" s="98"/>
      <c r="AC34" s="115"/>
      <c r="AD34" s="99"/>
      <c r="AE34" s="45"/>
    </row>
    <row r="35" spans="1:31">
      <c r="A35" s="44"/>
      <c r="AE35" s="45"/>
    </row>
    <row r="36" spans="1:31">
      <c r="A36" s="44"/>
      <c r="C36" s="46"/>
      <c r="V36" s="46"/>
      <c r="AE36" s="45"/>
    </row>
    <row r="37" spans="1:31">
      <c r="A37" s="44"/>
      <c r="J37" s="116"/>
      <c r="AE37" s="45"/>
    </row>
    <row r="38" spans="1:31" ht="13.5" thickBot="1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9"/>
    </row>
    <row r="41" spans="1:31">
      <c r="C41" s="125" t="s">
        <v>139</v>
      </c>
    </row>
  </sheetData>
  <mergeCells count="40">
    <mergeCell ref="C31:E31"/>
    <mergeCell ref="C34:E34"/>
    <mergeCell ref="AB23:AD26"/>
    <mergeCell ref="W24:W26"/>
    <mergeCell ref="B23:N23"/>
    <mergeCell ref="O23:W23"/>
    <mergeCell ref="C30:E30"/>
    <mergeCell ref="C28:E28"/>
    <mergeCell ref="X30:AA30"/>
    <mergeCell ref="C29:E29"/>
    <mergeCell ref="X29:AA29"/>
    <mergeCell ref="AB28:AD28"/>
    <mergeCell ref="X28:AA28"/>
    <mergeCell ref="X33:AA33"/>
    <mergeCell ref="AB33:AD33"/>
    <mergeCell ref="X31:AA31"/>
    <mergeCell ref="B11:Z11"/>
    <mergeCell ref="B12:Z12"/>
    <mergeCell ref="Z20:AA20"/>
    <mergeCell ref="X23:AA26"/>
    <mergeCell ref="H24:I26"/>
    <mergeCell ref="L24:L26"/>
    <mergeCell ref="B24:B26"/>
    <mergeCell ref="D21:J21"/>
    <mergeCell ref="C24:E26"/>
    <mergeCell ref="O20:V21"/>
    <mergeCell ref="J20:K20"/>
    <mergeCell ref="M24:N26"/>
    <mergeCell ref="V24:V26"/>
    <mergeCell ref="B13:Z13"/>
    <mergeCell ref="AB31:AD31"/>
    <mergeCell ref="X32:AA32"/>
    <mergeCell ref="F24:G26"/>
    <mergeCell ref="J24:K26"/>
    <mergeCell ref="AB30:AD30"/>
    <mergeCell ref="AB32:AD32"/>
    <mergeCell ref="AB29:AD29"/>
    <mergeCell ref="L28:L29"/>
    <mergeCell ref="M28:M29"/>
    <mergeCell ref="N28:N29"/>
  </mergeCells>
  <phoneticPr fontId="0" type="noConversion"/>
  <hyperlinks>
    <hyperlink ref="C41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5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5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PLURIANUAL'!B69</f>
        <v>INFRAESTRUCTURA PARA EL DESARROLLO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PLURIANUAL'!C79</f>
        <v>VIVIENDA</v>
      </c>
      <c r="E20" s="132"/>
      <c r="J20" s="257" t="s">
        <v>107</v>
      </c>
      <c r="K20" s="257"/>
      <c r="L20" s="47" t="s">
        <v>344</v>
      </c>
      <c r="N20" s="56"/>
      <c r="O20" s="248" t="str">
        <f>+'MATRIZ PLURIANUAL'!F79</f>
        <v>BENEFICIAR AL 30% DE LA POBLACION CON PROYECTOS DE MEJORAMIENTO DE VIVIENDA</v>
      </c>
      <c r="P20" s="249"/>
      <c r="Q20" s="249"/>
      <c r="R20" s="249"/>
      <c r="S20" s="249"/>
      <c r="T20" s="249"/>
      <c r="U20" s="250"/>
      <c r="V20" s="250"/>
      <c r="W20" s="56"/>
      <c r="X20" s="124">
        <f>L38</f>
        <v>480</v>
      </c>
      <c r="Y20" s="40" t="s">
        <v>109</v>
      </c>
      <c r="Z20" s="234">
        <f>U19</f>
        <v>8463</v>
      </c>
      <c r="AA20" s="234"/>
      <c r="AC20" s="57">
        <f>(X20/Z20)*100</f>
        <v>5.6717476072314783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PLURIANUAL'!E79</f>
        <v>VIVIENDA PROPIA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1.75" customHeight="1">
      <c r="A28" s="44"/>
      <c r="B28" s="74" t="s">
        <v>132</v>
      </c>
      <c r="C28" s="266" t="str">
        <f>+'MATRIZ PLURIANUAL'!N79</f>
        <v xml:space="preserve">IMPLEMENTAR AL 100%  UN (1) BANCO DE MATERIALES PARA EL MEJORAMIENTO DE LA VIVIENDAS DEL MUNICIPIO                                                                                                      </v>
      </c>
      <c r="D28" s="267"/>
      <c r="E28" s="268"/>
      <c r="F28" s="140">
        <f>+'MATRIZ PLURIANUAL'!AF79</f>
        <v>50</v>
      </c>
      <c r="G28" s="76" t="s">
        <v>349</v>
      </c>
      <c r="H28" s="77">
        <f>+'MATRIZ PLURIANUAL'!U79</f>
        <v>0</v>
      </c>
      <c r="I28" s="76" t="str">
        <f t="shared" ref="I28:I35" si="0">+G28</f>
        <v>BANCO IMPLENT.</v>
      </c>
      <c r="J28" s="78">
        <f t="shared" ref="J28:J34" si="1">H28/F28*100</f>
        <v>0</v>
      </c>
      <c r="K28" s="131" t="s">
        <v>110</v>
      </c>
      <c r="L28" s="272">
        <f>120*4</f>
        <v>480</v>
      </c>
      <c r="M28" s="278">
        <f>L28/$U$19*100</f>
        <v>5.6717476072314783</v>
      </c>
      <c r="N28" s="230" t="s">
        <v>110</v>
      </c>
      <c r="O28" s="141">
        <f>+'MATRIZ PLURIANUAL'!AI79</f>
        <v>2500</v>
      </c>
      <c r="P28" s="80"/>
      <c r="Q28" s="80"/>
      <c r="R28" s="83"/>
      <c r="S28" s="83"/>
      <c r="T28" s="80"/>
      <c r="U28" s="80"/>
      <c r="V28" s="84">
        <f>+'MATRIZ PLURIANUAL'!W79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78.75" customHeight="1">
      <c r="A29" s="44"/>
      <c r="B29" s="74" t="s">
        <v>136</v>
      </c>
      <c r="C29" s="266" t="str">
        <f>+'MATRIZ PLURIANUAL'!N80</f>
        <v xml:space="preserve">REALIZAR UN INVENTARIO DEL 100% DE LAS VIVIENDAS QUE REQUIEREN SANEAMIENTO BÁSICO Y/O MEJORAMIENTO ESTRUCTURAL EN LA PARTE URBANA                                                                      </v>
      </c>
      <c r="D29" s="267"/>
      <c r="E29" s="268"/>
      <c r="F29" s="140">
        <f>+'MATRIZ PLURIANUAL'!AF80</f>
        <v>20</v>
      </c>
      <c r="G29" s="76" t="s">
        <v>348</v>
      </c>
      <c r="H29" s="77">
        <f>+'MATRIZ PLURIANUAL'!U80</f>
        <v>0</v>
      </c>
      <c r="I29" s="76" t="str">
        <f t="shared" si="0"/>
        <v>INVET.</v>
      </c>
      <c r="J29" s="78">
        <f t="shared" si="1"/>
        <v>0</v>
      </c>
      <c r="K29" s="79" t="s">
        <v>110</v>
      </c>
      <c r="L29" s="273"/>
      <c r="M29" s="279"/>
      <c r="N29" s="231"/>
      <c r="O29" s="141">
        <f>+'MATRIZ PLURIANUAL'!AI80</f>
        <v>7000</v>
      </c>
      <c r="P29" s="80"/>
      <c r="Q29" s="82"/>
      <c r="R29" s="83"/>
      <c r="S29" s="83"/>
      <c r="T29" s="80"/>
      <c r="U29" s="80"/>
      <c r="V29" s="84">
        <f>+'MATRIZ PLURIANUAL'!W80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1.5" customHeight="1">
      <c r="A30" s="44"/>
      <c r="B30" s="85" t="s">
        <v>137</v>
      </c>
      <c r="C30" s="266" t="str">
        <f>+'MATRIZ PLURIANUAL'!N81</f>
        <v xml:space="preserve">INSCRIBIR UN (01) PROYECTO DE MEJORAMIENTO DE VIVIENDA URBANA PARA BENEFICIAR 50 FAMILIAS DEL MUNICIPIO                                                                                                 </v>
      </c>
      <c r="D30" s="267"/>
      <c r="E30" s="268"/>
      <c r="F30" s="140">
        <f>+'MATRIZ PLURIANUAL'!AF81</f>
        <v>0</v>
      </c>
      <c r="G30" s="76" t="s">
        <v>345</v>
      </c>
      <c r="H30" s="77">
        <f>+'MATRIZ PLURIANUAL'!U81</f>
        <v>0</v>
      </c>
      <c r="I30" s="76" t="str">
        <f t="shared" si="0"/>
        <v>FAMILIAS</v>
      </c>
      <c r="J30" s="78" t="e">
        <f t="shared" si="1"/>
        <v>#DIV/0!</v>
      </c>
      <c r="K30" s="79" t="s">
        <v>110</v>
      </c>
      <c r="L30" s="273"/>
      <c r="M30" s="279"/>
      <c r="N30" s="231"/>
      <c r="O30" s="141">
        <f>+'MATRIZ PLURIANUAL'!AI81</f>
        <v>0</v>
      </c>
      <c r="P30" s="81"/>
      <c r="Q30" s="82"/>
      <c r="R30" s="83"/>
      <c r="S30" s="83"/>
      <c r="T30" s="80"/>
      <c r="U30" s="80"/>
      <c r="V30" s="84">
        <f>+'MATRIZ PLURIANUAL'!W81</f>
        <v>1E-3</v>
      </c>
      <c r="W30" s="80">
        <f>SUM(O30:U30)</f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75" customHeight="1">
      <c r="A31" s="44"/>
      <c r="B31" s="85" t="s">
        <v>430</v>
      </c>
      <c r="C31" s="266" t="str">
        <f>+'MATRIZ PLURIANUAL'!N82</f>
        <v xml:space="preserve">REALIZAR UN  (01) CENSO  A LAS VIVIENDAS QUE SE ENCUENTREN EN ZONAS DE ALTO RIESGO EN LA RIVERA DEL RÍO APULO Y RÍO BOGOTA UBICADOS EN EL CASCO URBANO                                                  </v>
      </c>
      <c r="D31" s="267"/>
      <c r="E31" s="268"/>
      <c r="F31" s="140">
        <f>+'MATRIZ PLURIANUAL'!AF82</f>
        <v>1</v>
      </c>
      <c r="G31" s="76" t="s">
        <v>458</v>
      </c>
      <c r="H31" s="77">
        <f>+'MATRIZ PLURIANUAL'!U82</f>
        <v>1</v>
      </c>
      <c r="I31" s="76" t="str">
        <f t="shared" si="0"/>
        <v xml:space="preserve">CENSO </v>
      </c>
      <c r="J31" s="78">
        <f t="shared" si="1"/>
        <v>100</v>
      </c>
      <c r="K31" s="79" t="s">
        <v>110</v>
      </c>
      <c r="L31" s="273"/>
      <c r="M31" s="279"/>
      <c r="N31" s="231"/>
      <c r="O31" s="141">
        <f>+'MATRIZ PLURIANUAL'!AI82</f>
        <v>0</v>
      </c>
      <c r="P31" s="80"/>
      <c r="Q31" s="87"/>
      <c r="R31" s="87"/>
      <c r="S31" s="87"/>
      <c r="T31" s="87"/>
      <c r="U31" s="87"/>
      <c r="V31" s="84">
        <f>+'MATRIZ PLURIANUAL'!W82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74.25" customHeight="1">
      <c r="A32" s="44"/>
      <c r="B32" s="85" t="s">
        <v>431</v>
      </c>
      <c r="C32" s="266" t="str">
        <f>+'MATRIZ PLURIANUAL'!N83</f>
        <v xml:space="preserve">INSCRIBIR (01) PROYECTO DE REUBICACIÓN PARA BENEFICIAR A LAS FAMILIAS  UBICADAS EN ZONA DE ALTO RIESGO DE LOS RIOS APULO Y BOGOTA.                                                                      </v>
      </c>
      <c r="D32" s="267"/>
      <c r="E32" s="268"/>
      <c r="F32" s="140">
        <f>+'MATRIZ PLURIANUAL'!AF83</f>
        <v>1</v>
      </c>
      <c r="G32" s="76" t="s">
        <v>347</v>
      </c>
      <c r="H32" s="77">
        <v>1</v>
      </c>
      <c r="I32" s="76" t="str">
        <f t="shared" si="0"/>
        <v>PROYECT.</v>
      </c>
      <c r="J32" s="78">
        <f t="shared" si="1"/>
        <v>100</v>
      </c>
      <c r="K32" s="79" t="s">
        <v>110</v>
      </c>
      <c r="L32" s="273"/>
      <c r="M32" s="279"/>
      <c r="N32" s="231"/>
      <c r="O32" s="141">
        <f>+'MATRIZ PLURIANUAL'!AI83</f>
        <v>0</v>
      </c>
      <c r="P32" s="87"/>
      <c r="Q32" s="87"/>
      <c r="R32" s="87"/>
      <c r="S32" s="87"/>
      <c r="T32" s="87"/>
      <c r="U32" s="87"/>
      <c r="V32" s="84">
        <f>+'MATRIZ PLURIANUAL'!W83</f>
        <v>1E-3</v>
      </c>
      <c r="W32" s="80">
        <f>SUM(O32:U32)</f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47.25" customHeight="1">
      <c r="A33" s="44"/>
      <c r="B33" s="85" t="s">
        <v>432</v>
      </c>
      <c r="C33" s="266" t="str">
        <f>+'MATRIZ PLURIANUAL'!N84</f>
        <v xml:space="preserve">INSCRIBIR UN (01) PROYECTO DE VIVIENDA DE INTERÉS SOCIAL                                                                                                                                                </v>
      </c>
      <c r="D33" s="267"/>
      <c r="E33" s="268"/>
      <c r="F33" s="140">
        <f>+'MATRIZ PLURIANUAL'!AF84</f>
        <v>1</v>
      </c>
      <c r="G33" s="76" t="s">
        <v>347</v>
      </c>
      <c r="H33" s="77">
        <v>1</v>
      </c>
      <c r="I33" s="76" t="str">
        <f t="shared" si="0"/>
        <v>PROYECT.</v>
      </c>
      <c r="J33" s="78">
        <f t="shared" si="1"/>
        <v>100</v>
      </c>
      <c r="K33" s="79" t="s">
        <v>110</v>
      </c>
      <c r="L33" s="273"/>
      <c r="M33" s="279"/>
      <c r="N33" s="231"/>
      <c r="O33" s="141">
        <f>+'MATRIZ PLURIANUAL'!AI84</f>
        <v>12000</v>
      </c>
      <c r="P33" s="87"/>
      <c r="Q33" s="87"/>
      <c r="R33" s="87"/>
      <c r="S33" s="87"/>
      <c r="T33" s="87"/>
      <c r="U33" s="87"/>
      <c r="V33" s="84">
        <f>+'MATRIZ PLURIANUAL'!W84</f>
        <v>1E-3</v>
      </c>
      <c r="W33" s="80">
        <f>SUM(O33:U33)</f>
        <v>12000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55.5" customHeight="1">
      <c r="A34" s="44"/>
      <c r="B34" s="85" t="s">
        <v>433</v>
      </c>
      <c r="C34" s="266" t="str">
        <f>+'MATRIZ PLURIANUAL'!N85</f>
        <v xml:space="preserve">HACER UN INVENTARIO PARA DETERMINAR LAS NECESIDADES DE VIVIENDA NUEVA.                                                                                                                                  </v>
      </c>
      <c r="D34" s="267"/>
      <c r="E34" s="268"/>
      <c r="F34" s="140">
        <f>+'MATRIZ PLURIANUAL'!AF85</f>
        <v>1</v>
      </c>
      <c r="G34" s="76" t="s">
        <v>346</v>
      </c>
      <c r="H34" s="77">
        <v>1</v>
      </c>
      <c r="I34" s="76" t="str">
        <f t="shared" si="0"/>
        <v>INVENTAR.</v>
      </c>
      <c r="J34" s="78">
        <f t="shared" si="1"/>
        <v>100</v>
      </c>
      <c r="K34" s="79" t="s">
        <v>110</v>
      </c>
      <c r="L34" s="273"/>
      <c r="M34" s="279"/>
      <c r="N34" s="231"/>
      <c r="O34" s="141">
        <f>+'MATRIZ PLURIANUAL'!AI85</f>
        <v>2500</v>
      </c>
      <c r="P34" s="87"/>
      <c r="Q34" s="87"/>
      <c r="R34" s="87"/>
      <c r="S34" s="87"/>
      <c r="T34" s="87"/>
      <c r="U34" s="87"/>
      <c r="V34" s="84">
        <f>+'MATRIZ PLURIANUAL'!W85</f>
        <v>1E-3</v>
      </c>
      <c r="W34" s="80">
        <f>SUM(O34:U34)</f>
        <v>2500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78.75" customHeight="1">
      <c r="A35" s="44"/>
      <c r="B35" s="85" t="s">
        <v>434</v>
      </c>
      <c r="C35" s="266" t="str">
        <f>+'MATRIZ PLURIANUAL'!N86</f>
        <v xml:space="preserve">BENEFICIAR A 30 FAMILIAS CON LA INSCRIPCIÓN DE UN PROGRAMA DE CONSTRUCCIÓN DE VIVIENDA EN SITIO PROPIO Y MEJORAMIENTO DE VIVIENDA.                                                                      </v>
      </c>
      <c r="D35" s="267"/>
      <c r="E35" s="268"/>
      <c r="F35" s="140">
        <f>+'MATRIZ PLURIANUAL'!AF86</f>
        <v>0</v>
      </c>
      <c r="G35" s="76" t="s">
        <v>345</v>
      </c>
      <c r="H35" s="77">
        <f>+'MATRIZ PLURIANUAL'!U86</f>
        <v>0</v>
      </c>
      <c r="I35" s="76" t="str">
        <f t="shared" si="0"/>
        <v>FAMILIAS</v>
      </c>
      <c r="J35" s="78" t="e">
        <f>H35/F35*100</f>
        <v>#DIV/0!</v>
      </c>
      <c r="K35" s="79" t="s">
        <v>110</v>
      </c>
      <c r="L35" s="136"/>
      <c r="M35" s="137"/>
      <c r="N35" s="138"/>
      <c r="O35" s="141">
        <f>+'MATRIZ PLURIANUAL'!AI86</f>
        <v>0</v>
      </c>
      <c r="P35" s="87"/>
      <c r="Q35" s="87"/>
      <c r="R35" s="87"/>
      <c r="S35" s="87"/>
      <c r="T35" s="87"/>
      <c r="U35" s="87"/>
      <c r="V35" s="84">
        <f>+'MATRIZ PLURIANUAL'!W86</f>
        <v>1E-3</v>
      </c>
      <c r="W35" s="80">
        <f>SUM(O35:U35)</f>
        <v>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12.75" customHeight="1">
      <c r="A36" s="44"/>
      <c r="B36" s="87"/>
      <c r="C36" s="88"/>
      <c r="D36" s="89"/>
      <c r="E36" s="90"/>
      <c r="F36" s="88"/>
      <c r="G36" s="90"/>
      <c r="H36" s="89"/>
      <c r="I36" s="90"/>
      <c r="J36" s="88"/>
      <c r="K36" s="90"/>
      <c r="L36" s="91"/>
      <c r="M36" s="92"/>
      <c r="N36" s="86"/>
      <c r="O36" s="93"/>
      <c r="P36" s="93"/>
      <c r="Q36" s="93"/>
      <c r="R36" s="93"/>
      <c r="S36" s="93"/>
      <c r="T36" s="93"/>
      <c r="U36" s="93"/>
      <c r="V36" s="93"/>
      <c r="W36" s="93"/>
      <c r="X36" s="263"/>
      <c r="Y36" s="264"/>
      <c r="Z36" s="264"/>
      <c r="AA36" s="265"/>
      <c r="AB36" s="269"/>
      <c r="AC36" s="270"/>
      <c r="AD36" s="271"/>
      <c r="AE36" s="45"/>
    </row>
    <row r="37" spans="1:31" ht="13.5" thickBot="1">
      <c r="A37" s="44"/>
      <c r="B37" s="87"/>
      <c r="C37" s="95"/>
      <c r="D37" s="96"/>
      <c r="E37" s="97"/>
      <c r="F37" s="98"/>
      <c r="G37" s="99"/>
      <c r="H37" s="96"/>
      <c r="I37" s="99"/>
      <c r="J37" s="95"/>
      <c r="K37" s="97"/>
      <c r="L37" s="100"/>
      <c r="M37" s="101"/>
      <c r="N37" s="102"/>
      <c r="O37" s="103"/>
      <c r="P37" s="103"/>
      <c r="Q37" s="103"/>
      <c r="R37" s="103"/>
      <c r="S37" s="103"/>
      <c r="T37" s="103"/>
      <c r="U37" s="103"/>
      <c r="V37" s="103"/>
      <c r="W37" s="103"/>
      <c r="X37" s="263"/>
      <c r="Y37" s="264"/>
      <c r="Z37" s="264"/>
      <c r="AA37" s="265"/>
      <c r="AB37" s="269"/>
      <c r="AC37" s="270"/>
      <c r="AD37" s="271"/>
      <c r="AE37" s="45"/>
    </row>
    <row r="38" spans="1:31" ht="13.5" thickBot="1">
      <c r="A38" s="44"/>
      <c r="B38" s="104"/>
      <c r="C38" s="258" t="s">
        <v>138</v>
      </c>
      <c r="D38" s="258"/>
      <c r="E38" s="258"/>
      <c r="F38" s="105"/>
      <c r="G38" s="106"/>
      <c r="H38" s="107"/>
      <c r="I38" s="108"/>
      <c r="J38" s="109"/>
      <c r="K38" s="108"/>
      <c r="L38" s="110">
        <f>SUM(L28:L37)</f>
        <v>480</v>
      </c>
      <c r="M38" s="111">
        <f>SUM(M28:M37)</f>
        <v>5.6717476072314783</v>
      </c>
      <c r="N38" s="112" t="s">
        <v>110</v>
      </c>
      <c r="O38" s="113">
        <f t="shared" ref="O38:U38" si="2">SUM(O27:O37)</f>
        <v>24000</v>
      </c>
      <c r="P38" s="113">
        <f t="shared" si="2"/>
        <v>0</v>
      </c>
      <c r="Q38" s="113">
        <f t="shared" si="2"/>
        <v>0</v>
      </c>
      <c r="R38" s="113">
        <f t="shared" si="2"/>
        <v>0</v>
      </c>
      <c r="S38" s="113">
        <f t="shared" si="2"/>
        <v>0</v>
      </c>
      <c r="T38" s="113">
        <f t="shared" si="2"/>
        <v>0</v>
      </c>
      <c r="U38" s="113">
        <f t="shared" si="2"/>
        <v>0</v>
      </c>
      <c r="V38" s="113">
        <f>SUM(V28:V37)</f>
        <v>8.0000000000000002E-3</v>
      </c>
      <c r="W38" s="113">
        <f>SUM(W27:W37)</f>
        <v>14500</v>
      </c>
      <c r="X38" s="114"/>
      <c r="Y38" s="115"/>
      <c r="Z38" s="115"/>
      <c r="AA38" s="99"/>
      <c r="AB38" s="98"/>
      <c r="AC38" s="115"/>
      <c r="AD38" s="99"/>
      <c r="AE38" s="45"/>
    </row>
    <row r="39" spans="1:31">
      <c r="A39" s="44"/>
      <c r="AE39" s="45"/>
    </row>
    <row r="40" spans="1:31">
      <c r="A40" s="44"/>
      <c r="C40" s="46"/>
      <c r="V40" s="46"/>
      <c r="AE40" s="45"/>
    </row>
    <row r="41" spans="1:31">
      <c r="A41" s="44"/>
      <c r="J41" s="116"/>
      <c r="AE41" s="45"/>
    </row>
    <row r="42" spans="1:31" ht="13.5" thickBot="1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9"/>
    </row>
    <row r="45" spans="1:31">
      <c r="C45" s="125" t="s">
        <v>139</v>
      </c>
    </row>
  </sheetData>
  <mergeCells count="52">
    <mergeCell ref="C35:E35"/>
    <mergeCell ref="C31:E31"/>
    <mergeCell ref="C32:E32"/>
    <mergeCell ref="C33:E33"/>
    <mergeCell ref="C34:E34"/>
    <mergeCell ref="C38:E38"/>
    <mergeCell ref="AB23:AD26"/>
    <mergeCell ref="W24:W26"/>
    <mergeCell ref="B23:N23"/>
    <mergeCell ref="O23:W23"/>
    <mergeCell ref="C30:E30"/>
    <mergeCell ref="C28:E28"/>
    <mergeCell ref="X30:AA30"/>
    <mergeCell ref="AB30:AD30"/>
    <mergeCell ref="AB28:AD28"/>
    <mergeCell ref="X28:AA28"/>
    <mergeCell ref="C29:E29"/>
    <mergeCell ref="X29:AA29"/>
    <mergeCell ref="AB34:AD34"/>
    <mergeCell ref="AB29:AD29"/>
    <mergeCell ref="X32:AA32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M24:N26"/>
    <mergeCell ref="B13:Z13"/>
    <mergeCell ref="V24:V26"/>
    <mergeCell ref="F24:G26"/>
    <mergeCell ref="J24:K26"/>
    <mergeCell ref="D21:J21"/>
    <mergeCell ref="J20:K20"/>
    <mergeCell ref="X37:AA37"/>
    <mergeCell ref="AB37:AD37"/>
    <mergeCell ref="L28:L34"/>
    <mergeCell ref="M28:M34"/>
    <mergeCell ref="N28:N34"/>
    <mergeCell ref="X35:AA35"/>
    <mergeCell ref="AB35:AD35"/>
    <mergeCell ref="X36:AA36"/>
    <mergeCell ref="AB36:AD36"/>
    <mergeCell ref="X34:AA34"/>
    <mergeCell ref="AB32:AD32"/>
    <mergeCell ref="X33:AA33"/>
    <mergeCell ref="AB33:AD33"/>
    <mergeCell ref="X31:AA31"/>
    <mergeCell ref="AB31:AD31"/>
  </mergeCells>
  <phoneticPr fontId="0" type="noConversion"/>
  <hyperlinks>
    <hyperlink ref="C45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3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5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PLURIANUAL'!B69</f>
        <v>INFRAESTRUCTURA PARA EL DESARROLLO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PLURIANUAL'!C87</f>
        <v>AGROPECUARIO</v>
      </c>
      <c r="E20" s="132"/>
      <c r="J20" s="257" t="s">
        <v>107</v>
      </c>
      <c r="K20" s="257"/>
      <c r="L20" s="47" t="s">
        <v>353</v>
      </c>
      <c r="N20" s="56"/>
      <c r="O20" s="248" t="str">
        <f>+'MATRIZ PLURIANUAL'!F87</f>
        <v xml:space="preserve">INCREMENTAR LA PRODUCTIVIDAD Y RENTABILIDAD EN BENEFICIO DE LAS CONDICIONES DE VIDA DEL 50% LA POBLACIÓN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L36</f>
        <v>0</v>
      </c>
      <c r="Y20" s="40" t="s">
        <v>109</v>
      </c>
      <c r="Z20" s="234">
        <f>U19</f>
        <v>8463</v>
      </c>
      <c r="AA20" s="234"/>
      <c r="AC20" s="57">
        <f>(X20/Z20)*100</f>
        <v>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PLURIANUAL'!E87</f>
        <v xml:space="preserve">PRODUCCION Y DESARROLLO AGROPECUARIO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6" customHeight="1">
      <c r="A28" s="44"/>
      <c r="B28" s="74" t="s">
        <v>132</v>
      </c>
      <c r="C28" s="266" t="str">
        <f>+'MATRIZ PLURIANUAL'!N87</f>
        <v xml:space="preserve">COFINANCIAR DOS (2) PROYECTOS DE ADECUACIÓN DE TIERRAS PARA LAS CONVOCATORIAS DE AIS DEL MADR                                                                                                           </v>
      </c>
      <c r="D28" s="267"/>
      <c r="E28" s="268"/>
      <c r="F28" s="140">
        <f>+'MATRIZ PLURIANUAL'!AF87</f>
        <v>1</v>
      </c>
      <c r="G28" s="76" t="s">
        <v>342</v>
      </c>
      <c r="H28" s="77">
        <f>+'MATRIZ PLURIANUAL'!U87</f>
        <v>0</v>
      </c>
      <c r="I28" s="76" t="str">
        <f>+G28</f>
        <v>PROYCT.</v>
      </c>
      <c r="J28" s="78">
        <f>H28/F28*100</f>
        <v>0</v>
      </c>
      <c r="K28" s="131" t="s">
        <v>110</v>
      </c>
      <c r="L28" s="272">
        <v>0</v>
      </c>
      <c r="M28" s="278">
        <f>L28/$U$19*100</f>
        <v>0</v>
      </c>
      <c r="N28" s="230" t="s">
        <v>110</v>
      </c>
      <c r="O28" s="141">
        <f>+'MATRIZ PLURIANUAL'!AI87</f>
        <v>8000</v>
      </c>
      <c r="P28" s="80"/>
      <c r="Q28" s="80"/>
      <c r="R28" s="83"/>
      <c r="S28" s="83"/>
      <c r="T28" s="80"/>
      <c r="U28" s="80"/>
      <c r="V28" s="84">
        <f>+'MATRIZ PLURIANUAL'!W87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52.5" customHeight="1">
      <c r="A29" s="44"/>
      <c r="B29" s="74" t="s">
        <v>136</v>
      </c>
      <c r="C29" s="266" t="str">
        <f>+'MATRIZ PLURIANUAL'!N88</f>
        <v xml:space="preserve">INSCRIBIR UN (1) PROYECTO DE ADQUISICIÓN DE TIERRAS PARA LOS CAMPESINOS MÁS DESFAVORECIDOS                                                                                                              </v>
      </c>
      <c r="D29" s="267"/>
      <c r="E29" s="268"/>
      <c r="F29" s="140">
        <f>+'MATRIZ PLURIANUAL'!AF88</f>
        <v>0</v>
      </c>
      <c r="G29" s="76" t="s">
        <v>347</v>
      </c>
      <c r="H29" s="77">
        <f>+'MATRIZ PLURIANUAL'!U88</f>
        <v>0</v>
      </c>
      <c r="I29" s="76" t="str">
        <f>+G29</f>
        <v>PROYECT.</v>
      </c>
      <c r="J29" s="78" t="e">
        <f>H29/F29*100</f>
        <v>#DIV/0!</v>
      </c>
      <c r="K29" s="79" t="s">
        <v>110</v>
      </c>
      <c r="L29" s="273"/>
      <c r="M29" s="279"/>
      <c r="N29" s="231"/>
      <c r="O29" s="141">
        <f>+'MATRIZ PLURIANUAL'!AI88</f>
        <v>0</v>
      </c>
      <c r="P29" s="80"/>
      <c r="Q29" s="82"/>
      <c r="R29" s="83"/>
      <c r="S29" s="83"/>
      <c r="T29" s="80"/>
      <c r="U29" s="80"/>
      <c r="V29" s="84">
        <f>+'MATRIZ PLURIANUAL'!W88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84.75" customHeight="1">
      <c r="A30" s="44"/>
      <c r="B30" s="85" t="s">
        <v>137</v>
      </c>
      <c r="C30" s="266" t="str">
        <f>+'MATRIZ PLURIANUAL'!N89</f>
        <v xml:space="preserve">APOYO A SEIS (6) CADENAS PRODUCTIVAS PROMISORIAS DEL MUNICIPIO (CAÑA PANELERA, FRUTALES (MANGO, AGUACATE, CÍTRICOS), CACAO, CARNICA, CAFÉ Y AROMÁTICAS).                                                </v>
      </c>
      <c r="D30" s="267"/>
      <c r="E30" s="268"/>
      <c r="F30" s="140">
        <f>+'MATRIZ PLURIANUAL'!AF89</f>
        <v>4</v>
      </c>
      <c r="G30" s="76" t="s">
        <v>350</v>
      </c>
      <c r="H30" s="77">
        <v>3</v>
      </c>
      <c r="I30" s="76" t="str">
        <f>+G30</f>
        <v>CADENAS</v>
      </c>
      <c r="J30" s="78">
        <f>H30/F30*100</f>
        <v>75</v>
      </c>
      <c r="K30" s="79" t="s">
        <v>110</v>
      </c>
      <c r="L30" s="273"/>
      <c r="M30" s="279"/>
      <c r="N30" s="231"/>
      <c r="O30" s="141">
        <f>+'MATRIZ PLURIANUAL'!AI89</f>
        <v>4500</v>
      </c>
      <c r="P30" s="81"/>
      <c r="Q30" s="82"/>
      <c r="R30" s="83"/>
      <c r="S30" s="83"/>
      <c r="T30" s="80"/>
      <c r="U30" s="80"/>
      <c r="V30" s="84">
        <f>+'MATRIZ PLURIANUAL'!W89</f>
        <v>1E-3</v>
      </c>
      <c r="W30" s="80">
        <f>SUM(O30:U30)</f>
        <v>4500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59.25" customHeight="1">
      <c r="A31" s="44"/>
      <c r="B31" s="85" t="s">
        <v>430</v>
      </c>
      <c r="C31" s="266" t="str">
        <f>+'MATRIZ PLURIANUAL'!N90</f>
        <v xml:space="preserve">CONSTRUCCIÓN DE UN (1)  CENTRO DE PROCESAMIENTO DE PANELA EN EL MUNICIPIO DE APULO.                                                                                                                     </v>
      </c>
      <c r="D31" s="267"/>
      <c r="E31" s="268"/>
      <c r="F31" s="140">
        <f>+'MATRIZ PLURIANUAL'!AF90</f>
        <v>1</v>
      </c>
      <c r="G31" s="76" t="s">
        <v>351</v>
      </c>
      <c r="H31" s="77">
        <f>+'MATRIZ PLURIANUAL'!U90</f>
        <v>0</v>
      </c>
      <c r="I31" s="76" t="str">
        <f>+G31</f>
        <v>CENTRO</v>
      </c>
      <c r="J31" s="78">
        <f>H31/F31*100</f>
        <v>0</v>
      </c>
      <c r="K31" s="79" t="s">
        <v>110</v>
      </c>
      <c r="L31" s="273"/>
      <c r="M31" s="279"/>
      <c r="N31" s="231"/>
      <c r="O31" s="141">
        <f>+'MATRIZ PLURIANUAL'!AI90</f>
        <v>1000</v>
      </c>
      <c r="P31" s="80"/>
      <c r="Q31" s="87"/>
      <c r="R31" s="87"/>
      <c r="S31" s="87"/>
      <c r="T31" s="87"/>
      <c r="U31" s="87"/>
      <c r="V31" s="84">
        <f>+'MATRIZ PLURIANUAL'!W90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61.5" customHeight="1">
      <c r="A32" s="44"/>
      <c r="B32" s="85" t="s">
        <v>431</v>
      </c>
      <c r="C32" s="266" t="str">
        <f>+'MATRIZ PLURIANUAL'!N91</f>
        <v xml:space="preserve">ELABORAR UN (1) CENSO AGROPECUARIO Y DE PRODUCTORES EN EL MUNICIPIO DE APULO                                                                                                                            </v>
      </c>
      <c r="D32" s="267"/>
      <c r="E32" s="268"/>
      <c r="F32" s="140">
        <f>+'MATRIZ PLURIANUAL'!AF91</f>
        <v>1</v>
      </c>
      <c r="G32" s="76" t="s">
        <v>352</v>
      </c>
      <c r="H32" s="77">
        <v>1</v>
      </c>
      <c r="I32" s="76" t="str">
        <f>+G32</f>
        <v>CENSO</v>
      </c>
      <c r="J32" s="78">
        <f>H32/F32*100</f>
        <v>100</v>
      </c>
      <c r="K32" s="79" t="s">
        <v>110</v>
      </c>
      <c r="L32" s="273"/>
      <c r="M32" s="279"/>
      <c r="N32" s="231"/>
      <c r="O32" s="141">
        <f>+'MATRIZ PLURIANUAL'!AI91</f>
        <v>0</v>
      </c>
      <c r="P32" s="87"/>
      <c r="Q32" s="87"/>
      <c r="R32" s="87"/>
      <c r="S32" s="87"/>
      <c r="T32" s="87"/>
      <c r="U32" s="87"/>
      <c r="V32" s="84">
        <f>+'MATRIZ PLURIANUAL'!W91</f>
        <v>1E-3</v>
      </c>
      <c r="W32" s="80">
        <f>SUM(O32:U32)</f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>
      <c r="A33" s="44"/>
      <c r="B33" s="85"/>
      <c r="C33" s="266"/>
      <c r="D33" s="267"/>
      <c r="E33" s="268"/>
      <c r="F33" s="77"/>
      <c r="G33" s="76"/>
      <c r="H33" s="77"/>
      <c r="I33" s="76"/>
      <c r="J33" s="78"/>
      <c r="K33" s="79"/>
      <c r="L33" s="136"/>
      <c r="M33" s="137"/>
      <c r="N33" s="138"/>
      <c r="O33" s="80"/>
      <c r="P33" s="87"/>
      <c r="Q33" s="87"/>
      <c r="R33" s="87"/>
      <c r="S33" s="87"/>
      <c r="T33" s="87"/>
      <c r="U33" s="87"/>
      <c r="V33" s="84"/>
      <c r="W33" s="80"/>
      <c r="X33" s="263"/>
      <c r="Y33" s="264"/>
      <c r="Z33" s="264"/>
      <c r="AA33" s="265"/>
      <c r="AB33" s="269"/>
      <c r="AC33" s="270"/>
      <c r="AD33" s="271"/>
      <c r="AE33" s="45"/>
    </row>
    <row r="34" spans="1:31" ht="12.75" customHeight="1">
      <c r="A34" s="44"/>
      <c r="B34" s="87"/>
      <c r="C34" s="88"/>
      <c r="D34" s="89"/>
      <c r="E34" s="90"/>
      <c r="F34" s="88"/>
      <c r="G34" s="90"/>
      <c r="H34" s="89"/>
      <c r="I34" s="90"/>
      <c r="J34" s="88"/>
      <c r="K34" s="90"/>
      <c r="L34" s="91"/>
      <c r="M34" s="92"/>
      <c r="N34" s="86"/>
      <c r="O34" s="93"/>
      <c r="P34" s="93"/>
      <c r="Q34" s="93"/>
      <c r="R34" s="93"/>
      <c r="S34" s="93"/>
      <c r="T34" s="93"/>
      <c r="U34" s="93"/>
      <c r="V34" s="93"/>
      <c r="W34" s="93"/>
      <c r="X34" s="263"/>
      <c r="Y34" s="264"/>
      <c r="Z34" s="264"/>
      <c r="AA34" s="265"/>
      <c r="AB34" s="269"/>
      <c r="AC34" s="270"/>
      <c r="AD34" s="271"/>
      <c r="AE34" s="45"/>
    </row>
    <row r="35" spans="1:31" ht="13.5" thickBot="1">
      <c r="A35" s="44"/>
      <c r="B35" s="87"/>
      <c r="C35" s="95"/>
      <c r="D35" s="96"/>
      <c r="E35" s="97"/>
      <c r="F35" s="98"/>
      <c r="G35" s="99"/>
      <c r="H35" s="96"/>
      <c r="I35" s="99"/>
      <c r="J35" s="95"/>
      <c r="K35" s="97"/>
      <c r="L35" s="100"/>
      <c r="M35" s="101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263"/>
      <c r="Y35" s="264"/>
      <c r="Z35" s="264"/>
      <c r="AA35" s="265"/>
      <c r="AB35" s="269"/>
      <c r="AC35" s="270"/>
      <c r="AD35" s="271"/>
      <c r="AE35" s="45"/>
    </row>
    <row r="36" spans="1:31" ht="13.5" thickBot="1">
      <c r="A36" s="44"/>
      <c r="B36" s="104"/>
      <c r="C36" s="258" t="s">
        <v>138</v>
      </c>
      <c r="D36" s="258"/>
      <c r="E36" s="258"/>
      <c r="F36" s="105"/>
      <c r="G36" s="106"/>
      <c r="H36" s="107"/>
      <c r="I36" s="108"/>
      <c r="J36" s="109"/>
      <c r="K36" s="108"/>
      <c r="L36" s="110">
        <f>SUM(L28:L35)</f>
        <v>0</v>
      </c>
      <c r="M36" s="111">
        <f>SUM(M28:M35)</f>
        <v>0</v>
      </c>
      <c r="N36" s="112" t="s">
        <v>110</v>
      </c>
      <c r="O36" s="113">
        <f t="shared" ref="O36:U36" si="0">SUM(O27:O35)</f>
        <v>13500</v>
      </c>
      <c r="P36" s="113">
        <f t="shared" si="0"/>
        <v>0</v>
      </c>
      <c r="Q36" s="113">
        <f t="shared" si="0"/>
        <v>0</v>
      </c>
      <c r="R36" s="113">
        <f t="shared" si="0"/>
        <v>0</v>
      </c>
      <c r="S36" s="113">
        <f t="shared" si="0"/>
        <v>0</v>
      </c>
      <c r="T36" s="113">
        <f t="shared" si="0"/>
        <v>0</v>
      </c>
      <c r="U36" s="113">
        <f t="shared" si="0"/>
        <v>0</v>
      </c>
      <c r="V36" s="113">
        <f>SUM(V28:V35)</f>
        <v>5.0000000000000001E-3</v>
      </c>
      <c r="W36" s="113">
        <f>SUM(W27:W35)</f>
        <v>4500</v>
      </c>
      <c r="X36" s="114"/>
      <c r="Y36" s="115"/>
      <c r="Z36" s="115"/>
      <c r="AA36" s="99"/>
      <c r="AB36" s="98"/>
      <c r="AC36" s="115"/>
      <c r="AD36" s="99"/>
      <c r="AE36" s="45"/>
    </row>
    <row r="37" spans="1:31">
      <c r="A37" s="44"/>
      <c r="AE37" s="45"/>
    </row>
    <row r="38" spans="1:31">
      <c r="A38" s="44"/>
      <c r="C38" s="46"/>
      <c r="V38" s="46"/>
      <c r="AE38" s="45"/>
    </row>
    <row r="39" spans="1:31">
      <c r="A39" s="44"/>
      <c r="J39" s="116"/>
      <c r="AE39" s="45"/>
    </row>
    <row r="40" spans="1:31" ht="13.5" thickBot="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9"/>
    </row>
    <row r="43" spans="1:31">
      <c r="C43" s="125" t="s">
        <v>139</v>
      </c>
    </row>
  </sheetData>
  <mergeCells count="46">
    <mergeCell ref="AB32:AD32"/>
    <mergeCell ref="X31:AA31"/>
    <mergeCell ref="AB31:AD31"/>
    <mergeCell ref="X35:AA35"/>
    <mergeCell ref="AB35:AD35"/>
    <mergeCell ref="X33:AA33"/>
    <mergeCell ref="AB33:AD33"/>
    <mergeCell ref="X34:AA34"/>
    <mergeCell ref="AB34:AD34"/>
    <mergeCell ref="J20:K20"/>
    <mergeCell ref="X32:AA32"/>
    <mergeCell ref="L28:L32"/>
    <mergeCell ref="M28:M32"/>
    <mergeCell ref="N28:N32"/>
    <mergeCell ref="AB29:AD29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M24:N26"/>
    <mergeCell ref="B13:Z13"/>
    <mergeCell ref="V24:V26"/>
    <mergeCell ref="F24:G26"/>
    <mergeCell ref="J24:K26"/>
    <mergeCell ref="D21:J21"/>
    <mergeCell ref="C33:E33"/>
    <mergeCell ref="C31:E31"/>
    <mergeCell ref="C32:E32"/>
    <mergeCell ref="C36:E36"/>
    <mergeCell ref="AB23:AD26"/>
    <mergeCell ref="W24:W26"/>
    <mergeCell ref="B23:N23"/>
    <mergeCell ref="O23:W23"/>
    <mergeCell ref="C30:E30"/>
    <mergeCell ref="C28:E28"/>
    <mergeCell ref="X30:AA30"/>
    <mergeCell ref="AB30:AD30"/>
    <mergeCell ref="AB28:AD28"/>
    <mergeCell ref="X28:AA28"/>
    <mergeCell ref="C29:E29"/>
    <mergeCell ref="X29:AA29"/>
  </mergeCells>
  <phoneticPr fontId="0" type="noConversion"/>
  <hyperlinks>
    <hyperlink ref="C43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3"/>
  <sheetViews>
    <sheetView view="pageBreakPreview" zoomScale="70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3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6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PLURIANUAL'!B69</f>
        <v>INFRAESTRUCTURA PARA EL DESARROLLO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5005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PLURIANUAL'!C87</f>
        <v>AGROPECUARIO</v>
      </c>
      <c r="E20" s="132"/>
      <c r="J20" s="257" t="s">
        <v>107</v>
      </c>
      <c r="K20" s="257"/>
      <c r="L20" s="47" t="s">
        <v>363</v>
      </c>
      <c r="N20" s="56"/>
      <c r="O20" s="248" t="str">
        <f>+'MATRIZ PLURIANUAL'!F92</f>
        <v xml:space="preserve">INCREMENTAR LOS SERVICIOS DE A ASISTENCIA TÉCNICA DIRECTA A 200 PRODUCTORES DEL MUNICIPIO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L36</f>
        <v>578</v>
      </c>
      <c r="Y20" s="40" t="s">
        <v>109</v>
      </c>
      <c r="Z20" s="234">
        <f>U19</f>
        <v>5005</v>
      </c>
      <c r="AA20" s="234"/>
      <c r="AC20" s="57">
        <f>(X20/Z20)*100</f>
        <v>11.548451548451547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PLURIANUAL'!E92</f>
        <v>ASISTENCIA AGROPECUARIA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6" customHeight="1">
      <c r="A28" s="44"/>
      <c r="B28" s="74" t="s">
        <v>132</v>
      </c>
      <c r="C28" s="266" t="str">
        <f>+'MATRIZ PLURIANUAL'!N92</f>
        <v xml:space="preserve">ATENDER TÉCNICAMENTE  200 PRODUCTORES AGROPECUARIOS DEL MUNICIPIO                                                                                                                                       </v>
      </c>
      <c r="D28" s="267"/>
      <c r="E28" s="268"/>
      <c r="F28" s="140">
        <f>+'MATRIZ PLURIANUAL'!AF92</f>
        <v>145</v>
      </c>
      <c r="G28" s="76" t="s">
        <v>342</v>
      </c>
      <c r="H28" s="77">
        <v>145</v>
      </c>
      <c r="I28" s="76" t="str">
        <f>+G28</f>
        <v>PROYCT.</v>
      </c>
      <c r="J28" s="78">
        <f>H28/F28*100</f>
        <v>100</v>
      </c>
      <c r="K28" s="131" t="s">
        <v>110</v>
      </c>
      <c r="L28" s="289">
        <v>578</v>
      </c>
      <c r="M28" s="290">
        <f>L28/$U$19*100</f>
        <v>11.548451548451547</v>
      </c>
      <c r="N28" s="291" t="s">
        <v>110</v>
      </c>
      <c r="O28" s="141">
        <f>+'MATRIZ PLURIANUAL'!AI87</f>
        <v>8000</v>
      </c>
      <c r="P28" s="80">
        <f>1500*12</f>
        <v>18000</v>
      </c>
      <c r="Q28" s="80"/>
      <c r="R28" s="83"/>
      <c r="S28" s="83"/>
      <c r="T28" s="80"/>
      <c r="U28" s="80"/>
      <c r="V28" s="84">
        <f>+'MATRIZ PLURIANUAL'!W87</f>
        <v>1E-3</v>
      </c>
      <c r="W28" s="80">
        <f>SUM(P28:U28)</f>
        <v>18000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52.5" customHeight="1">
      <c r="A29" s="44"/>
      <c r="B29" s="74" t="s">
        <v>136</v>
      </c>
      <c r="C29" s="266" t="str">
        <f>+'MATRIZ PLURIANUAL'!N93</f>
        <v xml:space="preserve">CAPACITAR EN INNOVACIÓN TECNOLÓGICA COMO MÍNIMO A 100 PRODUCTORES DEL MUNICIPIO                                                                                                                         </v>
      </c>
      <c r="D29" s="267"/>
      <c r="E29" s="268"/>
      <c r="F29" s="140">
        <f>+'MATRIZ PLURIANUAL'!AF93</f>
        <v>70</v>
      </c>
      <c r="G29" s="76" t="s">
        <v>347</v>
      </c>
      <c r="H29" s="77">
        <v>70</v>
      </c>
      <c r="I29" s="76" t="str">
        <f>+G29</f>
        <v>PROYECT.</v>
      </c>
      <c r="J29" s="78">
        <f>H29/F29*100</f>
        <v>100</v>
      </c>
      <c r="K29" s="79" t="s">
        <v>110</v>
      </c>
      <c r="L29" s="289"/>
      <c r="M29" s="290"/>
      <c r="N29" s="291"/>
      <c r="O29" s="141">
        <f>+'MATRIZ PLURIANUAL'!AI88</f>
        <v>0</v>
      </c>
      <c r="P29" s="80"/>
      <c r="Q29" s="82"/>
      <c r="R29" s="83"/>
      <c r="S29" s="83"/>
      <c r="T29" s="80"/>
      <c r="U29" s="80"/>
      <c r="V29" s="84">
        <f>+'MATRIZ PLURIANUAL'!W88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>
      <c r="A30" s="44"/>
      <c r="B30" s="85"/>
      <c r="C30" s="266"/>
      <c r="D30" s="267"/>
      <c r="E30" s="268"/>
      <c r="F30" s="140"/>
      <c r="G30" s="76"/>
      <c r="H30" s="77"/>
      <c r="I30" s="76"/>
      <c r="J30" s="78"/>
      <c r="K30" s="79"/>
      <c r="L30" s="136"/>
      <c r="M30" s="137"/>
      <c r="N30" s="138"/>
      <c r="O30" s="141"/>
      <c r="P30" s="81"/>
      <c r="Q30" s="82"/>
      <c r="R30" s="83"/>
      <c r="S30" s="83"/>
      <c r="T30" s="80"/>
      <c r="U30" s="80"/>
      <c r="V30" s="84"/>
      <c r="W30" s="80"/>
      <c r="X30" s="263"/>
      <c r="Y30" s="264"/>
      <c r="Z30" s="264"/>
      <c r="AA30" s="265"/>
      <c r="AB30" s="269"/>
      <c r="AC30" s="270"/>
      <c r="AD30" s="271"/>
      <c r="AE30" s="45"/>
    </row>
    <row r="31" spans="1:31">
      <c r="A31" s="44"/>
      <c r="B31" s="85"/>
      <c r="C31" s="266"/>
      <c r="D31" s="267"/>
      <c r="E31" s="268"/>
      <c r="F31" s="140"/>
      <c r="G31" s="76"/>
      <c r="H31" s="77"/>
      <c r="I31" s="76"/>
      <c r="J31" s="78"/>
      <c r="K31" s="79"/>
      <c r="L31" s="136"/>
      <c r="M31" s="137"/>
      <c r="N31" s="138"/>
      <c r="O31" s="141"/>
      <c r="P31" s="80"/>
      <c r="Q31" s="87"/>
      <c r="R31" s="87"/>
      <c r="S31" s="87"/>
      <c r="T31" s="87"/>
      <c r="U31" s="87"/>
      <c r="V31" s="84"/>
      <c r="W31" s="80"/>
      <c r="X31" s="263"/>
      <c r="Y31" s="264"/>
      <c r="Z31" s="264"/>
      <c r="AA31" s="265"/>
      <c r="AB31" s="269"/>
      <c r="AC31" s="270"/>
      <c r="AD31" s="271"/>
      <c r="AE31" s="45"/>
    </row>
    <row r="32" spans="1:31">
      <c r="A32" s="44"/>
      <c r="B32" s="85"/>
      <c r="C32" s="266"/>
      <c r="D32" s="267"/>
      <c r="E32" s="268"/>
      <c r="F32" s="140"/>
      <c r="G32" s="76"/>
      <c r="H32" s="77"/>
      <c r="I32" s="76"/>
      <c r="J32" s="78"/>
      <c r="K32" s="79"/>
      <c r="L32" s="136"/>
      <c r="M32" s="137"/>
      <c r="N32" s="138"/>
      <c r="O32" s="141"/>
      <c r="P32" s="87"/>
      <c r="Q32" s="87"/>
      <c r="R32" s="87"/>
      <c r="S32" s="87"/>
      <c r="T32" s="87"/>
      <c r="U32" s="87"/>
      <c r="V32" s="84"/>
      <c r="W32" s="80"/>
      <c r="X32" s="263"/>
      <c r="Y32" s="264"/>
      <c r="Z32" s="264"/>
      <c r="AA32" s="265"/>
      <c r="AB32" s="269"/>
      <c r="AC32" s="270"/>
      <c r="AD32" s="271"/>
      <c r="AE32" s="45"/>
    </row>
    <row r="33" spans="1:31">
      <c r="A33" s="44"/>
      <c r="B33" s="85"/>
      <c r="C33" s="266"/>
      <c r="D33" s="267"/>
      <c r="E33" s="268"/>
      <c r="F33" s="77"/>
      <c r="G33" s="76"/>
      <c r="H33" s="77"/>
      <c r="I33" s="76"/>
      <c r="J33" s="78"/>
      <c r="K33" s="79"/>
      <c r="L33" s="136"/>
      <c r="M33" s="137"/>
      <c r="N33" s="138"/>
      <c r="O33" s="80"/>
      <c r="P33" s="87"/>
      <c r="Q33" s="87"/>
      <c r="R33" s="87"/>
      <c r="S33" s="87"/>
      <c r="T33" s="87"/>
      <c r="U33" s="87"/>
      <c r="V33" s="84"/>
      <c r="W33" s="80"/>
      <c r="X33" s="263"/>
      <c r="Y33" s="264"/>
      <c r="Z33" s="264"/>
      <c r="AA33" s="265"/>
      <c r="AB33" s="269"/>
      <c r="AC33" s="270"/>
      <c r="AD33" s="271"/>
      <c r="AE33" s="45"/>
    </row>
    <row r="34" spans="1:31" ht="12.75" customHeight="1">
      <c r="A34" s="44"/>
      <c r="B34" s="87"/>
      <c r="C34" s="88"/>
      <c r="D34" s="89"/>
      <c r="E34" s="90"/>
      <c r="F34" s="88"/>
      <c r="G34" s="90"/>
      <c r="H34" s="89"/>
      <c r="I34" s="90"/>
      <c r="J34" s="88"/>
      <c r="K34" s="90"/>
      <c r="L34" s="91"/>
      <c r="M34" s="92"/>
      <c r="N34" s="86"/>
      <c r="O34" s="93"/>
      <c r="P34" s="93"/>
      <c r="Q34" s="93"/>
      <c r="R34" s="93"/>
      <c r="S34" s="93"/>
      <c r="T34" s="93"/>
      <c r="U34" s="93"/>
      <c r="V34" s="93"/>
      <c r="W34" s="93"/>
      <c r="X34" s="263"/>
      <c r="Y34" s="264"/>
      <c r="Z34" s="264"/>
      <c r="AA34" s="265"/>
      <c r="AB34" s="269"/>
      <c r="AC34" s="270"/>
      <c r="AD34" s="271"/>
      <c r="AE34" s="45"/>
    </row>
    <row r="35" spans="1:31" ht="13.5" thickBot="1">
      <c r="A35" s="44"/>
      <c r="B35" s="87"/>
      <c r="C35" s="95"/>
      <c r="D35" s="96"/>
      <c r="E35" s="97"/>
      <c r="F35" s="98"/>
      <c r="G35" s="99"/>
      <c r="H35" s="96"/>
      <c r="I35" s="99"/>
      <c r="J35" s="95"/>
      <c r="K35" s="97"/>
      <c r="L35" s="100"/>
      <c r="M35" s="101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263"/>
      <c r="Y35" s="264"/>
      <c r="Z35" s="264"/>
      <c r="AA35" s="265"/>
      <c r="AB35" s="269"/>
      <c r="AC35" s="270"/>
      <c r="AD35" s="271"/>
      <c r="AE35" s="45"/>
    </row>
    <row r="36" spans="1:31" ht="13.5" thickBot="1">
      <c r="A36" s="44"/>
      <c r="B36" s="104"/>
      <c r="C36" s="258" t="s">
        <v>138</v>
      </c>
      <c r="D36" s="258"/>
      <c r="E36" s="258"/>
      <c r="F36" s="105"/>
      <c r="G36" s="106"/>
      <c r="H36" s="107"/>
      <c r="I36" s="108"/>
      <c r="J36" s="109"/>
      <c r="K36" s="108"/>
      <c r="L36" s="110">
        <f>SUM(L28:L35)</f>
        <v>578</v>
      </c>
      <c r="M36" s="111">
        <f>SUM(M28:M35)</f>
        <v>11.548451548451547</v>
      </c>
      <c r="N36" s="112" t="s">
        <v>110</v>
      </c>
      <c r="O36" s="113">
        <f t="shared" ref="O36:U36" si="0">SUM(O27:O35)</f>
        <v>8000</v>
      </c>
      <c r="P36" s="113">
        <f t="shared" si="0"/>
        <v>18000</v>
      </c>
      <c r="Q36" s="113">
        <f t="shared" si="0"/>
        <v>0</v>
      </c>
      <c r="R36" s="113">
        <f t="shared" si="0"/>
        <v>0</v>
      </c>
      <c r="S36" s="113">
        <f t="shared" si="0"/>
        <v>0</v>
      </c>
      <c r="T36" s="113">
        <f t="shared" si="0"/>
        <v>0</v>
      </c>
      <c r="U36" s="113">
        <f t="shared" si="0"/>
        <v>0</v>
      </c>
      <c r="V36" s="113">
        <f>SUM(V28:V35)</f>
        <v>2E-3</v>
      </c>
      <c r="W36" s="113">
        <f>SUM(W27:W35)</f>
        <v>18000</v>
      </c>
      <c r="X36" s="114"/>
      <c r="Y36" s="115"/>
      <c r="Z36" s="115"/>
      <c r="AA36" s="99"/>
      <c r="AB36" s="98"/>
      <c r="AC36" s="115"/>
      <c r="AD36" s="99"/>
      <c r="AE36" s="45"/>
    </row>
    <row r="37" spans="1:31">
      <c r="A37" s="44"/>
      <c r="AE37" s="45"/>
    </row>
    <row r="38" spans="1:31">
      <c r="A38" s="44"/>
      <c r="C38" s="46"/>
      <c r="V38" s="46"/>
      <c r="AE38" s="45"/>
    </row>
    <row r="39" spans="1:31">
      <c r="A39" s="44"/>
      <c r="J39" s="116"/>
      <c r="AE39" s="45"/>
    </row>
    <row r="40" spans="1:31" ht="13.5" thickBot="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9"/>
    </row>
    <row r="43" spans="1:31">
      <c r="C43" s="125" t="s">
        <v>139</v>
      </c>
    </row>
  </sheetData>
  <mergeCells count="46">
    <mergeCell ref="C36:E36"/>
    <mergeCell ref="AB23:AD26"/>
    <mergeCell ref="W24:W26"/>
    <mergeCell ref="B23:N23"/>
    <mergeCell ref="O23:W23"/>
    <mergeCell ref="C33:E33"/>
    <mergeCell ref="C31:E31"/>
    <mergeCell ref="C32:E32"/>
    <mergeCell ref="X30:AA30"/>
    <mergeCell ref="AB30:AD30"/>
    <mergeCell ref="AB28:AD28"/>
    <mergeCell ref="X28:AA28"/>
    <mergeCell ref="AB29:AD29"/>
    <mergeCell ref="C29:E29"/>
    <mergeCell ref="X29:AA29"/>
    <mergeCell ref="L28:L29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M24:N26"/>
    <mergeCell ref="X31:AA31"/>
    <mergeCell ref="AB31:AD31"/>
    <mergeCell ref="B13:Z13"/>
    <mergeCell ref="V24:V26"/>
    <mergeCell ref="F24:G26"/>
    <mergeCell ref="J24:K26"/>
    <mergeCell ref="D21:J21"/>
    <mergeCell ref="J20:K20"/>
    <mergeCell ref="C30:E30"/>
    <mergeCell ref="C28:E28"/>
    <mergeCell ref="M28:M29"/>
    <mergeCell ref="N28:N29"/>
    <mergeCell ref="X32:AA32"/>
    <mergeCell ref="AB32:AD32"/>
    <mergeCell ref="X35:AA35"/>
    <mergeCell ref="AB35:AD35"/>
    <mergeCell ref="X33:AA33"/>
    <mergeCell ref="AB33:AD33"/>
    <mergeCell ref="X34:AA34"/>
    <mergeCell ref="AB34:AD34"/>
  </mergeCells>
  <phoneticPr fontId="0" type="noConversion"/>
  <hyperlinks>
    <hyperlink ref="C43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8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4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PLURIANUAL'!B69</f>
        <v>INFRAESTRUCTURA PARA EL DESARROLLO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PLURIANUAL'!C94</f>
        <v>VIAS</v>
      </c>
      <c r="E20" s="132"/>
      <c r="J20" s="257" t="s">
        <v>107</v>
      </c>
      <c r="K20" s="257"/>
      <c r="L20" s="47" t="s">
        <v>362</v>
      </c>
      <c r="N20" s="56"/>
      <c r="O20" s="248" t="str">
        <f>+'MATRIZ PLURIANUAL'!F94</f>
        <v xml:space="preserve">MEJORAR LA MOVILIDAD EN PRO DEL DESARROLLO MUNICIPAL  EN UN 90%                      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L41</f>
        <v>7090</v>
      </c>
      <c r="Y20" s="40" t="s">
        <v>109</v>
      </c>
      <c r="Z20" s="234">
        <f>U19</f>
        <v>8463</v>
      </c>
      <c r="AA20" s="234"/>
      <c r="AC20" s="57">
        <f>(X20/Z20)*100</f>
        <v>83.776438615148294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PLURIANUAL'!E94</f>
        <v xml:space="preserve">MEJORAR LA CONECTIVIDAD PARA TODOS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42.75" customHeight="1">
      <c r="A28" s="44"/>
      <c r="B28" s="74" t="s">
        <v>132</v>
      </c>
      <c r="C28" s="266" t="str">
        <f>+'MATRIZ PLURIANUAL'!N94</f>
        <v xml:space="preserve">INTERVENIR DIEZ (10) KILÓMETROS DE VÍAS URBANAS EN EL MUNICIPIO.                                                                                                                                        </v>
      </c>
      <c r="D28" s="267"/>
      <c r="E28" s="268"/>
      <c r="F28" s="140">
        <f>+'MATRIZ PLURIANUAL'!AF94</f>
        <v>8</v>
      </c>
      <c r="G28" s="76" t="s">
        <v>355</v>
      </c>
      <c r="H28" s="77">
        <f>+'MATRIZ PLURIANUAL'!U94</f>
        <v>4</v>
      </c>
      <c r="I28" s="76" t="s">
        <v>445</v>
      </c>
      <c r="J28" s="78">
        <f t="shared" ref="J28:J35" si="0">H28/F28*100</f>
        <v>50</v>
      </c>
      <c r="K28" s="131" t="s">
        <v>110</v>
      </c>
      <c r="L28" s="272">
        <v>7090</v>
      </c>
      <c r="M28" s="278">
        <f>L28/$U$19*100</f>
        <v>83.776438615148294</v>
      </c>
      <c r="N28" s="230" t="s">
        <v>110</v>
      </c>
      <c r="O28" s="141">
        <f>+'MATRIZ PLURIANUAL'!AI94</f>
        <v>15000</v>
      </c>
      <c r="P28" s="80"/>
      <c r="Q28" s="80"/>
      <c r="R28" s="83"/>
      <c r="S28" s="83"/>
      <c r="T28" s="80"/>
      <c r="U28" s="80"/>
      <c r="V28" s="84">
        <f>+'MATRIZ PLURIANUAL'!W94</f>
        <v>3500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4.5" customHeight="1">
      <c r="A29" s="44"/>
      <c r="B29" s="74" t="s">
        <v>136</v>
      </c>
      <c r="C29" s="266" t="str">
        <f>+'MATRIZ PLURIANUAL'!N95</f>
        <v xml:space="preserve">ASISTENCIA DE LA MAQUINARIA A LAS 28 VEREDAS DEL MUNICIPO PARA EL MEJORAMIENTO DE LA MALLA VIAL                                                                                                         </v>
      </c>
      <c r="D29" s="267"/>
      <c r="E29" s="268"/>
      <c r="F29" s="164">
        <f>+'MATRIZ PLURIANUAL'!AF95</f>
        <v>21</v>
      </c>
      <c r="G29" s="153" t="s">
        <v>356</v>
      </c>
      <c r="H29" s="154">
        <v>21</v>
      </c>
      <c r="I29" s="76" t="s">
        <v>445</v>
      </c>
      <c r="J29" s="78">
        <f t="shared" si="0"/>
        <v>100</v>
      </c>
      <c r="K29" s="79" t="s">
        <v>110</v>
      </c>
      <c r="L29" s="273"/>
      <c r="M29" s="279"/>
      <c r="N29" s="231"/>
      <c r="O29" s="141">
        <f>+'MATRIZ PLURIANUAL'!AI95</f>
        <v>251920</v>
      </c>
      <c r="P29" s="80"/>
      <c r="Q29" s="82"/>
      <c r="R29" s="83"/>
      <c r="S29" s="83"/>
      <c r="T29" s="80"/>
      <c r="U29" s="80"/>
      <c r="V29" s="84">
        <f>+'MATRIZ PLURIANUAL'!W95</f>
        <v>262000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90" customHeight="1">
      <c r="A30" s="44"/>
      <c r="B30" s="85" t="s">
        <v>137</v>
      </c>
      <c r="C30" s="266" t="str">
        <f>+'MATRIZ PLURIANUAL'!N96</f>
        <v xml:space="preserve">FORMULACION E IMPLEMENTACION UN (1) PROYECTO PARA LA REPARACION Y MANTENIMIENTO DEL LA MAQUINARIA DEL MUNICIPIO                                                                                         </v>
      </c>
      <c r="D30" s="267"/>
      <c r="E30" s="268"/>
      <c r="F30" s="164">
        <f>+'MATRIZ PLURIANUAL'!AF96</f>
        <v>1</v>
      </c>
      <c r="G30" s="153" t="s">
        <v>347</v>
      </c>
      <c r="H30" s="154">
        <v>1</v>
      </c>
      <c r="I30" s="76" t="s">
        <v>445</v>
      </c>
      <c r="J30" s="78">
        <f t="shared" si="0"/>
        <v>100</v>
      </c>
      <c r="K30" s="79" t="s">
        <v>110</v>
      </c>
      <c r="L30" s="273"/>
      <c r="M30" s="279"/>
      <c r="N30" s="231"/>
      <c r="O30" s="141">
        <f>+'MATRIZ PLURIANUAL'!AI96</f>
        <v>50000</v>
      </c>
      <c r="P30" s="81"/>
      <c r="Q30" s="82"/>
      <c r="R30" s="83"/>
      <c r="S30" s="83"/>
      <c r="T30" s="80"/>
      <c r="U30" s="80"/>
      <c r="V30" s="84">
        <f>+'MATRIZ PLURIANUAL'!W96</f>
        <v>1E-3</v>
      </c>
      <c r="W30" s="80">
        <f>SUM(O30:U30)</f>
        <v>50000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60" customHeight="1">
      <c r="A31" s="44"/>
      <c r="B31" s="85" t="s">
        <v>430</v>
      </c>
      <c r="C31" s="266" t="str">
        <f>+'MATRIZ PLURIANUAL'!N97</f>
        <v xml:space="preserve">REALIZAR DOS (2) CONVENIO PARA EL MEJORAMIENTO Y MANTENIMIENTO DE LA RED VIAL                                                                                                                           </v>
      </c>
      <c r="D31" s="267"/>
      <c r="E31" s="268"/>
      <c r="F31" s="178">
        <f>+'MATRIZ PLURIANUAL'!AF97</f>
        <v>2</v>
      </c>
      <c r="G31" s="179" t="s">
        <v>129</v>
      </c>
      <c r="H31" s="180">
        <v>4</v>
      </c>
      <c r="I31" s="76" t="str">
        <f t="shared" ref="I31:I37" si="1">+G31</f>
        <v>CONVENIOS</v>
      </c>
      <c r="J31" s="78">
        <f t="shared" si="0"/>
        <v>200</v>
      </c>
      <c r="K31" s="79" t="s">
        <v>110</v>
      </c>
      <c r="L31" s="273"/>
      <c r="M31" s="279"/>
      <c r="N31" s="231"/>
      <c r="O31" s="141">
        <f>+'MATRIZ PLURIANUAL'!AI97</f>
        <v>20000</v>
      </c>
      <c r="P31" s="80"/>
      <c r="Q31" s="87"/>
      <c r="R31" s="87"/>
      <c r="S31" s="87"/>
      <c r="T31" s="87"/>
      <c r="U31" s="87"/>
      <c r="V31" s="84">
        <f>+'MATRIZ PLURIANUAL'!W97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 t="s">
        <v>673</v>
      </c>
      <c r="AC31" s="270"/>
      <c r="AD31" s="271"/>
      <c r="AE31" s="45"/>
    </row>
    <row r="32" spans="1:31" ht="64.5" customHeight="1">
      <c r="A32" s="44"/>
      <c r="B32" s="85" t="s">
        <v>431</v>
      </c>
      <c r="C32" s="266" t="str">
        <f>+'MATRIZ PLURIANUAL'!N98</f>
        <v xml:space="preserve">FORMULAR UN (1) PROYECTO PARA CONVERTIR EL CORREDOR FÉRREO EN ATRACTIVO TURÍSTICO DEL MUNICIPIO.                                                                                                        </v>
      </c>
      <c r="D32" s="267"/>
      <c r="E32" s="268"/>
      <c r="F32" s="140">
        <f>+'MATRIZ PLURIANUAL'!AF98</f>
        <v>0</v>
      </c>
      <c r="G32" s="76" t="s">
        <v>347</v>
      </c>
      <c r="H32" s="77">
        <f>+'MATRIZ PLURIANUAL'!U98</f>
        <v>0</v>
      </c>
      <c r="I32" s="76" t="str">
        <f t="shared" si="1"/>
        <v>PROYECT.</v>
      </c>
      <c r="J32" s="78" t="e">
        <f t="shared" si="0"/>
        <v>#DIV/0!</v>
      </c>
      <c r="K32" s="79" t="s">
        <v>110</v>
      </c>
      <c r="L32" s="273"/>
      <c r="M32" s="279"/>
      <c r="N32" s="231"/>
      <c r="O32" s="141">
        <f>+'MATRIZ PLURIANUAL'!AI98</f>
        <v>0</v>
      </c>
      <c r="P32" s="87"/>
      <c r="Q32" s="87"/>
      <c r="R32" s="87"/>
      <c r="S32" s="87"/>
      <c r="T32" s="87"/>
      <c r="U32" s="87"/>
      <c r="V32" s="84">
        <f>+'MATRIZ PLURIANUAL'!W98</f>
        <v>1E-3</v>
      </c>
      <c r="W32" s="80">
        <f t="shared" ref="W32:W37" si="2">SUM(O32:U32)</f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59.25" customHeight="1">
      <c r="A33" s="44"/>
      <c r="B33" s="85" t="s">
        <v>432</v>
      </c>
      <c r="C33" s="266" t="str">
        <f>+'MATRIZ PLURIANUAL'!N99</f>
        <v xml:space="preserve">REALIZAR UN (1) ESTUDIO PARA LA AMPLIACIÓN DE LA MALLA VIAL MUNICIPAL.                                                                                                                                  </v>
      </c>
      <c r="D33" s="267"/>
      <c r="E33" s="268"/>
      <c r="F33" s="140">
        <f>+'MATRIZ PLURIANUAL'!AF99</f>
        <v>0</v>
      </c>
      <c r="G33" s="76" t="s">
        <v>357</v>
      </c>
      <c r="H33" s="77">
        <f>+'MATRIZ PLURIANUAL'!U99</f>
        <v>0</v>
      </c>
      <c r="I33" s="76" t="str">
        <f t="shared" si="1"/>
        <v>ESTUDIOS</v>
      </c>
      <c r="J33" s="78" t="e">
        <f t="shared" si="0"/>
        <v>#DIV/0!</v>
      </c>
      <c r="K33" s="79" t="s">
        <v>110</v>
      </c>
      <c r="L33" s="273"/>
      <c r="M33" s="279"/>
      <c r="N33" s="231"/>
      <c r="O33" s="141">
        <f>+'MATRIZ PLURIANUAL'!AI99</f>
        <v>0</v>
      </c>
      <c r="P33" s="87"/>
      <c r="Q33" s="87"/>
      <c r="R33" s="87"/>
      <c r="S33" s="87"/>
      <c r="T33" s="87"/>
      <c r="U33" s="87"/>
      <c r="V33" s="84">
        <f>+'MATRIZ PLURIANUAL'!W99</f>
        <v>1E-3</v>
      </c>
      <c r="W33" s="80">
        <f t="shared" si="2"/>
        <v>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68.25" customHeight="1">
      <c r="A34" s="44"/>
      <c r="B34" s="85" t="s">
        <v>433</v>
      </c>
      <c r="C34" s="266" t="str">
        <f>+'MATRIZ PLURIANUAL'!N100</f>
        <v xml:space="preserve">REALIZAR EL MANTENIMIENTO DE 134 (100%) KILOMETRSO DE LA MALLA VIAL RURAL MUNICIPAL                                                                                                                     </v>
      </c>
      <c r="D34" s="267"/>
      <c r="E34" s="268"/>
      <c r="F34" s="140">
        <f>+'MATRIZ PLURIANUAL'!AF100</f>
        <v>114</v>
      </c>
      <c r="G34" s="76" t="s">
        <v>354</v>
      </c>
      <c r="H34" s="77">
        <v>95</v>
      </c>
      <c r="I34" s="76" t="str">
        <f t="shared" si="1"/>
        <v>KILOMETROS</v>
      </c>
      <c r="J34" s="78">
        <f t="shared" si="0"/>
        <v>83.333333333333343</v>
      </c>
      <c r="K34" s="79" t="s">
        <v>110</v>
      </c>
      <c r="L34" s="273"/>
      <c r="M34" s="279"/>
      <c r="N34" s="231"/>
      <c r="O34" s="141">
        <f>+'MATRIZ PLURIANUAL'!AI100</f>
        <v>100000</v>
      </c>
      <c r="P34" s="87"/>
      <c r="Q34" s="87"/>
      <c r="R34" s="87"/>
      <c r="S34" s="87"/>
      <c r="T34" s="87"/>
      <c r="U34" s="87"/>
      <c r="V34" s="84">
        <f>+'MATRIZ PLURIANUAL'!W100</f>
        <v>147938.20000000001</v>
      </c>
      <c r="W34" s="80">
        <f t="shared" si="2"/>
        <v>100000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50.25" customHeight="1">
      <c r="A35" s="44"/>
      <c r="B35" s="85" t="s">
        <v>435</v>
      </c>
      <c r="C35" s="266" t="str">
        <f>+'MATRIZ PLURIANUAL'!N101</f>
        <v xml:space="preserve">ELABORAR UN (1) ESTUDIO PARA IDENTIFICAR LOS CAMINOS REALES Y DE IMPORTANCIA CULTURAL PARA EL MUNICIPIO.                                                                                                </v>
      </c>
      <c r="D35" s="267"/>
      <c r="E35" s="268"/>
      <c r="F35" s="140">
        <f>+'MATRIZ PLURIANUAL'!AF101</f>
        <v>1</v>
      </c>
      <c r="G35" s="76" t="s">
        <v>358</v>
      </c>
      <c r="H35" s="77">
        <f>+'MATRIZ PLURIANUAL'!U101</f>
        <v>0</v>
      </c>
      <c r="I35" s="76" t="str">
        <f t="shared" si="1"/>
        <v xml:space="preserve">ESTUDIOS </v>
      </c>
      <c r="J35" s="78">
        <f t="shared" si="0"/>
        <v>0</v>
      </c>
      <c r="K35" s="79" t="s">
        <v>110</v>
      </c>
      <c r="L35" s="273"/>
      <c r="M35" s="279"/>
      <c r="N35" s="231"/>
      <c r="O35" s="141">
        <f>+'MATRIZ PLURIANUAL'!AI101</f>
        <v>0</v>
      </c>
      <c r="P35" s="87"/>
      <c r="Q35" s="87"/>
      <c r="R35" s="87"/>
      <c r="S35" s="87"/>
      <c r="T35" s="87"/>
      <c r="U35" s="87"/>
      <c r="V35" s="84">
        <f>+'MATRIZ PLURIANUAL'!W101</f>
        <v>1E-3</v>
      </c>
      <c r="W35" s="80">
        <f t="shared" si="2"/>
        <v>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43.5" customHeight="1">
      <c r="A36" s="44"/>
      <c r="B36" s="85" t="s">
        <v>451</v>
      </c>
      <c r="C36" s="266" t="str">
        <f>+'MATRIZ PLURIANUAL'!N102</f>
        <v xml:space="preserve">REALIZAR UN (1) INVENTARIO DE MAQUINARIA Y EQUIPOS DEL MUNICIPIO                                                                                                                                        </v>
      </c>
      <c r="D36" s="267"/>
      <c r="E36" s="268"/>
      <c r="F36" s="140">
        <f>+'MATRIZ PLURIANUAL'!AF102</f>
        <v>0</v>
      </c>
      <c r="G36" s="76" t="s">
        <v>359</v>
      </c>
      <c r="H36" s="77">
        <v>0</v>
      </c>
      <c r="I36" s="76" t="str">
        <f t="shared" si="1"/>
        <v>INVENTARIOS</v>
      </c>
      <c r="J36" s="78">
        <v>0</v>
      </c>
      <c r="K36" s="79" t="s">
        <v>110</v>
      </c>
      <c r="L36" s="273"/>
      <c r="M36" s="279"/>
      <c r="N36" s="231"/>
      <c r="O36" s="141">
        <f>+'MATRIZ PLURIANUAL'!AI102</f>
        <v>0</v>
      </c>
      <c r="P36" s="87"/>
      <c r="Q36" s="87"/>
      <c r="R36" s="87"/>
      <c r="S36" s="87"/>
      <c r="T36" s="87"/>
      <c r="U36" s="87"/>
      <c r="V36" s="84">
        <f>+'MATRIZ PLURIANUAL'!W102</f>
        <v>1000</v>
      </c>
      <c r="W36" s="80">
        <f t="shared" si="2"/>
        <v>0</v>
      </c>
      <c r="X36" s="263" t="s">
        <v>134</v>
      </c>
      <c r="Y36" s="264"/>
      <c r="Z36" s="264"/>
      <c r="AA36" s="265"/>
      <c r="AB36" s="269"/>
      <c r="AC36" s="270"/>
      <c r="AD36" s="271"/>
      <c r="AE36" s="45"/>
    </row>
    <row r="37" spans="1:31" ht="45.75" customHeight="1">
      <c r="A37" s="44"/>
      <c r="B37" s="85" t="s">
        <v>452</v>
      </c>
      <c r="C37" s="266" t="str">
        <f>+'MATRIZ PLURIANUAL'!N103</f>
        <v xml:space="preserve">REPOTENCIAR UN (1) BANCO DE MAQUINARIA Y EQUIPOS DEL MUNICIPIO.                                                                                                                                         </v>
      </c>
      <c r="D37" s="267"/>
      <c r="E37" s="268"/>
      <c r="F37" s="140">
        <f>+'MATRIZ PLURIANUAL'!AF103</f>
        <v>0</v>
      </c>
      <c r="G37" s="76" t="s">
        <v>360</v>
      </c>
      <c r="H37" s="77">
        <v>0</v>
      </c>
      <c r="I37" s="76" t="str">
        <f t="shared" si="1"/>
        <v>REPOTENCIADAS</v>
      </c>
      <c r="J37" s="78">
        <v>0</v>
      </c>
      <c r="K37" s="79" t="s">
        <v>110</v>
      </c>
      <c r="L37" s="273"/>
      <c r="M37" s="279"/>
      <c r="N37" s="231"/>
      <c r="O37" s="141">
        <f>+'MATRIZ PLURIANUAL'!AI103</f>
        <v>0</v>
      </c>
      <c r="P37" s="87"/>
      <c r="Q37" s="87"/>
      <c r="R37" s="87"/>
      <c r="S37" s="87"/>
      <c r="T37" s="87"/>
      <c r="U37" s="87"/>
      <c r="V37" s="84">
        <f>+'MATRIZ PLURIANUAL'!W103</f>
        <v>3500</v>
      </c>
      <c r="W37" s="80">
        <f t="shared" si="2"/>
        <v>0</v>
      </c>
      <c r="X37" s="263" t="s">
        <v>134</v>
      </c>
      <c r="Y37" s="264"/>
      <c r="Z37" s="264"/>
      <c r="AA37" s="265"/>
      <c r="AB37" s="269"/>
      <c r="AC37" s="270"/>
      <c r="AD37" s="271"/>
      <c r="AE37" s="45"/>
    </row>
    <row r="38" spans="1:31">
      <c r="A38" s="44"/>
      <c r="B38" s="85"/>
      <c r="C38" s="266"/>
      <c r="D38" s="267"/>
      <c r="E38" s="268"/>
      <c r="F38" s="77"/>
      <c r="G38" s="76"/>
      <c r="H38" s="77"/>
      <c r="I38" s="76"/>
      <c r="J38" s="78"/>
      <c r="K38" s="79"/>
      <c r="L38" s="136"/>
      <c r="M38" s="137"/>
      <c r="N38" s="138"/>
      <c r="O38" s="80"/>
      <c r="P38" s="87"/>
      <c r="Q38" s="87"/>
      <c r="R38" s="87"/>
      <c r="S38" s="87"/>
      <c r="T38" s="87"/>
      <c r="U38" s="87"/>
      <c r="V38" s="84"/>
      <c r="W38" s="80"/>
      <c r="X38" s="263"/>
      <c r="Y38" s="264"/>
      <c r="Z38" s="264"/>
      <c r="AA38" s="265"/>
      <c r="AB38" s="269"/>
      <c r="AC38" s="270"/>
      <c r="AD38" s="271"/>
      <c r="AE38" s="45"/>
    </row>
    <row r="39" spans="1:31" ht="12.75" customHeight="1">
      <c r="A39" s="44"/>
      <c r="B39" s="87"/>
      <c r="C39" s="88"/>
      <c r="D39" s="89"/>
      <c r="E39" s="90"/>
      <c r="F39" s="88"/>
      <c r="G39" s="90"/>
      <c r="H39" s="89"/>
      <c r="I39" s="90"/>
      <c r="J39" s="88"/>
      <c r="K39" s="90"/>
      <c r="L39" s="91"/>
      <c r="M39" s="92"/>
      <c r="N39" s="86"/>
      <c r="O39" s="93"/>
      <c r="P39" s="93"/>
      <c r="Q39" s="93"/>
      <c r="R39" s="93"/>
      <c r="S39" s="93"/>
      <c r="T39" s="93"/>
      <c r="U39" s="93"/>
      <c r="V39" s="93"/>
      <c r="W39" s="93"/>
      <c r="X39" s="263"/>
      <c r="Y39" s="264"/>
      <c r="Z39" s="264"/>
      <c r="AA39" s="265"/>
      <c r="AB39" s="269"/>
      <c r="AC39" s="270"/>
      <c r="AD39" s="271"/>
      <c r="AE39" s="45"/>
    </row>
    <row r="40" spans="1:31" ht="13.5" thickBot="1">
      <c r="A40" s="44"/>
      <c r="B40" s="87"/>
      <c r="C40" s="95"/>
      <c r="D40" s="96"/>
      <c r="E40" s="97"/>
      <c r="F40" s="98"/>
      <c r="G40" s="99"/>
      <c r="H40" s="96"/>
      <c r="I40" s="99"/>
      <c r="J40" s="95"/>
      <c r="K40" s="97"/>
      <c r="L40" s="100"/>
      <c r="M40" s="101"/>
      <c r="N40" s="102"/>
      <c r="O40" s="103"/>
      <c r="P40" s="103"/>
      <c r="Q40" s="103"/>
      <c r="R40" s="103"/>
      <c r="S40" s="103"/>
      <c r="T40" s="103"/>
      <c r="U40" s="103"/>
      <c r="V40" s="103"/>
      <c r="W40" s="103"/>
      <c r="X40" s="263"/>
      <c r="Y40" s="264"/>
      <c r="Z40" s="264"/>
      <c r="AA40" s="265"/>
      <c r="AB40" s="269"/>
      <c r="AC40" s="270"/>
      <c r="AD40" s="271"/>
      <c r="AE40" s="45"/>
    </row>
    <row r="41" spans="1:31" ht="13.5" thickBot="1">
      <c r="A41" s="44"/>
      <c r="B41" s="104"/>
      <c r="C41" s="258" t="s">
        <v>138</v>
      </c>
      <c r="D41" s="258"/>
      <c r="E41" s="258"/>
      <c r="F41" s="105"/>
      <c r="G41" s="106"/>
      <c r="H41" s="107"/>
      <c r="I41" s="108"/>
      <c r="J41" s="109"/>
      <c r="K41" s="108"/>
      <c r="L41" s="110">
        <f>SUM(L28:L40)</f>
        <v>7090</v>
      </c>
      <c r="M41" s="111">
        <f>SUM(M28:M40)</f>
        <v>83.776438615148294</v>
      </c>
      <c r="N41" s="112" t="s">
        <v>110</v>
      </c>
      <c r="O41" s="113">
        <f t="shared" ref="O41:U41" si="3">SUM(O27:O40)</f>
        <v>436920</v>
      </c>
      <c r="P41" s="113">
        <f t="shared" si="3"/>
        <v>0</v>
      </c>
      <c r="Q41" s="113">
        <f t="shared" si="3"/>
        <v>0</v>
      </c>
      <c r="R41" s="113">
        <f t="shared" si="3"/>
        <v>0</v>
      </c>
      <c r="S41" s="113">
        <f t="shared" si="3"/>
        <v>0</v>
      </c>
      <c r="T41" s="113">
        <f t="shared" si="3"/>
        <v>0</v>
      </c>
      <c r="U41" s="113">
        <f t="shared" si="3"/>
        <v>0</v>
      </c>
      <c r="V41" s="113">
        <f>SUM(V28:V40)</f>
        <v>417938.20499999996</v>
      </c>
      <c r="W41" s="113">
        <f>SUM(W27:W40)</f>
        <v>150000</v>
      </c>
      <c r="X41" s="263"/>
      <c r="Y41" s="264"/>
      <c r="Z41" s="264"/>
      <c r="AA41" s="265"/>
      <c r="AB41" s="98"/>
      <c r="AC41" s="115"/>
      <c r="AD41" s="99"/>
      <c r="AE41" s="45"/>
    </row>
    <row r="42" spans="1:31">
      <c r="A42" s="44"/>
      <c r="AE42" s="45"/>
    </row>
    <row r="43" spans="1:31">
      <c r="A43" s="44"/>
      <c r="C43" s="46"/>
      <c r="V43" s="46"/>
      <c r="AE43" s="45"/>
    </row>
    <row r="44" spans="1:31">
      <c r="A44" s="44"/>
      <c r="J44" s="116"/>
      <c r="AE44" s="45"/>
    </row>
    <row r="45" spans="1:31" ht="13.5" thickBot="1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9"/>
    </row>
    <row r="48" spans="1:31">
      <c r="C48" s="125" t="s">
        <v>139</v>
      </c>
    </row>
  </sheetData>
  <mergeCells count="62">
    <mergeCell ref="AB40:AD40"/>
    <mergeCell ref="L28:L37"/>
    <mergeCell ref="M28:M37"/>
    <mergeCell ref="N28:N37"/>
    <mergeCell ref="X38:AA38"/>
    <mergeCell ref="AB38:AD38"/>
    <mergeCell ref="X39:AA39"/>
    <mergeCell ref="AB39:AD39"/>
    <mergeCell ref="X34:AA34"/>
    <mergeCell ref="AB34:AD34"/>
    <mergeCell ref="AB29:AD29"/>
    <mergeCell ref="X32:AA32"/>
    <mergeCell ref="AB32:AD32"/>
    <mergeCell ref="X33:AA33"/>
    <mergeCell ref="AB33:AD33"/>
    <mergeCell ref="AB31:AD31"/>
    <mergeCell ref="X29:AA29"/>
    <mergeCell ref="AB28:AD28"/>
    <mergeCell ref="B13:Z13"/>
    <mergeCell ref="V24:V26"/>
    <mergeCell ref="F24:G26"/>
    <mergeCell ref="J24:K26"/>
    <mergeCell ref="D21:J21"/>
    <mergeCell ref="J20:K20"/>
    <mergeCell ref="M24:N26"/>
    <mergeCell ref="AB23:AD26"/>
    <mergeCell ref="X28:AA28"/>
    <mergeCell ref="C29:E29"/>
    <mergeCell ref="C30:E30"/>
    <mergeCell ref="C28:E28"/>
    <mergeCell ref="X30:AA30"/>
    <mergeCell ref="AB30:AD30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W24:W26"/>
    <mergeCell ref="B23:N23"/>
    <mergeCell ref="O23:W23"/>
    <mergeCell ref="C31:E31"/>
    <mergeCell ref="C32:E32"/>
    <mergeCell ref="C33:E33"/>
    <mergeCell ref="X31:AA31"/>
    <mergeCell ref="C34:E34"/>
    <mergeCell ref="C41:E41"/>
    <mergeCell ref="X41:AA41"/>
    <mergeCell ref="X35:AA35"/>
    <mergeCell ref="C38:E38"/>
    <mergeCell ref="X40:AA40"/>
    <mergeCell ref="AB35:AD35"/>
    <mergeCell ref="C37:E37"/>
    <mergeCell ref="X37:AA37"/>
    <mergeCell ref="AB37:AD37"/>
    <mergeCell ref="C36:E36"/>
    <mergeCell ref="X36:AA36"/>
    <mergeCell ref="AB36:AD36"/>
    <mergeCell ref="C35:E35"/>
  </mergeCells>
  <phoneticPr fontId="0" type="noConversion"/>
  <hyperlinks>
    <hyperlink ref="C48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1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5703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PLURIANUAL'!B104</f>
        <v>APULO REMANSO DE PAZ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PLURIANUAL'!C104</f>
        <v>MEDIO AMBIENTE</v>
      </c>
      <c r="E20" s="132"/>
      <c r="J20" s="257" t="s">
        <v>107</v>
      </c>
      <c r="K20" s="257"/>
      <c r="L20" s="47" t="s">
        <v>365</v>
      </c>
      <c r="N20" s="56"/>
      <c r="O20" s="248" t="str">
        <f>+'MATRIZ PLURIANUAL'!F104</f>
        <v>BENEFICIAR AL 100% DE LA COMUNIDAD DEL MUNICIPIO DE APULO CONSERVANDO LAS MICROCUENCAS</v>
      </c>
      <c r="P20" s="249"/>
      <c r="Q20" s="249"/>
      <c r="R20" s="249"/>
      <c r="S20" s="249"/>
      <c r="T20" s="249"/>
      <c r="U20" s="250"/>
      <c r="V20" s="250"/>
      <c r="W20" s="56"/>
      <c r="X20" s="124">
        <f>L34</f>
        <v>0</v>
      </c>
      <c r="Y20" s="40" t="s">
        <v>109</v>
      </c>
      <c r="Z20" s="234">
        <f>U19</f>
        <v>8463</v>
      </c>
      <c r="AA20" s="234"/>
      <c r="AC20" s="57">
        <f>(X20/Z20)*100</f>
        <v>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PLURIANUAL'!E104</f>
        <v>CONSERVACION DE MICROCUENCAS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3" customHeight="1">
      <c r="A28" s="44"/>
      <c r="B28" s="74" t="s">
        <v>132</v>
      </c>
      <c r="C28" s="266" t="str">
        <f>+'MATRIZ PLURIANUAL'!N104</f>
        <v xml:space="preserve">IMPLEMENTAR UN (1)  PROYECTO DE REFORESTACIÓN, PROTECCIÓN Y MANEJO  DE LAS CUENCAS HIDROGRÁFICAS.                                                                                                       </v>
      </c>
      <c r="D28" s="267"/>
      <c r="E28" s="268"/>
      <c r="F28" s="140">
        <v>1</v>
      </c>
      <c r="G28" s="76" t="s">
        <v>342</v>
      </c>
      <c r="H28" s="77">
        <v>1</v>
      </c>
      <c r="I28" s="76" t="str">
        <f>+G28</f>
        <v>PROYCT.</v>
      </c>
      <c r="J28" s="78">
        <f>H28/F28*100</f>
        <v>100</v>
      </c>
      <c r="K28" s="131" t="s">
        <v>110</v>
      </c>
      <c r="L28" s="272">
        <v>0</v>
      </c>
      <c r="M28" s="278">
        <f>L28/$U$19*100</f>
        <v>0</v>
      </c>
      <c r="N28" s="230" t="s">
        <v>110</v>
      </c>
      <c r="O28" s="141">
        <f>+'MATRIZ PLURIANUAL'!AI104</f>
        <v>0</v>
      </c>
      <c r="P28" s="80"/>
      <c r="Q28" s="80"/>
      <c r="R28" s="83"/>
      <c r="S28" s="83"/>
      <c r="T28" s="80"/>
      <c r="U28" s="80"/>
      <c r="V28" s="84">
        <f>+'MATRIZ PLURIANUAL'!W104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8.25" customHeight="1">
      <c r="A29" s="44"/>
      <c r="B29" s="74" t="s">
        <v>136</v>
      </c>
      <c r="C29" s="266" t="str">
        <f>+'MATRIZ PLURIANUAL'!N105</f>
        <v xml:space="preserve">REFORESTAR TRES (3) MICROCUENCAS QUE PROVEAN RECURSO HÍDRICO PARA CONSUMO.                                                                                                                              </v>
      </c>
      <c r="D29" s="267"/>
      <c r="E29" s="268"/>
      <c r="F29" s="140">
        <f>+'MATRIZ PLURIANUAL'!AF105</f>
        <v>2</v>
      </c>
      <c r="G29" s="76" t="s">
        <v>364</v>
      </c>
      <c r="H29" s="77">
        <v>2</v>
      </c>
      <c r="I29" s="76" t="str">
        <f>+G29</f>
        <v>MICRO CUENCAS</v>
      </c>
      <c r="J29" s="78">
        <f>H29/F29*100</f>
        <v>100</v>
      </c>
      <c r="K29" s="79" t="s">
        <v>110</v>
      </c>
      <c r="L29" s="273"/>
      <c r="M29" s="279"/>
      <c r="N29" s="231"/>
      <c r="O29" s="141">
        <f>+'MATRIZ PLURIANUAL'!AI105</f>
        <v>1500</v>
      </c>
      <c r="P29" s="80"/>
      <c r="Q29" s="82"/>
      <c r="R29" s="83"/>
      <c r="S29" s="83"/>
      <c r="T29" s="80"/>
      <c r="U29" s="80"/>
      <c r="V29" s="84">
        <f>+'MATRIZ PLURIANUAL'!W105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38.25" customHeight="1">
      <c r="A30" s="44"/>
      <c r="B30" s="85" t="s">
        <v>137</v>
      </c>
      <c r="C30" s="266" t="str">
        <f>+'MATRIZ PLURIANUAL'!N106</f>
        <v xml:space="preserve">REALIZAR UN (1) PROYECTO DE ÁREAS PROTEGIDAS SIRAP                                                                                                                                                      </v>
      </c>
      <c r="D30" s="267"/>
      <c r="E30" s="268"/>
      <c r="F30" s="140">
        <f>+'MATRIZ PLURIANUAL'!AF106</f>
        <v>0</v>
      </c>
      <c r="G30" s="76" t="s">
        <v>347</v>
      </c>
      <c r="H30" s="77">
        <f>+'MATRIZ PLURIANUAL'!U106</f>
        <v>0</v>
      </c>
      <c r="I30" s="76" t="str">
        <f>+G30</f>
        <v>PROYECT.</v>
      </c>
      <c r="J30" s="78" t="e">
        <f>H30/F30*100</f>
        <v>#DIV/0!</v>
      </c>
      <c r="K30" s="79" t="s">
        <v>110</v>
      </c>
      <c r="L30" s="273"/>
      <c r="M30" s="279"/>
      <c r="N30" s="231"/>
      <c r="O30" s="141">
        <f>+'MATRIZ PLURIANUAL'!AI106</f>
        <v>0</v>
      </c>
      <c r="P30" s="81"/>
      <c r="Q30" s="82"/>
      <c r="R30" s="83"/>
      <c r="S30" s="83"/>
      <c r="T30" s="80"/>
      <c r="U30" s="80"/>
      <c r="V30" s="84">
        <f>+'MATRIZ PLURIANUAL'!W106</f>
        <v>1E-3</v>
      </c>
      <c r="W30" s="80">
        <f>SUM(O30:U30)</f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>
      <c r="A31" s="44"/>
      <c r="B31" s="85"/>
      <c r="C31" s="266"/>
      <c r="D31" s="267"/>
      <c r="E31" s="268"/>
      <c r="F31" s="77"/>
      <c r="G31" s="76"/>
      <c r="H31" s="77"/>
      <c r="I31" s="76"/>
      <c r="J31" s="78"/>
      <c r="K31" s="79"/>
      <c r="L31" s="136"/>
      <c r="M31" s="137"/>
      <c r="N31" s="138"/>
      <c r="O31" s="80"/>
      <c r="P31" s="87"/>
      <c r="Q31" s="87"/>
      <c r="R31" s="87"/>
      <c r="S31" s="87"/>
      <c r="T31" s="87"/>
      <c r="U31" s="87"/>
      <c r="V31" s="84"/>
      <c r="W31" s="80"/>
      <c r="X31" s="263"/>
      <c r="Y31" s="264"/>
      <c r="Z31" s="264"/>
      <c r="AA31" s="265"/>
      <c r="AB31" s="269"/>
      <c r="AC31" s="270"/>
      <c r="AD31" s="271"/>
      <c r="AE31" s="45"/>
    </row>
    <row r="32" spans="1:31" ht="12.75" customHeight="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93"/>
      <c r="P32" s="93"/>
      <c r="Q32" s="93"/>
      <c r="R32" s="93"/>
      <c r="S32" s="93"/>
      <c r="T32" s="93"/>
      <c r="U32" s="93"/>
      <c r="V32" s="93"/>
      <c r="W32" s="93"/>
      <c r="X32" s="263"/>
      <c r="Y32" s="264"/>
      <c r="Z32" s="264"/>
      <c r="AA32" s="265"/>
      <c r="AB32" s="269"/>
      <c r="AC32" s="270"/>
      <c r="AD32" s="271"/>
      <c r="AE32" s="45"/>
    </row>
    <row r="33" spans="1:31" ht="13.5" thickBot="1">
      <c r="A33" s="44"/>
      <c r="B33" s="87"/>
      <c r="C33" s="95"/>
      <c r="D33" s="96"/>
      <c r="E33" s="97"/>
      <c r="F33" s="98"/>
      <c r="G33" s="99"/>
      <c r="H33" s="96"/>
      <c r="I33" s="99"/>
      <c r="J33" s="95"/>
      <c r="K33" s="97"/>
      <c r="L33" s="100"/>
      <c r="M33" s="101"/>
      <c r="N33" s="102"/>
      <c r="O33" s="103"/>
      <c r="P33" s="103"/>
      <c r="Q33" s="103"/>
      <c r="R33" s="103"/>
      <c r="S33" s="103"/>
      <c r="T33" s="103"/>
      <c r="U33" s="103"/>
      <c r="V33" s="103"/>
      <c r="W33" s="103"/>
      <c r="X33" s="263"/>
      <c r="Y33" s="264"/>
      <c r="Z33" s="264"/>
      <c r="AA33" s="265"/>
      <c r="AB33" s="269"/>
      <c r="AC33" s="270"/>
      <c r="AD33" s="271"/>
      <c r="AE33" s="45"/>
    </row>
    <row r="34" spans="1:31" ht="13.5" thickBot="1">
      <c r="A34" s="44"/>
      <c r="B34" s="104"/>
      <c r="C34" s="258" t="s">
        <v>138</v>
      </c>
      <c r="D34" s="258"/>
      <c r="E34" s="258"/>
      <c r="F34" s="105"/>
      <c r="G34" s="106"/>
      <c r="H34" s="107"/>
      <c r="I34" s="108"/>
      <c r="J34" s="109"/>
      <c r="K34" s="108"/>
      <c r="L34" s="110">
        <f>SUM(L28:L33)</f>
        <v>0</v>
      </c>
      <c r="M34" s="111">
        <f>SUM(M28:M33)</f>
        <v>0</v>
      </c>
      <c r="N34" s="112" t="s">
        <v>110</v>
      </c>
      <c r="O34" s="113">
        <f t="shared" ref="O34:U34" si="0">SUM(O27:O33)</f>
        <v>1500</v>
      </c>
      <c r="P34" s="113">
        <f t="shared" si="0"/>
        <v>0</v>
      </c>
      <c r="Q34" s="113">
        <f t="shared" si="0"/>
        <v>0</v>
      </c>
      <c r="R34" s="113">
        <f t="shared" si="0"/>
        <v>0</v>
      </c>
      <c r="S34" s="113">
        <f t="shared" si="0"/>
        <v>0</v>
      </c>
      <c r="T34" s="113">
        <f t="shared" si="0"/>
        <v>0</v>
      </c>
      <c r="U34" s="113">
        <f t="shared" si="0"/>
        <v>0</v>
      </c>
      <c r="V34" s="113">
        <f>SUM(V28:V33)</f>
        <v>3.0000000000000001E-3</v>
      </c>
      <c r="W34" s="113">
        <f>SUM(W27:W33)</f>
        <v>0</v>
      </c>
      <c r="X34" s="114"/>
      <c r="Y34" s="115"/>
      <c r="Z34" s="115"/>
      <c r="AA34" s="99"/>
      <c r="AB34" s="98"/>
      <c r="AC34" s="115"/>
      <c r="AD34" s="99"/>
      <c r="AE34" s="45"/>
    </row>
    <row r="35" spans="1:31">
      <c r="A35" s="44"/>
      <c r="AE35" s="45"/>
    </row>
    <row r="36" spans="1:31">
      <c r="A36" s="44"/>
      <c r="C36" s="46"/>
      <c r="V36" s="46"/>
      <c r="AE36" s="45"/>
    </row>
    <row r="37" spans="1:31">
      <c r="A37" s="44"/>
      <c r="J37" s="116"/>
      <c r="AE37" s="45"/>
    </row>
    <row r="38" spans="1:31" ht="13.5" thickBot="1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9"/>
    </row>
    <row r="41" spans="1:31">
      <c r="C41" s="125" t="s">
        <v>139</v>
      </c>
    </row>
  </sheetData>
  <mergeCells count="40">
    <mergeCell ref="C31:E31"/>
    <mergeCell ref="C34:E34"/>
    <mergeCell ref="AB23:AD26"/>
    <mergeCell ref="W24:W26"/>
    <mergeCell ref="B23:N23"/>
    <mergeCell ref="O23:W23"/>
    <mergeCell ref="C30:E30"/>
    <mergeCell ref="C28:E28"/>
    <mergeCell ref="X30:AA30"/>
    <mergeCell ref="X28:AA28"/>
    <mergeCell ref="C29:E29"/>
    <mergeCell ref="X29:AA29"/>
    <mergeCell ref="AB31:AD31"/>
    <mergeCell ref="X32:AA32"/>
    <mergeCell ref="AB30:AD30"/>
    <mergeCell ref="AB32:AD32"/>
    <mergeCell ref="J20:K20"/>
    <mergeCell ref="M24:N26"/>
    <mergeCell ref="V24:V26"/>
    <mergeCell ref="B11:Z11"/>
    <mergeCell ref="B12:Z12"/>
    <mergeCell ref="Z20:AA20"/>
    <mergeCell ref="X23:AA26"/>
    <mergeCell ref="H24:I26"/>
    <mergeCell ref="L24:L26"/>
    <mergeCell ref="B24:B26"/>
    <mergeCell ref="B13:Z13"/>
    <mergeCell ref="D21:J21"/>
    <mergeCell ref="C24:E26"/>
    <mergeCell ref="O20:V21"/>
    <mergeCell ref="F24:G26"/>
    <mergeCell ref="J24:K26"/>
    <mergeCell ref="X33:AA33"/>
    <mergeCell ref="AB33:AD33"/>
    <mergeCell ref="L28:L30"/>
    <mergeCell ref="M28:M30"/>
    <mergeCell ref="N28:N30"/>
    <mergeCell ref="X31:AA31"/>
    <mergeCell ref="AB28:AD28"/>
    <mergeCell ref="AB29:AD29"/>
  </mergeCells>
  <phoneticPr fontId="0" type="noConversion"/>
  <hyperlinks>
    <hyperlink ref="C41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4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3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PLURIANUAL'!B104</f>
        <v>APULO REMANSO DE PAZ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PLURIANUAL'!C104</f>
        <v>MEDIO AMBIENTE</v>
      </c>
      <c r="E20" s="132"/>
      <c r="J20" s="257" t="s">
        <v>107</v>
      </c>
      <c r="K20" s="257"/>
      <c r="L20" s="47" t="s">
        <v>366</v>
      </c>
      <c r="N20" s="56"/>
      <c r="O20" s="248" t="str">
        <f>+'MATRIZ PLURIANUAL'!F107</f>
        <v xml:space="preserve">GENERAR CULTURA AMBIENTAL SOBRE EL 70% DE LA POBLACION APULEÑA PARA CONSERVAR UN AMBIENTE SANO </v>
      </c>
      <c r="P20" s="249"/>
      <c r="Q20" s="249"/>
      <c r="R20" s="249"/>
      <c r="S20" s="249"/>
      <c r="T20" s="249"/>
      <c r="U20" s="250"/>
      <c r="V20" s="250"/>
      <c r="W20" s="56"/>
      <c r="X20" s="124">
        <f>L37</f>
        <v>625</v>
      </c>
      <c r="Y20" s="40" t="s">
        <v>109</v>
      </c>
      <c r="Z20" s="234">
        <f>U19</f>
        <v>8463</v>
      </c>
      <c r="AA20" s="234"/>
      <c r="AC20" s="57">
        <f>(X20/Z20)*100</f>
        <v>7.3850880302493209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PLURIANUAL'!E107</f>
        <v xml:space="preserve">CUIDADNDO EL MEDIO AMBIENTE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1" customHeight="1">
      <c r="A28" s="44"/>
      <c r="B28" s="74" t="s">
        <v>132</v>
      </c>
      <c r="C28" s="266" t="str">
        <f>+'MATRIZ PLURIANUAL'!N107</f>
        <v xml:space="preserve">CREAR  EL COMITÉ INTERINSTITUCIONAL DE EDUCACIÓN AMBIENTAL – CIDEA                                                                                                                                      </v>
      </c>
      <c r="D28" s="267"/>
      <c r="E28" s="268"/>
      <c r="F28" s="140">
        <f>+'MATRIZ PLURIANUAL'!AF107</f>
        <v>0</v>
      </c>
      <c r="G28" s="76" t="s">
        <v>367</v>
      </c>
      <c r="H28" s="77">
        <f>+'MATRIZ PLURIANUAL'!U107</f>
        <v>0</v>
      </c>
      <c r="I28" s="76" t="str">
        <f t="shared" ref="I28:I33" si="0">+G28</f>
        <v>COMITÉ.</v>
      </c>
      <c r="J28" s="78" t="e">
        <f t="shared" ref="J28:J33" si="1">H28/F28*100</f>
        <v>#DIV/0!</v>
      </c>
      <c r="K28" s="131" t="s">
        <v>110</v>
      </c>
      <c r="L28" s="272">
        <v>625</v>
      </c>
      <c r="M28" s="278">
        <f>L28/$U$19*100</f>
        <v>7.3850880302493209</v>
      </c>
      <c r="N28" s="230" t="s">
        <v>110</v>
      </c>
      <c r="O28" s="141">
        <f>+'MATRIZ PLURIANUAL'!AI107</f>
        <v>0</v>
      </c>
      <c r="P28" s="80"/>
      <c r="Q28" s="80"/>
      <c r="R28" s="83"/>
      <c r="S28" s="83"/>
      <c r="T28" s="80"/>
      <c r="U28" s="80"/>
      <c r="V28" s="84">
        <f>+'MATRIZ PLURIANUAL'!W107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48" customHeight="1">
      <c r="A29" s="44"/>
      <c r="B29" s="74" t="s">
        <v>136</v>
      </c>
      <c r="C29" s="266" t="str">
        <f>+'MATRIZ PLURIANUAL'!N108</f>
        <v xml:space="preserve">IMPLEMENTAR EL PLAN GENERAL DE RESIDUOS SÓLIDOS PGIR.                                                                                                                                                   </v>
      </c>
      <c r="D29" s="267"/>
      <c r="E29" s="268"/>
      <c r="F29" s="140">
        <f>+'MATRIZ PLURIANUAL'!AF108</f>
        <v>0</v>
      </c>
      <c r="G29" s="76" t="s">
        <v>368</v>
      </c>
      <c r="H29" s="77">
        <f>+'MATRIZ PLURIANUAL'!U108</f>
        <v>0</v>
      </c>
      <c r="I29" s="76" t="str">
        <f t="shared" si="0"/>
        <v>PGIR IMPLENTA</v>
      </c>
      <c r="J29" s="78" t="e">
        <f t="shared" si="1"/>
        <v>#DIV/0!</v>
      </c>
      <c r="K29" s="79" t="s">
        <v>110</v>
      </c>
      <c r="L29" s="273"/>
      <c r="M29" s="279"/>
      <c r="N29" s="231"/>
      <c r="O29" s="141">
        <f>+'MATRIZ PLURIANUAL'!AI108</f>
        <v>0</v>
      </c>
      <c r="P29" s="80"/>
      <c r="Q29" s="82"/>
      <c r="R29" s="83"/>
      <c r="S29" s="83"/>
      <c r="T29" s="80"/>
      <c r="U29" s="80"/>
      <c r="V29" s="84">
        <f>+'MATRIZ PLURIANUAL'!W108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48.75" customHeight="1">
      <c r="A30" s="44"/>
      <c r="B30" s="74" t="s">
        <v>137</v>
      </c>
      <c r="C30" s="266" t="str">
        <f>+'MATRIZ PLURIANUAL'!N109</f>
        <v xml:space="preserve">REALIZAR  CUATRO (4) TALLERES DE PROTECCIÓN AMBIENTAL                                                                                                                                                   </v>
      </c>
      <c r="D30" s="267"/>
      <c r="E30" s="268"/>
      <c r="F30" s="140">
        <f>+'MATRIZ PLURIANUAL'!AF109</f>
        <v>3</v>
      </c>
      <c r="G30" s="76" t="s">
        <v>369</v>
      </c>
      <c r="H30" s="148">
        <v>3</v>
      </c>
      <c r="I30" s="76" t="str">
        <f t="shared" si="0"/>
        <v>TALLERES</v>
      </c>
      <c r="J30" s="78">
        <f t="shared" si="1"/>
        <v>100</v>
      </c>
      <c r="K30" s="79" t="s">
        <v>110</v>
      </c>
      <c r="L30" s="273"/>
      <c r="M30" s="279"/>
      <c r="N30" s="231"/>
      <c r="O30" s="141">
        <f>+'MATRIZ PLURIANUAL'!AI109</f>
        <v>1000</v>
      </c>
      <c r="P30" s="80"/>
      <c r="Q30" s="82"/>
      <c r="R30" s="83"/>
      <c r="S30" s="83"/>
      <c r="T30" s="80"/>
      <c r="U30" s="80"/>
      <c r="V30" s="84">
        <f>+'MATRIZ PLURIANUAL'!W109</f>
        <v>1E-3</v>
      </c>
      <c r="W30" s="80">
        <f>SUM(P30:U30)</f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75" customHeight="1">
      <c r="A31" s="44"/>
      <c r="B31" s="74" t="s">
        <v>430</v>
      </c>
      <c r="C31" s="266" t="str">
        <f>+'MATRIZ PLURIANUAL'!N110</f>
        <v xml:space="preserve">REALIZAR (4) CUATRO CAMPAÑAS DE SOCIALIZACIÓN Y PREVENCIÓN PARA PROMOVER EL CUMPLIMIENTO DE LA NORMATIVIDAD AMBIENTAL.                                                                                  </v>
      </c>
      <c r="D31" s="267"/>
      <c r="E31" s="268"/>
      <c r="F31" s="140">
        <f>+'MATRIZ PLURIANUAL'!AF110</f>
        <v>3</v>
      </c>
      <c r="G31" s="76" t="s">
        <v>442</v>
      </c>
      <c r="H31" s="77">
        <v>3</v>
      </c>
      <c r="I31" s="76" t="str">
        <f t="shared" si="0"/>
        <v>CAMPAÑAS</v>
      </c>
      <c r="J31" s="78">
        <f t="shared" si="1"/>
        <v>100</v>
      </c>
      <c r="K31" s="79" t="s">
        <v>110</v>
      </c>
      <c r="L31" s="273"/>
      <c r="M31" s="279"/>
      <c r="N31" s="231"/>
      <c r="O31" s="141">
        <f>+'MATRIZ PLURIANUAL'!AI110</f>
        <v>1000</v>
      </c>
      <c r="P31" s="80"/>
      <c r="Q31" s="82"/>
      <c r="R31" s="83"/>
      <c r="S31" s="83"/>
      <c r="T31" s="80"/>
      <c r="U31" s="80"/>
      <c r="V31" s="84">
        <f>+'MATRIZ PLURIANUAL'!W110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68.25" customHeight="1">
      <c r="A32" s="44"/>
      <c r="B32" s="74" t="s">
        <v>431</v>
      </c>
      <c r="C32" s="266" t="str">
        <f>+'MATRIZ PLURIANUAL'!N111</f>
        <v xml:space="preserve">DESARROLLAR UN (1) PROYECTO DE ABONOS ORGÁNICOS, ABONOS VERDES Y AGRICULTURA SOSTENIBLE.                                                                                                                </v>
      </c>
      <c r="D32" s="267"/>
      <c r="E32" s="268"/>
      <c r="F32" s="140">
        <f>+'MATRIZ PLURIANUAL'!AF111</f>
        <v>0</v>
      </c>
      <c r="G32" s="76" t="s">
        <v>347</v>
      </c>
      <c r="H32" s="77">
        <f>+'MATRIZ PLURIANUAL'!U111</f>
        <v>0</v>
      </c>
      <c r="I32" s="76" t="str">
        <f t="shared" si="0"/>
        <v>PROYECT.</v>
      </c>
      <c r="J32" s="78" t="e">
        <f t="shared" si="1"/>
        <v>#DIV/0!</v>
      </c>
      <c r="K32" s="79" t="s">
        <v>110</v>
      </c>
      <c r="L32" s="273"/>
      <c r="M32" s="279"/>
      <c r="N32" s="231"/>
      <c r="O32" s="141">
        <f>+'MATRIZ PLURIANUAL'!AI111</f>
        <v>0</v>
      </c>
      <c r="P32" s="80"/>
      <c r="Q32" s="82"/>
      <c r="R32" s="83"/>
      <c r="S32" s="83"/>
      <c r="T32" s="80"/>
      <c r="U32" s="80"/>
      <c r="V32" s="84">
        <f>+'MATRIZ PLURIANUAL'!W111</f>
        <v>1E-3</v>
      </c>
      <c r="W32" s="80">
        <f>SUM(P32:U32)</f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38.25" customHeight="1">
      <c r="A33" s="44"/>
      <c r="B33" s="85" t="s">
        <v>432</v>
      </c>
      <c r="C33" s="266" t="str">
        <f>+'MATRIZ PLURIANUAL'!N112</f>
        <v xml:space="preserve">DESARROLLAR UN (1) PROYECTO DE SANIDAD AMBIENTAL.                                                                                                                                                       </v>
      </c>
      <c r="D33" s="267"/>
      <c r="E33" s="268"/>
      <c r="F33" s="140">
        <f>+'MATRIZ PLURIANUAL'!AF112</f>
        <v>0</v>
      </c>
      <c r="G33" s="76" t="s">
        <v>347</v>
      </c>
      <c r="H33" s="77">
        <f>+'MATRIZ PLURIANUAL'!U112</f>
        <v>0</v>
      </c>
      <c r="I33" s="76" t="str">
        <f t="shared" si="0"/>
        <v>PROYECT.</v>
      </c>
      <c r="J33" s="78" t="e">
        <f t="shared" si="1"/>
        <v>#DIV/0!</v>
      </c>
      <c r="K33" s="79" t="s">
        <v>110</v>
      </c>
      <c r="L33" s="273"/>
      <c r="M33" s="279"/>
      <c r="N33" s="231"/>
      <c r="O33" s="141">
        <f>+'MATRIZ PLURIANUAL'!AI112</f>
        <v>0</v>
      </c>
      <c r="P33" s="81"/>
      <c r="Q33" s="82"/>
      <c r="R33" s="83"/>
      <c r="S33" s="83"/>
      <c r="T33" s="80"/>
      <c r="U33" s="80"/>
      <c r="V33" s="84">
        <f>+'MATRIZ PLURIANUAL'!W112</f>
        <v>1E-3</v>
      </c>
      <c r="W33" s="80">
        <f>SUM(O33:U33)</f>
        <v>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>
      <c r="A34" s="44"/>
      <c r="B34" s="85"/>
      <c r="C34" s="266"/>
      <c r="D34" s="267"/>
      <c r="E34" s="268"/>
      <c r="F34" s="77"/>
      <c r="G34" s="76"/>
      <c r="H34" s="77"/>
      <c r="I34" s="76"/>
      <c r="J34" s="78"/>
      <c r="K34" s="79"/>
      <c r="L34" s="136"/>
      <c r="M34" s="137"/>
      <c r="N34" s="138"/>
      <c r="O34" s="80"/>
      <c r="P34" s="87"/>
      <c r="Q34" s="87"/>
      <c r="R34" s="87"/>
      <c r="S34" s="87"/>
      <c r="T34" s="87"/>
      <c r="U34" s="87"/>
      <c r="V34" s="84"/>
      <c r="W34" s="80"/>
      <c r="X34" s="263"/>
      <c r="Y34" s="264"/>
      <c r="Z34" s="264"/>
      <c r="AA34" s="265"/>
      <c r="AB34" s="269"/>
      <c r="AC34" s="270"/>
      <c r="AD34" s="271"/>
      <c r="AE34" s="45"/>
    </row>
    <row r="35" spans="1:31" ht="12.75" customHeight="1">
      <c r="A35" s="44"/>
      <c r="B35" s="87"/>
      <c r="C35" s="88"/>
      <c r="D35" s="89"/>
      <c r="E35" s="90"/>
      <c r="F35" s="88"/>
      <c r="G35" s="90"/>
      <c r="H35" s="89"/>
      <c r="I35" s="90"/>
      <c r="J35" s="88"/>
      <c r="K35" s="90"/>
      <c r="L35" s="91"/>
      <c r="M35" s="92"/>
      <c r="N35" s="86"/>
      <c r="O35" s="93"/>
      <c r="P35" s="93"/>
      <c r="Q35" s="93"/>
      <c r="R35" s="93"/>
      <c r="S35" s="93"/>
      <c r="T35" s="93"/>
      <c r="U35" s="93"/>
      <c r="V35" s="93"/>
      <c r="W35" s="93"/>
      <c r="X35" s="263"/>
      <c r="Y35" s="264"/>
      <c r="Z35" s="264"/>
      <c r="AA35" s="265"/>
      <c r="AB35" s="269"/>
      <c r="AC35" s="270"/>
      <c r="AD35" s="271"/>
      <c r="AE35" s="45"/>
    </row>
    <row r="36" spans="1:31" ht="13.5" thickBot="1">
      <c r="A36" s="44"/>
      <c r="B36" s="87"/>
      <c r="C36" s="95"/>
      <c r="D36" s="96"/>
      <c r="E36" s="97"/>
      <c r="F36" s="98"/>
      <c r="G36" s="99"/>
      <c r="H36" s="96"/>
      <c r="I36" s="99"/>
      <c r="J36" s="95"/>
      <c r="K36" s="97"/>
      <c r="L36" s="100"/>
      <c r="M36" s="101"/>
      <c r="N36" s="102"/>
      <c r="O36" s="103"/>
      <c r="P36" s="103"/>
      <c r="Q36" s="103"/>
      <c r="R36" s="103"/>
      <c r="S36" s="103"/>
      <c r="T36" s="103"/>
      <c r="U36" s="103"/>
      <c r="V36" s="103"/>
      <c r="W36" s="103"/>
      <c r="X36" s="263"/>
      <c r="Y36" s="264"/>
      <c r="Z36" s="264"/>
      <c r="AA36" s="265"/>
      <c r="AB36" s="269"/>
      <c r="AC36" s="270"/>
      <c r="AD36" s="271"/>
      <c r="AE36" s="45"/>
    </row>
    <row r="37" spans="1:31" ht="13.5" thickBot="1">
      <c r="A37" s="44"/>
      <c r="B37" s="104"/>
      <c r="C37" s="258" t="s">
        <v>138</v>
      </c>
      <c r="D37" s="258"/>
      <c r="E37" s="258"/>
      <c r="F37" s="105"/>
      <c r="G37" s="106"/>
      <c r="H37" s="107"/>
      <c r="I37" s="108"/>
      <c r="J37" s="109"/>
      <c r="K37" s="108"/>
      <c r="L37" s="110">
        <f>SUM(L28:L36)</f>
        <v>625</v>
      </c>
      <c r="M37" s="111">
        <f>SUM(M28:M36)</f>
        <v>7.3850880302493209</v>
      </c>
      <c r="N37" s="112" t="s">
        <v>110</v>
      </c>
      <c r="O37" s="113">
        <f t="shared" ref="O37:U37" si="2">SUM(O27:O36)</f>
        <v>2000</v>
      </c>
      <c r="P37" s="113">
        <f t="shared" si="2"/>
        <v>0</v>
      </c>
      <c r="Q37" s="113">
        <f t="shared" si="2"/>
        <v>0</v>
      </c>
      <c r="R37" s="113">
        <f t="shared" si="2"/>
        <v>0</v>
      </c>
      <c r="S37" s="113">
        <f t="shared" si="2"/>
        <v>0</v>
      </c>
      <c r="T37" s="113">
        <f t="shared" si="2"/>
        <v>0</v>
      </c>
      <c r="U37" s="113">
        <f t="shared" si="2"/>
        <v>0</v>
      </c>
      <c r="V37" s="113">
        <f>SUM(V28:V36)</f>
        <v>6.0000000000000001E-3</v>
      </c>
      <c r="W37" s="113">
        <f>SUM(W27:W36)</f>
        <v>0</v>
      </c>
      <c r="X37" s="114"/>
      <c r="Y37" s="115"/>
      <c r="Z37" s="115"/>
      <c r="AA37" s="99"/>
      <c r="AB37" s="98"/>
      <c r="AC37" s="115"/>
      <c r="AD37" s="99"/>
      <c r="AE37" s="45"/>
    </row>
    <row r="38" spans="1:31">
      <c r="A38" s="44"/>
      <c r="AE38" s="45"/>
    </row>
    <row r="39" spans="1:31">
      <c r="A39" s="44"/>
      <c r="C39" s="46"/>
      <c r="V39" s="46"/>
      <c r="AE39" s="45"/>
    </row>
    <row r="40" spans="1:31">
      <c r="A40" s="44"/>
      <c r="J40" s="116"/>
      <c r="AE40" s="45"/>
    </row>
    <row r="41" spans="1:31" ht="13.5" thickBot="1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9"/>
    </row>
    <row r="44" spans="1:31">
      <c r="C44" s="125" t="s">
        <v>139</v>
      </c>
    </row>
  </sheetData>
  <mergeCells count="49">
    <mergeCell ref="X36:AA36"/>
    <mergeCell ref="AB36:AD36"/>
    <mergeCell ref="L28:L33"/>
    <mergeCell ref="M28:M33"/>
    <mergeCell ref="N28:N33"/>
    <mergeCell ref="X34:AA34"/>
    <mergeCell ref="AB34:AD34"/>
    <mergeCell ref="X35:AA35"/>
    <mergeCell ref="AB35:AD35"/>
    <mergeCell ref="AB32:AD32"/>
    <mergeCell ref="AB28:AD28"/>
    <mergeCell ref="C29:E29"/>
    <mergeCell ref="X29:AA29"/>
    <mergeCell ref="AB29:AD29"/>
    <mergeCell ref="C30:E30"/>
    <mergeCell ref="X30:AA30"/>
    <mergeCell ref="AB30:AD30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V24:V26"/>
    <mergeCell ref="F24:G26"/>
    <mergeCell ref="J24:K26"/>
    <mergeCell ref="D21:J21"/>
    <mergeCell ref="J20:K20"/>
    <mergeCell ref="M24:N26"/>
    <mergeCell ref="C37:E37"/>
    <mergeCell ref="AB23:AD26"/>
    <mergeCell ref="W24:W26"/>
    <mergeCell ref="B23:N23"/>
    <mergeCell ref="O23:W23"/>
    <mergeCell ref="C33:E33"/>
    <mergeCell ref="C28:E28"/>
    <mergeCell ref="X33:AA33"/>
    <mergeCell ref="AB33:AD33"/>
    <mergeCell ref="X28:AA28"/>
    <mergeCell ref="C31:E31"/>
    <mergeCell ref="X31:AA31"/>
    <mergeCell ref="AB31:AD31"/>
    <mergeCell ref="C34:E34"/>
    <mergeCell ref="C32:E32"/>
    <mergeCell ref="X32:AA32"/>
  </mergeCells>
  <phoneticPr fontId="0" type="noConversion"/>
  <hyperlinks>
    <hyperlink ref="C44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1"/>
  <sheetViews>
    <sheetView view="pageBreakPreview" topLeftCell="M8" zoomScale="90" zoomScaleSheetLayoutView="9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3.5703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PLURIANUAL'!B104</f>
        <v>APULO REMANSO DE PAZ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PLURIANUAL'!C104</f>
        <v>MEDIO AMBIENTE</v>
      </c>
      <c r="E20" s="132"/>
      <c r="J20" s="257" t="s">
        <v>107</v>
      </c>
      <c r="K20" s="257"/>
      <c r="L20" s="47" t="s">
        <v>370</v>
      </c>
      <c r="N20" s="56"/>
      <c r="O20" s="248" t="str">
        <f>+'MATRIZ PLURIANUAL'!F113</f>
        <v>GENERAR 1 POLITICA DE APROVECHAMIENTO DE LOS RESIDUOS SOLIDOS DEL MUNICIPIO</v>
      </c>
      <c r="P20" s="249"/>
      <c r="Q20" s="249"/>
      <c r="R20" s="249"/>
      <c r="S20" s="249"/>
      <c r="T20" s="249"/>
      <c r="U20" s="250"/>
      <c r="V20" s="250"/>
      <c r="W20" s="56"/>
      <c r="X20" s="124">
        <f>L34</f>
        <v>578</v>
      </c>
      <c r="Y20" s="40" t="s">
        <v>109</v>
      </c>
      <c r="Z20" s="234">
        <f>U19</f>
        <v>8463</v>
      </c>
      <c r="AA20" s="234"/>
      <c r="AC20" s="57">
        <f>(X20/Z20)*100</f>
        <v>6.8297294103745712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PLURIANUAL'!E113</f>
        <v xml:space="preserve">GENERANDO UN AMBIENTE SANO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3" customHeight="1">
      <c r="A28" s="44"/>
      <c r="B28" s="74" t="s">
        <v>132</v>
      </c>
      <c r="C28" s="266" t="str">
        <f>+'MATRIZ PLURIANUAL'!N113</f>
        <v xml:space="preserve">CONFORMACIÓN DE UNA (1) EMPRESA PARA EL APROVECHAMIENTO Y MANEJO DE LOS RESIDUOS SÓLIDOS RECICLABLES.                                                                                                   </v>
      </c>
      <c r="D28" s="267"/>
      <c r="E28" s="268"/>
      <c r="F28" s="140">
        <f>+'MATRIZ PLURIANUAL'!AF113</f>
        <v>0</v>
      </c>
      <c r="G28" s="76" t="s">
        <v>205</v>
      </c>
      <c r="H28" s="77">
        <f>+'MATRIZ PLURIANUAL'!U113</f>
        <v>0</v>
      </c>
      <c r="I28" s="76" t="str">
        <f>+G28</f>
        <v>EMPRESAS</v>
      </c>
      <c r="J28" s="78" t="e">
        <f>H28/F28*100</f>
        <v>#DIV/0!</v>
      </c>
      <c r="K28" s="131" t="s">
        <v>110</v>
      </c>
      <c r="L28" s="144">
        <v>578</v>
      </c>
      <c r="M28" s="145">
        <f>L28/$U$19*100</f>
        <v>6.8297294103745712</v>
      </c>
      <c r="N28" s="146" t="s">
        <v>110</v>
      </c>
      <c r="O28" s="141">
        <f>+'MATRIZ PLURIANUAL'!AI113</f>
        <v>0</v>
      </c>
      <c r="P28" s="80"/>
      <c r="Q28" s="80"/>
      <c r="R28" s="83"/>
      <c r="S28" s="83"/>
      <c r="T28" s="80"/>
      <c r="U28" s="80"/>
      <c r="V28" s="84">
        <f>+'MATRIZ PLURIANUAL'!W113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>
      <c r="A29" s="44"/>
      <c r="B29" s="85"/>
      <c r="C29" s="266"/>
      <c r="D29" s="267"/>
      <c r="E29" s="268"/>
      <c r="F29" s="77"/>
      <c r="G29" s="76"/>
      <c r="H29" s="77"/>
      <c r="I29" s="76"/>
      <c r="J29" s="78"/>
      <c r="K29" s="79"/>
      <c r="L29" s="136"/>
      <c r="M29" s="137"/>
      <c r="N29" s="138"/>
      <c r="O29" s="80"/>
      <c r="P29" s="87"/>
      <c r="Q29" s="87"/>
      <c r="R29" s="87"/>
      <c r="S29" s="87"/>
      <c r="T29" s="87"/>
      <c r="U29" s="87"/>
      <c r="V29" s="84"/>
      <c r="W29" s="80"/>
      <c r="X29" s="263"/>
      <c r="Y29" s="264"/>
      <c r="Z29" s="264"/>
      <c r="AA29" s="265"/>
      <c r="AB29" s="269"/>
      <c r="AC29" s="270"/>
      <c r="AD29" s="271"/>
      <c r="AE29" s="45"/>
    </row>
    <row r="30" spans="1:31" ht="12.75" customHeight="1">
      <c r="A30" s="44"/>
      <c r="B30" s="87"/>
      <c r="C30" s="88"/>
      <c r="D30" s="89"/>
      <c r="E30" s="90"/>
      <c r="F30" s="88"/>
      <c r="G30" s="90"/>
      <c r="H30" s="89"/>
      <c r="I30" s="90"/>
      <c r="J30" s="88"/>
      <c r="K30" s="90"/>
      <c r="L30" s="91"/>
      <c r="M30" s="92"/>
      <c r="N30" s="86"/>
      <c r="O30" s="93"/>
      <c r="P30" s="93"/>
      <c r="Q30" s="93"/>
      <c r="R30" s="93"/>
      <c r="S30" s="93"/>
      <c r="T30" s="93"/>
      <c r="U30" s="93"/>
      <c r="V30" s="93"/>
      <c r="W30" s="93"/>
      <c r="X30" s="263"/>
      <c r="Y30" s="264"/>
      <c r="Z30" s="264"/>
      <c r="AA30" s="265"/>
      <c r="AB30" s="269"/>
      <c r="AC30" s="270"/>
      <c r="AD30" s="271"/>
      <c r="AE30" s="45"/>
    </row>
    <row r="31" spans="1:31">
      <c r="A31" s="44"/>
      <c r="B31" s="85"/>
      <c r="C31" s="266"/>
      <c r="D31" s="267"/>
      <c r="E31" s="268"/>
      <c r="F31" s="77"/>
      <c r="G31" s="76"/>
      <c r="H31" s="77"/>
      <c r="I31" s="76"/>
      <c r="J31" s="78"/>
      <c r="K31" s="79"/>
      <c r="L31" s="136"/>
      <c r="M31" s="137"/>
      <c r="N31" s="138"/>
      <c r="O31" s="80"/>
      <c r="P31" s="87"/>
      <c r="Q31" s="87"/>
      <c r="R31" s="87"/>
      <c r="S31" s="87"/>
      <c r="T31" s="87"/>
      <c r="U31" s="87"/>
      <c r="V31" s="84"/>
      <c r="W31" s="80"/>
      <c r="X31" s="263"/>
      <c r="Y31" s="264"/>
      <c r="Z31" s="264"/>
      <c r="AA31" s="265"/>
      <c r="AB31" s="269"/>
      <c r="AC31" s="270"/>
      <c r="AD31" s="271"/>
      <c r="AE31" s="45"/>
    </row>
    <row r="32" spans="1:31" ht="12.75" customHeight="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93"/>
      <c r="P32" s="93"/>
      <c r="Q32" s="93"/>
      <c r="R32" s="93"/>
      <c r="S32" s="93"/>
      <c r="T32" s="93"/>
      <c r="U32" s="93"/>
      <c r="V32" s="93"/>
      <c r="W32" s="93"/>
      <c r="X32" s="263"/>
      <c r="Y32" s="264"/>
      <c r="Z32" s="264"/>
      <c r="AA32" s="265"/>
      <c r="AB32" s="269"/>
      <c r="AC32" s="270"/>
      <c r="AD32" s="271"/>
      <c r="AE32" s="45"/>
    </row>
    <row r="33" spans="1:31" ht="13.5" thickBot="1">
      <c r="A33" s="44"/>
      <c r="B33" s="87"/>
      <c r="C33" s="95"/>
      <c r="D33" s="96"/>
      <c r="E33" s="97"/>
      <c r="F33" s="98"/>
      <c r="G33" s="99"/>
      <c r="H33" s="96"/>
      <c r="I33" s="99"/>
      <c r="J33" s="95"/>
      <c r="K33" s="97"/>
      <c r="L33" s="100"/>
      <c r="M33" s="101"/>
      <c r="N33" s="102"/>
      <c r="O33" s="103"/>
      <c r="P33" s="103"/>
      <c r="Q33" s="103"/>
      <c r="R33" s="103"/>
      <c r="S33" s="103"/>
      <c r="T33" s="103"/>
      <c r="U33" s="103"/>
      <c r="V33" s="103"/>
      <c r="W33" s="103"/>
      <c r="X33" s="263"/>
      <c r="Y33" s="264"/>
      <c r="Z33" s="264"/>
      <c r="AA33" s="265"/>
      <c r="AB33" s="269"/>
      <c r="AC33" s="270"/>
      <c r="AD33" s="271"/>
      <c r="AE33" s="45"/>
    </row>
    <row r="34" spans="1:31" ht="13.5" thickBot="1">
      <c r="A34" s="44"/>
      <c r="B34" s="104"/>
      <c r="C34" s="258" t="s">
        <v>138</v>
      </c>
      <c r="D34" s="258"/>
      <c r="E34" s="258"/>
      <c r="F34" s="105"/>
      <c r="G34" s="106"/>
      <c r="H34" s="107"/>
      <c r="I34" s="108"/>
      <c r="J34" s="109"/>
      <c r="K34" s="108"/>
      <c r="L34" s="110">
        <f>SUM(L28:L33)</f>
        <v>578</v>
      </c>
      <c r="M34" s="111">
        <f>SUM(M28:M33)</f>
        <v>6.8297294103745712</v>
      </c>
      <c r="N34" s="112" t="s">
        <v>110</v>
      </c>
      <c r="O34" s="113">
        <f t="shared" ref="O34:U34" si="0">SUM(O27:O33)</f>
        <v>0</v>
      </c>
      <c r="P34" s="113">
        <f t="shared" si="0"/>
        <v>0</v>
      </c>
      <c r="Q34" s="113">
        <f t="shared" si="0"/>
        <v>0</v>
      </c>
      <c r="R34" s="113">
        <f t="shared" si="0"/>
        <v>0</v>
      </c>
      <c r="S34" s="113">
        <f t="shared" si="0"/>
        <v>0</v>
      </c>
      <c r="T34" s="113">
        <f t="shared" si="0"/>
        <v>0</v>
      </c>
      <c r="U34" s="113">
        <f t="shared" si="0"/>
        <v>0</v>
      </c>
      <c r="V34" s="113">
        <f>SUM(V28:V33)</f>
        <v>1E-3</v>
      </c>
      <c r="W34" s="113">
        <f>SUM(W27:W33)</f>
        <v>0</v>
      </c>
      <c r="X34" s="114"/>
      <c r="Y34" s="115"/>
      <c r="Z34" s="115"/>
      <c r="AA34" s="99"/>
      <c r="AB34" s="98"/>
      <c r="AC34" s="115"/>
      <c r="AD34" s="99"/>
      <c r="AE34" s="45"/>
    </row>
    <row r="35" spans="1:31">
      <c r="A35" s="44"/>
      <c r="AE35" s="45"/>
    </row>
    <row r="36" spans="1:31">
      <c r="A36" s="44"/>
      <c r="C36" s="46"/>
      <c r="V36" s="46"/>
      <c r="AE36" s="45"/>
    </row>
    <row r="37" spans="1:31">
      <c r="A37" s="44"/>
      <c r="J37" s="116"/>
      <c r="AE37" s="45"/>
    </row>
    <row r="38" spans="1:31" ht="13.5" thickBot="1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9"/>
    </row>
    <row r="41" spans="1:31">
      <c r="C41" s="125" t="s">
        <v>139</v>
      </c>
    </row>
  </sheetData>
  <mergeCells count="36">
    <mergeCell ref="X33:AA33"/>
    <mergeCell ref="X32:AA32"/>
    <mergeCell ref="AB28:AD28"/>
    <mergeCell ref="AB32:AD32"/>
    <mergeCell ref="AB29:AD29"/>
    <mergeCell ref="X29:AA29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D21:J21"/>
    <mergeCell ref="J20:K20"/>
    <mergeCell ref="M24:N26"/>
    <mergeCell ref="V24:V26"/>
    <mergeCell ref="C34:E34"/>
    <mergeCell ref="AB23:AD26"/>
    <mergeCell ref="W24:W26"/>
    <mergeCell ref="B23:N23"/>
    <mergeCell ref="O23:W23"/>
    <mergeCell ref="C28:E28"/>
    <mergeCell ref="X30:AA30"/>
    <mergeCell ref="AB30:AD30"/>
    <mergeCell ref="F24:G26"/>
    <mergeCell ref="J24:K26"/>
    <mergeCell ref="C29:E29"/>
    <mergeCell ref="C31:E31"/>
    <mergeCell ref="X28:AA28"/>
    <mergeCell ref="AB33:AD33"/>
    <mergeCell ref="X31:AA31"/>
    <mergeCell ref="AB31:AD31"/>
  </mergeCells>
  <phoneticPr fontId="0" type="noConversion"/>
  <hyperlinks>
    <hyperlink ref="C41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6"/>
  <sheetViews>
    <sheetView view="pageBreakPreview" topLeftCell="A7" zoomScale="80" zoomScaleNormal="85" zoomScaleSheetLayoutView="80" zoomScalePageLayoutView="85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3.710937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0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</f>
        <v xml:space="preserve">FORTALECIMIENTO SOCIAL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1712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245" t="str">
        <f>+'MATRIZ PLURIANUAL'!C6</f>
        <v>EDUCACION</v>
      </c>
      <c r="E20" s="245"/>
      <c r="J20" s="257" t="s">
        <v>107</v>
      </c>
      <c r="K20" s="257"/>
      <c r="L20" s="47" t="s">
        <v>108</v>
      </c>
      <c r="N20" s="56"/>
      <c r="O20" s="248" t="str">
        <f>+'MATRIZ PLURIANUAL'!F6</f>
        <v xml:space="preserve">LOGRAR QUE EL 95% (1612)  LOS NIÑOS EN EDAD ESCOLAR ESTEN MATRICULADOS EN ALGUNA INSTITUCION EDUCATIVA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L39</f>
        <v>1620</v>
      </c>
      <c r="Y20" s="40" t="s">
        <v>109</v>
      </c>
      <c r="Z20" s="234">
        <f>U19</f>
        <v>1712</v>
      </c>
      <c r="AA20" s="234"/>
      <c r="AC20" s="57">
        <f>(X20/Z20)*100</f>
        <v>94.626168224299064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PLURIANUAL'!E6</f>
        <v xml:space="preserve">PERMANENCIA EN EL SISTEMA EDUCATIVO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2.5" customHeight="1">
      <c r="A28" s="44"/>
      <c r="B28" s="74" t="s">
        <v>132</v>
      </c>
      <c r="C28" s="266" t="str">
        <f>+'MATRIZ PLURIANUAL'!N6</f>
        <v xml:space="preserve">ADECUACION DE 15  (100%) DE LAS INSTITUCIONES EDUCATIVAS DEL MUNICIPIO                                                                                                                                  </v>
      </c>
      <c r="D28" s="267"/>
      <c r="E28" s="268"/>
      <c r="F28" s="75">
        <f>+'MATRIZ PLURIANUAL'!AF6</f>
        <v>12</v>
      </c>
      <c r="G28" s="76" t="s">
        <v>133</v>
      </c>
      <c r="H28" s="77">
        <v>12</v>
      </c>
      <c r="I28" s="76" t="str">
        <f>G28</f>
        <v>MANTEN.</v>
      </c>
      <c r="J28" s="78">
        <f>H28/F28*100</f>
        <v>100</v>
      </c>
      <c r="K28" s="79" t="s">
        <v>110</v>
      </c>
      <c r="L28" s="272">
        <v>1620</v>
      </c>
      <c r="M28" s="278">
        <f>L28/$U$19*100</f>
        <v>94.626168224299064</v>
      </c>
      <c r="N28" s="230" t="s">
        <v>110</v>
      </c>
      <c r="O28" s="80">
        <f>+'MATRIZ PLURIANUAL'!AI6*0.8</f>
        <v>44000</v>
      </c>
      <c r="P28" s="81">
        <f>+'MATRIZ PLURIANUAL'!AI6*0.2</f>
        <v>11000</v>
      </c>
      <c r="Q28" s="82"/>
      <c r="R28" s="83"/>
      <c r="S28" s="83"/>
      <c r="T28" s="80"/>
      <c r="U28" s="80"/>
      <c r="V28" s="84">
        <f>+'MATRIZ PLURIANUAL'!W6</f>
        <v>20000</v>
      </c>
      <c r="W28" s="80">
        <f>SUM(O28:U28)</f>
        <v>55000</v>
      </c>
      <c r="X28" s="263" t="s">
        <v>134</v>
      </c>
      <c r="Y28" s="264"/>
      <c r="Z28" s="264"/>
      <c r="AA28" s="265"/>
      <c r="AB28" s="269" t="s">
        <v>135</v>
      </c>
      <c r="AC28" s="270"/>
      <c r="AD28" s="271"/>
      <c r="AE28" s="45"/>
    </row>
    <row r="29" spans="1:31" ht="64.5" customHeight="1">
      <c r="A29" s="44"/>
      <c r="B29" s="74" t="s">
        <v>136</v>
      </c>
      <c r="C29" s="266" t="str">
        <f>+'MATRIZ PLURIANUAL'!N7</f>
        <v xml:space="preserve">ELABORAR UN (1) INVENTARIO DE NECESIDADES DE INFRAESTRUCTURA Y EQUIPAMIENTO DE LAS INSTALACIONES EDUCATIVAS                                                                                             </v>
      </c>
      <c r="D29" s="267"/>
      <c r="E29" s="268"/>
      <c r="F29" s="75">
        <f>+'MATRIZ PLURIANUAL'!AF7</f>
        <v>0</v>
      </c>
      <c r="G29" s="76" t="s">
        <v>81</v>
      </c>
      <c r="H29" s="77">
        <v>1E-3</v>
      </c>
      <c r="I29" s="76" t="str">
        <f>G29</f>
        <v xml:space="preserve">INVENT. </v>
      </c>
      <c r="J29" s="78" t="e">
        <f>H29/F29*100</f>
        <v>#DIV/0!</v>
      </c>
      <c r="K29" s="79" t="s">
        <v>110</v>
      </c>
      <c r="L29" s="273"/>
      <c r="M29" s="279"/>
      <c r="N29" s="231"/>
      <c r="O29" s="80"/>
      <c r="P29" s="81"/>
      <c r="Q29" s="82"/>
      <c r="R29" s="83"/>
      <c r="S29" s="83"/>
      <c r="T29" s="80"/>
      <c r="U29" s="80"/>
      <c r="V29" s="84">
        <f>+W29*0.95</f>
        <v>0</v>
      </c>
      <c r="W29" s="80">
        <f>SUM(O29:U29)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s="162" customFormat="1" ht="65.25" customHeight="1">
      <c r="A30" s="150"/>
      <c r="B30" s="151" t="s">
        <v>137</v>
      </c>
      <c r="C30" s="260" t="str">
        <f>+'MATRIZ PLURIANUAL'!N8</f>
        <v xml:space="preserve">GARANTIZAR QUE EL 100% DE LOS ALUMNOS (392) CUENTEN CON EL SERVICIO DE TRANSPORTE ESCOLAR.                                                                                                              </v>
      </c>
      <c r="D30" s="261"/>
      <c r="E30" s="262"/>
      <c r="F30" s="152">
        <f>+'MATRIZ PLURIANUAL'!AF8</f>
        <v>392</v>
      </c>
      <c r="G30" s="153" t="s">
        <v>82</v>
      </c>
      <c r="H30" s="154">
        <v>392</v>
      </c>
      <c r="I30" s="153" t="str">
        <f>G30</f>
        <v xml:space="preserve">ALUMNOS </v>
      </c>
      <c r="J30" s="155">
        <f>H30/F30*100</f>
        <v>100</v>
      </c>
      <c r="K30" s="156" t="s">
        <v>110</v>
      </c>
      <c r="L30" s="274"/>
      <c r="M30" s="280"/>
      <c r="N30" s="232"/>
      <c r="O30" s="157">
        <f>+'MATRIZ PLURIANUAL'!AI8*0.5</f>
        <v>99000</v>
      </c>
      <c r="P30" s="157">
        <f>+'MATRIZ PLURIANUAL'!AI8*0.1</f>
        <v>19800</v>
      </c>
      <c r="Q30" s="158"/>
      <c r="R30" s="159"/>
      <c r="S30" s="159"/>
      <c r="T30" s="157">
        <f>51150+10230+7450</f>
        <v>68830</v>
      </c>
      <c r="U30" s="157"/>
      <c r="V30" s="157">
        <f>+'MATRIZ PLURIANUAL'!W8</f>
        <v>195596</v>
      </c>
      <c r="W30" s="157">
        <f>SUM(O30:U30)</f>
        <v>187630</v>
      </c>
      <c r="X30" s="227" t="s">
        <v>134</v>
      </c>
      <c r="Y30" s="228"/>
      <c r="Z30" s="228"/>
      <c r="AA30" s="229"/>
      <c r="AB30" s="275" t="s">
        <v>552</v>
      </c>
      <c r="AC30" s="276"/>
      <c r="AD30" s="277"/>
      <c r="AE30" s="161"/>
    </row>
    <row r="31" spans="1:31">
      <c r="A31" s="44"/>
      <c r="B31" s="87"/>
      <c r="C31" s="88"/>
      <c r="D31" s="89"/>
      <c r="E31" s="90"/>
      <c r="F31" s="88"/>
      <c r="G31" s="90"/>
      <c r="H31" s="89"/>
      <c r="I31" s="90"/>
      <c r="J31" s="88"/>
      <c r="K31" s="90"/>
      <c r="L31" s="91"/>
      <c r="M31" s="92"/>
      <c r="N31" s="86"/>
      <c r="O31" s="87"/>
      <c r="P31" s="87"/>
      <c r="Q31" s="87"/>
      <c r="R31" s="87"/>
      <c r="S31" s="87"/>
      <c r="T31" s="87"/>
      <c r="U31" s="87"/>
      <c r="V31" s="87"/>
      <c r="W31" s="87"/>
      <c r="X31" s="88"/>
      <c r="Y31" s="89"/>
      <c r="Z31" s="89"/>
      <c r="AA31" s="90"/>
      <c r="AB31" s="88"/>
      <c r="AC31" s="89"/>
      <c r="AD31" s="90"/>
      <c r="AE31" s="45"/>
    </row>
    <row r="32" spans="1:3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9"/>
      <c r="Z32" s="89"/>
      <c r="AA32" s="90"/>
      <c r="AB32" s="88"/>
      <c r="AC32" s="89"/>
      <c r="AD32" s="90"/>
      <c r="AE32" s="45"/>
    </row>
    <row r="33" spans="1:31">
      <c r="A33" s="44"/>
      <c r="B33" s="87"/>
      <c r="C33" s="88"/>
      <c r="D33" s="89"/>
      <c r="E33" s="90"/>
      <c r="F33" s="88"/>
      <c r="G33" s="90"/>
      <c r="H33" s="89"/>
      <c r="I33" s="90"/>
      <c r="J33" s="88"/>
      <c r="K33" s="90"/>
      <c r="L33" s="91"/>
      <c r="M33" s="92"/>
      <c r="N33" s="86"/>
      <c r="O33" s="87"/>
      <c r="P33" s="87"/>
      <c r="Q33" s="87"/>
      <c r="R33" s="87"/>
      <c r="S33" s="87"/>
      <c r="T33" s="87"/>
      <c r="U33" s="87"/>
      <c r="V33" s="87"/>
      <c r="W33" s="87"/>
      <c r="X33" s="88"/>
      <c r="Y33" s="89"/>
      <c r="Z33" s="89"/>
      <c r="AA33" s="90"/>
      <c r="AB33" s="88"/>
      <c r="AC33" s="89"/>
      <c r="AD33" s="90"/>
      <c r="AE33" s="45"/>
    </row>
    <row r="34" spans="1:31">
      <c r="A34" s="44"/>
      <c r="B34" s="87"/>
      <c r="C34" s="88"/>
      <c r="D34" s="89"/>
      <c r="E34" s="90"/>
      <c r="F34" s="88"/>
      <c r="G34" s="90"/>
      <c r="H34" s="89"/>
      <c r="I34" s="90"/>
      <c r="J34" s="88"/>
      <c r="K34" s="90"/>
      <c r="L34" s="91"/>
      <c r="M34" s="92"/>
      <c r="N34" s="86"/>
      <c r="O34" s="87"/>
      <c r="P34" s="87"/>
      <c r="Q34" s="87"/>
      <c r="R34" s="87"/>
      <c r="S34" s="87"/>
      <c r="T34" s="87"/>
      <c r="U34" s="87"/>
      <c r="V34" s="87"/>
      <c r="W34" s="87"/>
      <c r="X34" s="88"/>
      <c r="Y34" s="89"/>
      <c r="Z34" s="89"/>
      <c r="AA34" s="90"/>
      <c r="AB34" s="88"/>
      <c r="AC34" s="89"/>
      <c r="AD34" s="90"/>
      <c r="AE34" s="45"/>
    </row>
    <row r="35" spans="1:31">
      <c r="A35" s="44"/>
      <c r="B35" s="87"/>
      <c r="C35" s="88"/>
      <c r="D35" s="89"/>
      <c r="E35" s="90"/>
      <c r="F35" s="88"/>
      <c r="G35" s="90"/>
      <c r="H35" s="89"/>
      <c r="I35" s="90"/>
      <c r="J35" s="88"/>
      <c r="K35" s="90"/>
      <c r="L35" s="91"/>
      <c r="M35" s="92"/>
      <c r="N35" s="86"/>
      <c r="O35" s="87"/>
      <c r="P35" s="87"/>
      <c r="Q35" s="87"/>
      <c r="R35" s="87"/>
      <c r="S35" s="87"/>
      <c r="T35" s="87"/>
      <c r="U35" s="87"/>
      <c r="V35" s="87"/>
      <c r="W35" s="87"/>
      <c r="X35" s="88"/>
      <c r="Y35" s="89"/>
      <c r="Z35" s="89"/>
      <c r="AA35" s="90"/>
      <c r="AB35" s="88"/>
      <c r="AC35" s="89"/>
      <c r="AD35" s="90"/>
      <c r="AE35" s="45"/>
    </row>
    <row r="36" spans="1:31">
      <c r="A36" s="44"/>
      <c r="B36" s="87"/>
      <c r="C36" s="88"/>
      <c r="D36" s="89"/>
      <c r="E36" s="90"/>
      <c r="F36" s="88"/>
      <c r="G36" s="90"/>
      <c r="H36" s="89"/>
      <c r="I36" s="90"/>
      <c r="J36" s="88"/>
      <c r="K36" s="90"/>
      <c r="L36" s="91"/>
      <c r="M36" s="92"/>
      <c r="N36" s="86"/>
      <c r="O36" s="87"/>
      <c r="P36" s="87"/>
      <c r="Q36" s="87"/>
      <c r="R36" s="87"/>
      <c r="S36" s="87"/>
      <c r="T36" s="87"/>
      <c r="U36" s="87"/>
      <c r="V36" s="87"/>
      <c r="W36" s="87"/>
      <c r="X36" s="88"/>
      <c r="Y36" s="89"/>
      <c r="Z36" s="89"/>
      <c r="AA36" s="90"/>
      <c r="AB36" s="88"/>
      <c r="AC36" s="89"/>
      <c r="AD36" s="90"/>
      <c r="AE36" s="45"/>
    </row>
    <row r="37" spans="1:31">
      <c r="A37" s="44"/>
      <c r="B37" s="87"/>
      <c r="C37" s="88"/>
      <c r="D37" s="89"/>
      <c r="E37" s="90"/>
      <c r="F37" s="88"/>
      <c r="G37" s="90"/>
      <c r="H37" s="89"/>
      <c r="I37" s="90"/>
      <c r="J37" s="88"/>
      <c r="K37" s="90"/>
      <c r="L37" s="91"/>
      <c r="M37" s="92"/>
      <c r="N37" s="86"/>
      <c r="O37" s="93"/>
      <c r="P37" s="93"/>
      <c r="Q37" s="93"/>
      <c r="R37" s="93"/>
      <c r="S37" s="93"/>
      <c r="T37" s="93"/>
      <c r="U37" s="93"/>
      <c r="V37" s="93"/>
      <c r="W37" s="93"/>
      <c r="X37" s="94"/>
      <c r="Y37" s="89"/>
      <c r="Z37" s="89"/>
      <c r="AA37" s="90"/>
      <c r="AB37" s="88"/>
      <c r="AC37" s="89"/>
      <c r="AD37" s="90"/>
      <c r="AE37" s="45"/>
    </row>
    <row r="38" spans="1:31" ht="13.5" thickBot="1">
      <c r="A38" s="44"/>
      <c r="B38" s="87"/>
      <c r="C38" s="95"/>
      <c r="D38" s="96"/>
      <c r="E38" s="97"/>
      <c r="F38" s="98"/>
      <c r="G38" s="99"/>
      <c r="H38" s="96"/>
      <c r="I38" s="99"/>
      <c r="J38" s="95"/>
      <c r="K38" s="97"/>
      <c r="L38" s="100"/>
      <c r="M38" s="101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94"/>
      <c r="Y38" s="89"/>
      <c r="Z38" s="89"/>
      <c r="AA38" s="90"/>
      <c r="AB38" s="88"/>
      <c r="AC38" s="89"/>
      <c r="AD38" s="90"/>
      <c r="AE38" s="45"/>
    </row>
    <row r="39" spans="1:31" ht="13.5" thickBot="1">
      <c r="A39" s="44"/>
      <c r="B39" s="104"/>
      <c r="C39" s="258" t="s">
        <v>138</v>
      </c>
      <c r="D39" s="258"/>
      <c r="E39" s="258"/>
      <c r="F39" s="105"/>
      <c r="G39" s="106"/>
      <c r="H39" s="107"/>
      <c r="I39" s="108"/>
      <c r="J39" s="109"/>
      <c r="K39" s="108"/>
      <c r="L39" s="110">
        <f>SUM(L28:L38)</f>
        <v>1620</v>
      </c>
      <c r="M39" s="111">
        <f>SUM(M28:M38)</f>
        <v>94.626168224299064</v>
      </c>
      <c r="N39" s="112" t="s">
        <v>110</v>
      </c>
      <c r="O39" s="113">
        <f t="shared" ref="O39:U39" si="0">SUM(O27:O38)</f>
        <v>143000</v>
      </c>
      <c r="P39" s="113">
        <f t="shared" si="0"/>
        <v>30800</v>
      </c>
      <c r="Q39" s="113">
        <f t="shared" si="0"/>
        <v>0</v>
      </c>
      <c r="R39" s="113">
        <f t="shared" si="0"/>
        <v>0</v>
      </c>
      <c r="S39" s="113">
        <f t="shared" si="0"/>
        <v>0</v>
      </c>
      <c r="T39" s="113">
        <f t="shared" si="0"/>
        <v>68830</v>
      </c>
      <c r="U39" s="113">
        <f t="shared" si="0"/>
        <v>0</v>
      </c>
      <c r="V39" s="113">
        <f>SUM(V28:V38)</f>
        <v>215596</v>
      </c>
      <c r="W39" s="113">
        <f>SUM(W27:W38)</f>
        <v>242630</v>
      </c>
      <c r="X39" s="114"/>
      <c r="Y39" s="115"/>
      <c r="Z39" s="115"/>
      <c r="AA39" s="99"/>
      <c r="AB39" s="98"/>
      <c r="AC39" s="115"/>
      <c r="AD39" s="99"/>
      <c r="AE39" s="45"/>
    </row>
    <row r="40" spans="1:31">
      <c r="A40" s="44"/>
      <c r="AE40" s="45"/>
    </row>
    <row r="41" spans="1:31">
      <c r="A41" s="44"/>
      <c r="C41" s="46"/>
      <c r="V41" s="46"/>
      <c r="AE41" s="45"/>
    </row>
    <row r="42" spans="1:31">
      <c r="A42" s="44"/>
      <c r="J42" s="116"/>
      <c r="AE42" s="45"/>
    </row>
    <row r="43" spans="1:31" ht="13.5" thickBot="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</row>
    <row r="46" spans="1:31">
      <c r="C46" s="125" t="s">
        <v>139</v>
      </c>
    </row>
  </sheetData>
  <mergeCells count="34">
    <mergeCell ref="M28:M30"/>
    <mergeCell ref="C28:E28"/>
    <mergeCell ref="M24:N26"/>
    <mergeCell ref="J20:K20"/>
    <mergeCell ref="C39:E39"/>
    <mergeCell ref="AB23:AD26"/>
    <mergeCell ref="W24:W26"/>
    <mergeCell ref="B23:N23"/>
    <mergeCell ref="O23:W23"/>
    <mergeCell ref="C30:E30"/>
    <mergeCell ref="J24:K26"/>
    <mergeCell ref="X28:AA28"/>
    <mergeCell ref="C29:E29"/>
    <mergeCell ref="X29:AA29"/>
    <mergeCell ref="AB29:AD29"/>
    <mergeCell ref="L28:L30"/>
    <mergeCell ref="AB30:AD30"/>
    <mergeCell ref="AB28:AD28"/>
    <mergeCell ref="X30:AA30"/>
    <mergeCell ref="N28:N30"/>
    <mergeCell ref="B11:Z11"/>
    <mergeCell ref="B12:Z12"/>
    <mergeCell ref="Z20:AA20"/>
    <mergeCell ref="X23:AA26"/>
    <mergeCell ref="H24:I26"/>
    <mergeCell ref="L24:L26"/>
    <mergeCell ref="D20:E20"/>
    <mergeCell ref="D21:J21"/>
    <mergeCell ref="B13:Z13"/>
    <mergeCell ref="V24:V26"/>
    <mergeCell ref="F24:G26"/>
    <mergeCell ref="O20:V21"/>
    <mergeCell ref="B24:B26"/>
    <mergeCell ref="C24:E26"/>
  </mergeCells>
  <phoneticPr fontId="0" type="noConversion"/>
  <hyperlinks>
    <hyperlink ref="C46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6"/>
  <sheetViews>
    <sheetView view="pageBreakPreview" topLeftCell="A7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285156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PLURIANUAL'!B104</f>
        <v>APULO REMANSO DE PAZ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PLURIANUAL'!C104</f>
        <v>MEDIO AMBIENTE</v>
      </c>
      <c r="E20" s="132"/>
      <c r="J20" s="257" t="s">
        <v>107</v>
      </c>
      <c r="K20" s="257"/>
      <c r="L20" s="47" t="s">
        <v>208</v>
      </c>
      <c r="N20" s="56"/>
      <c r="O20" s="248" t="str">
        <f>+'MATRIZ PLURIANUAL'!F114</f>
        <v>OPTIMIZAR EL SISTEMA DE GESTION AMBIENTAL HASTA UN 90% EN RECUPERACION E IMPLEMENTACION</v>
      </c>
      <c r="P20" s="249"/>
      <c r="Q20" s="249"/>
      <c r="R20" s="249"/>
      <c r="S20" s="249"/>
      <c r="T20" s="249"/>
      <c r="U20" s="250"/>
      <c r="V20" s="250"/>
      <c r="W20" s="56"/>
      <c r="X20" s="124">
        <f>L39</f>
        <v>658</v>
      </c>
      <c r="Y20" s="40" t="s">
        <v>109</v>
      </c>
      <c r="Z20" s="234">
        <f>U19</f>
        <v>8463</v>
      </c>
      <c r="AA20" s="234"/>
      <c r="AC20" s="57">
        <f>(X20/Z20)*100</f>
        <v>7.7750206782464844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PLURIANUAL'!E114</f>
        <v xml:space="preserve">RECUPERACIÓN DEL SISTEMA AMBIENTAL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47.25" customHeight="1">
      <c r="A28" s="44"/>
      <c r="B28" s="74" t="s">
        <v>132</v>
      </c>
      <c r="C28" s="266" t="str">
        <f>+'MATRIZ PLURIANUAL'!N114</f>
        <v xml:space="preserve">GESTIONAR  (2) PROYECTOS DE RECUPERACIÓN DE ECOSISTEMAS ESTRATÉGICOS.                                                                                                                                   </v>
      </c>
      <c r="D28" s="267"/>
      <c r="E28" s="268"/>
      <c r="F28" s="140">
        <f>+'MATRIZ PLURIANUAL'!AF114</f>
        <v>1</v>
      </c>
      <c r="G28" s="76" t="s">
        <v>347</v>
      </c>
      <c r="H28" s="77">
        <v>1</v>
      </c>
      <c r="I28" s="76" t="str">
        <f t="shared" ref="I28:I34" si="0">+G28</f>
        <v>PROYECT.</v>
      </c>
      <c r="J28" s="78">
        <f t="shared" ref="J28:J34" si="1">H28/F28*100</f>
        <v>100</v>
      </c>
      <c r="K28" s="131" t="s">
        <v>110</v>
      </c>
      <c r="L28" s="272">
        <v>658</v>
      </c>
      <c r="M28" s="278">
        <f>L28/$U$19*100</f>
        <v>7.7750206782464844</v>
      </c>
      <c r="N28" s="230" t="s">
        <v>110</v>
      </c>
      <c r="O28" s="141">
        <f>+'MATRIZ PLURIANUAL'!AI114</f>
        <v>7000</v>
      </c>
      <c r="P28" s="80"/>
      <c r="Q28" s="80"/>
      <c r="R28" s="83"/>
      <c r="S28" s="83"/>
      <c r="T28" s="80"/>
      <c r="U28" s="80"/>
      <c r="V28" s="84">
        <f>+'MATRIZ PLURIANUAL'!W114</f>
        <v>1E-3</v>
      </c>
      <c r="W28" s="80">
        <f t="shared" ref="W28:W34" si="2"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3" customHeight="1">
      <c r="A29" s="44"/>
      <c r="B29" s="74" t="s">
        <v>136</v>
      </c>
      <c r="C29" s="266" t="str">
        <f>+'MATRIZ PLURIANUAL'!N115</f>
        <v xml:space="preserve">PRESENTAR DOS (2) PROYECTOS PARA REFORESTACIÓN DE LAS CUENCAS Y MICROCUENCAS DEL MUNICIPIO PARA CONSERVACIÓN DE SUS FUENTES HÍDRICAS.                                                                   </v>
      </c>
      <c r="D29" s="267"/>
      <c r="E29" s="268"/>
      <c r="F29" s="140">
        <f>+'MATRIZ PLURIANUAL'!AF115</f>
        <v>2</v>
      </c>
      <c r="G29" s="76" t="s">
        <v>347</v>
      </c>
      <c r="H29" s="77">
        <v>1</v>
      </c>
      <c r="I29" s="76" t="str">
        <f t="shared" si="0"/>
        <v>PROYECT.</v>
      </c>
      <c r="J29" s="78">
        <f t="shared" si="1"/>
        <v>50</v>
      </c>
      <c r="K29" s="131" t="s">
        <v>110</v>
      </c>
      <c r="L29" s="273"/>
      <c r="M29" s="279"/>
      <c r="N29" s="231"/>
      <c r="O29" s="141">
        <f>+'MATRIZ PLURIANUAL'!AI115</f>
        <v>7000</v>
      </c>
      <c r="P29" s="80"/>
      <c r="Q29" s="80"/>
      <c r="R29" s="83"/>
      <c r="S29" s="83"/>
      <c r="T29" s="80"/>
      <c r="U29" s="80"/>
      <c r="V29" s="84">
        <f>+'MATRIZ PLURIANUAL'!W115</f>
        <v>1E-3</v>
      </c>
      <c r="W29" s="80">
        <f t="shared" si="2"/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3" customHeight="1">
      <c r="A30" s="44"/>
      <c r="B30" s="74" t="s">
        <v>137</v>
      </c>
      <c r="C30" s="266" t="str">
        <f>+'MATRIZ PLURIANUAL'!N116</f>
        <v xml:space="preserve">PRESENTAR DOS (2) PROYECTOS PARA LA COMPRA DE PREDIOS PARA PROTECCIÓN DE NACIMIENTOS DE AGUA.                                                                                                           </v>
      </c>
      <c r="D30" s="267"/>
      <c r="E30" s="268"/>
      <c r="F30" s="140">
        <f>+'MATRIZ PLURIANUAL'!AF116</f>
        <v>2</v>
      </c>
      <c r="G30" s="76" t="s">
        <v>347</v>
      </c>
      <c r="H30" s="77">
        <v>1</v>
      </c>
      <c r="I30" s="76" t="str">
        <f t="shared" si="0"/>
        <v>PROYECT.</v>
      </c>
      <c r="J30" s="78">
        <f t="shared" si="1"/>
        <v>50</v>
      </c>
      <c r="K30" s="131" t="s">
        <v>110</v>
      </c>
      <c r="L30" s="273"/>
      <c r="M30" s="279"/>
      <c r="N30" s="231"/>
      <c r="O30" s="141">
        <f>+'MATRIZ PLURIANUAL'!AI116</f>
        <v>10000</v>
      </c>
      <c r="P30" s="80"/>
      <c r="Q30" s="80"/>
      <c r="R30" s="83"/>
      <c r="S30" s="83"/>
      <c r="T30" s="80"/>
      <c r="U30" s="80"/>
      <c r="V30" s="84">
        <f>+'MATRIZ PLURIANUAL'!W116</f>
        <v>1E-3</v>
      </c>
      <c r="W30" s="80">
        <f t="shared" si="2"/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56.25" customHeight="1">
      <c r="A31" s="44"/>
      <c r="B31" s="74" t="s">
        <v>430</v>
      </c>
      <c r="C31" s="266" t="str">
        <f>+'MATRIZ PLURIANUAL'!N117</f>
        <v xml:space="preserve">PRESENTAR UN (1) PROYECTO PARA LA CONSTRUCCIÓN DE RESERVORIOS DE AGUA Y ESTANQUES PISCÍCOLAS.                                                                                                           </v>
      </c>
      <c r="D31" s="267"/>
      <c r="E31" s="268"/>
      <c r="F31" s="140">
        <f>+'MATRIZ PLURIANUAL'!AF117</f>
        <v>1</v>
      </c>
      <c r="G31" s="76" t="s">
        <v>347</v>
      </c>
      <c r="H31" s="77">
        <v>1</v>
      </c>
      <c r="I31" s="76" t="str">
        <f t="shared" si="0"/>
        <v>PROYECT.</v>
      </c>
      <c r="J31" s="78">
        <f t="shared" si="1"/>
        <v>100</v>
      </c>
      <c r="K31" s="131" t="s">
        <v>110</v>
      </c>
      <c r="L31" s="273"/>
      <c r="M31" s="279"/>
      <c r="N31" s="231"/>
      <c r="O31" s="141">
        <f>+'MATRIZ PLURIANUAL'!AI117</f>
        <v>0</v>
      </c>
      <c r="P31" s="80"/>
      <c r="Q31" s="80"/>
      <c r="R31" s="83"/>
      <c r="S31" s="83"/>
      <c r="T31" s="80"/>
      <c r="U31" s="80"/>
      <c r="V31" s="84">
        <f>+'MATRIZ PLURIANUAL'!W117</f>
        <v>1E-3</v>
      </c>
      <c r="W31" s="80">
        <f t="shared" si="2"/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63" customHeight="1">
      <c r="A32" s="44"/>
      <c r="B32" s="74" t="s">
        <v>431</v>
      </c>
      <c r="C32" s="266" t="str">
        <f>+'MATRIZ PLURIANUAL'!N118</f>
        <v xml:space="preserve">PRESENTAR DOS (2) PROYECTOS PARA EL SANEAMIENTO BÁSICO, CONSTRUCCIÓN DE UNIDADES SANITARIAS Y POZOS SÉPTICOS.                                                                                           </v>
      </c>
      <c r="D32" s="267"/>
      <c r="E32" s="268"/>
      <c r="F32" s="140">
        <f>+'MATRIZ PLURIANUAL'!AF118</f>
        <v>2</v>
      </c>
      <c r="G32" s="76" t="s">
        <v>347</v>
      </c>
      <c r="H32" s="77">
        <f>+'MATRIZ PLURIANUAL'!U118</f>
        <v>1</v>
      </c>
      <c r="I32" s="76" t="str">
        <f t="shared" si="0"/>
        <v>PROYECT.</v>
      </c>
      <c r="J32" s="78">
        <f t="shared" si="1"/>
        <v>50</v>
      </c>
      <c r="K32" s="131" t="s">
        <v>110</v>
      </c>
      <c r="L32" s="273"/>
      <c r="M32" s="279"/>
      <c r="N32" s="231"/>
      <c r="O32" s="141">
        <f>+'MATRIZ PLURIANUAL'!AI118</f>
        <v>0</v>
      </c>
      <c r="P32" s="80"/>
      <c r="Q32" s="80"/>
      <c r="R32" s="83"/>
      <c r="S32" s="83"/>
      <c r="T32" s="80"/>
      <c r="U32" s="80"/>
      <c r="V32" s="84">
        <f>+'MATRIZ PLURIANUAL'!W118</f>
        <v>22000</v>
      </c>
      <c r="W32" s="80">
        <f t="shared" si="2"/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33.75" customHeight="1">
      <c r="A33" s="44"/>
      <c r="B33" s="74" t="s">
        <v>432</v>
      </c>
      <c r="C33" s="266" t="str">
        <f>+'MATRIZ PLURIANUAL'!N119</f>
        <v xml:space="preserve">REALIZAR UN (1) INVENTARIO DE VEGETACIÓN NATIVA.                                                                                                                                                        </v>
      </c>
      <c r="D33" s="267"/>
      <c r="E33" s="268"/>
      <c r="F33" s="140">
        <f>+'MATRIZ PLURIANUAL'!AF119</f>
        <v>1</v>
      </c>
      <c r="G33" s="76" t="s">
        <v>206</v>
      </c>
      <c r="H33" s="77">
        <v>1</v>
      </c>
      <c r="I33" s="76" t="str">
        <f t="shared" si="0"/>
        <v>INVT.</v>
      </c>
      <c r="J33" s="78">
        <f t="shared" si="1"/>
        <v>100</v>
      </c>
      <c r="K33" s="131" t="s">
        <v>110</v>
      </c>
      <c r="L33" s="273"/>
      <c r="M33" s="279"/>
      <c r="N33" s="231"/>
      <c r="O33" s="141">
        <f>+'MATRIZ PLURIANUAL'!AI119</f>
        <v>0</v>
      </c>
      <c r="P33" s="80"/>
      <c r="Q33" s="80"/>
      <c r="R33" s="83"/>
      <c r="S33" s="83"/>
      <c r="T33" s="80"/>
      <c r="U33" s="80"/>
      <c r="V33" s="84">
        <f>+'MATRIZ PLURIANUAL'!W119</f>
        <v>1E-3</v>
      </c>
      <c r="W33" s="80">
        <f t="shared" si="2"/>
        <v>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33" customHeight="1">
      <c r="A34" s="44"/>
      <c r="B34" s="74" t="s">
        <v>433</v>
      </c>
      <c r="C34" s="266" t="str">
        <f>+'MATRIZ PLURIANUAL'!N120</f>
        <v xml:space="preserve">REALIZAR UN (1) INVENTARIO DE FAUNA SILVESTRE.                                                                                                                                                          </v>
      </c>
      <c r="D34" s="267"/>
      <c r="E34" s="268"/>
      <c r="F34" s="140">
        <f>+'MATRIZ PLURIANUAL'!AF120</f>
        <v>1</v>
      </c>
      <c r="G34" s="76" t="s">
        <v>207</v>
      </c>
      <c r="H34" s="77">
        <v>1</v>
      </c>
      <c r="I34" s="76" t="str">
        <f t="shared" si="0"/>
        <v>INVNT.</v>
      </c>
      <c r="J34" s="78">
        <f t="shared" si="1"/>
        <v>100</v>
      </c>
      <c r="K34" s="131" t="s">
        <v>110</v>
      </c>
      <c r="L34" s="274"/>
      <c r="M34" s="280"/>
      <c r="N34" s="232"/>
      <c r="O34" s="141">
        <f>+'MATRIZ PLURIANUAL'!AI120</f>
        <v>0</v>
      </c>
      <c r="P34" s="80"/>
      <c r="Q34" s="80"/>
      <c r="R34" s="83"/>
      <c r="S34" s="83"/>
      <c r="T34" s="80"/>
      <c r="U34" s="80"/>
      <c r="V34" s="84">
        <f>+'MATRIZ PLURIANUAL'!W120</f>
        <v>1E-3</v>
      </c>
      <c r="W34" s="80">
        <f t="shared" si="2"/>
        <v>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12.75" customHeight="1">
      <c r="A35" s="44"/>
      <c r="B35" s="87"/>
      <c r="C35" s="88"/>
      <c r="D35" s="89"/>
      <c r="E35" s="90"/>
      <c r="F35" s="88"/>
      <c r="G35" s="90"/>
      <c r="H35" s="89"/>
      <c r="I35" s="90"/>
      <c r="J35" s="88"/>
      <c r="K35" s="90"/>
      <c r="L35" s="91"/>
      <c r="M35" s="92"/>
      <c r="N35" s="86"/>
      <c r="O35" s="93"/>
      <c r="P35" s="93"/>
      <c r="Q35" s="93"/>
      <c r="R35" s="93"/>
      <c r="S35" s="93"/>
      <c r="T35" s="93"/>
      <c r="U35" s="93"/>
      <c r="V35" s="93"/>
      <c r="W35" s="93"/>
      <c r="X35" s="263"/>
      <c r="Y35" s="264"/>
      <c r="Z35" s="264"/>
      <c r="AA35" s="265"/>
      <c r="AB35" s="269"/>
      <c r="AC35" s="270"/>
      <c r="AD35" s="271"/>
      <c r="AE35" s="45"/>
    </row>
    <row r="36" spans="1:31">
      <c r="A36" s="44"/>
      <c r="B36" s="85"/>
      <c r="C36" s="266"/>
      <c r="D36" s="267"/>
      <c r="E36" s="268"/>
      <c r="F36" s="77"/>
      <c r="G36" s="76"/>
      <c r="H36" s="77"/>
      <c r="I36" s="76"/>
      <c r="J36" s="78"/>
      <c r="K36" s="79"/>
      <c r="L36" s="136"/>
      <c r="M36" s="137"/>
      <c r="N36" s="138"/>
      <c r="O36" s="80"/>
      <c r="P36" s="87"/>
      <c r="Q36" s="87"/>
      <c r="R36" s="87"/>
      <c r="S36" s="87"/>
      <c r="T36" s="87"/>
      <c r="U36" s="87"/>
      <c r="V36" s="84"/>
      <c r="W36" s="80"/>
      <c r="X36" s="263"/>
      <c r="Y36" s="264"/>
      <c r="Z36" s="264"/>
      <c r="AA36" s="265"/>
      <c r="AB36" s="269"/>
      <c r="AC36" s="270"/>
      <c r="AD36" s="271"/>
      <c r="AE36" s="45"/>
    </row>
    <row r="37" spans="1:31" ht="12.75" customHeight="1">
      <c r="A37" s="44"/>
      <c r="B37" s="87"/>
      <c r="C37" s="88"/>
      <c r="D37" s="89"/>
      <c r="E37" s="90"/>
      <c r="F37" s="88"/>
      <c r="G37" s="90"/>
      <c r="H37" s="89"/>
      <c r="I37" s="90"/>
      <c r="J37" s="88"/>
      <c r="K37" s="90"/>
      <c r="L37" s="91"/>
      <c r="M37" s="92"/>
      <c r="N37" s="86"/>
      <c r="O37" s="93"/>
      <c r="P37" s="93"/>
      <c r="Q37" s="93"/>
      <c r="R37" s="93"/>
      <c r="S37" s="93"/>
      <c r="T37" s="93"/>
      <c r="U37" s="93"/>
      <c r="V37" s="93"/>
      <c r="W37" s="93"/>
      <c r="X37" s="263"/>
      <c r="Y37" s="264"/>
      <c r="Z37" s="264"/>
      <c r="AA37" s="265"/>
      <c r="AB37" s="269"/>
      <c r="AC37" s="270"/>
      <c r="AD37" s="271"/>
      <c r="AE37" s="45"/>
    </row>
    <row r="38" spans="1:31" ht="13.5" thickBot="1">
      <c r="A38" s="44"/>
      <c r="B38" s="87"/>
      <c r="C38" s="95"/>
      <c r="D38" s="96"/>
      <c r="E38" s="97"/>
      <c r="F38" s="98"/>
      <c r="G38" s="99"/>
      <c r="H38" s="96"/>
      <c r="I38" s="99"/>
      <c r="J38" s="95"/>
      <c r="K38" s="97"/>
      <c r="L38" s="100"/>
      <c r="M38" s="101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263"/>
      <c r="Y38" s="264"/>
      <c r="Z38" s="264"/>
      <c r="AA38" s="265"/>
      <c r="AB38" s="269"/>
      <c r="AC38" s="270"/>
      <c r="AD38" s="271"/>
      <c r="AE38" s="45"/>
    </row>
    <row r="39" spans="1:31" ht="13.5" thickBot="1">
      <c r="A39" s="44"/>
      <c r="B39" s="104"/>
      <c r="C39" s="258" t="s">
        <v>138</v>
      </c>
      <c r="D39" s="258"/>
      <c r="E39" s="258"/>
      <c r="F39" s="105"/>
      <c r="G39" s="106"/>
      <c r="H39" s="107"/>
      <c r="I39" s="108"/>
      <c r="J39" s="109"/>
      <c r="K39" s="108"/>
      <c r="L39" s="110">
        <f>SUM(L28:L38)</f>
        <v>658</v>
      </c>
      <c r="M39" s="111">
        <f>SUM(M28:M38)</f>
        <v>7.7750206782464844</v>
      </c>
      <c r="N39" s="112" t="s">
        <v>110</v>
      </c>
      <c r="O39" s="113">
        <f t="shared" ref="O39:U39" si="3">SUM(O27:O38)</f>
        <v>24000</v>
      </c>
      <c r="P39" s="113">
        <f t="shared" si="3"/>
        <v>0</v>
      </c>
      <c r="Q39" s="113">
        <f t="shared" si="3"/>
        <v>0</v>
      </c>
      <c r="R39" s="113">
        <f t="shared" si="3"/>
        <v>0</v>
      </c>
      <c r="S39" s="113">
        <f t="shared" si="3"/>
        <v>0</v>
      </c>
      <c r="T39" s="113">
        <f t="shared" si="3"/>
        <v>0</v>
      </c>
      <c r="U39" s="113">
        <f t="shared" si="3"/>
        <v>0</v>
      </c>
      <c r="V39" s="113">
        <f>SUM(V28:V38)</f>
        <v>22000.006000000001</v>
      </c>
      <c r="W39" s="113">
        <f>SUM(W27:W38)</f>
        <v>0</v>
      </c>
      <c r="X39" s="114"/>
      <c r="Y39" s="115"/>
      <c r="Z39" s="115"/>
      <c r="AA39" s="99"/>
      <c r="AB39" s="98"/>
      <c r="AC39" s="115"/>
      <c r="AD39" s="99"/>
      <c r="AE39" s="45"/>
    </row>
    <row r="40" spans="1:31">
      <c r="A40" s="44"/>
      <c r="AE40" s="45"/>
    </row>
    <row r="41" spans="1:31">
      <c r="A41" s="44"/>
      <c r="C41" s="46"/>
      <c r="V41" s="46"/>
      <c r="AE41" s="45"/>
    </row>
    <row r="42" spans="1:31">
      <c r="A42" s="44"/>
      <c r="J42" s="116"/>
      <c r="AE42" s="45"/>
    </row>
    <row r="43" spans="1:31" ht="13.5" thickBot="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</row>
    <row r="44" spans="1:31" ht="13.5" thickTop="1"/>
    <row r="46" spans="1:31">
      <c r="C46" s="125" t="s">
        <v>139</v>
      </c>
    </row>
  </sheetData>
  <mergeCells count="54">
    <mergeCell ref="AB35:AD35"/>
    <mergeCell ref="C39:E39"/>
    <mergeCell ref="D21:J21"/>
    <mergeCell ref="X38:AA38"/>
    <mergeCell ref="C34:E34"/>
    <mergeCell ref="C36:E36"/>
    <mergeCell ref="C29:E29"/>
    <mergeCell ref="X29:AA29"/>
    <mergeCell ref="C33:E33"/>
    <mergeCell ref="X33:AA33"/>
    <mergeCell ref="C30:E30"/>
    <mergeCell ref="X30:AA30"/>
    <mergeCell ref="C31:E31"/>
    <mergeCell ref="X31:AA31"/>
    <mergeCell ref="X35:AA35"/>
    <mergeCell ref="C28:E28"/>
    <mergeCell ref="F24:G26"/>
    <mergeCell ref="J24:K26"/>
    <mergeCell ref="X28:AA28"/>
    <mergeCell ref="L28:L34"/>
    <mergeCell ref="M28:M34"/>
    <mergeCell ref="N28:N34"/>
    <mergeCell ref="C32:E32"/>
    <mergeCell ref="C24:E26"/>
    <mergeCell ref="B11:Z11"/>
    <mergeCell ref="B12:Z12"/>
    <mergeCell ref="Z20:AA20"/>
    <mergeCell ref="X23:AA26"/>
    <mergeCell ref="H24:I26"/>
    <mergeCell ref="L24:L26"/>
    <mergeCell ref="J20:K20"/>
    <mergeCell ref="M24:N26"/>
    <mergeCell ref="W24:W26"/>
    <mergeCell ref="B23:N23"/>
    <mergeCell ref="O23:W23"/>
    <mergeCell ref="B24:B26"/>
    <mergeCell ref="O20:V21"/>
    <mergeCell ref="B13:Z13"/>
    <mergeCell ref="AB38:AD38"/>
    <mergeCell ref="X36:AA36"/>
    <mergeCell ref="AB36:AD36"/>
    <mergeCell ref="X37:AA37"/>
    <mergeCell ref="V24:V26"/>
    <mergeCell ref="AB28:AD28"/>
    <mergeCell ref="AB29:AD29"/>
    <mergeCell ref="AB37:AD37"/>
    <mergeCell ref="AB34:AD34"/>
    <mergeCell ref="X34:AA34"/>
    <mergeCell ref="X32:AA32"/>
    <mergeCell ref="AB23:AD26"/>
    <mergeCell ref="AB32:AD32"/>
    <mergeCell ref="AB33:AD33"/>
    <mergeCell ref="AB30:AD30"/>
    <mergeCell ref="AB31:AD31"/>
  </mergeCells>
  <phoneticPr fontId="0" type="noConversion"/>
  <hyperlinks>
    <hyperlink ref="C46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3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1406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7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PLURIANUAL'!B104</f>
        <v>APULO REMANSO DE PAZ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PLURIANUAL'!C121</f>
        <v>ATENCION Y PREVENCION DE DESASTRES</v>
      </c>
      <c r="E20" s="132"/>
      <c r="J20" s="257" t="s">
        <v>107</v>
      </c>
      <c r="K20" s="257"/>
      <c r="L20" s="47" t="s">
        <v>208</v>
      </c>
      <c r="N20" s="56"/>
      <c r="O20" s="248" t="str">
        <f>+'MATRIZ PLURIANUAL'!F121</f>
        <v xml:space="preserve">RECUPERAR LOS ECOSISTEMAS ESTRATÉGICOS, GENERANDO CONCIENCIA EN EL 70% DE  LA POBLACIÓN HACIA LA PRESERVACIÓN DE LOS MISMOS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L36</f>
        <v>0</v>
      </c>
      <c r="Y20" s="40" t="s">
        <v>109</v>
      </c>
      <c r="Z20" s="234">
        <f>U19</f>
        <v>8463</v>
      </c>
      <c r="AA20" s="234"/>
      <c r="AC20" s="57">
        <f>(X20/Z20)*100</f>
        <v>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PLURIANUAL'!E121</f>
        <v xml:space="preserve">MITIGAR EL RIESGO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2.25" customHeight="1">
      <c r="A28" s="44"/>
      <c r="B28" s="74" t="s">
        <v>132</v>
      </c>
      <c r="C28" s="266" t="str">
        <f>+'MATRIZ PLURIANUAL'!N121</f>
        <v xml:space="preserve">CAPACITAR MINIMO 02 (DOS) VECES AL AÑO EL COMITÉ LOCAL PARA LA PREVENCIÓN Y ATENCIÓN DE EMERGENCIAS Y DESASTRES – CLOPAD.                                                                               </v>
      </c>
      <c r="D28" s="267"/>
      <c r="E28" s="268"/>
      <c r="F28" s="140">
        <f>+'MATRIZ PLURIANUAL'!AF121</f>
        <v>2</v>
      </c>
      <c r="G28" s="76" t="s">
        <v>347</v>
      </c>
      <c r="H28" s="77">
        <f>+'MATRIZ PLURIANUAL'!U121</f>
        <v>2</v>
      </c>
      <c r="I28" s="76" t="str">
        <f>+G28</f>
        <v>PROYECT.</v>
      </c>
      <c r="J28" s="78">
        <f>H28/F28*100</f>
        <v>100</v>
      </c>
      <c r="K28" s="131" t="s">
        <v>110</v>
      </c>
      <c r="L28" s="272">
        <v>0</v>
      </c>
      <c r="M28" s="278">
        <f>L28/$U$19*100</f>
        <v>0</v>
      </c>
      <c r="N28" s="230" t="s">
        <v>110</v>
      </c>
      <c r="O28" s="141">
        <f>+'MATRIZ PLURIANUAL'!AI121</f>
        <v>8000</v>
      </c>
      <c r="P28" s="80"/>
      <c r="Q28" s="80"/>
      <c r="R28" s="83"/>
      <c r="S28" s="83"/>
      <c r="T28" s="80"/>
      <c r="U28" s="80"/>
      <c r="V28" s="84">
        <f>+'MATRIZ PLURIANUAL'!W121</f>
        <v>12000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3" customHeight="1">
      <c r="A29" s="44"/>
      <c r="B29" s="74" t="s">
        <v>136</v>
      </c>
      <c r="C29" s="266" t="str">
        <f>+'MATRIZ PLURIANUAL'!N122</f>
        <v xml:space="preserve">REALIZAR CUATRO (4) CAPACITACIONES A LA COMUNIDAD EN ACCIONES DE PREVENCIÓN DE EMERGENCIAS Y DESASTRES COMO PRIMEROS RESPONDIENTES.                                                                     </v>
      </c>
      <c r="D29" s="267"/>
      <c r="E29" s="268"/>
      <c r="F29" s="140">
        <f>+'MATRIZ PLURIANUAL'!AF122</f>
        <v>3</v>
      </c>
      <c r="G29" s="76" t="s">
        <v>347</v>
      </c>
      <c r="H29" s="77">
        <v>3</v>
      </c>
      <c r="I29" s="76" t="str">
        <f>+G29</f>
        <v>PROYECT.</v>
      </c>
      <c r="J29" s="78">
        <f>H29/F29*100</f>
        <v>100</v>
      </c>
      <c r="K29" s="131" t="s">
        <v>110</v>
      </c>
      <c r="L29" s="273"/>
      <c r="M29" s="279"/>
      <c r="N29" s="231"/>
      <c r="O29" s="141">
        <f>+'MATRIZ PLURIANUAL'!AI122</f>
        <v>5000</v>
      </c>
      <c r="P29" s="80"/>
      <c r="Q29" s="80"/>
      <c r="R29" s="83"/>
      <c r="S29" s="83"/>
      <c r="T29" s="80"/>
      <c r="U29" s="80"/>
      <c r="V29" s="84">
        <f>+'MATRIZ PLURIANUAL'!W122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3" customHeight="1">
      <c r="A30" s="44"/>
      <c r="B30" s="74" t="s">
        <v>137</v>
      </c>
      <c r="C30" s="266" t="str">
        <f>+'MATRIZ PLURIANUAL'!N123</f>
        <v xml:space="preserve">CREAR UNA (1) BRIGADA DE BOMBEROS EN EL MUNICIPIO PARA LA ATENCIÓN DE LAS EMERGENCIAS COMO PRIMER RESPONDIENTE.                                                                                         </v>
      </c>
      <c r="D30" s="267"/>
      <c r="E30" s="268"/>
      <c r="F30" s="140">
        <f>+'MATRIZ PLURIANUAL'!AF123</f>
        <v>1</v>
      </c>
      <c r="G30" s="76" t="s">
        <v>347</v>
      </c>
      <c r="H30" s="77">
        <f>+'MATRIZ PLURIANUAL'!U123</f>
        <v>0</v>
      </c>
      <c r="I30" s="76" t="str">
        <f>+G30</f>
        <v>PROYECT.</v>
      </c>
      <c r="J30" s="78">
        <f>H30/F30*100</f>
        <v>0</v>
      </c>
      <c r="K30" s="131" t="s">
        <v>110</v>
      </c>
      <c r="L30" s="273"/>
      <c r="M30" s="279"/>
      <c r="N30" s="231"/>
      <c r="O30" s="141">
        <f>+'MATRIZ PLURIANUAL'!AI123</f>
        <v>0</v>
      </c>
      <c r="P30" s="80"/>
      <c r="Q30" s="80"/>
      <c r="R30" s="83"/>
      <c r="S30" s="83"/>
      <c r="T30" s="80"/>
      <c r="U30" s="80"/>
      <c r="V30" s="84">
        <f>+'MATRIZ PLURIANUAL'!W123</f>
        <v>1E-3</v>
      </c>
      <c r="W30" s="80">
        <f>SUM(P30:U30)</f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56.25" customHeight="1">
      <c r="A31" s="44"/>
      <c r="B31" s="74" t="s">
        <v>430</v>
      </c>
      <c r="C31" s="266" t="str">
        <f>+'MATRIZ PLURIANUAL'!N124</f>
        <v xml:space="preserve">REALIZAR UN (1) PLAN LOCAL PARA LA PREVENCIÓN Y ATENCIÓN DE DESASTRES                                                                                                                                   </v>
      </c>
      <c r="D31" s="267"/>
      <c r="E31" s="268"/>
      <c r="F31" s="140">
        <f>+'MATRIZ PLURIANUAL'!AF124</f>
        <v>0</v>
      </c>
      <c r="G31" s="76" t="s">
        <v>347</v>
      </c>
      <c r="H31" s="77">
        <f>+'MATRIZ PLURIANUAL'!U124</f>
        <v>0</v>
      </c>
      <c r="I31" s="76" t="str">
        <f>+G31</f>
        <v>PROYECT.</v>
      </c>
      <c r="J31" s="78" t="e">
        <f>H31/F31*100</f>
        <v>#DIV/0!</v>
      </c>
      <c r="K31" s="131" t="s">
        <v>110</v>
      </c>
      <c r="L31" s="274"/>
      <c r="M31" s="280"/>
      <c r="N31" s="232"/>
      <c r="O31" s="141">
        <f>+'MATRIZ PLURIANUAL'!AI124</f>
        <v>0</v>
      </c>
      <c r="P31" s="80"/>
      <c r="Q31" s="80"/>
      <c r="R31" s="83"/>
      <c r="S31" s="83"/>
      <c r="T31" s="80"/>
      <c r="U31" s="80"/>
      <c r="V31" s="84">
        <f>+'MATRIZ PLURIANUAL'!W124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12.75" customHeight="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93"/>
      <c r="P32" s="93"/>
      <c r="Q32" s="93"/>
      <c r="R32" s="93"/>
      <c r="S32" s="93"/>
      <c r="T32" s="93"/>
      <c r="U32" s="93"/>
      <c r="V32" s="93"/>
      <c r="W32" s="93"/>
      <c r="X32" s="263"/>
      <c r="Y32" s="264"/>
      <c r="Z32" s="264"/>
      <c r="AA32" s="265"/>
      <c r="AB32" s="269"/>
      <c r="AC32" s="270"/>
      <c r="AD32" s="271"/>
      <c r="AE32" s="45"/>
    </row>
    <row r="33" spans="1:31">
      <c r="A33" s="44"/>
      <c r="B33" s="85"/>
      <c r="C33" s="266"/>
      <c r="D33" s="267"/>
      <c r="E33" s="268"/>
      <c r="F33" s="77"/>
      <c r="G33" s="76"/>
      <c r="H33" s="77"/>
      <c r="I33" s="76"/>
      <c r="J33" s="78"/>
      <c r="K33" s="79"/>
      <c r="L33" s="136"/>
      <c r="M33" s="137"/>
      <c r="N33" s="138"/>
      <c r="O33" s="80"/>
      <c r="P33" s="87"/>
      <c r="Q33" s="87"/>
      <c r="R33" s="87"/>
      <c r="S33" s="87"/>
      <c r="T33" s="87"/>
      <c r="U33" s="87"/>
      <c r="V33" s="84"/>
      <c r="W33" s="80"/>
      <c r="X33" s="263"/>
      <c r="Y33" s="264"/>
      <c r="Z33" s="264"/>
      <c r="AA33" s="265"/>
      <c r="AB33" s="269"/>
      <c r="AC33" s="270"/>
      <c r="AD33" s="271"/>
      <c r="AE33" s="45"/>
    </row>
    <row r="34" spans="1:31" ht="12.75" customHeight="1">
      <c r="A34" s="44"/>
      <c r="B34" s="87"/>
      <c r="C34" s="88"/>
      <c r="D34" s="89"/>
      <c r="E34" s="90"/>
      <c r="F34" s="88"/>
      <c r="G34" s="90"/>
      <c r="H34" s="89"/>
      <c r="I34" s="90"/>
      <c r="J34" s="88"/>
      <c r="K34" s="90"/>
      <c r="L34" s="91"/>
      <c r="M34" s="92"/>
      <c r="N34" s="86"/>
      <c r="O34" s="93"/>
      <c r="P34" s="93"/>
      <c r="Q34" s="93"/>
      <c r="R34" s="93"/>
      <c r="S34" s="93"/>
      <c r="T34" s="93"/>
      <c r="U34" s="93"/>
      <c r="V34" s="93"/>
      <c r="W34" s="93"/>
      <c r="X34" s="263"/>
      <c r="Y34" s="264"/>
      <c r="Z34" s="264"/>
      <c r="AA34" s="265"/>
      <c r="AB34" s="269"/>
      <c r="AC34" s="270"/>
      <c r="AD34" s="271"/>
      <c r="AE34" s="45"/>
    </row>
    <row r="35" spans="1:31" ht="13.5" thickBot="1">
      <c r="A35" s="44"/>
      <c r="B35" s="87"/>
      <c r="C35" s="95"/>
      <c r="D35" s="96"/>
      <c r="E35" s="97"/>
      <c r="F35" s="98"/>
      <c r="G35" s="99"/>
      <c r="H35" s="96"/>
      <c r="I35" s="99"/>
      <c r="J35" s="95"/>
      <c r="K35" s="97"/>
      <c r="L35" s="100"/>
      <c r="M35" s="101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263"/>
      <c r="Y35" s="264"/>
      <c r="Z35" s="264"/>
      <c r="AA35" s="265"/>
      <c r="AB35" s="269"/>
      <c r="AC35" s="270"/>
      <c r="AD35" s="271"/>
      <c r="AE35" s="45"/>
    </row>
    <row r="36" spans="1:31" ht="13.5" thickBot="1">
      <c r="A36" s="44"/>
      <c r="B36" s="104"/>
      <c r="C36" s="258" t="s">
        <v>138</v>
      </c>
      <c r="D36" s="258"/>
      <c r="E36" s="258"/>
      <c r="F36" s="105"/>
      <c r="G36" s="106"/>
      <c r="H36" s="107"/>
      <c r="I36" s="108"/>
      <c r="J36" s="109"/>
      <c r="K36" s="108"/>
      <c r="L36" s="110">
        <f>SUM(L28:L35)</f>
        <v>0</v>
      </c>
      <c r="M36" s="111">
        <f>SUM(M28:M35)</f>
        <v>0</v>
      </c>
      <c r="N36" s="112" t="s">
        <v>110</v>
      </c>
      <c r="O36" s="113">
        <f t="shared" ref="O36:U36" si="0">SUM(O27:O35)</f>
        <v>13000</v>
      </c>
      <c r="P36" s="113">
        <f t="shared" si="0"/>
        <v>0</v>
      </c>
      <c r="Q36" s="113">
        <f t="shared" si="0"/>
        <v>0</v>
      </c>
      <c r="R36" s="113">
        <f t="shared" si="0"/>
        <v>0</v>
      </c>
      <c r="S36" s="113">
        <f t="shared" si="0"/>
        <v>0</v>
      </c>
      <c r="T36" s="113">
        <f t="shared" si="0"/>
        <v>0</v>
      </c>
      <c r="U36" s="113">
        <f t="shared" si="0"/>
        <v>0</v>
      </c>
      <c r="V36" s="113">
        <f>SUM(V28:V35)</f>
        <v>12000.003000000001</v>
      </c>
      <c r="W36" s="113">
        <f>SUM(W27:W35)</f>
        <v>0</v>
      </c>
      <c r="X36" s="114"/>
      <c r="Y36" s="115"/>
      <c r="Z36" s="115"/>
      <c r="AA36" s="99"/>
      <c r="AB36" s="98"/>
      <c r="AC36" s="115"/>
      <c r="AD36" s="99"/>
      <c r="AE36" s="45"/>
    </row>
    <row r="37" spans="1:31">
      <c r="A37" s="44"/>
      <c r="AE37" s="45"/>
    </row>
    <row r="38" spans="1:31">
      <c r="A38" s="44"/>
      <c r="C38" s="46"/>
      <c r="V38" s="46"/>
      <c r="AE38" s="45"/>
    </row>
    <row r="39" spans="1:31">
      <c r="A39" s="44"/>
      <c r="J39" s="116"/>
      <c r="AE39" s="45"/>
    </row>
    <row r="40" spans="1:31" ht="13.5" thickBot="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9"/>
    </row>
    <row r="41" spans="1:31" ht="13.5" thickTop="1"/>
    <row r="43" spans="1:31">
      <c r="C43" s="125" t="s">
        <v>139</v>
      </c>
    </row>
  </sheetData>
  <mergeCells count="45"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J20:K20"/>
    <mergeCell ref="M24:N26"/>
    <mergeCell ref="V24:V26"/>
    <mergeCell ref="D21:J21"/>
    <mergeCell ref="F24:G26"/>
    <mergeCell ref="J24:K26"/>
    <mergeCell ref="C36:E36"/>
    <mergeCell ref="X32:AA32"/>
    <mergeCell ref="AB32:AD32"/>
    <mergeCell ref="C29:E29"/>
    <mergeCell ref="C31:E31"/>
    <mergeCell ref="X31:AA31"/>
    <mergeCell ref="AB31:AD31"/>
    <mergeCell ref="X29:AA29"/>
    <mergeCell ref="X35:AA35"/>
    <mergeCell ref="AB35:AD35"/>
    <mergeCell ref="X33:AA33"/>
    <mergeCell ref="AB33:AD33"/>
    <mergeCell ref="X34:AA34"/>
    <mergeCell ref="AB34:AD34"/>
    <mergeCell ref="C33:E33"/>
    <mergeCell ref="C30:E30"/>
    <mergeCell ref="AB23:AD26"/>
    <mergeCell ref="W24:W26"/>
    <mergeCell ref="B23:N23"/>
    <mergeCell ref="O23:W23"/>
    <mergeCell ref="C28:E28"/>
    <mergeCell ref="L28:L31"/>
    <mergeCell ref="X30:AA30"/>
    <mergeCell ref="AB30:AD30"/>
    <mergeCell ref="AB28:AD28"/>
    <mergeCell ref="AB29:AD29"/>
    <mergeCell ref="X28:AA28"/>
    <mergeCell ref="M28:M31"/>
    <mergeCell ref="N28:N31"/>
  </mergeCells>
  <phoneticPr fontId="0" type="noConversion"/>
  <hyperlinks>
    <hyperlink ref="C43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9:AE52"/>
  <sheetViews>
    <sheetView view="pageBreakPreview" topLeftCell="A4" zoomScale="85" zoomScaleSheetLayoutView="40" workbookViewId="0">
      <selection activeCell="P15" sqref="P15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285156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2011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8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PLURIANUAL'!B125</f>
        <v>DESARROLLO SOSTENIBLE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PLURIANUAL'!C125</f>
        <v xml:space="preserve">CRECIMIENTO ECONOMICO </v>
      </c>
      <c r="E20" s="132"/>
      <c r="J20" s="257" t="s">
        <v>107</v>
      </c>
      <c r="K20" s="257"/>
      <c r="L20" s="47" t="s">
        <v>209</v>
      </c>
      <c r="N20" s="56"/>
      <c r="O20" s="248" t="str">
        <f>+'MATRIZ PLURIANUAL'!F125</f>
        <v xml:space="preserve">INCREMENTAR LA PARTICIPACIÓN EMPRESARIAL, COMERCIAL Y AGROINDUSTRIAL PARA LA GENERACIÓN DE EMPLEO DE UN 60% DE LA POBLACION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L45</f>
        <v>4525</v>
      </c>
      <c r="Y20" s="40" t="s">
        <v>109</v>
      </c>
      <c r="Z20" s="234">
        <f>U19</f>
        <v>8463</v>
      </c>
      <c r="AA20" s="234"/>
      <c r="AC20" s="57">
        <f>(X20/Z20)*100</f>
        <v>53.468037339005079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PLURIANUAL'!E125</f>
        <v>FORTALECIMIENTO DE LAS INDUSTRIAS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2.25" customHeight="1">
      <c r="A28" s="44"/>
      <c r="B28" s="74" t="s">
        <v>132</v>
      </c>
      <c r="C28" s="266" t="str">
        <f>+'MATRIZ PLURIANUAL'!N125</f>
        <v xml:space="preserve">REALIZAR  OCHO (8) CAPACITACIONES EN PROCESOS DE COMERCIALIZACIÓN DE LA PRODUCCIÓN AGROPECUARIA MUNICIPAL                                                                                               </v>
      </c>
      <c r="D28" s="267"/>
      <c r="E28" s="268"/>
      <c r="F28" s="140">
        <f>+'MATRIZ PLURIANUAL'!AF125</f>
        <v>5</v>
      </c>
      <c r="G28" s="76" t="s">
        <v>347</v>
      </c>
      <c r="H28" s="77">
        <v>5</v>
      </c>
      <c r="I28" s="76" t="str">
        <f t="shared" ref="I28:I40" si="0">+G28</f>
        <v>PROYECT.</v>
      </c>
      <c r="J28" s="78">
        <f t="shared" ref="J28:J40" si="1">H28/F28*100</f>
        <v>100</v>
      </c>
      <c r="K28" s="131" t="s">
        <v>110</v>
      </c>
      <c r="L28" s="272">
        <v>4525</v>
      </c>
      <c r="M28" s="278">
        <f>L28/$U$19*100</f>
        <v>53.468037339005079</v>
      </c>
      <c r="N28" s="230" t="s">
        <v>110</v>
      </c>
      <c r="O28" s="141">
        <f>+'MATRIZ PLURIANUAL'!AI125</f>
        <v>3000</v>
      </c>
      <c r="P28" s="80"/>
      <c r="Q28" s="80"/>
      <c r="R28" s="83"/>
      <c r="S28" s="83"/>
      <c r="T28" s="80"/>
      <c r="U28" s="80"/>
      <c r="V28" s="84">
        <f>+'MATRIZ PLURIANUAL'!W125</f>
        <v>1E-3</v>
      </c>
      <c r="W28" s="80">
        <f t="shared" ref="W28:W40" si="2"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53.25" customHeight="1">
      <c r="A29" s="44"/>
      <c r="B29" s="74" t="s">
        <v>136</v>
      </c>
      <c r="C29" s="266" t="str">
        <f>+'MATRIZ PLURIANUAL'!N126</f>
        <v xml:space="preserve">CREACIÓN DE UNA (1) ASOCIACIÓN DE PRODUCTORES AGROPECUARIOS DE APULO                                                                                                                                    </v>
      </c>
      <c r="D29" s="267"/>
      <c r="E29" s="268"/>
      <c r="F29" s="140">
        <f>+'MATRIZ PLURIANUAL'!AF126</f>
        <v>0</v>
      </c>
      <c r="G29" s="76" t="s">
        <v>347</v>
      </c>
      <c r="H29" s="77">
        <f>+'MATRIZ PLURIANUAL'!U126</f>
        <v>0</v>
      </c>
      <c r="I29" s="76" t="str">
        <f t="shared" si="0"/>
        <v>PROYECT.</v>
      </c>
      <c r="J29" s="78" t="e">
        <f t="shared" si="1"/>
        <v>#DIV/0!</v>
      </c>
      <c r="K29" s="131" t="s">
        <v>110</v>
      </c>
      <c r="L29" s="273"/>
      <c r="M29" s="279"/>
      <c r="N29" s="231"/>
      <c r="O29" s="141">
        <f>+'MATRIZ PLURIANUAL'!AI126</f>
        <v>0</v>
      </c>
      <c r="P29" s="80"/>
      <c r="Q29" s="80"/>
      <c r="R29" s="83"/>
      <c r="S29" s="83"/>
      <c r="T29" s="80"/>
      <c r="U29" s="80"/>
      <c r="V29" s="84">
        <f>+'MATRIZ PLURIANUAL'!W126</f>
        <v>1E-3</v>
      </c>
      <c r="W29" s="80">
        <f t="shared" si="2"/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46.5" customHeight="1">
      <c r="A30" s="44"/>
      <c r="B30" s="74" t="s">
        <v>137</v>
      </c>
      <c r="C30" s="266" t="str">
        <f>+'MATRIZ PLURIANUAL'!N127</f>
        <v xml:space="preserve">POSICIONAR POR LO MENOS UN (1) PRODUCTO EN EL MERCADO NACIONAL                                                                                                                                          </v>
      </c>
      <c r="D30" s="267"/>
      <c r="E30" s="268"/>
      <c r="F30" s="140">
        <f>+'MATRIZ PLURIANUAL'!AF127</f>
        <v>0</v>
      </c>
      <c r="G30" s="76" t="s">
        <v>347</v>
      </c>
      <c r="H30" s="77">
        <f>+'MATRIZ PLURIANUAL'!U127</f>
        <v>0</v>
      </c>
      <c r="I30" s="76" t="str">
        <f t="shared" si="0"/>
        <v>PROYECT.</v>
      </c>
      <c r="J30" s="78" t="e">
        <f t="shared" si="1"/>
        <v>#DIV/0!</v>
      </c>
      <c r="K30" s="131" t="s">
        <v>110</v>
      </c>
      <c r="L30" s="273"/>
      <c r="M30" s="279"/>
      <c r="N30" s="231"/>
      <c r="O30" s="141">
        <f>+'MATRIZ PLURIANUAL'!AI127</f>
        <v>0</v>
      </c>
      <c r="P30" s="80"/>
      <c r="Q30" s="80"/>
      <c r="R30" s="83"/>
      <c r="S30" s="83"/>
      <c r="T30" s="80"/>
      <c r="U30" s="80"/>
      <c r="V30" s="84">
        <f>+'MATRIZ PLURIANUAL'!W127</f>
        <v>1E-3</v>
      </c>
      <c r="W30" s="80">
        <f t="shared" si="2"/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40.5" customHeight="1">
      <c r="A31" s="44"/>
      <c r="B31" s="74" t="s">
        <v>430</v>
      </c>
      <c r="C31" s="266" t="str">
        <f>+'MATRIZ PLURIANUAL'!N128</f>
        <v xml:space="preserve">REALIZAR UN (1) INVENTARIO DE LAS EXPLOTACIONES MINERAS DEL MUNICIPIO                                                                                                                                   </v>
      </c>
      <c r="D31" s="267"/>
      <c r="E31" s="268"/>
      <c r="F31" s="140">
        <f>+'MATRIZ PLURIANUAL'!AF128</f>
        <v>0</v>
      </c>
      <c r="G31" s="76" t="s">
        <v>347</v>
      </c>
      <c r="H31" s="77">
        <f>+'MATRIZ PLURIANUAL'!U128</f>
        <v>0</v>
      </c>
      <c r="I31" s="76" t="str">
        <f t="shared" si="0"/>
        <v>PROYECT.</v>
      </c>
      <c r="J31" s="78" t="e">
        <f t="shared" si="1"/>
        <v>#DIV/0!</v>
      </c>
      <c r="K31" s="131" t="s">
        <v>110</v>
      </c>
      <c r="L31" s="273"/>
      <c r="M31" s="279"/>
      <c r="N31" s="231"/>
      <c r="O31" s="141">
        <f>+'MATRIZ PLURIANUAL'!AI128</f>
        <v>0</v>
      </c>
      <c r="P31" s="80"/>
      <c r="Q31" s="80"/>
      <c r="R31" s="83"/>
      <c r="S31" s="83"/>
      <c r="T31" s="80"/>
      <c r="U31" s="80"/>
      <c r="V31" s="84">
        <f>+'MATRIZ PLURIANUAL'!W128</f>
        <v>1E-3</v>
      </c>
      <c r="W31" s="80">
        <f t="shared" si="2"/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62.25" customHeight="1">
      <c r="A32" s="44"/>
      <c r="B32" s="74" t="s">
        <v>431</v>
      </c>
      <c r="C32" s="266" t="str">
        <f>+'MATRIZ PLURIANUAL'!N129</f>
        <v xml:space="preserve">ESTABLECER UN (1) CONVENIO CON LAS ENTIDADES PRIVADAS DE EXPLOTACIÓN MINERA QUE PROMUEVA LA GENERACIÓN DE EMPLEO Y  REINVERSIÓN DE ESTAS EN EL MUNICIPIO.                                               </v>
      </c>
      <c r="D32" s="267"/>
      <c r="E32" s="268"/>
      <c r="F32" s="140">
        <f>+'MATRIZ PLURIANUAL'!AF129</f>
        <v>0</v>
      </c>
      <c r="G32" s="76" t="s">
        <v>347</v>
      </c>
      <c r="H32" s="77">
        <f>+'MATRIZ PLURIANUAL'!U129</f>
        <v>0</v>
      </c>
      <c r="I32" s="76" t="str">
        <f t="shared" si="0"/>
        <v>PROYECT.</v>
      </c>
      <c r="J32" s="78" t="e">
        <f t="shared" si="1"/>
        <v>#DIV/0!</v>
      </c>
      <c r="K32" s="131" t="s">
        <v>110</v>
      </c>
      <c r="L32" s="273"/>
      <c r="M32" s="279"/>
      <c r="N32" s="231"/>
      <c r="O32" s="141">
        <f>+'MATRIZ PLURIANUAL'!AI129</f>
        <v>0</v>
      </c>
      <c r="P32" s="80"/>
      <c r="Q32" s="80"/>
      <c r="R32" s="83"/>
      <c r="S32" s="83"/>
      <c r="T32" s="80"/>
      <c r="U32" s="80"/>
      <c r="V32" s="84">
        <f>+'MATRIZ PLURIANUAL'!W129</f>
        <v>1E-3</v>
      </c>
      <c r="W32" s="80">
        <f t="shared" si="2"/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54.75" customHeight="1">
      <c r="A33" s="44"/>
      <c r="B33" s="74" t="s">
        <v>432</v>
      </c>
      <c r="C33" s="266" t="str">
        <f>+'MATRIZ PLURIANUAL'!N130</f>
        <v xml:space="preserve">IMPLEMENTACIÓN DE UNA (1) PLANTA PROCESAMIENTO DE PANELA EN EL MUNICIPIO DE APULO.                                                                                                                      </v>
      </c>
      <c r="D33" s="267"/>
      <c r="E33" s="268"/>
      <c r="F33" s="140">
        <f>+'MATRIZ PLURIANUAL'!AF130</f>
        <v>0</v>
      </c>
      <c r="G33" s="76" t="s">
        <v>347</v>
      </c>
      <c r="H33" s="77">
        <f>+'MATRIZ PLURIANUAL'!U130</f>
        <v>0</v>
      </c>
      <c r="I33" s="76" t="str">
        <f t="shared" si="0"/>
        <v>PROYECT.</v>
      </c>
      <c r="J33" s="78" t="e">
        <f t="shared" si="1"/>
        <v>#DIV/0!</v>
      </c>
      <c r="K33" s="131" t="s">
        <v>110</v>
      </c>
      <c r="L33" s="273"/>
      <c r="M33" s="279"/>
      <c r="N33" s="231"/>
      <c r="O33" s="141">
        <f>+'MATRIZ PLURIANUAL'!AI130</f>
        <v>0</v>
      </c>
      <c r="P33" s="80"/>
      <c r="Q33" s="80"/>
      <c r="R33" s="83"/>
      <c r="S33" s="83"/>
      <c r="T33" s="80"/>
      <c r="U33" s="80"/>
      <c r="V33" s="84">
        <f>+'MATRIZ PLURIANUAL'!W130</f>
        <v>1E-3</v>
      </c>
      <c r="W33" s="80">
        <f t="shared" si="2"/>
        <v>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47.25" customHeight="1">
      <c r="A34" s="44"/>
      <c r="B34" s="74" t="s">
        <v>433</v>
      </c>
      <c r="C34" s="266" t="str">
        <f>+'MATRIZ PLURIANUAL'!N131</f>
        <v xml:space="preserve">CREACIÓN DE UNA (1) PLANTA DE ADOQUÍN EN EL MUNICIPIO DE APULO.                                                                                                                                         </v>
      </c>
      <c r="D34" s="267"/>
      <c r="E34" s="268"/>
      <c r="F34" s="140">
        <f>+'MATRIZ PLURIANUAL'!AF131</f>
        <v>0</v>
      </c>
      <c r="G34" s="76" t="s">
        <v>347</v>
      </c>
      <c r="H34" s="77">
        <f>+'MATRIZ PLURIANUAL'!U131</f>
        <v>0</v>
      </c>
      <c r="I34" s="76" t="str">
        <f t="shared" si="0"/>
        <v>PROYECT.</v>
      </c>
      <c r="J34" s="78" t="e">
        <f t="shared" si="1"/>
        <v>#DIV/0!</v>
      </c>
      <c r="K34" s="131" t="s">
        <v>110</v>
      </c>
      <c r="L34" s="273"/>
      <c r="M34" s="279"/>
      <c r="N34" s="231"/>
      <c r="O34" s="141">
        <f>+'MATRIZ PLURIANUAL'!AI131</f>
        <v>0</v>
      </c>
      <c r="P34" s="80"/>
      <c r="Q34" s="80"/>
      <c r="R34" s="83"/>
      <c r="S34" s="83"/>
      <c r="T34" s="80"/>
      <c r="U34" s="80"/>
      <c r="V34" s="84">
        <f>+'MATRIZ PLURIANUAL'!W131</f>
        <v>1E-3</v>
      </c>
      <c r="W34" s="80">
        <f t="shared" si="2"/>
        <v>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45.75" customHeight="1">
      <c r="A35" s="44"/>
      <c r="B35" s="74" t="s">
        <v>434</v>
      </c>
      <c r="C35" s="266" t="str">
        <f>+'MATRIZ PLURIANUAL'!N132</f>
        <v xml:space="preserve">IMPLEMENTACIÓN DE UNA (1) DESPULPADORA DE FRUTAS EN EL MUNICIPIO.                                                                                                                                       </v>
      </c>
      <c r="D35" s="267"/>
      <c r="E35" s="268"/>
      <c r="F35" s="140">
        <f>+'MATRIZ PLURIANUAL'!AF132</f>
        <v>0</v>
      </c>
      <c r="G35" s="76" t="s">
        <v>347</v>
      </c>
      <c r="H35" s="77">
        <f>+'MATRIZ PLURIANUAL'!U132</f>
        <v>0</v>
      </c>
      <c r="I35" s="76" t="str">
        <f t="shared" si="0"/>
        <v>PROYECT.</v>
      </c>
      <c r="J35" s="78" t="e">
        <f t="shared" si="1"/>
        <v>#DIV/0!</v>
      </c>
      <c r="K35" s="131" t="s">
        <v>110</v>
      </c>
      <c r="L35" s="273"/>
      <c r="M35" s="279"/>
      <c r="N35" s="231"/>
      <c r="O35" s="141">
        <f>+'MATRIZ PLURIANUAL'!AI132</f>
        <v>0</v>
      </c>
      <c r="P35" s="80"/>
      <c r="Q35" s="80"/>
      <c r="R35" s="83"/>
      <c r="S35" s="83"/>
      <c r="T35" s="80"/>
      <c r="U35" s="80"/>
      <c r="V35" s="84">
        <f>+'MATRIZ PLURIANUAL'!W132</f>
        <v>1E-3</v>
      </c>
      <c r="W35" s="80">
        <f t="shared" si="2"/>
        <v>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48.75" customHeight="1">
      <c r="A36" s="44"/>
      <c r="B36" s="74" t="s">
        <v>435</v>
      </c>
      <c r="C36" s="266" t="str">
        <f>+'MATRIZ PLURIANUAL'!N133</f>
        <v xml:space="preserve">REALIZAR TRES (3) CAPACITACIONES AL SECTOR PRODUCTIVO EN LA OFERTA DE BIENES Y SERVICIOS                                                                                                                </v>
      </c>
      <c r="D36" s="267"/>
      <c r="E36" s="268"/>
      <c r="F36" s="140">
        <f>+'MATRIZ PLURIANUAL'!AF133</f>
        <v>2</v>
      </c>
      <c r="G36" s="76" t="s">
        <v>347</v>
      </c>
      <c r="H36" s="77">
        <f>+'MATRIZ PLURIANUAL'!U133</f>
        <v>0</v>
      </c>
      <c r="I36" s="76" t="str">
        <f t="shared" si="0"/>
        <v>PROYECT.</v>
      </c>
      <c r="J36" s="78">
        <f t="shared" si="1"/>
        <v>0</v>
      </c>
      <c r="K36" s="131" t="s">
        <v>110</v>
      </c>
      <c r="L36" s="273"/>
      <c r="M36" s="279"/>
      <c r="N36" s="231"/>
      <c r="O36" s="141">
        <f>+'MATRIZ PLURIANUAL'!AI133</f>
        <v>1000</v>
      </c>
      <c r="P36" s="80"/>
      <c r="Q36" s="80"/>
      <c r="R36" s="83"/>
      <c r="S36" s="83"/>
      <c r="T36" s="80"/>
      <c r="U36" s="80"/>
      <c r="V36" s="84">
        <f>+'MATRIZ PLURIANUAL'!W133</f>
        <v>1E-3</v>
      </c>
      <c r="W36" s="80">
        <f t="shared" si="2"/>
        <v>0</v>
      </c>
      <c r="X36" s="263" t="s">
        <v>134</v>
      </c>
      <c r="Y36" s="264"/>
      <c r="Z36" s="264"/>
      <c r="AA36" s="265"/>
      <c r="AB36" s="269"/>
      <c r="AC36" s="270"/>
      <c r="AD36" s="271"/>
      <c r="AE36" s="45"/>
    </row>
    <row r="37" spans="1:31" ht="47.25" customHeight="1">
      <c r="A37" s="44"/>
      <c r="B37" s="74" t="s">
        <v>451</v>
      </c>
      <c r="C37" s="266" t="str">
        <f>+'MATRIZ PLURIANUAL'!N134</f>
        <v xml:space="preserve">REALIZAR UN (1) ESTUDIO DE MERCADEO DE LA OFERTA MUNICIPAL                                                                                                                                              </v>
      </c>
      <c r="D37" s="267"/>
      <c r="E37" s="268"/>
      <c r="F37" s="140">
        <f>+'MATRIZ PLURIANUAL'!AF134</f>
        <v>0</v>
      </c>
      <c r="G37" s="76" t="s">
        <v>347</v>
      </c>
      <c r="H37" s="77">
        <f>+'MATRIZ PLURIANUAL'!U134</f>
        <v>0</v>
      </c>
      <c r="I37" s="76" t="str">
        <f t="shared" si="0"/>
        <v>PROYECT.</v>
      </c>
      <c r="J37" s="78" t="e">
        <f t="shared" si="1"/>
        <v>#DIV/0!</v>
      </c>
      <c r="K37" s="131" t="s">
        <v>110</v>
      </c>
      <c r="L37" s="273"/>
      <c r="M37" s="279"/>
      <c r="N37" s="231"/>
      <c r="O37" s="141">
        <f>+'MATRIZ PLURIANUAL'!AI134</f>
        <v>0</v>
      </c>
      <c r="P37" s="80"/>
      <c r="Q37" s="80"/>
      <c r="R37" s="83"/>
      <c r="S37" s="83"/>
      <c r="T37" s="80"/>
      <c r="U37" s="80"/>
      <c r="V37" s="84">
        <f>+'MATRIZ PLURIANUAL'!W134</f>
        <v>1E-3</v>
      </c>
      <c r="W37" s="80">
        <f t="shared" si="2"/>
        <v>0</v>
      </c>
      <c r="X37" s="263" t="s">
        <v>134</v>
      </c>
      <c r="Y37" s="264"/>
      <c r="Z37" s="264"/>
      <c r="AA37" s="265"/>
      <c r="AB37" s="269"/>
      <c r="AC37" s="270"/>
      <c r="AD37" s="271"/>
      <c r="AE37" s="45"/>
    </row>
    <row r="38" spans="1:31" ht="63" customHeight="1">
      <c r="A38" s="44"/>
      <c r="B38" s="74" t="s">
        <v>452</v>
      </c>
      <c r="C38" s="266" t="str">
        <f>+'MATRIZ PLURIANUAL'!N135</f>
        <v xml:space="preserve">REALIZAR CUATRO (4) FERIAS COMERCIALES Y ARTESANALES EN EL MUNICIPIO.                                                                                                                                   </v>
      </c>
      <c r="D38" s="267"/>
      <c r="E38" s="268"/>
      <c r="F38" s="140">
        <f>+'MATRIZ PLURIANUAL'!AF135</f>
        <v>3</v>
      </c>
      <c r="G38" s="76" t="s">
        <v>347</v>
      </c>
      <c r="H38" s="77">
        <v>3</v>
      </c>
      <c r="I38" s="76" t="str">
        <f t="shared" si="0"/>
        <v>PROYECT.</v>
      </c>
      <c r="J38" s="78">
        <f t="shared" si="1"/>
        <v>100</v>
      </c>
      <c r="K38" s="131" t="s">
        <v>110</v>
      </c>
      <c r="L38" s="273"/>
      <c r="M38" s="279"/>
      <c r="N38" s="231"/>
      <c r="O38" s="141">
        <f>+'MATRIZ PLURIANUAL'!AI135</f>
        <v>1000</v>
      </c>
      <c r="P38" s="80"/>
      <c r="Q38" s="80"/>
      <c r="R38" s="83"/>
      <c r="S38" s="83"/>
      <c r="T38" s="80"/>
      <c r="U38" s="80"/>
      <c r="V38" s="84">
        <f>+'MATRIZ PLURIANUAL'!W135</f>
        <v>3500</v>
      </c>
      <c r="W38" s="80">
        <f t="shared" si="2"/>
        <v>0</v>
      </c>
      <c r="X38" s="263" t="s">
        <v>134</v>
      </c>
      <c r="Y38" s="264"/>
      <c r="Z38" s="264"/>
      <c r="AA38" s="265"/>
      <c r="AB38" s="269"/>
      <c r="AC38" s="270"/>
      <c r="AD38" s="271"/>
      <c r="AE38" s="45"/>
    </row>
    <row r="39" spans="1:31" ht="49.5" customHeight="1">
      <c r="A39" s="44"/>
      <c r="B39" s="74" t="s">
        <v>453</v>
      </c>
      <c r="C39" s="266" t="str">
        <f>+'MATRIZ PLURIANUAL'!N136</f>
        <v xml:space="preserve">CAPACITAR AL 50% DE LOS COMERCIANTES PARA LA ATRACCIÓN TURÍSTICA DEL MUNICIPIO.                                                                                                                         </v>
      </c>
      <c r="D39" s="267"/>
      <c r="E39" s="268"/>
      <c r="F39" s="140">
        <f>+'MATRIZ PLURIANUAL'!AF136</f>
        <v>30</v>
      </c>
      <c r="G39" s="76" t="s">
        <v>347</v>
      </c>
      <c r="H39" s="77">
        <f>+'MATRIZ PLURIANUAL'!U136</f>
        <v>0</v>
      </c>
      <c r="I39" s="76" t="str">
        <f t="shared" si="0"/>
        <v>PROYECT.</v>
      </c>
      <c r="J39" s="78">
        <f t="shared" si="1"/>
        <v>0</v>
      </c>
      <c r="K39" s="131" t="s">
        <v>110</v>
      </c>
      <c r="L39" s="273"/>
      <c r="M39" s="279"/>
      <c r="N39" s="231"/>
      <c r="O39" s="141">
        <f>+'MATRIZ PLURIANUAL'!AI136</f>
        <v>2000</v>
      </c>
      <c r="P39" s="80"/>
      <c r="Q39" s="80"/>
      <c r="R39" s="83"/>
      <c r="S39" s="83"/>
      <c r="T39" s="80"/>
      <c r="U39" s="80"/>
      <c r="V39" s="84">
        <f>+'MATRIZ PLURIANUAL'!W136</f>
        <v>1E-3</v>
      </c>
      <c r="W39" s="80">
        <f t="shared" si="2"/>
        <v>0</v>
      </c>
      <c r="X39" s="263" t="s">
        <v>134</v>
      </c>
      <c r="Y39" s="264"/>
      <c r="Z39" s="264"/>
      <c r="AA39" s="265"/>
      <c r="AB39" s="269"/>
      <c r="AC39" s="270"/>
      <c r="AD39" s="271"/>
      <c r="AE39" s="45"/>
    </row>
    <row r="40" spans="1:31" ht="50.25" customHeight="1">
      <c r="A40" s="44"/>
      <c r="B40" s="74" t="s">
        <v>454</v>
      </c>
      <c r="C40" s="266" t="str">
        <f>+'MATRIZ PLURIANUAL'!N137</f>
        <v xml:space="preserve">CONFORMACIÓN DE POR LO MENOS UNA (1) COOPERATIVA DE TRANSPORTADORES PARA EL MUNICIPIO DE APULO                                                                                                          </v>
      </c>
      <c r="D40" s="267"/>
      <c r="E40" s="268"/>
      <c r="F40" s="140">
        <f>+'MATRIZ PLURIANUAL'!AF137</f>
        <v>0</v>
      </c>
      <c r="G40" s="76" t="s">
        <v>347</v>
      </c>
      <c r="H40" s="77">
        <f>+'MATRIZ PLURIANUAL'!U137</f>
        <v>0</v>
      </c>
      <c r="I40" s="76" t="str">
        <f t="shared" si="0"/>
        <v>PROYECT.</v>
      </c>
      <c r="J40" s="78" t="e">
        <f t="shared" si="1"/>
        <v>#DIV/0!</v>
      </c>
      <c r="K40" s="131" t="s">
        <v>110</v>
      </c>
      <c r="L40" s="274"/>
      <c r="M40" s="280"/>
      <c r="N40" s="232"/>
      <c r="O40" s="141">
        <f>+'MATRIZ PLURIANUAL'!AI137</f>
        <v>0</v>
      </c>
      <c r="P40" s="80"/>
      <c r="Q40" s="80"/>
      <c r="R40" s="83"/>
      <c r="S40" s="83"/>
      <c r="T40" s="80"/>
      <c r="U40" s="80"/>
      <c r="V40" s="84">
        <f>+'MATRIZ PLURIANUAL'!W137</f>
        <v>1E-3</v>
      </c>
      <c r="W40" s="80">
        <f t="shared" si="2"/>
        <v>0</v>
      </c>
      <c r="X40" s="263" t="s">
        <v>134</v>
      </c>
      <c r="Y40" s="264"/>
      <c r="Z40" s="264"/>
      <c r="AA40" s="265"/>
      <c r="AB40" s="269"/>
      <c r="AC40" s="270"/>
      <c r="AD40" s="271"/>
      <c r="AE40" s="45"/>
    </row>
    <row r="41" spans="1:31" ht="12.75" customHeight="1">
      <c r="A41" s="44"/>
      <c r="B41" s="87"/>
      <c r="C41" s="88"/>
      <c r="D41" s="89"/>
      <c r="E41" s="90"/>
      <c r="F41" s="88"/>
      <c r="G41" s="90"/>
      <c r="H41" s="89"/>
      <c r="I41" s="90"/>
      <c r="J41" s="88"/>
      <c r="K41" s="90"/>
      <c r="L41" s="91"/>
      <c r="M41" s="92"/>
      <c r="N41" s="86"/>
      <c r="O41" s="93"/>
      <c r="P41" s="93"/>
      <c r="Q41" s="93"/>
      <c r="R41" s="93"/>
      <c r="S41" s="93"/>
      <c r="T41" s="93"/>
      <c r="U41" s="93"/>
      <c r="V41" s="93"/>
      <c r="W41" s="93"/>
      <c r="X41" s="263"/>
      <c r="Y41" s="264"/>
      <c r="Z41" s="264"/>
      <c r="AA41" s="265"/>
      <c r="AB41" s="269"/>
      <c r="AC41" s="270"/>
      <c r="AD41" s="271"/>
      <c r="AE41" s="45"/>
    </row>
    <row r="42" spans="1:31">
      <c r="A42" s="44"/>
      <c r="B42" s="85"/>
      <c r="C42" s="266"/>
      <c r="D42" s="267"/>
      <c r="E42" s="268"/>
      <c r="F42" s="77"/>
      <c r="G42" s="76"/>
      <c r="H42" s="77"/>
      <c r="I42" s="76"/>
      <c r="J42" s="78"/>
      <c r="K42" s="79"/>
      <c r="L42" s="136"/>
      <c r="M42" s="137"/>
      <c r="N42" s="138"/>
      <c r="O42" s="80"/>
      <c r="P42" s="87"/>
      <c r="Q42" s="87"/>
      <c r="R42" s="87"/>
      <c r="S42" s="87"/>
      <c r="T42" s="87"/>
      <c r="U42" s="87"/>
      <c r="V42" s="84"/>
      <c r="W42" s="80"/>
      <c r="X42" s="263"/>
      <c r="Y42" s="264"/>
      <c r="Z42" s="264"/>
      <c r="AA42" s="265"/>
      <c r="AB42" s="269"/>
      <c r="AC42" s="270"/>
      <c r="AD42" s="271"/>
      <c r="AE42" s="45"/>
    </row>
    <row r="43" spans="1:31" ht="12.75" customHeight="1">
      <c r="A43" s="44"/>
      <c r="B43" s="87"/>
      <c r="C43" s="88"/>
      <c r="D43" s="89"/>
      <c r="E43" s="90"/>
      <c r="F43" s="88"/>
      <c r="G43" s="90"/>
      <c r="H43" s="89"/>
      <c r="I43" s="90"/>
      <c r="J43" s="88"/>
      <c r="K43" s="90"/>
      <c r="L43" s="91"/>
      <c r="M43" s="92"/>
      <c r="N43" s="86"/>
      <c r="O43" s="93"/>
      <c r="P43" s="93"/>
      <c r="Q43" s="93"/>
      <c r="R43" s="93"/>
      <c r="S43" s="93"/>
      <c r="T43" s="93"/>
      <c r="U43" s="93"/>
      <c r="V43" s="93"/>
      <c r="W43" s="93"/>
      <c r="X43" s="263"/>
      <c r="Y43" s="264"/>
      <c r="Z43" s="264"/>
      <c r="AA43" s="265"/>
      <c r="AB43" s="269"/>
      <c r="AC43" s="270"/>
      <c r="AD43" s="271"/>
      <c r="AE43" s="45"/>
    </row>
    <row r="44" spans="1:31" ht="13.5" thickBot="1">
      <c r="A44" s="44"/>
      <c r="B44" s="87"/>
      <c r="C44" s="95"/>
      <c r="D44" s="96"/>
      <c r="E44" s="97"/>
      <c r="F44" s="98"/>
      <c r="G44" s="99"/>
      <c r="H44" s="96"/>
      <c r="I44" s="99"/>
      <c r="J44" s="95"/>
      <c r="K44" s="97"/>
      <c r="L44" s="100"/>
      <c r="M44" s="101"/>
      <c r="N44" s="102"/>
      <c r="O44" s="103"/>
      <c r="P44" s="103"/>
      <c r="Q44" s="103"/>
      <c r="R44" s="103"/>
      <c r="S44" s="103"/>
      <c r="T44" s="103"/>
      <c r="U44" s="103"/>
      <c r="V44" s="103"/>
      <c r="W44" s="103"/>
      <c r="X44" s="263"/>
      <c r="Y44" s="264"/>
      <c r="Z44" s="264"/>
      <c r="AA44" s="265"/>
      <c r="AB44" s="269"/>
      <c r="AC44" s="270"/>
      <c r="AD44" s="271"/>
      <c r="AE44" s="45"/>
    </row>
    <row r="45" spans="1:31" ht="13.5" thickBot="1">
      <c r="A45" s="44"/>
      <c r="B45" s="104"/>
      <c r="C45" s="258" t="s">
        <v>138</v>
      </c>
      <c r="D45" s="258"/>
      <c r="E45" s="258"/>
      <c r="F45" s="105"/>
      <c r="G45" s="106"/>
      <c r="H45" s="107"/>
      <c r="I45" s="108"/>
      <c r="J45" s="109"/>
      <c r="K45" s="108"/>
      <c r="L45" s="110">
        <f>SUM(L28:L44)</f>
        <v>4525</v>
      </c>
      <c r="M45" s="111">
        <f>SUM(M28:M44)</f>
        <v>53.468037339005079</v>
      </c>
      <c r="N45" s="112" t="s">
        <v>110</v>
      </c>
      <c r="O45" s="113">
        <f t="shared" ref="O45:U45" si="3">SUM(O27:O44)</f>
        <v>7000</v>
      </c>
      <c r="P45" s="113">
        <f t="shared" si="3"/>
        <v>0</v>
      </c>
      <c r="Q45" s="113">
        <f t="shared" si="3"/>
        <v>0</v>
      </c>
      <c r="R45" s="113">
        <f t="shared" si="3"/>
        <v>0</v>
      </c>
      <c r="S45" s="113">
        <f t="shared" si="3"/>
        <v>0</v>
      </c>
      <c r="T45" s="113">
        <f t="shared" si="3"/>
        <v>0</v>
      </c>
      <c r="U45" s="113">
        <f t="shared" si="3"/>
        <v>0</v>
      </c>
      <c r="V45" s="113">
        <f>SUM(V28:V44)</f>
        <v>3500.0120000000006</v>
      </c>
      <c r="W45" s="113">
        <f>SUM(W27:W44)</f>
        <v>0</v>
      </c>
      <c r="X45" s="114"/>
      <c r="Y45" s="115"/>
      <c r="Z45" s="115"/>
      <c r="AA45" s="99"/>
      <c r="AB45" s="98"/>
      <c r="AC45" s="115"/>
      <c r="AD45" s="99"/>
      <c r="AE45" s="45"/>
    </row>
    <row r="46" spans="1:31">
      <c r="A46" s="44"/>
      <c r="AE46" s="45"/>
    </row>
    <row r="47" spans="1:31">
      <c r="A47" s="44"/>
      <c r="C47" s="46"/>
      <c r="V47" s="46"/>
      <c r="AE47" s="45"/>
    </row>
    <row r="48" spans="1:31">
      <c r="A48" s="44"/>
      <c r="J48" s="116"/>
      <c r="AE48" s="45"/>
    </row>
    <row r="49" spans="1:31" ht="13.5" thickBot="1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9"/>
    </row>
    <row r="50" spans="1:31" ht="13.5" thickTop="1"/>
    <row r="52" spans="1:31">
      <c r="C52" s="125" t="s">
        <v>139</v>
      </c>
    </row>
  </sheetData>
  <mergeCells count="72">
    <mergeCell ref="X35:AA35"/>
    <mergeCell ref="AB35:AD35"/>
    <mergeCell ref="C40:E40"/>
    <mergeCell ref="X40:AA40"/>
    <mergeCell ref="AB40:AD40"/>
    <mergeCell ref="X37:AA37"/>
    <mergeCell ref="AB37:AD37"/>
    <mergeCell ref="C38:E38"/>
    <mergeCell ref="X38:AA38"/>
    <mergeCell ref="AB38:AD38"/>
    <mergeCell ref="C39:E39"/>
    <mergeCell ref="X39:AA39"/>
    <mergeCell ref="AB39:AD39"/>
    <mergeCell ref="X33:AA33"/>
    <mergeCell ref="AB33:AD33"/>
    <mergeCell ref="C34:E34"/>
    <mergeCell ref="X34:AA34"/>
    <mergeCell ref="AB34:AD34"/>
    <mergeCell ref="C45:E45"/>
    <mergeCell ref="AB23:AD26"/>
    <mergeCell ref="W24:W26"/>
    <mergeCell ref="B23:N23"/>
    <mergeCell ref="O23:W23"/>
    <mergeCell ref="C28:E28"/>
    <mergeCell ref="X41:AA41"/>
    <mergeCell ref="AB41:AD41"/>
    <mergeCell ref="C29:E29"/>
    <mergeCell ref="X29:AA29"/>
    <mergeCell ref="X44:AA44"/>
    <mergeCell ref="AB44:AD44"/>
    <mergeCell ref="X42:AA42"/>
    <mergeCell ref="AB42:AD42"/>
    <mergeCell ref="X43:AA43"/>
    <mergeCell ref="AB43:AD43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C42:E42"/>
    <mergeCell ref="J20:K20"/>
    <mergeCell ref="M24:N26"/>
    <mergeCell ref="V24:V26"/>
    <mergeCell ref="D21:J21"/>
    <mergeCell ref="C30:E30"/>
    <mergeCell ref="C31:E31"/>
    <mergeCell ref="C33:E33"/>
    <mergeCell ref="C35:E35"/>
    <mergeCell ref="C37:E37"/>
    <mergeCell ref="C36:E36"/>
    <mergeCell ref="C32:E32"/>
    <mergeCell ref="AB28:AD28"/>
    <mergeCell ref="AB29:AD29"/>
    <mergeCell ref="F24:G26"/>
    <mergeCell ref="J24:K26"/>
    <mergeCell ref="L28:L40"/>
    <mergeCell ref="M28:M40"/>
    <mergeCell ref="N28:N40"/>
    <mergeCell ref="X28:AA28"/>
    <mergeCell ref="X30:AA30"/>
    <mergeCell ref="AB30:AD30"/>
    <mergeCell ref="X36:AA36"/>
    <mergeCell ref="AB36:AD36"/>
    <mergeCell ref="X31:AA31"/>
    <mergeCell ref="AB31:AD31"/>
    <mergeCell ref="X32:AA32"/>
    <mergeCell ref="AB32:AD32"/>
  </mergeCells>
  <phoneticPr fontId="0" type="noConversion"/>
  <hyperlinks>
    <hyperlink ref="C52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3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7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PLURIANUAL'!B138</f>
        <v>EFICIENCIA ADMINISTRATIVA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2250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PLURIANUAL'!C138</f>
        <v xml:space="preserve">FORTALECIMIENTO INSTITUCIONAL </v>
      </c>
      <c r="E20" s="132"/>
      <c r="J20" s="257" t="s">
        <v>107</v>
      </c>
      <c r="K20" s="257"/>
      <c r="L20" s="47" t="s">
        <v>210</v>
      </c>
      <c r="N20" s="56"/>
      <c r="O20" s="248" t="str">
        <f>+'MATRIZ PLURIANUAL'!F138</f>
        <v>LOGRAR UN 100% DE CONECTIVIDAD DE LOS HABITANTES CON AFINIDAD AL INTERNET Y COMUNICACIONES ALTERNATIVAS</v>
      </c>
      <c r="P20" s="249"/>
      <c r="Q20" s="249"/>
      <c r="R20" s="249"/>
      <c r="S20" s="249"/>
      <c r="T20" s="249"/>
      <c r="U20" s="250"/>
      <c r="V20" s="250"/>
      <c r="W20" s="56"/>
      <c r="X20" s="124">
        <f>L36</f>
        <v>1750</v>
      </c>
      <c r="Y20" s="40" t="s">
        <v>109</v>
      </c>
      <c r="Z20" s="234">
        <f>U19</f>
        <v>2250</v>
      </c>
      <c r="AA20" s="234"/>
      <c r="AC20" s="57">
        <f>(X20/Z20)*100</f>
        <v>77.777777777777786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PLURIANUAL'!E138</f>
        <v>CAPACIDAD ADMINISTRATIVA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2.25" customHeight="1">
      <c r="A28" s="44"/>
      <c r="B28" s="74" t="s">
        <v>132</v>
      </c>
      <c r="C28" s="266" t="str">
        <f>+'MATRIZ PLURIANUAL'!N138</f>
        <v xml:space="preserve">REALIZAR UNA (1) CAMPAÑA PARA LA DONACIÓN DE COMPUTADORES PARA EDUCAR.                                                                                                                                  </v>
      </c>
      <c r="D28" s="267"/>
      <c r="E28" s="268"/>
      <c r="F28" s="140">
        <v>1</v>
      </c>
      <c r="G28" s="76" t="s">
        <v>211</v>
      </c>
      <c r="H28" s="77">
        <f>+'MATRIZ PLURIANUAL'!U138</f>
        <v>1</v>
      </c>
      <c r="I28" s="76" t="str">
        <f>+G28</f>
        <v>CAMPAÑ.</v>
      </c>
      <c r="J28" s="78">
        <f>H28/F28*100</f>
        <v>100</v>
      </c>
      <c r="K28" s="131" t="s">
        <v>110</v>
      </c>
      <c r="L28" s="272">
        <v>1750</v>
      </c>
      <c r="M28" s="278">
        <f>L28/$U$19*100</f>
        <v>77.777777777777786</v>
      </c>
      <c r="N28" s="230" t="s">
        <v>110</v>
      </c>
      <c r="O28" s="141">
        <f>+'MATRIZ PLURIANUAL'!AI138</f>
        <v>0</v>
      </c>
      <c r="P28" s="80"/>
      <c r="Q28" s="80"/>
      <c r="R28" s="83"/>
      <c r="S28" s="83"/>
      <c r="T28" s="80"/>
      <c r="U28" s="80"/>
      <c r="V28" s="84">
        <f>+'MATRIZ PLURIANUAL'!W138</f>
        <v>5000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3" customHeight="1">
      <c r="A29" s="44"/>
      <c r="B29" s="74" t="s">
        <v>137</v>
      </c>
      <c r="C29" s="266" t="str">
        <f>+'MATRIZ PLURIANUAL'!N139</f>
        <v xml:space="preserve">ESTABLECER UNA (1) ALIANZA CON LAS EMPRESAS DE TELECOMUNICACIONES PARA EL ACCESO AL SERVICIO DE INTERNET PÚBLICO.                                                                                       </v>
      </c>
      <c r="D29" s="267"/>
      <c r="E29" s="268"/>
      <c r="F29" s="140">
        <f>+'MATRIZ PLURIANUAL'!AF139</f>
        <v>1</v>
      </c>
      <c r="G29" s="76" t="s">
        <v>212</v>
      </c>
      <c r="H29" s="77">
        <f>+'MATRIZ PLURIANUAL'!U139</f>
        <v>0</v>
      </c>
      <c r="I29" s="76" t="str">
        <f>+G29</f>
        <v>ALIANZAS</v>
      </c>
      <c r="J29" s="78">
        <f>H29/F29*100</f>
        <v>0</v>
      </c>
      <c r="K29" s="131" t="s">
        <v>110</v>
      </c>
      <c r="L29" s="273"/>
      <c r="M29" s="279"/>
      <c r="N29" s="231"/>
      <c r="O29" s="141">
        <f>+'MATRIZ PLURIANUAL'!AI139</f>
        <v>2500</v>
      </c>
      <c r="P29" s="80"/>
      <c r="Q29" s="80"/>
      <c r="R29" s="83"/>
      <c r="S29" s="83"/>
      <c r="T29" s="80"/>
      <c r="U29" s="80"/>
      <c r="V29" s="84">
        <f>+'MATRIZ PLURIANUAL'!W139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3" customHeight="1">
      <c r="A30" s="44"/>
      <c r="B30" s="74" t="s">
        <v>430</v>
      </c>
      <c r="C30" s="266" t="str">
        <f>+'MATRIZ PLURIANUAL'!N140</f>
        <v xml:space="preserve">DESARROLLAR UN SISTEMA DE INFORMACIÓN PARA EL MUNICIPIO.                                                                                                                                                </v>
      </c>
      <c r="D30" s="267"/>
      <c r="E30" s="268"/>
      <c r="F30" s="140">
        <f>+'MATRIZ PLURIANUAL'!AF140</f>
        <v>0</v>
      </c>
      <c r="G30" s="76" t="s">
        <v>213</v>
      </c>
      <c r="H30" s="77">
        <f>+'MATRIZ PLURIANUAL'!U140</f>
        <v>0</v>
      </c>
      <c r="I30" s="76" t="str">
        <f>+G30</f>
        <v>SISTEMA</v>
      </c>
      <c r="J30" s="78" t="e">
        <f>H30/F30*100</f>
        <v>#DIV/0!</v>
      </c>
      <c r="K30" s="131" t="s">
        <v>110</v>
      </c>
      <c r="L30" s="273"/>
      <c r="M30" s="279"/>
      <c r="N30" s="231"/>
      <c r="O30" s="141">
        <f>+'MATRIZ PLURIANUAL'!AI140</f>
        <v>0</v>
      </c>
      <c r="P30" s="80"/>
      <c r="Q30" s="80"/>
      <c r="R30" s="83"/>
      <c r="S30" s="83"/>
      <c r="T30" s="80"/>
      <c r="U30" s="80"/>
      <c r="V30" s="84">
        <f>+'MATRIZ PLURIANUAL'!W140</f>
        <v>1E-3</v>
      </c>
      <c r="W30" s="80">
        <f>SUM(P30:U30)</f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63" customHeight="1">
      <c r="A31" s="44"/>
      <c r="B31" s="74" t="s">
        <v>431</v>
      </c>
      <c r="C31" s="266" t="str">
        <f>+'MATRIZ PLURIANUAL'!N141</f>
        <v xml:space="preserve">MONTAJE DE UN (1) PORTAL WEB PARA EL MUNICIPIO.                                                                                                                                                         </v>
      </c>
      <c r="D31" s="267"/>
      <c r="E31" s="268"/>
      <c r="F31" s="140">
        <f>+'MATRIZ PLURIANUAL'!AF141</f>
        <v>0</v>
      </c>
      <c r="G31" s="76" t="s">
        <v>214</v>
      </c>
      <c r="H31" s="77">
        <v>0</v>
      </c>
      <c r="I31" s="76" t="str">
        <f>+G31</f>
        <v>PORTALES</v>
      </c>
      <c r="J31" s="78" t="e">
        <f>H31/F31*100</f>
        <v>#DIV/0!</v>
      </c>
      <c r="K31" s="131" t="s">
        <v>110</v>
      </c>
      <c r="L31" s="274"/>
      <c r="M31" s="280"/>
      <c r="N31" s="232"/>
      <c r="O31" s="141">
        <f>+'MATRIZ PLURIANUAL'!AI141</f>
        <v>0</v>
      </c>
      <c r="P31" s="80"/>
      <c r="Q31" s="80"/>
      <c r="R31" s="83"/>
      <c r="S31" s="83"/>
      <c r="T31" s="80"/>
      <c r="U31" s="80"/>
      <c r="V31" s="84">
        <f>+'MATRIZ PLURIANUAL'!W141</f>
        <v>2100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12.75" customHeight="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93"/>
      <c r="P32" s="93"/>
      <c r="Q32" s="93"/>
      <c r="R32" s="93"/>
      <c r="S32" s="93"/>
      <c r="T32" s="93"/>
      <c r="U32" s="93"/>
      <c r="V32" s="93"/>
      <c r="W32" s="93"/>
      <c r="X32" s="263"/>
      <c r="Y32" s="264"/>
      <c r="Z32" s="264"/>
      <c r="AA32" s="265"/>
      <c r="AB32" s="269"/>
      <c r="AC32" s="270"/>
      <c r="AD32" s="271"/>
      <c r="AE32" s="45"/>
    </row>
    <row r="33" spans="1:31">
      <c r="A33" s="44"/>
      <c r="B33" s="85"/>
      <c r="C33" s="266"/>
      <c r="D33" s="267"/>
      <c r="E33" s="268"/>
      <c r="F33" s="77"/>
      <c r="G33" s="76"/>
      <c r="H33" s="77"/>
      <c r="I33" s="76"/>
      <c r="J33" s="78"/>
      <c r="K33" s="79"/>
      <c r="L33" s="136"/>
      <c r="M33" s="137"/>
      <c r="N33" s="138"/>
      <c r="O33" s="80"/>
      <c r="P33" s="87"/>
      <c r="Q33" s="87"/>
      <c r="R33" s="87"/>
      <c r="S33" s="87"/>
      <c r="T33" s="87"/>
      <c r="U33" s="87"/>
      <c r="V33" s="84"/>
      <c r="W33" s="80"/>
      <c r="X33" s="263"/>
      <c r="Y33" s="264"/>
      <c r="Z33" s="264"/>
      <c r="AA33" s="265"/>
      <c r="AB33" s="269"/>
      <c r="AC33" s="270"/>
      <c r="AD33" s="271"/>
      <c r="AE33" s="45"/>
    </row>
    <row r="34" spans="1:31" ht="12.75" customHeight="1">
      <c r="A34" s="44"/>
      <c r="B34" s="87"/>
      <c r="C34" s="88"/>
      <c r="D34" s="89"/>
      <c r="E34" s="90"/>
      <c r="F34" s="88"/>
      <c r="G34" s="90"/>
      <c r="H34" s="89"/>
      <c r="I34" s="90"/>
      <c r="J34" s="88"/>
      <c r="K34" s="90"/>
      <c r="L34" s="91"/>
      <c r="M34" s="92"/>
      <c r="N34" s="86"/>
      <c r="O34" s="93"/>
      <c r="P34" s="93"/>
      <c r="Q34" s="93"/>
      <c r="R34" s="93"/>
      <c r="S34" s="93"/>
      <c r="T34" s="93"/>
      <c r="U34" s="93"/>
      <c r="V34" s="93"/>
      <c r="W34" s="93"/>
      <c r="X34" s="263"/>
      <c r="Y34" s="264"/>
      <c r="Z34" s="264"/>
      <c r="AA34" s="265"/>
      <c r="AB34" s="269"/>
      <c r="AC34" s="270"/>
      <c r="AD34" s="271"/>
      <c r="AE34" s="45"/>
    </row>
    <row r="35" spans="1:31" ht="13.5" thickBot="1">
      <c r="A35" s="44"/>
      <c r="B35" s="87"/>
      <c r="C35" s="95"/>
      <c r="D35" s="96"/>
      <c r="E35" s="97"/>
      <c r="F35" s="98"/>
      <c r="G35" s="99"/>
      <c r="H35" s="96"/>
      <c r="I35" s="99"/>
      <c r="J35" s="95"/>
      <c r="K35" s="97"/>
      <c r="L35" s="100"/>
      <c r="M35" s="101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263"/>
      <c r="Y35" s="264"/>
      <c r="Z35" s="264"/>
      <c r="AA35" s="265"/>
      <c r="AB35" s="269"/>
      <c r="AC35" s="270"/>
      <c r="AD35" s="271"/>
      <c r="AE35" s="45"/>
    </row>
    <row r="36" spans="1:31" ht="13.5" thickBot="1">
      <c r="A36" s="44"/>
      <c r="B36" s="104"/>
      <c r="C36" s="258" t="s">
        <v>138</v>
      </c>
      <c r="D36" s="258"/>
      <c r="E36" s="258"/>
      <c r="F36" s="105"/>
      <c r="G36" s="106"/>
      <c r="H36" s="107"/>
      <c r="I36" s="108"/>
      <c r="J36" s="109"/>
      <c r="K36" s="108"/>
      <c r="L36" s="110">
        <f>SUM(L28:L35)</f>
        <v>1750</v>
      </c>
      <c r="M36" s="111">
        <f>SUM(M28:M35)</f>
        <v>77.777777777777786</v>
      </c>
      <c r="N36" s="112" t="s">
        <v>110</v>
      </c>
      <c r="O36" s="113">
        <f t="shared" ref="O36:U36" si="0">SUM(O27:O35)</f>
        <v>2500</v>
      </c>
      <c r="P36" s="113">
        <f t="shared" si="0"/>
        <v>0</v>
      </c>
      <c r="Q36" s="113">
        <f t="shared" si="0"/>
        <v>0</v>
      </c>
      <c r="R36" s="113">
        <f t="shared" si="0"/>
        <v>0</v>
      </c>
      <c r="S36" s="113">
        <f t="shared" si="0"/>
        <v>0</v>
      </c>
      <c r="T36" s="113">
        <f t="shared" si="0"/>
        <v>0</v>
      </c>
      <c r="U36" s="113">
        <f t="shared" si="0"/>
        <v>0</v>
      </c>
      <c r="V36" s="113">
        <f>SUM(V28:V35)</f>
        <v>7100.0020000000004</v>
      </c>
      <c r="W36" s="113">
        <f>SUM(W27:W35)</f>
        <v>0</v>
      </c>
      <c r="X36" s="114"/>
      <c r="Y36" s="115"/>
      <c r="Z36" s="115"/>
      <c r="AA36" s="99"/>
      <c r="AB36" s="98"/>
      <c r="AC36" s="115"/>
      <c r="AD36" s="99"/>
      <c r="AE36" s="45"/>
    </row>
    <row r="37" spans="1:31">
      <c r="A37" s="44"/>
      <c r="AE37" s="45"/>
    </row>
    <row r="38" spans="1:31">
      <c r="A38" s="44"/>
      <c r="C38" s="46"/>
      <c r="V38" s="46"/>
      <c r="AE38" s="45"/>
    </row>
    <row r="39" spans="1:31">
      <c r="A39" s="44"/>
      <c r="J39" s="116"/>
      <c r="AE39" s="45"/>
    </row>
    <row r="40" spans="1:31" ht="13.5" thickBot="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9"/>
    </row>
    <row r="41" spans="1:31" ht="13.5" thickTop="1"/>
    <row r="43" spans="1:31">
      <c r="C43" s="125" t="s">
        <v>139</v>
      </c>
    </row>
  </sheetData>
  <mergeCells count="45">
    <mergeCell ref="C36:E36"/>
    <mergeCell ref="AB23:AD26"/>
    <mergeCell ref="W24:W26"/>
    <mergeCell ref="B23:N23"/>
    <mergeCell ref="O23:W23"/>
    <mergeCell ref="C28:E28"/>
    <mergeCell ref="X32:AA32"/>
    <mergeCell ref="AB32:AD32"/>
    <mergeCell ref="X29:AA29"/>
    <mergeCell ref="X35:AA35"/>
    <mergeCell ref="AB35:AD35"/>
    <mergeCell ref="X33:AA33"/>
    <mergeCell ref="AB33:AD33"/>
    <mergeCell ref="X34:AA34"/>
    <mergeCell ref="C33:E33"/>
    <mergeCell ref="C29:E29"/>
    <mergeCell ref="B11:Z11"/>
    <mergeCell ref="B12:Z12"/>
    <mergeCell ref="Z20:AA20"/>
    <mergeCell ref="X23:AA26"/>
    <mergeCell ref="H24:I26"/>
    <mergeCell ref="L24:L26"/>
    <mergeCell ref="B24:B26"/>
    <mergeCell ref="C24:E26"/>
    <mergeCell ref="B13:Z13"/>
    <mergeCell ref="J20:K20"/>
    <mergeCell ref="M24:N26"/>
    <mergeCell ref="V24:V26"/>
    <mergeCell ref="D21:J21"/>
    <mergeCell ref="C31:E31"/>
    <mergeCell ref="C30:E30"/>
    <mergeCell ref="O20:V21"/>
    <mergeCell ref="F24:G26"/>
    <mergeCell ref="J24:K26"/>
    <mergeCell ref="L28:L31"/>
    <mergeCell ref="M28:M31"/>
    <mergeCell ref="N28:N31"/>
    <mergeCell ref="X31:AA31"/>
    <mergeCell ref="AB31:AD31"/>
    <mergeCell ref="AB34:AD34"/>
    <mergeCell ref="AB28:AD28"/>
    <mergeCell ref="AB29:AD29"/>
    <mergeCell ref="X28:AA28"/>
    <mergeCell ref="X30:AA30"/>
    <mergeCell ref="AB30:AD30"/>
  </mergeCells>
  <phoneticPr fontId="0" type="noConversion"/>
  <hyperlinks>
    <hyperlink ref="C43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4"/>
  <sheetViews>
    <sheetView view="pageBreakPreview" topLeftCell="A4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7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PLURIANUAL'!B138</f>
        <v>EFICIENCIA ADMINISTRATIVA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PLURIANUAL'!C142</f>
        <v>REDUCCION DE LA CARTERA</v>
      </c>
      <c r="E20" s="132"/>
      <c r="J20" s="257" t="s">
        <v>107</v>
      </c>
      <c r="K20" s="257"/>
      <c r="L20" s="47" t="s">
        <v>216</v>
      </c>
      <c r="N20" s="56"/>
      <c r="O20" s="248" t="str">
        <f>+'MATRIZ PLURIANUAL'!F142</f>
        <v>GENERAR POLITICAS QUE PERMITAN REDUCIR LA CARTERA MOROSA DE EN UN 5%</v>
      </c>
      <c r="P20" s="249"/>
      <c r="Q20" s="249"/>
      <c r="R20" s="249"/>
      <c r="S20" s="249"/>
      <c r="T20" s="249"/>
      <c r="U20" s="250"/>
      <c r="V20" s="250"/>
      <c r="W20" s="56"/>
      <c r="X20" s="124">
        <f>L37</f>
        <v>8463</v>
      </c>
      <c r="Y20" s="40" t="s">
        <v>109</v>
      </c>
      <c r="Z20" s="234">
        <f>U19</f>
        <v>8463</v>
      </c>
      <c r="AA20" s="234"/>
      <c r="AC20" s="57">
        <f>(X20/Z20)*100</f>
        <v>100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PLURIANUAL'!E142</f>
        <v xml:space="preserve">REDUCCION DE LA DEUDA DE MOROSOS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2.25" customHeight="1">
      <c r="A28" s="44"/>
      <c r="B28" s="74" t="s">
        <v>132</v>
      </c>
      <c r="C28" s="266" t="str">
        <f>+'MATRIZ PLURIANUAL'!N142</f>
        <v xml:space="preserve">RECUPERAR LA CARTERA MOROSA EN UN 10 %                                                                                                                                                                  </v>
      </c>
      <c r="D28" s="267"/>
      <c r="E28" s="268"/>
      <c r="F28" s="140">
        <f>+'MATRIZ PLURIANUAL'!AF142</f>
        <v>9</v>
      </c>
      <c r="G28" s="76" t="s">
        <v>347</v>
      </c>
      <c r="H28" s="77">
        <v>9</v>
      </c>
      <c r="I28" s="76" t="str">
        <f>+G28</f>
        <v>PROYECT.</v>
      </c>
      <c r="J28" s="78">
        <f>H28/F28*100</f>
        <v>100</v>
      </c>
      <c r="K28" s="131" t="s">
        <v>110</v>
      </c>
      <c r="L28" s="272">
        <v>8463</v>
      </c>
      <c r="M28" s="278">
        <f>L28/$U$19*100</f>
        <v>100</v>
      </c>
      <c r="N28" s="230" t="s">
        <v>110</v>
      </c>
      <c r="O28" s="141">
        <f>+'MATRIZ PLURIANUAL'!AI142</f>
        <v>7400</v>
      </c>
      <c r="P28" s="80"/>
      <c r="Q28" s="80"/>
      <c r="R28" s="83"/>
      <c r="S28" s="83"/>
      <c r="T28" s="80"/>
      <c r="U28" s="80"/>
      <c r="V28" s="84">
        <f>+'MATRIZ PLURIANUAL'!W142</f>
        <v>6500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3" customHeight="1">
      <c r="A29" s="44"/>
      <c r="B29" s="74" t="s">
        <v>136</v>
      </c>
      <c r="C29" s="266" t="str">
        <f>+'MATRIZ PLURIANUAL'!N143</f>
        <v xml:space="preserve">AUMENTAR EL RECAUDO DE IMPUESTOS EN UN 80% EN EL CUATRIENIO.                                                                                                                                            </v>
      </c>
      <c r="D29" s="267"/>
      <c r="E29" s="268"/>
      <c r="F29" s="140">
        <f>+'MATRIZ PLURIANUAL'!AF143</f>
        <v>60</v>
      </c>
      <c r="G29" s="76" t="s">
        <v>347</v>
      </c>
      <c r="H29" s="77">
        <v>60</v>
      </c>
      <c r="I29" s="76" t="str">
        <f>+G29</f>
        <v>PROYECT.</v>
      </c>
      <c r="J29" s="78">
        <f>H29/F29*100</f>
        <v>100</v>
      </c>
      <c r="K29" s="131" t="s">
        <v>110</v>
      </c>
      <c r="L29" s="273"/>
      <c r="M29" s="279"/>
      <c r="N29" s="231"/>
      <c r="O29" s="141">
        <f>+'MATRIZ PLURIANUAL'!AI143</f>
        <v>10000</v>
      </c>
      <c r="P29" s="80"/>
      <c r="Q29" s="80"/>
      <c r="R29" s="83"/>
      <c r="S29" s="83"/>
      <c r="T29" s="80"/>
      <c r="U29" s="80"/>
      <c r="V29" s="84">
        <f>+'MATRIZ PLURIANUAL'!W143</f>
        <v>10000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3" customHeight="1">
      <c r="A30" s="44"/>
      <c r="B30" s="74" t="s">
        <v>137</v>
      </c>
      <c r="C30" s="266" t="str">
        <f>+'MATRIZ PLURIANUAL'!N144</f>
        <v xml:space="preserve">REALIZAR UNA (1) ACTUALIZACIÓN PREDIAL EN EL MUNICIPIO DE APULO.                                                                                                                                        </v>
      </c>
      <c r="D30" s="267"/>
      <c r="E30" s="268"/>
      <c r="F30" s="140">
        <f>+'MATRIZ PLURIANUAL'!AF144</f>
        <v>0</v>
      </c>
      <c r="G30" s="76" t="s">
        <v>347</v>
      </c>
      <c r="H30" s="77">
        <f>+'MATRIZ PLURIANUAL'!U1414</f>
        <v>0</v>
      </c>
      <c r="I30" s="76" t="str">
        <f>+G30</f>
        <v>PROYECT.</v>
      </c>
      <c r="J30" s="78" t="e">
        <f>H30/F30*100</f>
        <v>#DIV/0!</v>
      </c>
      <c r="K30" s="131" t="s">
        <v>110</v>
      </c>
      <c r="L30" s="273"/>
      <c r="M30" s="279"/>
      <c r="N30" s="231"/>
      <c r="O30" s="141">
        <f>+'MATRIZ PLURIANUAL'!AI144</f>
        <v>0</v>
      </c>
      <c r="P30" s="80"/>
      <c r="Q30" s="80"/>
      <c r="R30" s="83"/>
      <c r="S30" s="83"/>
      <c r="T30" s="80"/>
      <c r="U30" s="80"/>
      <c r="V30" s="84">
        <f>+'MATRIZ PLURIANUAL'!W144</f>
        <v>1E-3</v>
      </c>
      <c r="W30" s="80">
        <f>SUM(P30:U30)</f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63" customHeight="1">
      <c r="A31" s="44"/>
      <c r="B31" s="74" t="s">
        <v>430</v>
      </c>
      <c r="C31" s="266" t="str">
        <f>+'MATRIZ PLURIANUAL'!N145</f>
        <v xml:space="preserve">GENERAR UN (1) PLAN DE RECAUDO DE CARTERA PARA EL MUNICIPIO.                                                                                                                                            </v>
      </c>
      <c r="D31" s="267"/>
      <c r="E31" s="268"/>
      <c r="F31" s="140">
        <f>+'MATRIZ PLURIANUAL'!AF145</f>
        <v>0</v>
      </c>
      <c r="G31" s="76" t="s">
        <v>347</v>
      </c>
      <c r="H31" s="77">
        <f>+'MATRIZ PLURIANUAL'!U1415</f>
        <v>0</v>
      </c>
      <c r="I31" s="76" t="str">
        <f>+G31</f>
        <v>PROYECT.</v>
      </c>
      <c r="J31" s="78" t="e">
        <f>H31/F31*100</f>
        <v>#DIV/0!</v>
      </c>
      <c r="K31" s="131" t="s">
        <v>110</v>
      </c>
      <c r="L31" s="273"/>
      <c r="M31" s="279"/>
      <c r="N31" s="231"/>
      <c r="O31" s="141">
        <f>+'MATRIZ PLURIANUAL'!AI145</f>
        <v>0</v>
      </c>
      <c r="P31" s="80"/>
      <c r="Q31" s="80"/>
      <c r="R31" s="83"/>
      <c r="S31" s="83"/>
      <c r="T31" s="80"/>
      <c r="U31" s="80"/>
      <c r="V31" s="84">
        <f>+'MATRIZ PLURIANUAL'!W145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63" customHeight="1">
      <c r="A32" s="44"/>
      <c r="B32" s="74" t="s">
        <v>431</v>
      </c>
      <c r="C32" s="266" t="str">
        <f>+'MATRIZ PLURIANUAL'!N146</f>
        <v xml:space="preserve">IMPLEMENTACIÓN DE UN (1) MANUAL DE FISCALIZACIÓN Y COBRO DE CARTERA                                                                                                                                     </v>
      </c>
      <c r="D32" s="267"/>
      <c r="E32" s="268"/>
      <c r="F32" s="140">
        <f>+'MATRIZ PLURIANUAL'!AF146</f>
        <v>1</v>
      </c>
      <c r="G32" s="76" t="s">
        <v>347</v>
      </c>
      <c r="H32" s="77">
        <v>1</v>
      </c>
      <c r="I32" s="76" t="str">
        <f>+G32</f>
        <v>PROYECT.</v>
      </c>
      <c r="J32" s="78">
        <f>H32/F32*100</f>
        <v>100</v>
      </c>
      <c r="K32" s="131" t="s">
        <v>110</v>
      </c>
      <c r="L32" s="274"/>
      <c r="M32" s="280"/>
      <c r="N32" s="232"/>
      <c r="O32" s="141">
        <f>+'MATRIZ PLURIANUAL'!AI146</f>
        <v>6500</v>
      </c>
      <c r="P32" s="80"/>
      <c r="Q32" s="80"/>
      <c r="R32" s="83"/>
      <c r="S32" s="83"/>
      <c r="T32" s="80"/>
      <c r="U32" s="80"/>
      <c r="V32" s="84">
        <f>+'MATRIZ PLURIANUAL'!W146</f>
        <v>1E-3</v>
      </c>
      <c r="W32" s="80">
        <f>SUM(P32:U32)</f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12.75" customHeight="1">
      <c r="A33" s="44"/>
      <c r="B33" s="87"/>
      <c r="C33" s="88"/>
      <c r="D33" s="89"/>
      <c r="E33" s="90"/>
      <c r="F33" s="88"/>
      <c r="G33" s="90"/>
      <c r="H33" s="89"/>
      <c r="I33" s="90"/>
      <c r="J33" s="88"/>
      <c r="K33" s="90"/>
      <c r="L33" s="91"/>
      <c r="M33" s="92"/>
      <c r="N33" s="86"/>
      <c r="O33" s="93"/>
      <c r="P33" s="93"/>
      <c r="Q33" s="93"/>
      <c r="R33" s="93"/>
      <c r="S33" s="93"/>
      <c r="T33" s="93"/>
      <c r="U33" s="93"/>
      <c r="V33" s="93"/>
      <c r="W33" s="93"/>
      <c r="X33" s="263"/>
      <c r="Y33" s="264"/>
      <c r="Z33" s="264"/>
      <c r="AA33" s="265"/>
      <c r="AB33" s="269"/>
      <c r="AC33" s="270"/>
      <c r="AD33" s="271"/>
      <c r="AE33" s="45"/>
    </row>
    <row r="34" spans="1:31">
      <c r="A34" s="44"/>
      <c r="B34" s="85"/>
      <c r="C34" s="266"/>
      <c r="D34" s="267"/>
      <c r="E34" s="268"/>
      <c r="F34" s="77"/>
      <c r="G34" s="76"/>
      <c r="H34" s="77"/>
      <c r="I34" s="76"/>
      <c r="J34" s="78"/>
      <c r="K34" s="79"/>
      <c r="L34" s="136"/>
      <c r="M34" s="137"/>
      <c r="N34" s="138"/>
      <c r="O34" s="80"/>
      <c r="P34" s="87"/>
      <c r="Q34" s="87"/>
      <c r="R34" s="87"/>
      <c r="S34" s="87"/>
      <c r="T34" s="87"/>
      <c r="U34" s="87"/>
      <c r="V34" s="84"/>
      <c r="W34" s="80"/>
      <c r="X34" s="263"/>
      <c r="Y34" s="264"/>
      <c r="Z34" s="264"/>
      <c r="AA34" s="265"/>
      <c r="AB34" s="269"/>
      <c r="AC34" s="270"/>
      <c r="AD34" s="271"/>
      <c r="AE34" s="45"/>
    </row>
    <row r="35" spans="1:31" ht="12.75" customHeight="1">
      <c r="A35" s="44"/>
      <c r="B35" s="87"/>
      <c r="C35" s="88"/>
      <c r="D35" s="89"/>
      <c r="E35" s="90"/>
      <c r="F35" s="88"/>
      <c r="G35" s="90"/>
      <c r="H35" s="89"/>
      <c r="I35" s="90"/>
      <c r="J35" s="88"/>
      <c r="K35" s="90"/>
      <c r="L35" s="91"/>
      <c r="M35" s="92"/>
      <c r="N35" s="86"/>
      <c r="O35" s="93"/>
      <c r="P35" s="93"/>
      <c r="Q35" s="93"/>
      <c r="R35" s="93"/>
      <c r="S35" s="93"/>
      <c r="T35" s="93"/>
      <c r="U35" s="93"/>
      <c r="V35" s="93"/>
      <c r="W35" s="93"/>
      <c r="X35" s="263"/>
      <c r="Y35" s="264"/>
      <c r="Z35" s="264"/>
      <c r="AA35" s="265"/>
      <c r="AB35" s="269"/>
      <c r="AC35" s="270"/>
      <c r="AD35" s="271"/>
      <c r="AE35" s="45"/>
    </row>
    <row r="36" spans="1:31" ht="13.5" thickBot="1">
      <c r="A36" s="44"/>
      <c r="B36" s="87"/>
      <c r="C36" s="95"/>
      <c r="D36" s="96"/>
      <c r="E36" s="97"/>
      <c r="F36" s="98"/>
      <c r="G36" s="99"/>
      <c r="H36" s="96"/>
      <c r="I36" s="99"/>
      <c r="J36" s="95"/>
      <c r="K36" s="97"/>
      <c r="L36" s="100"/>
      <c r="M36" s="101"/>
      <c r="N36" s="102"/>
      <c r="O36" s="103"/>
      <c r="P36" s="103"/>
      <c r="Q36" s="103"/>
      <c r="R36" s="103"/>
      <c r="S36" s="103"/>
      <c r="T36" s="103"/>
      <c r="U36" s="103"/>
      <c r="V36" s="103"/>
      <c r="W36" s="103"/>
      <c r="X36" s="263"/>
      <c r="Y36" s="264"/>
      <c r="Z36" s="264"/>
      <c r="AA36" s="265"/>
      <c r="AB36" s="269"/>
      <c r="AC36" s="270"/>
      <c r="AD36" s="271"/>
      <c r="AE36" s="45"/>
    </row>
    <row r="37" spans="1:31" ht="13.5" thickBot="1">
      <c r="A37" s="44"/>
      <c r="B37" s="104"/>
      <c r="C37" s="258" t="s">
        <v>138</v>
      </c>
      <c r="D37" s="258"/>
      <c r="E37" s="258"/>
      <c r="F37" s="105"/>
      <c r="G37" s="106"/>
      <c r="H37" s="107"/>
      <c r="I37" s="108"/>
      <c r="J37" s="109"/>
      <c r="K37" s="108"/>
      <c r="L37" s="110">
        <f>SUM(L28:L36)</f>
        <v>8463</v>
      </c>
      <c r="M37" s="111">
        <f>SUM(M28:M36)</f>
        <v>100</v>
      </c>
      <c r="N37" s="112" t="s">
        <v>110</v>
      </c>
      <c r="O37" s="113">
        <f t="shared" ref="O37:U37" si="0">SUM(O27:O36)</f>
        <v>23900</v>
      </c>
      <c r="P37" s="113">
        <f t="shared" si="0"/>
        <v>0</v>
      </c>
      <c r="Q37" s="113">
        <f t="shared" si="0"/>
        <v>0</v>
      </c>
      <c r="R37" s="113">
        <f t="shared" si="0"/>
        <v>0</v>
      </c>
      <c r="S37" s="113">
        <f t="shared" si="0"/>
        <v>0</v>
      </c>
      <c r="T37" s="113">
        <f t="shared" si="0"/>
        <v>0</v>
      </c>
      <c r="U37" s="113">
        <f t="shared" si="0"/>
        <v>0</v>
      </c>
      <c r="V37" s="113">
        <f>SUM(V28:V36)</f>
        <v>16500.003000000001</v>
      </c>
      <c r="W37" s="113">
        <f>SUM(W27:W36)</f>
        <v>0</v>
      </c>
      <c r="X37" s="114"/>
      <c r="Y37" s="115"/>
      <c r="Z37" s="115"/>
      <c r="AA37" s="99"/>
      <c r="AB37" s="98"/>
      <c r="AC37" s="115"/>
      <c r="AD37" s="99"/>
      <c r="AE37" s="45"/>
    </row>
    <row r="38" spans="1:31">
      <c r="A38" s="44"/>
      <c r="AE38" s="45"/>
    </row>
    <row r="39" spans="1:31">
      <c r="A39" s="44"/>
      <c r="C39" s="46"/>
      <c r="V39" s="46"/>
      <c r="AE39" s="45"/>
    </row>
    <row r="40" spans="1:31">
      <c r="A40" s="44"/>
      <c r="J40" s="116"/>
      <c r="AE40" s="45"/>
    </row>
    <row r="41" spans="1:31" ht="13.5" thickBot="1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9"/>
    </row>
    <row r="42" spans="1:31" ht="13.5" thickTop="1"/>
    <row r="44" spans="1:31">
      <c r="C44" s="125" t="s">
        <v>139</v>
      </c>
    </row>
  </sheetData>
  <mergeCells count="48">
    <mergeCell ref="X32:AA32"/>
    <mergeCell ref="AB32:AD32"/>
    <mergeCell ref="X30:AA30"/>
    <mergeCell ref="AB30:AD30"/>
    <mergeCell ref="C37:E37"/>
    <mergeCell ref="X36:AA36"/>
    <mergeCell ref="AB36:AD36"/>
    <mergeCell ref="X34:AA34"/>
    <mergeCell ref="AB34:AD34"/>
    <mergeCell ref="X35:AA35"/>
    <mergeCell ref="AB35:AD35"/>
    <mergeCell ref="X33:AA33"/>
    <mergeCell ref="AB33:AD33"/>
    <mergeCell ref="C34:E34"/>
    <mergeCell ref="C32:E32"/>
    <mergeCell ref="L28:L32"/>
    <mergeCell ref="AB23:AD26"/>
    <mergeCell ref="W24:W26"/>
    <mergeCell ref="B23:N23"/>
    <mergeCell ref="O23:W23"/>
    <mergeCell ref="C31:E31"/>
    <mergeCell ref="X31:AA31"/>
    <mergeCell ref="AB31:AD31"/>
    <mergeCell ref="C28:E28"/>
    <mergeCell ref="C29:E29"/>
    <mergeCell ref="X29:AA29"/>
    <mergeCell ref="AB28:AD28"/>
    <mergeCell ref="AB29:AD29"/>
    <mergeCell ref="X28:AA28"/>
    <mergeCell ref="M28:M32"/>
    <mergeCell ref="N28:N32"/>
    <mergeCell ref="C30:E30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J20:K20"/>
    <mergeCell ref="M24:N26"/>
    <mergeCell ref="V24:V26"/>
    <mergeCell ref="D21:J21"/>
    <mergeCell ref="F24:G26"/>
    <mergeCell ref="J24:K26"/>
  </mergeCells>
  <phoneticPr fontId="0" type="noConversion"/>
  <hyperlinks>
    <hyperlink ref="C44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2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7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PLURIANUAL'!B138</f>
        <v>EFICIENCIA ADMINISTRATIVA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PLURIANUAL'!C147</f>
        <v xml:space="preserve">FORTALECIMIENTO ADMINISTRATIVO </v>
      </c>
      <c r="E20" s="132"/>
      <c r="J20" s="257" t="s">
        <v>107</v>
      </c>
      <c r="K20" s="257"/>
      <c r="L20" s="47" t="s">
        <v>215</v>
      </c>
      <c r="N20" s="56"/>
      <c r="O20" s="248" t="str">
        <f>+'MATRIZ PLURIANUAL'!F147</f>
        <v xml:space="preserve">MEJORAMIENTO DE EDIFICACIONES MUNCIIPALES EN UN 80% </v>
      </c>
      <c r="P20" s="249"/>
      <c r="Q20" s="249"/>
      <c r="R20" s="249"/>
      <c r="S20" s="249"/>
      <c r="T20" s="249"/>
      <c r="U20" s="250"/>
      <c r="V20" s="250"/>
      <c r="W20" s="56"/>
      <c r="X20" s="124">
        <f>L35</f>
        <v>8463</v>
      </c>
      <c r="Y20" s="40" t="s">
        <v>109</v>
      </c>
      <c r="Z20" s="234">
        <f>U19</f>
        <v>8463</v>
      </c>
      <c r="AA20" s="234"/>
      <c r="AC20" s="57">
        <f>(X20/Z20)*100</f>
        <v>100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PLURIANUAL'!E147</f>
        <v xml:space="preserve">EQUIPAMIENTO MUNIICPAL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2.25" customHeight="1">
      <c r="A28" s="44"/>
      <c r="B28" s="74" t="s">
        <v>132</v>
      </c>
      <c r="C28" s="266" t="str">
        <f>+'MATRIZ PLURIANUAL'!N147</f>
        <v xml:space="preserve">REALIZAR UN (1) INVENTARIO DE LAS INSTALACIONES COMUNALES EN EL MUNICIPIO                                                                                                                               </v>
      </c>
      <c r="D28" s="267"/>
      <c r="E28" s="268"/>
      <c r="F28" s="140">
        <f>+'MATRIZ PLURIANUAL'!AF147</f>
        <v>1</v>
      </c>
      <c r="G28" s="76" t="s">
        <v>347</v>
      </c>
      <c r="H28" s="77">
        <v>1</v>
      </c>
      <c r="I28" s="76" t="str">
        <f>+G28</f>
        <v>PROYECT.</v>
      </c>
      <c r="J28" s="78">
        <f>H28/F28*100</f>
        <v>100</v>
      </c>
      <c r="K28" s="131" t="s">
        <v>110</v>
      </c>
      <c r="L28" s="272">
        <v>8463</v>
      </c>
      <c r="M28" s="278">
        <f>L28/$U$19*100</f>
        <v>100</v>
      </c>
      <c r="N28" s="230" t="s">
        <v>110</v>
      </c>
      <c r="O28" s="141">
        <f>+'MATRIZ PLURIANUAL'!AI147</f>
        <v>2500</v>
      </c>
      <c r="P28" s="80"/>
      <c r="Q28" s="80"/>
      <c r="R28" s="83"/>
      <c r="S28" s="83"/>
      <c r="T28" s="80"/>
      <c r="U28" s="80"/>
      <c r="V28" s="84">
        <f>+'MATRIZ PLURIANUAL'!W147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3" customHeight="1">
      <c r="A29" s="44"/>
      <c r="B29" s="74" t="s">
        <v>136</v>
      </c>
      <c r="C29" s="266" t="str">
        <f>+'MATRIZ PLURIANUAL'!N148</f>
        <v xml:space="preserve">REALIZAR EL MEJORAMIENTO Y MANTENIMIENTO DE UN (01) ANCIANATO                                                                                                                                           </v>
      </c>
      <c r="D29" s="267"/>
      <c r="E29" s="268"/>
      <c r="F29" s="140">
        <f>+'MATRIZ PLURIANUAL'!AF148</f>
        <v>0</v>
      </c>
      <c r="G29" s="76" t="s">
        <v>347</v>
      </c>
      <c r="H29" s="77">
        <v>0</v>
      </c>
      <c r="I29" s="76" t="str">
        <f>+G29</f>
        <v>PROYECT.</v>
      </c>
      <c r="J29" s="78" t="e">
        <f>H29/F29*100</f>
        <v>#DIV/0!</v>
      </c>
      <c r="K29" s="131" t="s">
        <v>110</v>
      </c>
      <c r="L29" s="273"/>
      <c r="M29" s="279"/>
      <c r="N29" s="231"/>
      <c r="O29" s="141">
        <f>+'MATRIZ PLURIANUAL'!AI148</f>
        <v>0</v>
      </c>
      <c r="P29" s="80"/>
      <c r="Q29" s="80"/>
      <c r="R29" s="83"/>
      <c r="S29" s="83"/>
      <c r="T29" s="80"/>
      <c r="U29" s="80"/>
      <c r="V29" s="84">
        <f>+'MATRIZ PLURIANUAL'!W148</f>
        <v>12000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3" customHeight="1">
      <c r="A30" s="44"/>
      <c r="B30" s="74" t="s">
        <v>137</v>
      </c>
      <c r="C30" s="266" t="str">
        <f>+'MATRIZ PLURIANUAL'!N149</f>
        <v xml:space="preserve">MEJORAMIENTO DE LA PLAZA DE MERCADO MUNICIPAL                                                                                                                                                           </v>
      </c>
      <c r="D30" s="267"/>
      <c r="E30" s="268"/>
      <c r="F30" s="140">
        <f>+'MATRIZ PLURIANUAL'!AF149</f>
        <v>0</v>
      </c>
      <c r="G30" s="76" t="s">
        <v>347</v>
      </c>
      <c r="H30" s="77">
        <v>0</v>
      </c>
      <c r="I30" s="76" t="str">
        <f>+G30</f>
        <v>PROYECT.</v>
      </c>
      <c r="J30" s="78" t="e">
        <f>H30/F30*100</f>
        <v>#DIV/0!</v>
      </c>
      <c r="K30" s="131" t="s">
        <v>110</v>
      </c>
      <c r="L30" s="274"/>
      <c r="M30" s="280"/>
      <c r="N30" s="232"/>
      <c r="O30" s="141">
        <f>+'MATRIZ PLURIANUAL'!AI149</f>
        <v>0</v>
      </c>
      <c r="P30" s="80"/>
      <c r="Q30" s="80"/>
      <c r="R30" s="83"/>
      <c r="S30" s="83"/>
      <c r="T30" s="80"/>
      <c r="U30" s="80"/>
      <c r="V30" s="84">
        <f>+'MATRIZ PLURIANUAL'!W149</f>
        <v>12000</v>
      </c>
      <c r="W30" s="80">
        <f>SUM(P30:U30)</f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12.75" customHeight="1">
      <c r="A31" s="44"/>
      <c r="B31" s="87"/>
      <c r="C31" s="88"/>
      <c r="D31" s="89"/>
      <c r="E31" s="90"/>
      <c r="F31" s="88"/>
      <c r="G31" s="90"/>
      <c r="H31" s="89"/>
      <c r="I31" s="90"/>
      <c r="J31" s="88"/>
      <c r="K31" s="90"/>
      <c r="L31" s="91"/>
      <c r="M31" s="92"/>
      <c r="N31" s="86"/>
      <c r="O31" s="93"/>
      <c r="P31" s="93"/>
      <c r="Q31" s="93"/>
      <c r="R31" s="93"/>
      <c r="S31" s="93"/>
      <c r="T31" s="93"/>
      <c r="U31" s="93"/>
      <c r="V31" s="93"/>
      <c r="W31" s="93"/>
      <c r="X31" s="263"/>
      <c r="Y31" s="264"/>
      <c r="Z31" s="264"/>
      <c r="AA31" s="265"/>
      <c r="AB31" s="269"/>
      <c r="AC31" s="270"/>
      <c r="AD31" s="271"/>
      <c r="AE31" s="45"/>
    </row>
    <row r="32" spans="1:31">
      <c r="A32" s="44"/>
      <c r="B32" s="85"/>
      <c r="C32" s="266"/>
      <c r="D32" s="267"/>
      <c r="E32" s="268"/>
      <c r="F32" s="77"/>
      <c r="G32" s="76"/>
      <c r="H32" s="77"/>
      <c r="I32" s="76"/>
      <c r="J32" s="78"/>
      <c r="K32" s="79"/>
      <c r="L32" s="136"/>
      <c r="M32" s="137"/>
      <c r="N32" s="138"/>
      <c r="O32" s="80"/>
      <c r="P32" s="87"/>
      <c r="Q32" s="87"/>
      <c r="R32" s="87"/>
      <c r="S32" s="87"/>
      <c r="T32" s="87"/>
      <c r="U32" s="87"/>
      <c r="V32" s="84"/>
      <c r="W32" s="80"/>
      <c r="X32" s="263"/>
      <c r="Y32" s="264"/>
      <c r="Z32" s="264"/>
      <c r="AA32" s="265"/>
      <c r="AB32" s="269"/>
      <c r="AC32" s="270"/>
      <c r="AD32" s="271"/>
      <c r="AE32" s="45"/>
    </row>
    <row r="33" spans="1:31" ht="12.75" customHeight="1">
      <c r="A33" s="44"/>
      <c r="B33" s="87"/>
      <c r="C33" s="88"/>
      <c r="D33" s="89"/>
      <c r="E33" s="90"/>
      <c r="F33" s="88"/>
      <c r="G33" s="90"/>
      <c r="H33" s="89"/>
      <c r="I33" s="90"/>
      <c r="J33" s="88"/>
      <c r="K33" s="90"/>
      <c r="L33" s="91"/>
      <c r="M33" s="92"/>
      <c r="N33" s="86"/>
      <c r="O33" s="93"/>
      <c r="P33" s="93"/>
      <c r="Q33" s="93"/>
      <c r="R33" s="93"/>
      <c r="S33" s="93"/>
      <c r="T33" s="93"/>
      <c r="U33" s="93"/>
      <c r="V33" s="93"/>
      <c r="W33" s="93"/>
      <c r="X33" s="263"/>
      <c r="Y33" s="264"/>
      <c r="Z33" s="264"/>
      <c r="AA33" s="265"/>
      <c r="AB33" s="269"/>
      <c r="AC33" s="270"/>
      <c r="AD33" s="271"/>
      <c r="AE33" s="45"/>
    </row>
    <row r="34" spans="1:31" ht="13.5" thickBot="1">
      <c r="A34" s="44"/>
      <c r="B34" s="87"/>
      <c r="C34" s="95"/>
      <c r="D34" s="96"/>
      <c r="E34" s="97"/>
      <c r="F34" s="98"/>
      <c r="G34" s="99"/>
      <c r="H34" s="96"/>
      <c r="I34" s="99"/>
      <c r="J34" s="95"/>
      <c r="K34" s="97"/>
      <c r="L34" s="100"/>
      <c r="M34" s="101"/>
      <c r="N34" s="102"/>
      <c r="O34" s="103"/>
      <c r="P34" s="103"/>
      <c r="Q34" s="103"/>
      <c r="R34" s="103"/>
      <c r="S34" s="103"/>
      <c r="T34" s="103"/>
      <c r="U34" s="103"/>
      <c r="V34" s="103"/>
      <c r="W34" s="103"/>
      <c r="X34" s="263"/>
      <c r="Y34" s="264"/>
      <c r="Z34" s="264"/>
      <c r="AA34" s="265"/>
      <c r="AB34" s="269"/>
      <c r="AC34" s="270"/>
      <c r="AD34" s="271"/>
      <c r="AE34" s="45"/>
    </row>
    <row r="35" spans="1:31" ht="13.5" thickBot="1">
      <c r="A35" s="44"/>
      <c r="B35" s="104"/>
      <c r="C35" s="258" t="s">
        <v>138</v>
      </c>
      <c r="D35" s="258"/>
      <c r="E35" s="258"/>
      <c r="F35" s="105"/>
      <c r="G35" s="106"/>
      <c r="H35" s="107"/>
      <c r="I35" s="108"/>
      <c r="J35" s="109"/>
      <c r="K35" s="108"/>
      <c r="L35" s="110">
        <f>SUM(L28:L34)</f>
        <v>8463</v>
      </c>
      <c r="M35" s="111">
        <f>SUM(M28:M34)</f>
        <v>100</v>
      </c>
      <c r="N35" s="112" t="s">
        <v>110</v>
      </c>
      <c r="O35" s="113">
        <f t="shared" ref="O35:U35" si="0">SUM(O27:O34)</f>
        <v>2500</v>
      </c>
      <c r="P35" s="113">
        <f t="shared" si="0"/>
        <v>0</v>
      </c>
      <c r="Q35" s="113">
        <f t="shared" si="0"/>
        <v>0</v>
      </c>
      <c r="R35" s="113">
        <f t="shared" si="0"/>
        <v>0</v>
      </c>
      <c r="S35" s="113">
        <f t="shared" si="0"/>
        <v>0</v>
      </c>
      <c r="T35" s="113">
        <f t="shared" si="0"/>
        <v>0</v>
      </c>
      <c r="U35" s="113">
        <f t="shared" si="0"/>
        <v>0</v>
      </c>
      <c r="V35" s="113">
        <f>SUM(V28:V34)</f>
        <v>24000.001</v>
      </c>
      <c r="W35" s="113">
        <f>SUM(W27:W34)</f>
        <v>0</v>
      </c>
      <c r="X35" s="114"/>
      <c r="Y35" s="115"/>
      <c r="Z35" s="115"/>
      <c r="AA35" s="99"/>
      <c r="AB35" s="98"/>
      <c r="AC35" s="115"/>
      <c r="AD35" s="99"/>
      <c r="AE35" s="45"/>
    </row>
    <row r="36" spans="1:31">
      <c r="A36" s="44"/>
      <c r="AE36" s="45"/>
    </row>
    <row r="37" spans="1:31">
      <c r="A37" s="44"/>
      <c r="C37" s="46"/>
      <c r="V37" s="46"/>
      <c r="AE37" s="45"/>
    </row>
    <row r="38" spans="1:31">
      <c r="A38" s="44"/>
      <c r="J38" s="116"/>
      <c r="AE38" s="45"/>
    </row>
    <row r="39" spans="1:31" ht="13.5" thickBot="1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9"/>
    </row>
    <row r="40" spans="1:31" ht="13.5" thickTop="1"/>
    <row r="42" spans="1:31">
      <c r="C42" s="125" t="s">
        <v>139</v>
      </c>
    </row>
  </sheetData>
  <mergeCells count="42">
    <mergeCell ref="C32:E32"/>
    <mergeCell ref="J20:K20"/>
    <mergeCell ref="M24:N26"/>
    <mergeCell ref="V24:V26"/>
    <mergeCell ref="D21:J21"/>
    <mergeCell ref="C30:E30"/>
    <mergeCell ref="F24:G26"/>
    <mergeCell ref="J24:K26"/>
    <mergeCell ref="N28:N30"/>
    <mergeCell ref="X34:AA34"/>
    <mergeCell ref="AB34:AD34"/>
    <mergeCell ref="X32:AA32"/>
    <mergeCell ref="AB32:AD32"/>
    <mergeCell ref="X33:AA33"/>
    <mergeCell ref="AB33:AD33"/>
    <mergeCell ref="AB28:AD28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AB29:AD29"/>
    <mergeCell ref="X28:AA28"/>
    <mergeCell ref="C35:E35"/>
    <mergeCell ref="AB23:AD26"/>
    <mergeCell ref="W24:W26"/>
    <mergeCell ref="B23:N23"/>
    <mergeCell ref="O23:W23"/>
    <mergeCell ref="C28:E28"/>
    <mergeCell ref="X31:AA31"/>
    <mergeCell ref="AB31:AD31"/>
    <mergeCell ref="C29:E29"/>
    <mergeCell ref="X29:AA29"/>
    <mergeCell ref="X30:AA30"/>
    <mergeCell ref="AB30:AD30"/>
    <mergeCell ref="L28:L30"/>
    <mergeCell ref="M28:M30"/>
  </mergeCells>
  <phoneticPr fontId="0" type="noConversion"/>
  <hyperlinks>
    <hyperlink ref="C42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1"/>
  <sheetViews>
    <sheetView view="pageBreakPreview" topLeftCell="A10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7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PLURIANUAL'!B138</f>
        <v>EFICIENCIA ADMINISTRATIVA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PLURIANUAL'!C147</f>
        <v xml:space="preserve">FORTALECIMIENTO ADMINISTRATIVO </v>
      </c>
      <c r="E20" s="132"/>
      <c r="J20" s="257" t="s">
        <v>107</v>
      </c>
      <c r="K20" s="257"/>
      <c r="L20" s="47" t="s">
        <v>217</v>
      </c>
      <c r="N20" s="56"/>
      <c r="O20" s="248" t="str">
        <f>+'MATRIZ PLURIANUAL'!F150</f>
        <v xml:space="preserve">GENERAR DOS PROYECTOS QUE FORTALESCAN LA ECONOMIA MUNICIPAL </v>
      </c>
      <c r="P20" s="249"/>
      <c r="Q20" s="249"/>
      <c r="R20" s="249"/>
      <c r="S20" s="249"/>
      <c r="T20" s="249"/>
      <c r="U20" s="250"/>
      <c r="V20" s="250"/>
      <c r="W20" s="56"/>
      <c r="X20" s="124">
        <f>L34</f>
        <v>8463</v>
      </c>
      <c r="Y20" s="40" t="s">
        <v>109</v>
      </c>
      <c r="Z20" s="234">
        <f>U19</f>
        <v>8463</v>
      </c>
      <c r="AA20" s="234"/>
      <c r="AC20" s="57">
        <f>(X20/Z20)*100</f>
        <v>100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PLURIANUAL'!E147</f>
        <v xml:space="preserve">EQUIPAMIENTO MUNIICPAL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2.25" customHeight="1">
      <c r="A28" s="44"/>
      <c r="B28" s="74" t="s">
        <v>132</v>
      </c>
      <c r="C28" s="266" t="str">
        <f>+'MATRIZ PLURIANUAL'!N150</f>
        <v xml:space="preserve">ADECUACIÓN E IMPLEMENTACIÓN DE UNA (01) PLANTA DE PRODUCCIÓN DE ADOQUÍN Y SIMILARES                                                                                                                     </v>
      </c>
      <c r="D28" s="267"/>
      <c r="E28" s="268"/>
      <c r="F28" s="140">
        <f>+'MATRIZ PLURIANUAL'!AF150</f>
        <v>1</v>
      </c>
      <c r="G28" s="76" t="s">
        <v>347</v>
      </c>
      <c r="H28" s="77">
        <f>+'MATRIZ PLURIANUAL'!U150</f>
        <v>0</v>
      </c>
      <c r="I28" s="76" t="str">
        <f>+G28</f>
        <v>PROYECT.</v>
      </c>
      <c r="J28" s="78">
        <f>H28/F28*100</f>
        <v>0</v>
      </c>
      <c r="K28" s="131" t="s">
        <v>110</v>
      </c>
      <c r="L28" s="272">
        <v>8463</v>
      </c>
      <c r="M28" s="278">
        <f>L28/$U$19*100</f>
        <v>100</v>
      </c>
      <c r="N28" s="230" t="s">
        <v>110</v>
      </c>
      <c r="O28" s="141">
        <f>+'MATRIZ PLURIANUAL'!AI150</f>
        <v>3500</v>
      </c>
      <c r="P28" s="80"/>
      <c r="Q28" s="80"/>
      <c r="R28" s="83"/>
      <c r="S28" s="83"/>
      <c r="T28" s="80"/>
      <c r="U28" s="80"/>
      <c r="V28" s="84">
        <f>+'MATRIZ PLURIANUAL'!W150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3" customHeight="1">
      <c r="A29" s="44"/>
      <c r="B29" s="74" t="s">
        <v>136</v>
      </c>
      <c r="C29" s="266" t="str">
        <f>+'MATRIZ PLURIANUAL'!N151</f>
        <v xml:space="preserve">FORMULACIÓN E INSCRIPCIÓN DE DOS (02) PROYECTOS DE DISTRITOS DE RIEGO                                                                                                                                   </v>
      </c>
      <c r="D29" s="267"/>
      <c r="E29" s="268"/>
      <c r="F29" s="140">
        <f>+'MATRIZ PLURIANUAL'!AF151</f>
        <v>1</v>
      </c>
      <c r="G29" s="76" t="s">
        <v>347</v>
      </c>
      <c r="H29" s="77">
        <f>+'MATRIZ PLURIANUAL'!U151</f>
        <v>0</v>
      </c>
      <c r="I29" s="76" t="str">
        <f>+G29</f>
        <v>PROYECT.</v>
      </c>
      <c r="J29" s="78">
        <f>H29/F29*100</f>
        <v>0</v>
      </c>
      <c r="K29" s="131" t="s">
        <v>110</v>
      </c>
      <c r="L29" s="274"/>
      <c r="M29" s="280"/>
      <c r="N29" s="232"/>
      <c r="O29" s="141">
        <f>+'MATRIZ PLURIANUAL'!AI151</f>
        <v>6500</v>
      </c>
      <c r="P29" s="80"/>
      <c r="Q29" s="80"/>
      <c r="R29" s="83"/>
      <c r="S29" s="83"/>
      <c r="T29" s="80"/>
      <c r="U29" s="80"/>
      <c r="V29" s="84">
        <f>+'MATRIZ PLURIANUAL'!W151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12.75" customHeight="1">
      <c r="A30" s="44"/>
      <c r="B30" s="87"/>
      <c r="C30" s="88"/>
      <c r="D30" s="89"/>
      <c r="E30" s="90"/>
      <c r="F30" s="88"/>
      <c r="G30" s="90"/>
      <c r="H30" s="89"/>
      <c r="I30" s="90"/>
      <c r="J30" s="88"/>
      <c r="K30" s="90"/>
      <c r="L30" s="91"/>
      <c r="M30" s="92"/>
      <c r="N30" s="86"/>
      <c r="O30" s="93"/>
      <c r="P30" s="93"/>
      <c r="Q30" s="93"/>
      <c r="R30" s="93"/>
      <c r="S30" s="93"/>
      <c r="T30" s="93"/>
      <c r="U30" s="93"/>
      <c r="V30" s="93"/>
      <c r="W30" s="93"/>
      <c r="X30" s="263"/>
      <c r="Y30" s="264"/>
      <c r="Z30" s="264"/>
      <c r="AA30" s="265"/>
      <c r="AB30" s="269"/>
      <c r="AC30" s="270"/>
      <c r="AD30" s="271"/>
      <c r="AE30" s="45"/>
    </row>
    <row r="31" spans="1:31">
      <c r="A31" s="44"/>
      <c r="B31" s="85"/>
      <c r="C31" s="266"/>
      <c r="D31" s="267"/>
      <c r="E31" s="268"/>
      <c r="F31" s="77"/>
      <c r="G31" s="76"/>
      <c r="H31" s="77"/>
      <c r="I31" s="76"/>
      <c r="J31" s="78"/>
      <c r="K31" s="79"/>
      <c r="L31" s="136"/>
      <c r="M31" s="137"/>
      <c r="N31" s="138"/>
      <c r="O31" s="80"/>
      <c r="P31" s="87"/>
      <c r="Q31" s="87"/>
      <c r="R31" s="87"/>
      <c r="S31" s="87"/>
      <c r="T31" s="87"/>
      <c r="U31" s="87"/>
      <c r="V31" s="84"/>
      <c r="W31" s="80"/>
      <c r="X31" s="263"/>
      <c r="Y31" s="264"/>
      <c r="Z31" s="264"/>
      <c r="AA31" s="265"/>
      <c r="AB31" s="269"/>
      <c r="AC31" s="270"/>
      <c r="AD31" s="271"/>
      <c r="AE31" s="45"/>
    </row>
    <row r="32" spans="1:31" ht="12.75" customHeight="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93"/>
      <c r="P32" s="93"/>
      <c r="Q32" s="93"/>
      <c r="R32" s="93"/>
      <c r="S32" s="93"/>
      <c r="T32" s="93"/>
      <c r="U32" s="93"/>
      <c r="V32" s="93"/>
      <c r="W32" s="93"/>
      <c r="X32" s="263"/>
      <c r="Y32" s="264"/>
      <c r="Z32" s="264"/>
      <c r="AA32" s="265"/>
      <c r="AB32" s="269"/>
      <c r="AC32" s="270"/>
      <c r="AD32" s="271"/>
      <c r="AE32" s="45"/>
    </row>
    <row r="33" spans="1:31" ht="13.5" thickBot="1">
      <c r="A33" s="44"/>
      <c r="B33" s="87"/>
      <c r="C33" s="95"/>
      <c r="D33" s="96"/>
      <c r="E33" s="97"/>
      <c r="F33" s="98"/>
      <c r="G33" s="99"/>
      <c r="H33" s="96"/>
      <c r="I33" s="99"/>
      <c r="J33" s="95"/>
      <c r="K33" s="97"/>
      <c r="L33" s="100"/>
      <c r="M33" s="101"/>
      <c r="N33" s="102"/>
      <c r="O33" s="103"/>
      <c r="P33" s="103"/>
      <c r="Q33" s="103"/>
      <c r="R33" s="103"/>
      <c r="S33" s="103"/>
      <c r="T33" s="103"/>
      <c r="U33" s="103"/>
      <c r="V33" s="103"/>
      <c r="W33" s="103"/>
      <c r="X33" s="263"/>
      <c r="Y33" s="264"/>
      <c r="Z33" s="264"/>
      <c r="AA33" s="265"/>
      <c r="AB33" s="269"/>
      <c r="AC33" s="270"/>
      <c r="AD33" s="271"/>
      <c r="AE33" s="45"/>
    </row>
    <row r="34" spans="1:31" ht="13.5" thickBot="1">
      <c r="A34" s="44"/>
      <c r="B34" s="104"/>
      <c r="C34" s="258" t="s">
        <v>138</v>
      </c>
      <c r="D34" s="258"/>
      <c r="E34" s="258"/>
      <c r="F34" s="105"/>
      <c r="G34" s="106"/>
      <c r="H34" s="107"/>
      <c r="I34" s="108"/>
      <c r="J34" s="109"/>
      <c r="K34" s="108"/>
      <c r="L34" s="110">
        <f>SUM(L28:L33)</f>
        <v>8463</v>
      </c>
      <c r="M34" s="111">
        <f>SUM(M28:M33)</f>
        <v>100</v>
      </c>
      <c r="N34" s="112" t="s">
        <v>110</v>
      </c>
      <c r="O34" s="113">
        <f t="shared" ref="O34:U34" si="0">SUM(O27:O33)</f>
        <v>10000</v>
      </c>
      <c r="P34" s="113">
        <f t="shared" si="0"/>
        <v>0</v>
      </c>
      <c r="Q34" s="113">
        <f t="shared" si="0"/>
        <v>0</v>
      </c>
      <c r="R34" s="113">
        <f t="shared" si="0"/>
        <v>0</v>
      </c>
      <c r="S34" s="113">
        <f t="shared" si="0"/>
        <v>0</v>
      </c>
      <c r="T34" s="113">
        <f t="shared" si="0"/>
        <v>0</v>
      </c>
      <c r="U34" s="113">
        <f t="shared" si="0"/>
        <v>0</v>
      </c>
      <c r="V34" s="113">
        <f>SUM(V28:V33)</f>
        <v>2E-3</v>
      </c>
      <c r="W34" s="113">
        <f>SUM(W27:W33)</f>
        <v>0</v>
      </c>
      <c r="X34" s="114"/>
      <c r="Y34" s="115"/>
      <c r="Z34" s="115"/>
      <c r="AA34" s="99"/>
      <c r="AB34" s="98"/>
      <c r="AC34" s="115"/>
      <c r="AD34" s="99"/>
      <c r="AE34" s="45"/>
    </row>
    <row r="35" spans="1:31">
      <c r="A35" s="44"/>
      <c r="AE35" s="45"/>
    </row>
    <row r="36" spans="1:31">
      <c r="A36" s="44"/>
      <c r="C36" s="46"/>
      <c r="V36" s="46"/>
      <c r="AE36" s="45"/>
    </row>
    <row r="37" spans="1:31">
      <c r="A37" s="44"/>
      <c r="J37" s="116"/>
      <c r="AE37" s="45"/>
    </row>
    <row r="38" spans="1:31" ht="13.5" thickBot="1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9"/>
    </row>
    <row r="39" spans="1:31" ht="13.5" thickTop="1"/>
    <row r="41" spans="1:31">
      <c r="C41" s="125" t="s">
        <v>139</v>
      </c>
    </row>
  </sheetData>
  <mergeCells count="39">
    <mergeCell ref="X29:AA29"/>
    <mergeCell ref="B24:B26"/>
    <mergeCell ref="C24:E26"/>
    <mergeCell ref="AB28:AD28"/>
    <mergeCell ref="AB29:AD29"/>
    <mergeCell ref="X28:AA28"/>
    <mergeCell ref="L28:L29"/>
    <mergeCell ref="M28:M29"/>
    <mergeCell ref="N28:N29"/>
    <mergeCell ref="C34:E34"/>
    <mergeCell ref="AB23:AD26"/>
    <mergeCell ref="W24:W26"/>
    <mergeCell ref="B23:N23"/>
    <mergeCell ref="O23:W23"/>
    <mergeCell ref="C28:E28"/>
    <mergeCell ref="AB33:AD33"/>
    <mergeCell ref="X31:AA31"/>
    <mergeCell ref="AB31:AD31"/>
    <mergeCell ref="X32:AA32"/>
    <mergeCell ref="AB32:AD32"/>
    <mergeCell ref="C31:E31"/>
    <mergeCell ref="X33:AA33"/>
    <mergeCell ref="X30:AA30"/>
    <mergeCell ref="AB30:AD30"/>
    <mergeCell ref="C29:E29"/>
    <mergeCell ref="B11:Z11"/>
    <mergeCell ref="B12:Z12"/>
    <mergeCell ref="Z20:AA20"/>
    <mergeCell ref="X23:AA26"/>
    <mergeCell ref="H24:I26"/>
    <mergeCell ref="J20:K20"/>
    <mergeCell ref="M24:N26"/>
    <mergeCell ref="V24:V26"/>
    <mergeCell ref="D21:J21"/>
    <mergeCell ref="L24:L26"/>
    <mergeCell ref="F24:G26"/>
    <mergeCell ref="J24:K26"/>
    <mergeCell ref="O20:V21"/>
    <mergeCell ref="B13:Z13"/>
  </mergeCells>
  <phoneticPr fontId="0" type="noConversion"/>
  <hyperlinks>
    <hyperlink ref="C41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9:AE52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7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PLURIANUAL'!B138</f>
        <v>EFICIENCIA ADMINISTRATIVA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8643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PLURIANUAL'!C147</f>
        <v xml:space="preserve">FORTALECIMIENTO ADMINISTRATIVO </v>
      </c>
      <c r="E20" s="132"/>
      <c r="J20" s="257" t="s">
        <v>107</v>
      </c>
      <c r="K20" s="257"/>
      <c r="L20" s="47" t="s">
        <v>217</v>
      </c>
      <c r="N20" s="56"/>
      <c r="O20" s="248" t="str">
        <f>+'MATRIZ PLURIANUAL'!F152</f>
        <v>OPTIMIZACION DEL SISTEMA ADMISNITRATIVO PARA PORPONDER UNA ATENCION AL 100% DE LA POBLACION APULEÑA CON CALIDAD</v>
      </c>
      <c r="P20" s="249"/>
      <c r="Q20" s="249"/>
      <c r="R20" s="249"/>
      <c r="S20" s="249"/>
      <c r="T20" s="249"/>
      <c r="U20" s="250"/>
      <c r="V20" s="250"/>
      <c r="W20" s="56"/>
      <c r="X20" s="124">
        <f>L45</f>
        <v>8643</v>
      </c>
      <c r="Y20" s="40" t="s">
        <v>109</v>
      </c>
      <c r="Z20" s="234">
        <f>U19</f>
        <v>8643</v>
      </c>
      <c r="AA20" s="234"/>
      <c r="AC20" s="57">
        <f>(X20/Z20)*100</f>
        <v>100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PLURIANUAL'!E152</f>
        <v>ATENCION CIUDADANA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7" customHeight="1">
      <c r="A28" s="44"/>
      <c r="B28" s="74" t="s">
        <v>132</v>
      </c>
      <c r="C28" s="266" t="str">
        <f>+'MATRIZ PLURIANUAL'!N152</f>
        <v xml:space="preserve">REALIZAR UN (1) DIAGNOSTICO DEL FUNCIONAMIENTO Y OPERATIVIDAD DE LA ADMINISTRACIÓN MUNICIPAL                                                                                                            </v>
      </c>
      <c r="D28" s="267"/>
      <c r="E28" s="268"/>
      <c r="F28" s="140">
        <f>+'MATRIZ PLURIANUAL'!AF152</f>
        <v>0</v>
      </c>
      <c r="G28" s="76" t="s">
        <v>347</v>
      </c>
      <c r="H28" s="77">
        <f>+'MATRIZ PLURIANUAL'!U152</f>
        <v>0</v>
      </c>
      <c r="I28" s="76" t="str">
        <f t="shared" ref="I28:I40" si="0">+G28</f>
        <v>PROYECT.</v>
      </c>
      <c r="J28" s="78" t="e">
        <f t="shared" ref="J28:J40" si="1">H28/F28*100</f>
        <v>#DIV/0!</v>
      </c>
      <c r="K28" s="131" t="s">
        <v>110</v>
      </c>
      <c r="L28" s="272">
        <v>8643</v>
      </c>
      <c r="M28" s="278">
        <f>L28/$U$19*100</f>
        <v>100</v>
      </c>
      <c r="N28" s="230" t="s">
        <v>110</v>
      </c>
      <c r="O28" s="141">
        <f>+'MATRIZ PLURIANUAL'!AI152</f>
        <v>0</v>
      </c>
      <c r="P28" s="80"/>
      <c r="Q28" s="80"/>
      <c r="R28" s="83"/>
      <c r="S28" s="83"/>
      <c r="T28" s="80"/>
      <c r="U28" s="80"/>
      <c r="V28" s="84">
        <f>+'MATRIZ PLURIANUAL'!W152</f>
        <v>1E-3</v>
      </c>
      <c r="W28" s="80">
        <f t="shared" ref="W28:W40" si="2"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49.5" customHeight="1">
      <c r="A29" s="44"/>
      <c r="B29" s="74" t="s">
        <v>136</v>
      </c>
      <c r="C29" s="266" t="str">
        <f>+'MATRIZ PLURIANUAL'!N153</f>
        <v xml:space="preserve">REALIZAR UNA (1) REESTRUCTURACIÓN A LA ADMINISTRACIÓN MUNICIPAL.                                                                                                                                        </v>
      </c>
      <c r="D29" s="267"/>
      <c r="E29" s="268"/>
      <c r="F29" s="140">
        <f>+'MATRIZ PLURIANUAL'!AF153</f>
        <v>0</v>
      </c>
      <c r="G29" s="76" t="s">
        <v>347</v>
      </c>
      <c r="H29" s="77">
        <f>+'MATRIZ PLURIANUAL'!U153</f>
        <v>0</v>
      </c>
      <c r="I29" s="76" t="str">
        <f t="shared" si="0"/>
        <v>PROYECT.</v>
      </c>
      <c r="J29" s="78" t="e">
        <f t="shared" si="1"/>
        <v>#DIV/0!</v>
      </c>
      <c r="K29" s="131" t="s">
        <v>110</v>
      </c>
      <c r="L29" s="273"/>
      <c r="M29" s="279"/>
      <c r="N29" s="231"/>
      <c r="O29" s="141">
        <f>+'MATRIZ PLURIANUAL'!AI153</f>
        <v>0</v>
      </c>
      <c r="P29" s="80"/>
      <c r="Q29" s="80"/>
      <c r="R29" s="83"/>
      <c r="S29" s="83"/>
      <c r="T29" s="80"/>
      <c r="U29" s="80"/>
      <c r="V29" s="84">
        <f>+'MATRIZ PLURIANUAL'!W153</f>
        <v>1E-3</v>
      </c>
      <c r="W29" s="80">
        <f t="shared" si="2"/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s="176" customFormat="1" ht="54" customHeight="1">
      <c r="A30" s="168"/>
      <c r="B30" s="169" t="s">
        <v>137</v>
      </c>
      <c r="C30" s="284" t="str">
        <f>+'MATRIZ PLURIANUAL'!N154</f>
        <v xml:space="preserve">CREAR UNA (1) OFICINA DE SERVICIOS PÚBLICOS DOMICILIARIOS MUNICIPAL.                                                                                                                                    </v>
      </c>
      <c r="D30" s="285"/>
      <c r="E30" s="286"/>
      <c r="F30" s="165">
        <f>+'MATRIZ PLURIANUAL'!AF154</f>
        <v>0</v>
      </c>
      <c r="G30" s="166" t="s">
        <v>347</v>
      </c>
      <c r="H30" s="167">
        <f>+'MATRIZ PLURIANUAL'!U154</f>
        <v>0</v>
      </c>
      <c r="I30" s="166" t="str">
        <f t="shared" si="0"/>
        <v>PROYECT.</v>
      </c>
      <c r="J30" s="170" t="e">
        <f t="shared" si="1"/>
        <v>#DIV/0!</v>
      </c>
      <c r="K30" s="171" t="s">
        <v>110</v>
      </c>
      <c r="L30" s="273"/>
      <c r="M30" s="279"/>
      <c r="N30" s="231"/>
      <c r="O30" s="172">
        <f>+'MATRIZ PLURIANUAL'!AI154</f>
        <v>0</v>
      </c>
      <c r="P30" s="173"/>
      <c r="Q30" s="173"/>
      <c r="R30" s="174"/>
      <c r="S30" s="174"/>
      <c r="T30" s="173"/>
      <c r="U30" s="173"/>
      <c r="V30" s="173">
        <f>+'MATRIZ PLURIANUAL'!W154</f>
        <v>1E-3</v>
      </c>
      <c r="W30" s="173">
        <f t="shared" si="2"/>
        <v>0</v>
      </c>
      <c r="X30" s="292" t="s">
        <v>134</v>
      </c>
      <c r="Y30" s="293"/>
      <c r="Z30" s="293"/>
      <c r="AA30" s="294"/>
      <c r="AB30" s="295"/>
      <c r="AC30" s="296"/>
      <c r="AD30" s="297"/>
      <c r="AE30" s="175"/>
    </row>
    <row r="31" spans="1:31" ht="54" customHeight="1">
      <c r="A31" s="44"/>
      <c r="B31" s="74" t="s">
        <v>430</v>
      </c>
      <c r="C31" s="266" t="str">
        <f>+'MATRIZ PLURIANUAL'!N155</f>
        <v xml:space="preserve">CREAR UNA (1) OFICINA DE CULTURA, RECREACIÓN DEPORTE Y TURISMO MUNICIPAL.                                                                                                                               </v>
      </c>
      <c r="D31" s="267"/>
      <c r="E31" s="268"/>
      <c r="F31" s="140">
        <f>+'MATRIZ PLURIANUAL'!AF155</f>
        <v>0</v>
      </c>
      <c r="G31" s="76" t="s">
        <v>347</v>
      </c>
      <c r="H31" s="77">
        <f>+'MATRIZ PLURIANUAL'!U155</f>
        <v>0</v>
      </c>
      <c r="I31" s="76" t="str">
        <f t="shared" si="0"/>
        <v>PROYECT.</v>
      </c>
      <c r="J31" s="78" t="e">
        <f t="shared" si="1"/>
        <v>#DIV/0!</v>
      </c>
      <c r="K31" s="131" t="s">
        <v>110</v>
      </c>
      <c r="L31" s="273"/>
      <c r="M31" s="279"/>
      <c r="N31" s="231"/>
      <c r="O31" s="141">
        <f>+'MATRIZ PLURIANUAL'!AI155</f>
        <v>0</v>
      </c>
      <c r="P31" s="80"/>
      <c r="Q31" s="80"/>
      <c r="R31" s="83"/>
      <c r="S31" s="83"/>
      <c r="T31" s="80"/>
      <c r="U31" s="80"/>
      <c r="V31" s="84">
        <f>+'MATRIZ PLURIANUAL'!W155</f>
        <v>1E-3</v>
      </c>
      <c r="W31" s="80">
        <f t="shared" si="2"/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56.25" customHeight="1">
      <c r="A32" s="44"/>
      <c r="B32" s="74" t="s">
        <v>431</v>
      </c>
      <c r="C32" s="266" t="str">
        <f>+'MATRIZ PLURIANUAL'!N156</f>
        <v xml:space="preserve">ELABORAR UN (1) MANUAL DE PROCESOS Y PROCEDIMIENTOS DEL MUNICIPIO                                                                                                                                       </v>
      </c>
      <c r="D32" s="267"/>
      <c r="E32" s="268"/>
      <c r="F32" s="140">
        <f>+'MATRIZ PLURIANUAL'!AF156</f>
        <v>1</v>
      </c>
      <c r="G32" s="76" t="s">
        <v>347</v>
      </c>
      <c r="H32" s="77">
        <v>1</v>
      </c>
      <c r="I32" s="76" t="str">
        <f t="shared" si="0"/>
        <v>PROYECT.</v>
      </c>
      <c r="J32" s="78">
        <f t="shared" si="1"/>
        <v>100</v>
      </c>
      <c r="K32" s="131" t="s">
        <v>110</v>
      </c>
      <c r="L32" s="273"/>
      <c r="M32" s="279"/>
      <c r="N32" s="231"/>
      <c r="O32" s="141">
        <f>+'MATRIZ PLURIANUAL'!AI156</f>
        <v>3600</v>
      </c>
      <c r="P32" s="80"/>
      <c r="Q32" s="80"/>
      <c r="R32" s="83"/>
      <c r="S32" s="83"/>
      <c r="T32" s="80"/>
      <c r="U32" s="80"/>
      <c r="V32" s="84">
        <f>+'MATRIZ PLURIANUAL'!W156</f>
        <v>1E-3</v>
      </c>
      <c r="W32" s="80">
        <f t="shared" si="2"/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63" customHeight="1">
      <c r="A33" s="44"/>
      <c r="B33" s="74" t="s">
        <v>432</v>
      </c>
      <c r="C33" s="266" t="str">
        <f>+'MATRIZ PLURIANUAL'!N157</f>
        <v xml:space="preserve">IMPLEMENTAR UNO (1) EL SISTEMA DE CALIDAD EN LA ADMINISTRACIÓN DEL MUNICIPIO Y LA NORMA NTCGP-1000                                                                                                      </v>
      </c>
      <c r="D33" s="267"/>
      <c r="E33" s="268"/>
      <c r="F33" s="140">
        <f>+'MATRIZ PLURIANUAL'!AF157</f>
        <v>0</v>
      </c>
      <c r="G33" s="76" t="s">
        <v>347</v>
      </c>
      <c r="H33" s="77">
        <f>+'MATRIZ PLURIANUAL'!U157</f>
        <v>0</v>
      </c>
      <c r="I33" s="76" t="str">
        <f t="shared" si="0"/>
        <v>PROYECT.</v>
      </c>
      <c r="J33" s="78" t="e">
        <f t="shared" si="1"/>
        <v>#DIV/0!</v>
      </c>
      <c r="K33" s="131" t="s">
        <v>110</v>
      </c>
      <c r="L33" s="273"/>
      <c r="M33" s="279"/>
      <c r="N33" s="231"/>
      <c r="O33" s="141">
        <f>+'MATRIZ PLURIANUAL'!AI157</f>
        <v>0</v>
      </c>
      <c r="P33" s="80"/>
      <c r="Q33" s="80"/>
      <c r="R33" s="83"/>
      <c r="S33" s="83"/>
      <c r="T33" s="80"/>
      <c r="U33" s="80"/>
      <c r="V33" s="84">
        <f>+'MATRIZ PLURIANUAL'!W157</f>
        <v>1E-3</v>
      </c>
      <c r="W33" s="80">
        <f t="shared" si="2"/>
        <v>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62.25" customHeight="1">
      <c r="A34" s="44"/>
      <c r="B34" s="74" t="s">
        <v>433</v>
      </c>
      <c r="C34" s="266" t="str">
        <f>+'MATRIZ PLURIANUAL'!N158</f>
        <v xml:space="preserve">REALIZAR 4 TALLERES CON LA COMUNIDAD SOBRE CONTROL Y VEEDURÍA DE LOS PROYECTOS DE DESARROLLO.                                                                                                           </v>
      </c>
      <c r="D34" s="267"/>
      <c r="E34" s="268"/>
      <c r="F34" s="140">
        <f>+'MATRIZ PLURIANUAL'!AF158</f>
        <v>3</v>
      </c>
      <c r="G34" s="76" t="s">
        <v>347</v>
      </c>
      <c r="H34" s="77">
        <v>2</v>
      </c>
      <c r="I34" s="76" t="str">
        <f t="shared" si="0"/>
        <v>PROYECT.</v>
      </c>
      <c r="J34" s="78">
        <f t="shared" si="1"/>
        <v>66.666666666666657</v>
      </c>
      <c r="K34" s="131" t="s">
        <v>110</v>
      </c>
      <c r="L34" s="273"/>
      <c r="M34" s="279"/>
      <c r="N34" s="231"/>
      <c r="O34" s="141">
        <f>+'MATRIZ PLURIANUAL'!AI158</f>
        <v>1000</v>
      </c>
      <c r="P34" s="80"/>
      <c r="Q34" s="80"/>
      <c r="R34" s="83"/>
      <c r="S34" s="83"/>
      <c r="T34" s="80"/>
      <c r="U34" s="80"/>
      <c r="V34" s="84">
        <f>+'MATRIZ PLURIANUAL'!W158</f>
        <v>1E-3</v>
      </c>
      <c r="W34" s="80">
        <f t="shared" si="2"/>
        <v>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36" customHeight="1">
      <c r="A35" s="44"/>
      <c r="B35" s="74" t="s">
        <v>434</v>
      </c>
      <c r="C35" s="266" t="str">
        <f>+'MATRIZ PLURIANUAL'!N159</f>
        <v xml:space="preserve">PUBLICAR UN INFORME DE GESTIÓN ANUAL.                                                                                                                                                                   </v>
      </c>
      <c r="D35" s="267"/>
      <c r="E35" s="268"/>
      <c r="F35" s="140">
        <f>+'MATRIZ PLURIANUAL'!AF159</f>
        <v>3</v>
      </c>
      <c r="G35" s="76" t="s">
        <v>347</v>
      </c>
      <c r="H35" s="77">
        <v>3</v>
      </c>
      <c r="I35" s="76" t="str">
        <f t="shared" si="0"/>
        <v>PROYECT.</v>
      </c>
      <c r="J35" s="78">
        <f t="shared" si="1"/>
        <v>100</v>
      </c>
      <c r="K35" s="131" t="s">
        <v>110</v>
      </c>
      <c r="L35" s="273"/>
      <c r="M35" s="279"/>
      <c r="N35" s="231"/>
      <c r="O35" s="141">
        <f>+'MATRIZ PLURIANUAL'!AI159</f>
        <v>5000</v>
      </c>
      <c r="P35" s="80"/>
      <c r="Q35" s="80"/>
      <c r="R35" s="83"/>
      <c r="S35" s="83"/>
      <c r="T35" s="80"/>
      <c r="U35" s="80"/>
      <c r="V35" s="84">
        <f>+'MATRIZ PLURIANUAL'!W159</f>
        <v>5000</v>
      </c>
      <c r="W35" s="80">
        <f t="shared" si="2"/>
        <v>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53.25" customHeight="1">
      <c r="A36" s="44"/>
      <c r="B36" s="74" t="s">
        <v>435</v>
      </c>
      <c r="C36" s="266" t="str">
        <f>+'MATRIZ PLURIANUAL'!N160</f>
        <v xml:space="preserve">REALIZAR UNA CAPACITACIÓN ANUAL A LAS JUNTAS DE ACCIÓN COMUNAL DEL MUNICIPIO.                                                                                                                           </v>
      </c>
      <c r="D36" s="267"/>
      <c r="E36" s="268"/>
      <c r="F36" s="140">
        <f>+'MATRIZ PLURIANUAL'!AF160</f>
        <v>3</v>
      </c>
      <c r="G36" s="76" t="s">
        <v>347</v>
      </c>
      <c r="H36" s="77">
        <v>3</v>
      </c>
      <c r="I36" s="76" t="str">
        <f t="shared" si="0"/>
        <v>PROYECT.</v>
      </c>
      <c r="J36" s="78">
        <f t="shared" si="1"/>
        <v>100</v>
      </c>
      <c r="K36" s="131" t="s">
        <v>110</v>
      </c>
      <c r="L36" s="273"/>
      <c r="M36" s="279"/>
      <c r="N36" s="231"/>
      <c r="O36" s="141">
        <f>+'MATRIZ PLURIANUAL'!AI160</f>
        <v>2000</v>
      </c>
      <c r="P36" s="80"/>
      <c r="Q36" s="80"/>
      <c r="R36" s="83"/>
      <c r="S36" s="83"/>
      <c r="T36" s="80"/>
      <c r="U36" s="80"/>
      <c r="V36" s="84">
        <f>+'MATRIZ PLURIANUAL'!W160</f>
        <v>1E-3</v>
      </c>
      <c r="W36" s="80">
        <f t="shared" si="2"/>
        <v>0</v>
      </c>
      <c r="X36" s="263" t="s">
        <v>134</v>
      </c>
      <c r="Y36" s="264"/>
      <c r="Z36" s="264"/>
      <c r="AA36" s="265"/>
      <c r="AB36" s="269"/>
      <c r="AC36" s="270"/>
      <c r="AD36" s="271"/>
      <c r="AE36" s="45"/>
    </row>
    <row r="37" spans="1:31" ht="63" customHeight="1">
      <c r="A37" s="44"/>
      <c r="B37" s="74" t="s">
        <v>451</v>
      </c>
      <c r="C37" s="266" t="str">
        <f>+'MATRIZ PLURIANUAL'!N161</f>
        <v xml:space="preserve">APOYAR UNA (1) LOGÍSTICA PARA LA ELECCIÓN DE LOS REPRESENTANTES DE LA JUNTAS DE ACCIÓN COMUNAL.                                                                                                         </v>
      </c>
      <c r="D37" s="267"/>
      <c r="E37" s="268"/>
      <c r="F37" s="140">
        <f>+'MATRIZ PLURIANUAL'!AF161</f>
        <v>0</v>
      </c>
      <c r="G37" s="76" t="s">
        <v>347</v>
      </c>
      <c r="H37" s="77">
        <f>+'MATRIZ PLURIANUAL'!U161</f>
        <v>0</v>
      </c>
      <c r="I37" s="76" t="str">
        <f t="shared" si="0"/>
        <v>PROYECT.</v>
      </c>
      <c r="J37" s="78" t="e">
        <f t="shared" si="1"/>
        <v>#DIV/0!</v>
      </c>
      <c r="K37" s="131" t="s">
        <v>110</v>
      </c>
      <c r="L37" s="273"/>
      <c r="M37" s="279"/>
      <c r="N37" s="231"/>
      <c r="O37" s="141">
        <f>+'MATRIZ PLURIANUAL'!AI161</f>
        <v>0</v>
      </c>
      <c r="P37" s="80"/>
      <c r="Q37" s="80"/>
      <c r="R37" s="83"/>
      <c r="S37" s="83"/>
      <c r="T37" s="80"/>
      <c r="U37" s="80"/>
      <c r="V37" s="84">
        <f>+'MATRIZ PLURIANUAL'!W161</f>
        <v>1E-3</v>
      </c>
      <c r="W37" s="80">
        <f t="shared" si="2"/>
        <v>0</v>
      </c>
      <c r="X37" s="263" t="s">
        <v>134</v>
      </c>
      <c r="Y37" s="264"/>
      <c r="Z37" s="264"/>
      <c r="AA37" s="265"/>
      <c r="AB37" s="269"/>
      <c r="AC37" s="270"/>
      <c r="AD37" s="271"/>
      <c r="AE37" s="45"/>
    </row>
    <row r="38" spans="1:31" ht="63" customHeight="1">
      <c r="A38" s="44"/>
      <c r="B38" s="74" t="s">
        <v>452</v>
      </c>
      <c r="C38" s="266" t="str">
        <f>+'MATRIZ PLURIANUAL'!N162</f>
        <v xml:space="preserve">REALIZAR UNA (1) REVISIÓN, AJUSTE Y/O REFORMULACIÓN DEL ESQUEMA DE ORDENAMIENTO TERRITORIAL.                                                                                                            </v>
      </c>
      <c r="D38" s="267"/>
      <c r="E38" s="268"/>
      <c r="F38" s="140">
        <f>+'MATRIZ PLURIANUAL'!AF162</f>
        <v>0</v>
      </c>
      <c r="G38" s="76" t="s">
        <v>347</v>
      </c>
      <c r="H38" s="77">
        <f>+'MATRIZ PLURIANUAL'!U162</f>
        <v>0</v>
      </c>
      <c r="I38" s="76" t="str">
        <f t="shared" si="0"/>
        <v>PROYECT.</v>
      </c>
      <c r="J38" s="78" t="e">
        <f t="shared" si="1"/>
        <v>#DIV/0!</v>
      </c>
      <c r="K38" s="131" t="s">
        <v>110</v>
      </c>
      <c r="L38" s="273"/>
      <c r="M38" s="279"/>
      <c r="N38" s="231"/>
      <c r="O38" s="141">
        <f>+'MATRIZ PLURIANUAL'!AI162</f>
        <v>0</v>
      </c>
      <c r="P38" s="80"/>
      <c r="Q38" s="80"/>
      <c r="R38" s="83"/>
      <c r="S38" s="83"/>
      <c r="T38" s="80"/>
      <c r="U38" s="80"/>
      <c r="V38" s="84">
        <f>+'MATRIZ PLURIANUAL'!W162</f>
        <v>1E-3</v>
      </c>
      <c r="W38" s="80">
        <f t="shared" si="2"/>
        <v>0</v>
      </c>
      <c r="X38" s="263" t="s">
        <v>134</v>
      </c>
      <c r="Y38" s="264"/>
      <c r="Z38" s="264"/>
      <c r="AA38" s="265"/>
      <c r="AB38" s="269"/>
      <c r="AC38" s="270"/>
      <c r="AD38" s="271"/>
      <c r="AE38" s="45"/>
    </row>
    <row r="39" spans="1:31" ht="50.25" customHeight="1">
      <c r="A39" s="44"/>
      <c r="B39" s="74" t="s">
        <v>453</v>
      </c>
      <c r="C39" s="266" t="str">
        <f>+'MATRIZ PLURIANUAL'!N163</f>
        <v xml:space="preserve">IMPLEMENTACIÓN DE POR LO MENOS (2) PLANES PARCIALES RESULTADO DEL AJUSTE DEL EOT.                                                                                                                       </v>
      </c>
      <c r="D39" s="267"/>
      <c r="E39" s="268"/>
      <c r="F39" s="140">
        <f>+'MATRIZ PLURIANUAL'!AF163</f>
        <v>2</v>
      </c>
      <c r="G39" s="76" t="s">
        <v>347</v>
      </c>
      <c r="H39" s="77">
        <v>1</v>
      </c>
      <c r="I39" s="76" t="str">
        <f t="shared" si="0"/>
        <v>PROYECT.</v>
      </c>
      <c r="J39" s="78">
        <f t="shared" si="1"/>
        <v>50</v>
      </c>
      <c r="K39" s="131" t="s">
        <v>110</v>
      </c>
      <c r="L39" s="273"/>
      <c r="M39" s="279"/>
      <c r="N39" s="231"/>
      <c r="O39" s="141">
        <f>+'MATRIZ PLURIANUAL'!AI163</f>
        <v>10000</v>
      </c>
      <c r="P39" s="80"/>
      <c r="Q39" s="80"/>
      <c r="R39" s="83"/>
      <c r="S39" s="83"/>
      <c r="T39" s="80"/>
      <c r="U39" s="80"/>
      <c r="V39" s="84">
        <f>+'MATRIZ PLURIANUAL'!W163</f>
        <v>1E-3</v>
      </c>
      <c r="W39" s="80">
        <f t="shared" si="2"/>
        <v>0</v>
      </c>
      <c r="X39" s="263" t="s">
        <v>134</v>
      </c>
      <c r="Y39" s="264"/>
      <c r="Z39" s="264"/>
      <c r="AA39" s="265"/>
      <c r="AB39" s="269"/>
      <c r="AC39" s="270"/>
      <c r="AD39" s="271"/>
      <c r="AE39" s="45"/>
    </row>
    <row r="40" spans="1:31" ht="74.25" customHeight="1">
      <c r="A40" s="44"/>
      <c r="B40" s="74" t="s">
        <v>454</v>
      </c>
      <c r="C40" s="266" t="str">
        <f>+'MATRIZ PLURIANUAL'!N164</f>
        <v xml:space="preserve">REALIZAR UN (1) CONVENIO QUE PROPENDA POR LA COOPERACIÓN INTERINSTITUCIONAL Y EL DESARROLLO DE LA PROVINCIA.                                                                                            </v>
      </c>
      <c r="D40" s="267"/>
      <c r="E40" s="268"/>
      <c r="F40" s="140">
        <f>+'MATRIZ PLURIANUAL'!AF164</f>
        <v>0</v>
      </c>
      <c r="G40" s="76" t="s">
        <v>347</v>
      </c>
      <c r="H40" s="77">
        <f>+'MATRIZ PLURIANUAL'!U164</f>
        <v>0</v>
      </c>
      <c r="I40" s="76" t="str">
        <f t="shared" si="0"/>
        <v>PROYECT.</v>
      </c>
      <c r="J40" s="78" t="e">
        <f t="shared" si="1"/>
        <v>#DIV/0!</v>
      </c>
      <c r="K40" s="131" t="s">
        <v>110</v>
      </c>
      <c r="L40" s="274"/>
      <c r="M40" s="280"/>
      <c r="N40" s="232"/>
      <c r="O40" s="141">
        <f>+'MATRIZ PLURIANUAL'!AI164</f>
        <v>0</v>
      </c>
      <c r="P40" s="80"/>
      <c r="Q40" s="80"/>
      <c r="R40" s="83"/>
      <c r="S40" s="83"/>
      <c r="T40" s="80"/>
      <c r="U40" s="80"/>
      <c r="V40" s="84">
        <f>+'MATRIZ PLURIANUAL'!W164</f>
        <v>1E-3</v>
      </c>
      <c r="W40" s="80">
        <f t="shared" si="2"/>
        <v>0</v>
      </c>
      <c r="X40" s="263" t="s">
        <v>134</v>
      </c>
      <c r="Y40" s="264"/>
      <c r="Z40" s="264"/>
      <c r="AA40" s="265"/>
      <c r="AB40" s="269"/>
      <c r="AC40" s="270"/>
      <c r="AD40" s="271"/>
      <c r="AE40" s="45"/>
    </row>
    <row r="41" spans="1:31" ht="12.75" customHeight="1">
      <c r="A41" s="44"/>
      <c r="B41" s="87"/>
      <c r="C41" s="88"/>
      <c r="D41" s="89"/>
      <c r="E41" s="90"/>
      <c r="F41" s="88"/>
      <c r="G41" s="90"/>
      <c r="H41" s="89"/>
      <c r="I41" s="90"/>
      <c r="J41" s="88"/>
      <c r="K41" s="90"/>
      <c r="L41" s="91"/>
      <c r="M41" s="92"/>
      <c r="N41" s="86"/>
      <c r="O41" s="93"/>
      <c r="P41" s="93"/>
      <c r="Q41" s="93"/>
      <c r="R41" s="93"/>
      <c r="S41" s="93"/>
      <c r="T41" s="93"/>
      <c r="U41" s="93"/>
      <c r="V41" s="93"/>
      <c r="W41" s="93"/>
      <c r="X41" s="263"/>
      <c r="Y41" s="264"/>
      <c r="Z41" s="264"/>
      <c r="AA41" s="265"/>
      <c r="AB41" s="269"/>
      <c r="AC41" s="270"/>
      <c r="AD41" s="271"/>
      <c r="AE41" s="45"/>
    </row>
    <row r="42" spans="1:31">
      <c r="A42" s="44"/>
      <c r="B42" s="85"/>
      <c r="C42" s="266"/>
      <c r="D42" s="267"/>
      <c r="E42" s="268"/>
      <c r="F42" s="77"/>
      <c r="G42" s="76"/>
      <c r="H42" s="77"/>
      <c r="I42" s="76"/>
      <c r="J42" s="78"/>
      <c r="K42" s="79"/>
      <c r="L42" s="136"/>
      <c r="M42" s="137"/>
      <c r="N42" s="138"/>
      <c r="O42" s="80"/>
      <c r="P42" s="87"/>
      <c r="Q42" s="87"/>
      <c r="R42" s="87"/>
      <c r="S42" s="87"/>
      <c r="T42" s="87"/>
      <c r="U42" s="87"/>
      <c r="V42" s="84"/>
      <c r="W42" s="80"/>
      <c r="X42" s="263"/>
      <c r="Y42" s="264"/>
      <c r="Z42" s="264"/>
      <c r="AA42" s="265"/>
      <c r="AB42" s="269"/>
      <c r="AC42" s="270"/>
      <c r="AD42" s="271"/>
      <c r="AE42" s="45"/>
    </row>
    <row r="43" spans="1:31" ht="12.75" customHeight="1">
      <c r="A43" s="44"/>
      <c r="B43" s="87"/>
      <c r="C43" s="88"/>
      <c r="D43" s="89"/>
      <c r="E43" s="90"/>
      <c r="F43" s="88"/>
      <c r="G43" s="90"/>
      <c r="H43" s="89"/>
      <c r="I43" s="90"/>
      <c r="J43" s="88"/>
      <c r="K43" s="90"/>
      <c r="L43" s="91"/>
      <c r="M43" s="92"/>
      <c r="N43" s="86"/>
      <c r="O43" s="93"/>
      <c r="P43" s="93"/>
      <c r="Q43" s="93"/>
      <c r="R43" s="93"/>
      <c r="S43" s="93"/>
      <c r="T43" s="93"/>
      <c r="U43" s="93"/>
      <c r="V43" s="93"/>
      <c r="W43" s="93"/>
      <c r="X43" s="263"/>
      <c r="Y43" s="264"/>
      <c r="Z43" s="264"/>
      <c r="AA43" s="265"/>
      <c r="AB43" s="269"/>
      <c r="AC43" s="270"/>
      <c r="AD43" s="271"/>
      <c r="AE43" s="45"/>
    </row>
    <row r="44" spans="1:31" ht="13.5" thickBot="1">
      <c r="A44" s="44"/>
      <c r="B44" s="87"/>
      <c r="C44" s="95"/>
      <c r="D44" s="96"/>
      <c r="E44" s="97"/>
      <c r="F44" s="98"/>
      <c r="G44" s="99"/>
      <c r="H44" s="96"/>
      <c r="I44" s="99"/>
      <c r="J44" s="95"/>
      <c r="K44" s="97"/>
      <c r="L44" s="100"/>
      <c r="M44" s="101"/>
      <c r="N44" s="102"/>
      <c r="O44" s="103"/>
      <c r="P44" s="103"/>
      <c r="Q44" s="103"/>
      <c r="R44" s="103"/>
      <c r="S44" s="103"/>
      <c r="T44" s="103"/>
      <c r="U44" s="103"/>
      <c r="V44" s="103"/>
      <c r="W44" s="103"/>
      <c r="X44" s="263"/>
      <c r="Y44" s="264"/>
      <c r="Z44" s="264"/>
      <c r="AA44" s="265"/>
      <c r="AB44" s="269"/>
      <c r="AC44" s="270"/>
      <c r="AD44" s="271"/>
      <c r="AE44" s="45"/>
    </row>
    <row r="45" spans="1:31" ht="13.5" thickBot="1">
      <c r="A45" s="44"/>
      <c r="B45" s="104"/>
      <c r="C45" s="258" t="s">
        <v>138</v>
      </c>
      <c r="D45" s="258"/>
      <c r="E45" s="258"/>
      <c r="F45" s="105"/>
      <c r="G45" s="106"/>
      <c r="H45" s="107"/>
      <c r="I45" s="108"/>
      <c r="J45" s="109"/>
      <c r="K45" s="108"/>
      <c r="L45" s="110">
        <f>SUM(L28:L44)</f>
        <v>8643</v>
      </c>
      <c r="M45" s="111">
        <f>SUM(M28:M44)</f>
        <v>100</v>
      </c>
      <c r="N45" s="112" t="s">
        <v>110</v>
      </c>
      <c r="O45" s="113">
        <f t="shared" ref="O45:U45" si="3">SUM(O27:O44)</f>
        <v>21600</v>
      </c>
      <c r="P45" s="113">
        <f t="shared" si="3"/>
        <v>0</v>
      </c>
      <c r="Q45" s="113">
        <f t="shared" si="3"/>
        <v>0</v>
      </c>
      <c r="R45" s="113">
        <f t="shared" si="3"/>
        <v>0</v>
      </c>
      <c r="S45" s="113">
        <f t="shared" si="3"/>
        <v>0</v>
      </c>
      <c r="T45" s="113">
        <f t="shared" si="3"/>
        <v>0</v>
      </c>
      <c r="U45" s="113">
        <f t="shared" si="3"/>
        <v>0</v>
      </c>
      <c r="V45" s="113">
        <f>SUM(V28:V44)</f>
        <v>5000.0120000000006</v>
      </c>
      <c r="W45" s="113">
        <f>SUM(W27:W44)</f>
        <v>0</v>
      </c>
      <c r="X45" s="114"/>
      <c r="Y45" s="115"/>
      <c r="Z45" s="115"/>
      <c r="AA45" s="99"/>
      <c r="AB45" s="98"/>
      <c r="AC45" s="115"/>
      <c r="AD45" s="99"/>
      <c r="AE45" s="45"/>
    </row>
    <row r="46" spans="1:31">
      <c r="A46" s="44"/>
      <c r="AE46" s="45"/>
    </row>
    <row r="47" spans="1:31">
      <c r="A47" s="44"/>
      <c r="C47" s="46"/>
      <c r="V47" s="46"/>
      <c r="AE47" s="45"/>
    </row>
    <row r="48" spans="1:31">
      <c r="A48" s="44"/>
      <c r="J48" s="116"/>
      <c r="AE48" s="45"/>
    </row>
    <row r="49" spans="1:31" ht="13.5" thickBot="1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9"/>
    </row>
    <row r="50" spans="1:31" ht="13.5" thickTop="1"/>
    <row r="52" spans="1:31">
      <c r="C52" s="125" t="s">
        <v>139</v>
      </c>
    </row>
  </sheetData>
  <mergeCells count="72">
    <mergeCell ref="X37:AA37"/>
    <mergeCell ref="AB37:AD37"/>
    <mergeCell ref="C40:E40"/>
    <mergeCell ref="X40:AA40"/>
    <mergeCell ref="AB40:AD40"/>
    <mergeCell ref="X38:AA38"/>
    <mergeCell ref="AB38:AD38"/>
    <mergeCell ref="C39:E39"/>
    <mergeCell ref="X39:AA39"/>
    <mergeCell ref="AB39:AD39"/>
    <mergeCell ref="X33:AA33"/>
    <mergeCell ref="AB33:AD33"/>
    <mergeCell ref="X34:AA34"/>
    <mergeCell ref="AB34:AD34"/>
    <mergeCell ref="C35:E35"/>
    <mergeCell ref="X35:AA35"/>
    <mergeCell ref="AB35:AD35"/>
    <mergeCell ref="AB28:AD28"/>
    <mergeCell ref="AB29:AD29"/>
    <mergeCell ref="F24:G26"/>
    <mergeCell ref="J24:K26"/>
    <mergeCell ref="X28:AA28"/>
    <mergeCell ref="L28:L40"/>
    <mergeCell ref="M28:M40"/>
    <mergeCell ref="N28:N40"/>
    <mergeCell ref="X30:AA30"/>
    <mergeCell ref="AB30:AD30"/>
    <mergeCell ref="X36:AA36"/>
    <mergeCell ref="AB36:AD36"/>
    <mergeCell ref="X31:AA31"/>
    <mergeCell ref="AB31:AD31"/>
    <mergeCell ref="X32:AA32"/>
    <mergeCell ref="AB32:AD32"/>
    <mergeCell ref="C42:E42"/>
    <mergeCell ref="J20:K20"/>
    <mergeCell ref="M24:N26"/>
    <mergeCell ref="V24:V26"/>
    <mergeCell ref="D21:J21"/>
    <mergeCell ref="C30:E30"/>
    <mergeCell ref="C32:E32"/>
    <mergeCell ref="C34:E34"/>
    <mergeCell ref="C36:E36"/>
    <mergeCell ref="C38:E38"/>
    <mergeCell ref="C31:E31"/>
    <mergeCell ref="C33:E33"/>
    <mergeCell ref="C37:E37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C45:E45"/>
    <mergeCell ref="AB23:AD26"/>
    <mergeCell ref="W24:W26"/>
    <mergeCell ref="B23:N23"/>
    <mergeCell ref="O23:W23"/>
    <mergeCell ref="C28:E28"/>
    <mergeCell ref="X41:AA41"/>
    <mergeCell ref="AB41:AD41"/>
    <mergeCell ref="C29:E29"/>
    <mergeCell ref="X29:AA29"/>
    <mergeCell ref="X44:AA44"/>
    <mergeCell ref="AB44:AD44"/>
    <mergeCell ref="X42:AA42"/>
    <mergeCell ref="AB42:AD42"/>
    <mergeCell ref="X43:AA43"/>
    <mergeCell ref="AB43:AD43"/>
  </mergeCells>
  <phoneticPr fontId="0" type="noConversion"/>
  <hyperlinks>
    <hyperlink ref="C52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9:AE54"/>
  <sheetViews>
    <sheetView view="pageBreakPreview" topLeftCell="A4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7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PLURIANUAL'!B166</f>
        <v xml:space="preserve">APULO SEGURO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8643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PLURIANUAL'!C166</f>
        <v>PREVENCION DE DELITOS</v>
      </c>
      <c r="E20" s="132"/>
      <c r="J20" s="257" t="s">
        <v>107</v>
      </c>
      <c r="K20" s="257"/>
      <c r="L20" s="47" t="s">
        <v>218</v>
      </c>
      <c r="N20" s="56"/>
      <c r="O20" s="248" t="str">
        <f>+'MATRIZ PLURIANUAL'!F166</f>
        <v xml:space="preserve">LOGRAR GENERAR POLITICAS QUE DESARROLLES UN BIENESTAR SOCIAL QUE FAVORESCA A UN 90% DE LA POBLACION  </v>
      </c>
      <c r="P20" s="249"/>
      <c r="Q20" s="249"/>
      <c r="R20" s="249"/>
      <c r="S20" s="249"/>
      <c r="T20" s="249"/>
      <c r="U20" s="250"/>
      <c r="V20" s="250"/>
      <c r="W20" s="56"/>
      <c r="X20" s="124">
        <f>L47</f>
        <v>0</v>
      </c>
      <c r="Y20" s="40" t="s">
        <v>109</v>
      </c>
      <c r="Z20" s="234">
        <f>U19</f>
        <v>8643</v>
      </c>
      <c r="AA20" s="234"/>
      <c r="AC20" s="57">
        <f>(X20/Z20)*100</f>
        <v>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PLURIANUAL'!E166</f>
        <v xml:space="preserve">GENERAR SEGURIDAD SOCIAL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7" customHeight="1">
      <c r="A28" s="44"/>
      <c r="B28" s="74" t="s">
        <v>132</v>
      </c>
      <c r="C28" s="266" t="str">
        <f>+'MATRIZ PLURIANUAL'!N166</f>
        <v xml:space="preserve">REALIZAR CUATRO (4) TALLERES DE CAPACITACIÓN EN DERECHO INTERNACIONAL HUMANITARIO.                                                                                                                      </v>
      </c>
      <c r="D28" s="267"/>
      <c r="E28" s="268"/>
      <c r="F28" s="140">
        <f>+'MATRIZ PLURIANUAL'!AF166</f>
        <v>3</v>
      </c>
      <c r="G28" s="76" t="s">
        <v>369</v>
      </c>
      <c r="H28" s="77">
        <v>3</v>
      </c>
      <c r="I28" s="76" t="str">
        <f t="shared" ref="I28:I42" si="0">+G28</f>
        <v>TALLERES</v>
      </c>
      <c r="J28" s="78">
        <f t="shared" ref="J28:J42" si="1">H28/F28*100</f>
        <v>100</v>
      </c>
      <c r="K28" s="131" t="s">
        <v>110</v>
      </c>
      <c r="L28" s="272">
        <v>0</v>
      </c>
      <c r="M28" s="278">
        <f>100*L28/U19</f>
        <v>0</v>
      </c>
      <c r="N28" s="230" t="s">
        <v>110</v>
      </c>
      <c r="O28" s="141">
        <f>+'MATRIZ PLURIANUAL'!AI166</f>
        <v>2000</v>
      </c>
      <c r="P28" s="80"/>
      <c r="Q28" s="80"/>
      <c r="R28" s="83"/>
      <c r="S28" s="83"/>
      <c r="T28" s="80"/>
      <c r="U28" s="80"/>
      <c r="V28" s="84">
        <f>+'MATRIZ PLURIANUAL'!W166</f>
        <v>1E-3</v>
      </c>
      <c r="W28" s="80">
        <f t="shared" ref="W28:W42" si="2"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49.5" customHeight="1">
      <c r="A29" s="44"/>
      <c r="B29" s="74" t="s">
        <v>136</v>
      </c>
      <c r="C29" s="266" t="str">
        <f>+'MATRIZ PLURIANUAL'!N167</f>
        <v xml:space="preserve">REALIZAR UNA (1) CAPACITACIÓN EN DEMOCRACIA PARTICIPATIVA.                                                                                                                                              </v>
      </c>
      <c r="D29" s="267"/>
      <c r="E29" s="268"/>
      <c r="F29" s="140">
        <f>+'MATRIZ PLURIANUAL'!AF167</f>
        <v>1</v>
      </c>
      <c r="G29" s="76" t="s">
        <v>441</v>
      </c>
      <c r="H29" s="77">
        <v>1</v>
      </c>
      <c r="I29" s="76" t="str">
        <f t="shared" si="0"/>
        <v>CAPACITACIONES</v>
      </c>
      <c r="J29" s="78">
        <f t="shared" si="1"/>
        <v>100</v>
      </c>
      <c r="K29" s="131" t="s">
        <v>110</v>
      </c>
      <c r="L29" s="273"/>
      <c r="M29" s="279"/>
      <c r="N29" s="231"/>
      <c r="O29" s="141">
        <f>+'MATRIZ PLURIANUAL'!AI167</f>
        <v>1500</v>
      </c>
      <c r="P29" s="80"/>
      <c r="Q29" s="80"/>
      <c r="R29" s="83"/>
      <c r="S29" s="83"/>
      <c r="T29" s="80"/>
      <c r="U29" s="80"/>
      <c r="V29" s="84">
        <f>+'MATRIZ PLURIANUAL'!W167</f>
        <v>1E-3</v>
      </c>
      <c r="W29" s="80">
        <f t="shared" si="2"/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6.75" customHeight="1">
      <c r="A30" s="44"/>
      <c r="B30" s="74" t="s">
        <v>137</v>
      </c>
      <c r="C30" s="266" t="str">
        <f>+'MATRIZ PLURIANUAL'!N168</f>
        <v xml:space="preserve">CAPACITAR A LOS LIDERES COMUNALES DE LAS VEINTINUEVE (29) VEREDAS EN RESOLUCIÓN PACIFICA Y CONCERTADA DE CONFLICTOS.                                                                                    </v>
      </c>
      <c r="D30" s="267"/>
      <c r="E30" s="268"/>
      <c r="F30" s="140">
        <f>+'MATRIZ PLURIANUAL'!AF168</f>
        <v>19</v>
      </c>
      <c r="G30" s="76" t="s">
        <v>219</v>
      </c>
      <c r="H30" s="77">
        <v>3</v>
      </c>
      <c r="I30" s="76" t="str">
        <f t="shared" si="0"/>
        <v>LIDERES CAPAC.</v>
      </c>
      <c r="J30" s="78">
        <f t="shared" si="1"/>
        <v>15.789473684210526</v>
      </c>
      <c r="K30" s="131" t="s">
        <v>110</v>
      </c>
      <c r="L30" s="273"/>
      <c r="M30" s="279"/>
      <c r="N30" s="231"/>
      <c r="O30" s="141">
        <f>+'MATRIZ PLURIANUAL'!AI168</f>
        <v>1000</v>
      </c>
      <c r="P30" s="80"/>
      <c r="Q30" s="80"/>
      <c r="R30" s="83"/>
      <c r="S30" s="83"/>
      <c r="T30" s="80"/>
      <c r="U30" s="80"/>
      <c r="V30" s="84">
        <f>+'MATRIZ PLURIANUAL'!W168</f>
        <v>1E-3</v>
      </c>
      <c r="W30" s="80">
        <f t="shared" si="2"/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54" customHeight="1">
      <c r="A31" s="44"/>
      <c r="B31" s="74" t="s">
        <v>430</v>
      </c>
      <c r="C31" s="266" t="str">
        <f>+'MATRIZ PLURIANUAL'!N169</f>
        <v xml:space="preserve">DOTACIÓN DE UN (1) EQUIPOS DE TRANSPORTE PARA LA FUERZA PÚBLICA.                                                                                                                                        </v>
      </c>
      <c r="D31" s="267"/>
      <c r="E31" s="268"/>
      <c r="F31" s="140">
        <f>+'MATRIZ PLURIANUAL'!AF169</f>
        <v>0</v>
      </c>
      <c r="G31" s="76" t="s">
        <v>220</v>
      </c>
      <c r="H31" s="77">
        <v>1</v>
      </c>
      <c r="I31" s="76" t="str">
        <f t="shared" si="0"/>
        <v>DOTACION</v>
      </c>
      <c r="J31" s="78" t="e">
        <f t="shared" si="1"/>
        <v>#DIV/0!</v>
      </c>
      <c r="K31" s="131" t="s">
        <v>110</v>
      </c>
      <c r="L31" s="273"/>
      <c r="M31" s="279"/>
      <c r="N31" s="231"/>
      <c r="O31" s="141">
        <f>+'MATRIZ PLURIANUAL'!AI169</f>
        <v>0</v>
      </c>
      <c r="P31" s="80"/>
      <c r="Q31" s="80"/>
      <c r="R31" s="83"/>
      <c r="S31" s="83"/>
      <c r="T31" s="80"/>
      <c r="U31" s="80"/>
      <c r="V31" s="84">
        <f>+'MATRIZ PLURIANUAL'!W169</f>
        <v>1E-3</v>
      </c>
      <c r="W31" s="80">
        <f t="shared" si="2"/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56.25" customHeight="1">
      <c r="A32" s="44"/>
      <c r="B32" s="74" t="s">
        <v>431</v>
      </c>
      <c r="C32" s="266" t="str">
        <f>+'MATRIZ PLURIANUAL'!N170</f>
        <v xml:space="preserve">CAPACITAR  A 100 JÓVENES EN PREVENCIÓN DE DELITOS.                                                                                                                                                      </v>
      </c>
      <c r="D32" s="267"/>
      <c r="E32" s="268"/>
      <c r="F32" s="140">
        <f>+'MATRIZ PLURIANUAL'!AF170</f>
        <v>70</v>
      </c>
      <c r="G32" s="76" t="s">
        <v>221</v>
      </c>
      <c r="H32" s="77">
        <v>70</v>
      </c>
      <c r="I32" s="76" t="str">
        <f t="shared" si="0"/>
        <v>JOVENES</v>
      </c>
      <c r="J32" s="78">
        <f t="shared" si="1"/>
        <v>100</v>
      </c>
      <c r="K32" s="131" t="s">
        <v>110</v>
      </c>
      <c r="L32" s="273"/>
      <c r="M32" s="279"/>
      <c r="N32" s="231"/>
      <c r="O32" s="141">
        <f>+'MATRIZ PLURIANUAL'!AI170</f>
        <v>1000</v>
      </c>
      <c r="P32" s="80"/>
      <c r="Q32" s="80"/>
      <c r="R32" s="83"/>
      <c r="S32" s="83"/>
      <c r="T32" s="80"/>
      <c r="U32" s="80"/>
      <c r="V32" s="84">
        <f>+'MATRIZ PLURIANUAL'!W170</f>
        <v>1E-3</v>
      </c>
      <c r="W32" s="80">
        <f t="shared" si="2"/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63" customHeight="1">
      <c r="A33" s="44"/>
      <c r="B33" s="74" t="s">
        <v>432</v>
      </c>
      <c r="C33" s="266" t="str">
        <f>+'MATRIZ PLURIANUAL'!N171</f>
        <v xml:space="preserve">CELEBRACIÓN DE UN (1) CONVENIO PARA LA PRESTACIÓN DEL SERVICIO CARCELARIO CON EL INPEC                                                                                                                  </v>
      </c>
      <c r="D33" s="267"/>
      <c r="E33" s="268"/>
      <c r="F33" s="140">
        <f>+'MATRIZ PLURIANUAL'!AF171</f>
        <v>1</v>
      </c>
      <c r="G33" s="76" t="s">
        <v>222</v>
      </c>
      <c r="H33" s="77">
        <f>+'MATRIZ PLURIANUAL'!U171</f>
        <v>0</v>
      </c>
      <c r="I33" s="76" t="str">
        <f t="shared" si="0"/>
        <v xml:space="preserve">CONVENIO </v>
      </c>
      <c r="J33" s="78">
        <f t="shared" si="1"/>
        <v>0</v>
      </c>
      <c r="K33" s="131" t="s">
        <v>110</v>
      </c>
      <c r="L33" s="273"/>
      <c r="M33" s="279"/>
      <c r="N33" s="231"/>
      <c r="O33" s="141">
        <f>+'MATRIZ PLURIANUAL'!AI171</f>
        <v>5000</v>
      </c>
      <c r="P33" s="80"/>
      <c r="Q33" s="80"/>
      <c r="R33" s="83"/>
      <c r="S33" s="83"/>
      <c r="T33" s="80"/>
      <c r="U33" s="80"/>
      <c r="V33" s="84">
        <f>+'MATRIZ PLURIANUAL'!W171</f>
        <v>1E-3</v>
      </c>
      <c r="W33" s="80">
        <f t="shared" si="2"/>
        <v>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62.25" customHeight="1">
      <c r="A34" s="44"/>
      <c r="B34" s="74" t="s">
        <v>433</v>
      </c>
      <c r="C34" s="266" t="str">
        <f>+'MATRIZ PLURIANUAL'!N172</f>
        <v xml:space="preserve">REALIZAR  VEINTICUATRO (24) CONSEJOS DE SEGURIDAD                                                                                                                                                       </v>
      </c>
      <c r="D34" s="267"/>
      <c r="E34" s="268"/>
      <c r="F34" s="140">
        <f>+'MATRIZ PLURIANUAL'!AF172</f>
        <v>18</v>
      </c>
      <c r="G34" s="76" t="s">
        <v>223</v>
      </c>
      <c r="H34" s="77">
        <v>18</v>
      </c>
      <c r="I34" s="76" t="str">
        <f t="shared" si="0"/>
        <v>CONSJ. SEGURIS</v>
      </c>
      <c r="J34" s="78">
        <f t="shared" si="1"/>
        <v>100</v>
      </c>
      <c r="K34" s="131" t="s">
        <v>110</v>
      </c>
      <c r="L34" s="273"/>
      <c r="M34" s="279"/>
      <c r="N34" s="231"/>
      <c r="O34" s="141">
        <f>+'MATRIZ PLURIANUAL'!AI172</f>
        <v>1000</v>
      </c>
      <c r="P34" s="80"/>
      <c r="Q34" s="80"/>
      <c r="R34" s="83"/>
      <c r="S34" s="83"/>
      <c r="T34" s="80"/>
      <c r="U34" s="80"/>
      <c r="V34" s="84">
        <f>+'MATRIZ PLURIANUAL'!W172</f>
        <v>1000</v>
      </c>
      <c r="W34" s="80">
        <f t="shared" si="2"/>
        <v>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36" customHeight="1">
      <c r="A35" s="44"/>
      <c r="B35" s="74" t="s">
        <v>434</v>
      </c>
      <c r="C35" s="266" t="str">
        <f>+'MATRIZ PLURIANUAL'!N173</f>
        <v xml:space="preserve">CREAR UN (1) FONDO DE  RECOMPENSAS Y DENUNCIA DE DELITOS.                                                                                                                                               </v>
      </c>
      <c r="D35" s="267"/>
      <c r="E35" s="268"/>
      <c r="F35" s="140">
        <f>+'MATRIZ PLURIANUAL'!AF173</f>
        <v>0</v>
      </c>
      <c r="G35" s="76" t="s">
        <v>224</v>
      </c>
      <c r="H35" s="77">
        <f>+'MATRIZ PLURIANUAL'!U173</f>
        <v>0</v>
      </c>
      <c r="I35" s="76" t="str">
        <f t="shared" si="0"/>
        <v>FONDO</v>
      </c>
      <c r="J35" s="78" t="e">
        <f t="shared" si="1"/>
        <v>#DIV/0!</v>
      </c>
      <c r="K35" s="131" t="s">
        <v>110</v>
      </c>
      <c r="L35" s="273"/>
      <c r="M35" s="279"/>
      <c r="N35" s="231"/>
      <c r="O35" s="141">
        <f>+'MATRIZ PLURIANUAL'!AI173</f>
        <v>0</v>
      </c>
      <c r="P35" s="80"/>
      <c r="Q35" s="80"/>
      <c r="R35" s="83"/>
      <c r="S35" s="83"/>
      <c r="T35" s="80"/>
      <c r="U35" s="80"/>
      <c r="V35" s="84">
        <f>+'MATRIZ PLURIANUAL'!W173</f>
        <v>1E-3</v>
      </c>
      <c r="W35" s="80">
        <f t="shared" si="2"/>
        <v>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53.25" customHeight="1">
      <c r="A36" s="44"/>
      <c r="B36" s="74" t="s">
        <v>435</v>
      </c>
      <c r="C36" s="266" t="str">
        <f>+'MATRIZ PLURIANUAL'!N174</f>
        <v xml:space="preserve">DOTACIÓN DE  TRES (3) EQUIPOS COMUNITARIOS DE COMUNICACIÓN.                                                                                                                                             </v>
      </c>
      <c r="D36" s="267"/>
      <c r="E36" s="268"/>
      <c r="F36" s="140">
        <f>+'MATRIZ PLURIANUAL'!AF174</f>
        <v>2</v>
      </c>
      <c r="G36" s="76" t="s">
        <v>225</v>
      </c>
      <c r="H36" s="77">
        <f>+'MATRIZ PLURIANUAL'!U174</f>
        <v>0</v>
      </c>
      <c r="I36" s="76" t="str">
        <f t="shared" si="0"/>
        <v>DOTAC.</v>
      </c>
      <c r="J36" s="78">
        <f t="shared" si="1"/>
        <v>0</v>
      </c>
      <c r="K36" s="131" t="s">
        <v>110</v>
      </c>
      <c r="L36" s="273"/>
      <c r="M36" s="279"/>
      <c r="N36" s="231"/>
      <c r="O36" s="141">
        <f>+'MATRIZ PLURIANUAL'!AI174</f>
        <v>2000</v>
      </c>
      <c r="P36" s="80"/>
      <c r="Q36" s="80"/>
      <c r="R36" s="83"/>
      <c r="S36" s="83"/>
      <c r="T36" s="80"/>
      <c r="U36" s="80"/>
      <c r="V36" s="84">
        <f>+'MATRIZ PLURIANUAL'!W174</f>
        <v>1E-3</v>
      </c>
      <c r="W36" s="80">
        <f t="shared" si="2"/>
        <v>0</v>
      </c>
      <c r="X36" s="263" t="s">
        <v>134</v>
      </c>
      <c r="Y36" s="264"/>
      <c r="Z36" s="264"/>
      <c r="AA36" s="265"/>
      <c r="AB36" s="269"/>
      <c r="AC36" s="270"/>
      <c r="AD36" s="271"/>
      <c r="AE36" s="45"/>
    </row>
    <row r="37" spans="1:31" ht="63" customHeight="1">
      <c r="A37" s="44"/>
      <c r="B37" s="74" t="s">
        <v>451</v>
      </c>
      <c r="C37" s="266" t="str">
        <f>+'MATRIZ PLURIANUAL'!N175</f>
        <v xml:space="preserve">ORGANIZAR  DIEZ (10) COMITÉS DE VIGILANCIA CIUDADANA.                                                                                                                                                   </v>
      </c>
      <c r="D37" s="267"/>
      <c r="E37" s="268"/>
      <c r="F37" s="140">
        <f>+'MATRIZ PLURIANUAL'!AF175</f>
        <v>7</v>
      </c>
      <c r="G37" s="76" t="s">
        <v>226</v>
      </c>
      <c r="H37" s="77">
        <f>+'MATRIZ PLURIANUAL'!U175</f>
        <v>0</v>
      </c>
      <c r="I37" s="76" t="str">
        <f t="shared" si="0"/>
        <v>COMITES</v>
      </c>
      <c r="J37" s="78">
        <f t="shared" si="1"/>
        <v>0</v>
      </c>
      <c r="K37" s="131" t="s">
        <v>110</v>
      </c>
      <c r="L37" s="273"/>
      <c r="M37" s="279"/>
      <c r="N37" s="231"/>
      <c r="O37" s="141">
        <f>+'MATRIZ PLURIANUAL'!AI175</f>
        <v>1500</v>
      </c>
      <c r="P37" s="80"/>
      <c r="Q37" s="80"/>
      <c r="R37" s="83"/>
      <c r="S37" s="83"/>
      <c r="T37" s="80"/>
      <c r="U37" s="80"/>
      <c r="V37" s="84">
        <f>+'MATRIZ PLURIANUAL'!W175</f>
        <v>1E-3</v>
      </c>
      <c r="W37" s="80">
        <f t="shared" si="2"/>
        <v>0</v>
      </c>
      <c r="X37" s="263" t="s">
        <v>134</v>
      </c>
      <c r="Y37" s="264"/>
      <c r="Z37" s="264"/>
      <c r="AA37" s="265"/>
      <c r="AB37" s="269"/>
      <c r="AC37" s="270"/>
      <c r="AD37" s="271"/>
      <c r="AE37" s="45"/>
    </row>
    <row r="38" spans="1:31" ht="63" customHeight="1">
      <c r="A38" s="44"/>
      <c r="B38" s="74" t="s">
        <v>452</v>
      </c>
      <c r="C38" s="266" t="str">
        <f>+'MATRIZ PLURIANUAL'!N176</f>
        <v xml:space="preserve">IMPLEMENTACIÓN DE  (01) RED CONTRA EL MALTRATO INFANTIL OPERANDO.                                                                                                                                       </v>
      </c>
      <c r="D38" s="267"/>
      <c r="E38" s="268"/>
      <c r="F38" s="140">
        <f>+'MATRIZ PLURIANUAL'!AF176</f>
        <v>1</v>
      </c>
      <c r="G38" s="76" t="s">
        <v>227</v>
      </c>
      <c r="H38" s="77">
        <v>1</v>
      </c>
      <c r="I38" s="76" t="str">
        <f t="shared" si="0"/>
        <v>REDES</v>
      </c>
      <c r="J38" s="78">
        <f t="shared" si="1"/>
        <v>100</v>
      </c>
      <c r="K38" s="131" t="s">
        <v>110</v>
      </c>
      <c r="L38" s="273"/>
      <c r="M38" s="279"/>
      <c r="N38" s="231"/>
      <c r="O38" s="141">
        <f>+'MATRIZ PLURIANUAL'!AI176</f>
        <v>12400</v>
      </c>
      <c r="P38" s="80"/>
      <c r="Q38" s="80"/>
      <c r="R38" s="83"/>
      <c r="S38" s="83"/>
      <c r="T38" s="80"/>
      <c r="U38" s="80"/>
      <c r="V38" s="84">
        <f>+'MATRIZ PLURIANUAL'!W176</f>
        <v>1E-3</v>
      </c>
      <c r="W38" s="80">
        <f t="shared" si="2"/>
        <v>0</v>
      </c>
      <c r="X38" s="263" t="s">
        <v>134</v>
      </c>
      <c r="Y38" s="264"/>
      <c r="Z38" s="264"/>
      <c r="AA38" s="265"/>
      <c r="AB38" s="269"/>
      <c r="AC38" s="270"/>
      <c r="AD38" s="271"/>
      <c r="AE38" s="45"/>
    </row>
    <row r="39" spans="1:31" ht="50.25" customHeight="1">
      <c r="A39" s="44"/>
      <c r="B39" s="74" t="s">
        <v>453</v>
      </c>
      <c r="C39" s="266" t="str">
        <f>+'MATRIZ PLURIANUAL'!N177</f>
        <v xml:space="preserve">REALIZAR (8) TALLERES DE CAPACITACIÓN PARA LA PROMOCIÓN DE LA SOLUCIÓN PACÍFICA DE CONFLICTOS.                                                                                                          </v>
      </c>
      <c r="D39" s="267"/>
      <c r="E39" s="268"/>
      <c r="F39" s="140">
        <f>+'MATRIZ PLURIANUAL'!AF177</f>
        <v>5</v>
      </c>
      <c r="G39" s="76" t="s">
        <v>369</v>
      </c>
      <c r="H39" s="77">
        <v>5</v>
      </c>
      <c r="I39" s="76" t="str">
        <f t="shared" si="0"/>
        <v>TALLERES</v>
      </c>
      <c r="J39" s="78">
        <f t="shared" si="1"/>
        <v>100</v>
      </c>
      <c r="K39" s="131" t="s">
        <v>110</v>
      </c>
      <c r="L39" s="273"/>
      <c r="M39" s="279"/>
      <c r="N39" s="231"/>
      <c r="O39" s="141">
        <f>+'MATRIZ PLURIANUAL'!AI177</f>
        <v>2000</v>
      </c>
      <c r="P39" s="80"/>
      <c r="Q39" s="80"/>
      <c r="R39" s="83"/>
      <c r="S39" s="83"/>
      <c r="T39" s="80"/>
      <c r="U39" s="80"/>
      <c r="V39" s="84">
        <f>+'MATRIZ PLURIANUAL'!W177</f>
        <v>1E-3</v>
      </c>
      <c r="W39" s="80">
        <f t="shared" si="2"/>
        <v>0</v>
      </c>
      <c r="X39" s="263" t="s">
        <v>134</v>
      </c>
      <c r="Y39" s="264"/>
      <c r="Z39" s="264"/>
      <c r="AA39" s="265"/>
      <c r="AB39" s="269"/>
      <c r="AC39" s="270"/>
      <c r="AD39" s="271"/>
      <c r="AE39" s="45"/>
    </row>
    <row r="40" spans="1:31" ht="63" customHeight="1">
      <c r="A40" s="44"/>
      <c r="B40" s="74" t="s">
        <v>454</v>
      </c>
      <c r="C40" s="266" t="str">
        <f>+'MATRIZ PLURIANUAL'!N178</f>
        <v xml:space="preserve">CAPACITAR A CIEN (100) JÓVENES EN TEMAS DE PREVENCIÓN DEL DELITO.                                                                                                                                       </v>
      </c>
      <c r="D40" s="267"/>
      <c r="E40" s="268"/>
      <c r="F40" s="140">
        <f>+'MATRIZ PLURIANUAL'!AF178</f>
        <v>65</v>
      </c>
      <c r="G40" s="76" t="s">
        <v>221</v>
      </c>
      <c r="H40" s="77">
        <v>65</v>
      </c>
      <c r="I40" s="76" t="str">
        <f>+G40</f>
        <v>JOVENES</v>
      </c>
      <c r="J40" s="78">
        <f>H40/F40*100</f>
        <v>100</v>
      </c>
      <c r="K40" s="131" t="s">
        <v>110</v>
      </c>
      <c r="L40" s="273"/>
      <c r="M40" s="279"/>
      <c r="N40" s="231"/>
      <c r="O40" s="141">
        <f>+'MATRIZ PLURIANUAL'!AI178</f>
        <v>2000</v>
      </c>
      <c r="P40" s="80"/>
      <c r="Q40" s="80"/>
      <c r="R40" s="83"/>
      <c r="S40" s="83"/>
      <c r="T40" s="80"/>
      <c r="U40" s="80"/>
      <c r="V40" s="84">
        <f>+'MATRIZ PLURIANUAL'!W178</f>
        <v>1E-3</v>
      </c>
      <c r="W40" s="80">
        <f>SUM(P40:U40)</f>
        <v>0</v>
      </c>
      <c r="X40" s="263" t="s">
        <v>134</v>
      </c>
      <c r="Y40" s="264"/>
      <c r="Z40" s="264"/>
      <c r="AA40" s="265"/>
      <c r="AB40" s="269"/>
      <c r="AC40" s="270"/>
      <c r="AD40" s="271"/>
      <c r="AE40" s="45"/>
    </row>
    <row r="41" spans="1:31" ht="50.25" customHeight="1">
      <c r="A41" s="44"/>
      <c r="B41" s="74" t="s">
        <v>315</v>
      </c>
      <c r="C41" s="266" t="str">
        <f>+'MATRIZ PLURIANUAL'!N179</f>
        <v xml:space="preserve">REALIZAR UNA (1) CAMPAÑA PARA DISMINUIR EL ÍNDICE DE EMBARAZOS EN LAS ADOLESCENTES.                                                                                                                     </v>
      </c>
      <c r="D41" s="267"/>
      <c r="E41" s="268"/>
      <c r="F41" s="140">
        <f>+'MATRIZ PLURIANUAL'!AF179</f>
        <v>0</v>
      </c>
      <c r="G41" s="76" t="s">
        <v>445</v>
      </c>
      <c r="H41" s="77">
        <f>+'MATRIZ PLURIANUAL'!U179</f>
        <v>0</v>
      </c>
      <c r="I41" s="76" t="str">
        <f>+G41</f>
        <v>CAMPAÑA</v>
      </c>
      <c r="J41" s="78" t="e">
        <f>H41/F41*100</f>
        <v>#DIV/0!</v>
      </c>
      <c r="K41" s="131" t="s">
        <v>110</v>
      </c>
      <c r="L41" s="273"/>
      <c r="M41" s="279"/>
      <c r="N41" s="231"/>
      <c r="O41" s="141">
        <f>+'MATRIZ PLURIANUAL'!AI179</f>
        <v>0</v>
      </c>
      <c r="P41" s="80"/>
      <c r="Q41" s="80"/>
      <c r="R41" s="83"/>
      <c r="S41" s="83"/>
      <c r="T41" s="80"/>
      <c r="U41" s="80"/>
      <c r="V41" s="84">
        <f>+'MATRIZ PLURIANUAL'!W179</f>
        <v>1E-3</v>
      </c>
      <c r="W41" s="80">
        <f>SUM(P41:U41)</f>
        <v>0</v>
      </c>
      <c r="X41" s="263" t="s">
        <v>134</v>
      </c>
      <c r="Y41" s="264"/>
      <c r="Z41" s="264"/>
      <c r="AA41" s="265"/>
      <c r="AB41" s="269"/>
      <c r="AC41" s="270"/>
      <c r="AD41" s="271"/>
      <c r="AE41" s="45"/>
    </row>
    <row r="42" spans="1:31" ht="74.25" customHeight="1">
      <c r="A42" s="44"/>
      <c r="B42" s="74" t="s">
        <v>316</v>
      </c>
      <c r="C42" s="266" t="str">
        <f>+'MATRIZ PLURIANUAL'!N180</f>
        <v xml:space="preserve">CAPACITAR A CIEN (100) JÓVENES RECIÉN EGRESADOS DEL COLEGIO MUNICIPAL PARA INCORPORARLOS EN PROCESOS PRODUCTIVOS DEL MUNICIPIO.                                                                         </v>
      </c>
      <c r="D42" s="267"/>
      <c r="E42" s="268"/>
      <c r="F42" s="140">
        <f>+'MATRIZ PLURIANUAL'!AF180</f>
        <v>60</v>
      </c>
      <c r="G42" s="76" t="s">
        <v>221</v>
      </c>
      <c r="H42" s="77">
        <v>60</v>
      </c>
      <c r="I42" s="76" t="str">
        <f t="shared" si="0"/>
        <v>JOVENES</v>
      </c>
      <c r="J42" s="78">
        <f t="shared" si="1"/>
        <v>100</v>
      </c>
      <c r="K42" s="131" t="s">
        <v>110</v>
      </c>
      <c r="L42" s="274"/>
      <c r="M42" s="280"/>
      <c r="N42" s="232"/>
      <c r="O42" s="141">
        <f>+'MATRIZ PLURIANUAL'!AI180</f>
        <v>2200</v>
      </c>
      <c r="P42" s="80"/>
      <c r="Q42" s="80"/>
      <c r="R42" s="83"/>
      <c r="S42" s="83"/>
      <c r="T42" s="80"/>
      <c r="U42" s="80"/>
      <c r="V42" s="84">
        <f>+'MATRIZ PLURIANUAL'!W180</f>
        <v>1E-3</v>
      </c>
      <c r="W42" s="80">
        <f t="shared" si="2"/>
        <v>0</v>
      </c>
      <c r="X42" s="263" t="s">
        <v>134</v>
      </c>
      <c r="Y42" s="264"/>
      <c r="Z42" s="264"/>
      <c r="AA42" s="265"/>
      <c r="AB42" s="269"/>
      <c r="AC42" s="270"/>
      <c r="AD42" s="271"/>
      <c r="AE42" s="45"/>
    </row>
    <row r="43" spans="1:31" ht="12.75" customHeight="1">
      <c r="A43" s="44"/>
      <c r="B43" s="87"/>
      <c r="C43" s="88"/>
      <c r="D43" s="89"/>
      <c r="E43" s="90"/>
      <c r="F43" s="88"/>
      <c r="G43" s="90"/>
      <c r="H43" s="89"/>
      <c r="I43" s="90"/>
      <c r="J43" s="88"/>
      <c r="K43" s="90"/>
      <c r="L43" s="91"/>
      <c r="M43" s="92"/>
      <c r="N43" s="86"/>
      <c r="O43" s="93"/>
      <c r="P43" s="93"/>
      <c r="Q43" s="93"/>
      <c r="R43" s="93"/>
      <c r="S43" s="93"/>
      <c r="T43" s="93"/>
      <c r="U43" s="93"/>
      <c r="V43" s="93"/>
      <c r="W43" s="93"/>
      <c r="X43" s="263"/>
      <c r="Y43" s="264"/>
      <c r="Z43" s="264"/>
      <c r="AA43" s="265"/>
      <c r="AB43" s="269"/>
      <c r="AC43" s="270"/>
      <c r="AD43" s="271"/>
      <c r="AE43" s="45"/>
    </row>
    <row r="44" spans="1:31">
      <c r="A44" s="44"/>
      <c r="B44" s="85"/>
      <c r="C44" s="266"/>
      <c r="D44" s="267"/>
      <c r="E44" s="268"/>
      <c r="F44" s="77"/>
      <c r="G44" s="76"/>
      <c r="H44" s="77"/>
      <c r="I44" s="76"/>
      <c r="J44" s="78"/>
      <c r="K44" s="79"/>
      <c r="L44" s="136"/>
      <c r="M44" s="137"/>
      <c r="N44" s="138"/>
      <c r="O44" s="80"/>
      <c r="P44" s="87"/>
      <c r="Q44" s="87"/>
      <c r="R44" s="87"/>
      <c r="S44" s="87"/>
      <c r="T44" s="87"/>
      <c r="U44" s="87"/>
      <c r="V44" s="84"/>
      <c r="W44" s="80"/>
      <c r="X44" s="263"/>
      <c r="Y44" s="264"/>
      <c r="Z44" s="264"/>
      <c r="AA44" s="265"/>
      <c r="AB44" s="269"/>
      <c r="AC44" s="270"/>
      <c r="AD44" s="271"/>
      <c r="AE44" s="45"/>
    </row>
    <row r="45" spans="1:31" ht="12.75" customHeight="1">
      <c r="A45" s="44"/>
      <c r="B45" s="87"/>
      <c r="C45" s="88"/>
      <c r="D45" s="89"/>
      <c r="E45" s="90"/>
      <c r="F45" s="88"/>
      <c r="G45" s="90"/>
      <c r="H45" s="89"/>
      <c r="I45" s="90"/>
      <c r="J45" s="88"/>
      <c r="K45" s="90"/>
      <c r="L45" s="91"/>
      <c r="M45" s="92"/>
      <c r="N45" s="86"/>
      <c r="O45" s="93"/>
      <c r="P45" s="93"/>
      <c r="Q45" s="93"/>
      <c r="R45" s="93"/>
      <c r="S45" s="93"/>
      <c r="T45" s="93"/>
      <c r="U45" s="93"/>
      <c r="V45" s="93"/>
      <c r="W45" s="93"/>
      <c r="X45" s="263"/>
      <c r="Y45" s="264"/>
      <c r="Z45" s="264"/>
      <c r="AA45" s="265"/>
      <c r="AB45" s="269"/>
      <c r="AC45" s="270"/>
      <c r="AD45" s="271"/>
      <c r="AE45" s="45"/>
    </row>
    <row r="46" spans="1:31" ht="13.5" thickBot="1">
      <c r="A46" s="44"/>
      <c r="B46" s="87"/>
      <c r="C46" s="95"/>
      <c r="D46" s="96"/>
      <c r="E46" s="97"/>
      <c r="F46" s="98"/>
      <c r="G46" s="99"/>
      <c r="H46" s="96"/>
      <c r="I46" s="99"/>
      <c r="J46" s="95"/>
      <c r="K46" s="97"/>
      <c r="L46" s="100"/>
      <c r="M46" s="101"/>
      <c r="N46" s="102"/>
      <c r="O46" s="103"/>
      <c r="P46" s="103"/>
      <c r="Q46" s="103"/>
      <c r="R46" s="103"/>
      <c r="S46" s="103"/>
      <c r="T46" s="103"/>
      <c r="U46" s="103"/>
      <c r="V46" s="103"/>
      <c r="W46" s="103"/>
      <c r="X46" s="263"/>
      <c r="Y46" s="264"/>
      <c r="Z46" s="264"/>
      <c r="AA46" s="265"/>
      <c r="AB46" s="269"/>
      <c r="AC46" s="270"/>
      <c r="AD46" s="271"/>
      <c r="AE46" s="45"/>
    </row>
    <row r="47" spans="1:31" ht="13.5" thickBot="1">
      <c r="A47" s="44"/>
      <c r="B47" s="104"/>
      <c r="C47" s="258" t="s">
        <v>138</v>
      </c>
      <c r="D47" s="258"/>
      <c r="E47" s="258"/>
      <c r="F47" s="105"/>
      <c r="G47" s="106"/>
      <c r="H47" s="107"/>
      <c r="I47" s="108"/>
      <c r="J47" s="109"/>
      <c r="K47" s="108"/>
      <c r="L47" s="110">
        <f>SUM(L28:L46)</f>
        <v>0</v>
      </c>
      <c r="M47" s="111">
        <f>SUM(M28:M46)</f>
        <v>0</v>
      </c>
      <c r="N47" s="112" t="s">
        <v>110</v>
      </c>
      <c r="O47" s="113">
        <f t="shared" ref="O47:U47" si="3">SUM(O27:O46)</f>
        <v>33600</v>
      </c>
      <c r="P47" s="113">
        <f t="shared" si="3"/>
        <v>0</v>
      </c>
      <c r="Q47" s="113">
        <f t="shared" si="3"/>
        <v>0</v>
      </c>
      <c r="R47" s="113">
        <f t="shared" si="3"/>
        <v>0</v>
      </c>
      <c r="S47" s="113">
        <f t="shared" si="3"/>
        <v>0</v>
      </c>
      <c r="T47" s="113">
        <f t="shared" si="3"/>
        <v>0</v>
      </c>
      <c r="U47" s="113">
        <f t="shared" si="3"/>
        <v>0</v>
      </c>
      <c r="V47" s="113">
        <f>SUM(V28:V46)</f>
        <v>1000.0139999999998</v>
      </c>
      <c r="W47" s="113">
        <f>SUM(W27:W46)</f>
        <v>0</v>
      </c>
      <c r="X47" s="114"/>
      <c r="Y47" s="115"/>
      <c r="Z47" s="115"/>
      <c r="AA47" s="99"/>
      <c r="AB47" s="98"/>
      <c r="AC47" s="115"/>
      <c r="AD47" s="99"/>
      <c r="AE47" s="45"/>
    </row>
    <row r="48" spans="1:31">
      <c r="A48" s="44"/>
      <c r="AE48" s="45"/>
    </row>
    <row r="49" spans="1:31">
      <c r="A49" s="44"/>
      <c r="C49" s="46"/>
      <c r="V49" s="46"/>
      <c r="AE49" s="45"/>
    </row>
    <row r="50" spans="1:31">
      <c r="A50" s="44"/>
      <c r="J50" s="116"/>
      <c r="AE50" s="45"/>
    </row>
    <row r="51" spans="1:31" ht="13.5" thickBot="1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9"/>
    </row>
    <row r="52" spans="1:31" ht="13.5" thickTop="1"/>
    <row r="54" spans="1:31">
      <c r="C54" s="125" t="s">
        <v>139</v>
      </c>
    </row>
  </sheetData>
  <mergeCells count="78">
    <mergeCell ref="AB28:AD28"/>
    <mergeCell ref="AB29:AD29"/>
    <mergeCell ref="AB30:AD30"/>
    <mergeCell ref="AB39:AD39"/>
    <mergeCell ref="AB37:AD37"/>
    <mergeCell ref="AB34:AD34"/>
    <mergeCell ref="C47:E47"/>
    <mergeCell ref="AB23:AD26"/>
    <mergeCell ref="W24:W26"/>
    <mergeCell ref="B23:N23"/>
    <mergeCell ref="O23:W23"/>
    <mergeCell ref="C28:E28"/>
    <mergeCell ref="X43:AA43"/>
    <mergeCell ref="AB43:AD43"/>
    <mergeCell ref="C29:E29"/>
    <mergeCell ref="X29:AA29"/>
    <mergeCell ref="X46:AA46"/>
    <mergeCell ref="AB46:AD46"/>
    <mergeCell ref="X44:AA44"/>
    <mergeCell ref="AB44:AD44"/>
    <mergeCell ref="X45:AA45"/>
    <mergeCell ref="AB45:AD45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C44:E44"/>
    <mergeCell ref="J20:K20"/>
    <mergeCell ref="M24:N26"/>
    <mergeCell ref="V24:V26"/>
    <mergeCell ref="D21:J21"/>
    <mergeCell ref="C30:E30"/>
    <mergeCell ref="C32:E32"/>
    <mergeCell ref="C34:E34"/>
    <mergeCell ref="C36:E36"/>
    <mergeCell ref="C38:E38"/>
    <mergeCell ref="C31:E31"/>
    <mergeCell ref="C35:E35"/>
    <mergeCell ref="C33:E33"/>
    <mergeCell ref="N28:N42"/>
    <mergeCell ref="X31:AA31"/>
    <mergeCell ref="AB31:AD31"/>
    <mergeCell ref="X32:AA32"/>
    <mergeCell ref="AB32:AD32"/>
    <mergeCell ref="F24:G26"/>
    <mergeCell ref="J24:K26"/>
    <mergeCell ref="X28:AA28"/>
    <mergeCell ref="X30:AA30"/>
    <mergeCell ref="L28:L42"/>
    <mergeCell ref="X35:AA35"/>
    <mergeCell ref="AB35:AD35"/>
    <mergeCell ref="X36:AA36"/>
    <mergeCell ref="AB36:AD36"/>
    <mergeCell ref="X33:AA33"/>
    <mergeCell ref="AB33:AD33"/>
    <mergeCell ref="X34:AA34"/>
    <mergeCell ref="AB42:AD42"/>
    <mergeCell ref="X38:AA38"/>
    <mergeCell ref="AB38:AD38"/>
    <mergeCell ref="C39:E39"/>
    <mergeCell ref="X39:AA39"/>
    <mergeCell ref="AB40:AD40"/>
    <mergeCell ref="C41:E41"/>
    <mergeCell ref="X41:AA41"/>
    <mergeCell ref="AB41:AD41"/>
    <mergeCell ref="M28:M42"/>
    <mergeCell ref="C40:E40"/>
    <mergeCell ref="X40:AA40"/>
    <mergeCell ref="C37:E37"/>
    <mergeCell ref="X37:AA37"/>
    <mergeCell ref="C42:E42"/>
    <mergeCell ref="X42:AA42"/>
  </mergeCells>
  <phoneticPr fontId="0" type="noConversion"/>
  <hyperlinks>
    <hyperlink ref="C54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7"/>
  <sheetViews>
    <sheetView tabSelected="1" view="pageBreakPreview" topLeftCell="K16" zoomScale="80" zoomScaleSheetLayoutView="8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8554687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7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PLURIANUAL'!B166</f>
        <v xml:space="preserve">APULO SEGURO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8643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PLURIANUAL'!C166</f>
        <v>PREVENCION DE DELITOS</v>
      </c>
      <c r="E20" s="132"/>
      <c r="J20" s="257" t="s">
        <v>107</v>
      </c>
      <c r="K20" s="257"/>
      <c r="L20" s="47" t="s">
        <v>228</v>
      </c>
      <c r="N20" s="56"/>
      <c r="O20" s="248" t="str">
        <f>+'MATRIZ PLURIANUAL'!F182</f>
        <v xml:space="preserve">CAPACITAR Y VINCULAR A UN 30% DE POBLACION CON AFI NIDAD A LA PARTICIPACION COMUNITARIA A ACTIVIDADES QUE GENEREN UN IMPACTO SOCIAL </v>
      </c>
      <c r="P20" s="249"/>
      <c r="Q20" s="249"/>
      <c r="R20" s="249"/>
      <c r="S20" s="249"/>
      <c r="T20" s="249"/>
      <c r="U20" s="250"/>
      <c r="V20" s="250"/>
      <c r="W20" s="56"/>
      <c r="X20" s="124">
        <f>L40</f>
        <v>1264</v>
      </c>
      <c r="Y20" s="40" t="s">
        <v>109</v>
      </c>
      <c r="Z20" s="234">
        <f>U19</f>
        <v>8643</v>
      </c>
      <c r="AA20" s="234"/>
      <c r="AC20" s="57">
        <f>(X20/Z20)*100</f>
        <v>14.624551660303137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PLURIANUAL'!E182</f>
        <v xml:space="preserve">APOYO A VEEDURIAS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6.75" customHeight="1">
      <c r="A28" s="44"/>
      <c r="B28" s="74" t="s">
        <v>132</v>
      </c>
      <c r="C28" s="266" t="str">
        <f>+'MATRIZ PLURIANUAL'!N182</f>
        <v xml:space="preserve">CAPACITAR A LAS VEINTINUEVE (29) JUNTAS DE ACCIÓN COMUNAL DEL MUNICIPIO EN PROCESOS DE PARTICIPACIÓN COMUNITARIA.                                                                                       </v>
      </c>
      <c r="D28" s="267"/>
      <c r="E28" s="268"/>
      <c r="F28" s="140">
        <f>+'MATRIZ PLURIANUAL'!AF182</f>
        <v>19</v>
      </c>
      <c r="G28" s="76" t="s">
        <v>347</v>
      </c>
      <c r="H28" s="77">
        <v>19</v>
      </c>
      <c r="I28" s="76" t="str">
        <f t="shared" ref="I28:I35" si="0">+G28</f>
        <v>PROYECT.</v>
      </c>
      <c r="J28" s="78">
        <f t="shared" ref="J28:J35" si="1">H28/F28*100</f>
        <v>100</v>
      </c>
      <c r="K28" s="131" t="s">
        <v>110</v>
      </c>
      <c r="L28" s="272">
        <v>1264</v>
      </c>
      <c r="M28" s="278">
        <f>100*L28/U19</f>
        <v>14.624551660303135</v>
      </c>
      <c r="N28" s="230" t="s">
        <v>110</v>
      </c>
      <c r="O28" s="141">
        <f>+'MATRIZ PLURIANUAL'!AI182</f>
        <v>1500</v>
      </c>
      <c r="P28" s="80"/>
      <c r="Q28" s="80"/>
      <c r="R28" s="83"/>
      <c r="S28" s="83"/>
      <c r="T28" s="80"/>
      <c r="U28" s="80"/>
      <c r="V28" s="84">
        <f>+'MATRIZ PLURIANUAL'!W182</f>
        <v>1E-3</v>
      </c>
      <c r="W28" s="80">
        <f t="shared" ref="W28:W35" si="2"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49.5" customHeight="1">
      <c r="A29" s="44"/>
      <c r="B29" s="74" t="s">
        <v>136</v>
      </c>
      <c r="C29" s="266" t="str">
        <f>+'MATRIZ PLURIANUAL'!N183</f>
        <v xml:space="preserve">REALIZAR UNA (1) CAPACITACIÓN A LAS JAC EN ELABORACIÓN DE PROYECTOS                                                                                                                                     </v>
      </c>
      <c r="D29" s="267"/>
      <c r="E29" s="268"/>
      <c r="F29" s="140">
        <f>+'MATRIZ PLURIANUAL'!AF183</f>
        <v>19</v>
      </c>
      <c r="G29" s="76" t="s">
        <v>347</v>
      </c>
      <c r="H29" s="77">
        <v>1</v>
      </c>
      <c r="I29" s="76" t="str">
        <f t="shared" si="0"/>
        <v>PROYECT.</v>
      </c>
      <c r="J29" s="78">
        <f t="shared" si="1"/>
        <v>5.2631578947368416</v>
      </c>
      <c r="K29" s="131" t="s">
        <v>110</v>
      </c>
      <c r="L29" s="273"/>
      <c r="M29" s="279"/>
      <c r="N29" s="231"/>
      <c r="O29" s="141">
        <f>+'MATRIZ PLURIANUAL'!AI183</f>
        <v>2000</v>
      </c>
      <c r="P29" s="80"/>
      <c r="Q29" s="80"/>
      <c r="R29" s="83"/>
      <c r="S29" s="83"/>
      <c r="T29" s="80"/>
      <c r="U29" s="80"/>
      <c r="V29" s="84">
        <f>+'MATRIZ PLURIANUAL'!W183</f>
        <v>1E-3</v>
      </c>
      <c r="W29" s="80">
        <f t="shared" si="2"/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54" customHeight="1">
      <c r="A30" s="44"/>
      <c r="B30" s="74" t="s">
        <v>137</v>
      </c>
      <c r="C30" s="266" t="str">
        <f>+'MATRIZ PLURIANUAL'!N184</f>
        <v xml:space="preserve">100 MUJERES FORMADAS EN LIDERAZGO DE PROGRAMAS SOCIALES, COMUNITARIOS Y DERECHOS HUMANOS.                                                                                                               </v>
      </c>
      <c r="D30" s="267"/>
      <c r="E30" s="268"/>
      <c r="F30" s="140">
        <f>+'MATRIZ PLURIANUAL'!AF184</f>
        <v>70</v>
      </c>
      <c r="G30" s="76" t="s">
        <v>347</v>
      </c>
      <c r="H30" s="77">
        <v>62</v>
      </c>
      <c r="I30" s="76" t="str">
        <f t="shared" si="0"/>
        <v>PROYECT.</v>
      </c>
      <c r="J30" s="78">
        <f t="shared" si="1"/>
        <v>88.571428571428569</v>
      </c>
      <c r="K30" s="131" t="s">
        <v>110</v>
      </c>
      <c r="L30" s="273"/>
      <c r="M30" s="279"/>
      <c r="N30" s="231"/>
      <c r="O30" s="141">
        <f>+'MATRIZ PLURIANUAL'!AI184</f>
        <v>2500</v>
      </c>
      <c r="P30" s="80"/>
      <c r="Q30" s="80"/>
      <c r="R30" s="83"/>
      <c r="S30" s="83"/>
      <c r="T30" s="80"/>
      <c r="U30" s="80"/>
      <c r="V30" s="84">
        <f>+'MATRIZ PLURIANUAL'!W184</f>
        <v>5000</v>
      </c>
      <c r="W30" s="80">
        <f t="shared" si="2"/>
        <v>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43.5" customHeight="1">
      <c r="A31" s="44"/>
      <c r="B31" s="74" t="s">
        <v>430</v>
      </c>
      <c r="C31" s="266" t="str">
        <f>+'MATRIZ PLURIANUAL'!N185</f>
        <v xml:space="preserve">CONFORMAR UNA (1) MESA DE MUJERES INTEGRADO POR LÍDERES COMUNITARIAS.                                                                                                                                   </v>
      </c>
      <c r="D31" s="267"/>
      <c r="E31" s="268"/>
      <c r="F31" s="140">
        <f>+'MATRIZ PLURIANUAL'!AF185</f>
        <v>0</v>
      </c>
      <c r="G31" s="76" t="s">
        <v>347</v>
      </c>
      <c r="H31" s="77"/>
      <c r="I31" s="76" t="str">
        <f t="shared" si="0"/>
        <v>PROYECT.</v>
      </c>
      <c r="J31" s="78" t="e">
        <f t="shared" si="1"/>
        <v>#DIV/0!</v>
      </c>
      <c r="K31" s="131" t="s">
        <v>110</v>
      </c>
      <c r="L31" s="273"/>
      <c r="M31" s="279"/>
      <c r="N31" s="231"/>
      <c r="O31" s="141">
        <f>+'MATRIZ PLURIANUAL'!AI185</f>
        <v>0</v>
      </c>
      <c r="P31" s="80"/>
      <c r="Q31" s="80"/>
      <c r="R31" s="83"/>
      <c r="S31" s="83"/>
      <c r="T31" s="80"/>
      <c r="U31" s="80"/>
      <c r="V31" s="84">
        <f>+'MATRIZ PLURIANUAL'!W185</f>
        <v>1E-3</v>
      </c>
      <c r="W31" s="80">
        <f t="shared" si="2"/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42" customHeight="1">
      <c r="A32" s="44"/>
      <c r="B32" s="74" t="s">
        <v>431</v>
      </c>
      <c r="C32" s="266" t="str">
        <f>+'MATRIZ PLURIANUAL'!N186</f>
        <v xml:space="preserve">CONFORMAR Y FORTALECER (1) UNA ASOCIACIÓN DE MUJERES CAMPESINAS                                                                                                                                         </v>
      </c>
      <c r="D32" s="267"/>
      <c r="E32" s="268"/>
      <c r="F32" s="140">
        <f>+'MATRIZ PLURIANUAL'!AF186</f>
        <v>0</v>
      </c>
      <c r="G32" s="76" t="s">
        <v>347</v>
      </c>
      <c r="H32" s="77">
        <f>+'MATRIZ PLURIANUAL'!U186</f>
        <v>0</v>
      </c>
      <c r="I32" s="76" t="str">
        <f t="shared" si="0"/>
        <v>PROYECT.</v>
      </c>
      <c r="J32" s="78" t="e">
        <f t="shared" si="1"/>
        <v>#DIV/0!</v>
      </c>
      <c r="K32" s="131" t="s">
        <v>110</v>
      </c>
      <c r="L32" s="273"/>
      <c r="M32" s="279"/>
      <c r="N32" s="231"/>
      <c r="O32" s="141">
        <f>+'MATRIZ PLURIANUAL'!AI186</f>
        <v>0</v>
      </c>
      <c r="P32" s="80"/>
      <c r="Q32" s="80"/>
      <c r="R32" s="83"/>
      <c r="S32" s="83"/>
      <c r="T32" s="80"/>
      <c r="U32" s="80"/>
      <c r="V32" s="84">
        <f>+'MATRIZ PLURIANUAL'!W186</f>
        <v>1E-3</v>
      </c>
      <c r="W32" s="80">
        <f t="shared" si="2"/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46.5" customHeight="1">
      <c r="A33" s="44"/>
      <c r="B33" s="74" t="s">
        <v>432</v>
      </c>
      <c r="C33" s="266" t="str">
        <f>+'MATRIZ PLURIANUAL'!N187</f>
        <v xml:space="preserve">CAPACITAR EN FORMACIÓN EMPRESARIAL A 100 MUJERES LIDERES COMUNITARIAS                                                                                                                                   </v>
      </c>
      <c r="D33" s="267"/>
      <c r="E33" s="268"/>
      <c r="F33" s="140">
        <f>+'MATRIZ PLURIANUAL'!AF187</f>
        <v>70</v>
      </c>
      <c r="G33" s="76" t="s">
        <v>347</v>
      </c>
      <c r="H33" s="77">
        <v>65</v>
      </c>
      <c r="I33" s="76" t="str">
        <f t="shared" si="0"/>
        <v>PROYECT.</v>
      </c>
      <c r="J33" s="78">
        <f t="shared" si="1"/>
        <v>92.857142857142861</v>
      </c>
      <c r="K33" s="131" t="s">
        <v>110</v>
      </c>
      <c r="L33" s="273"/>
      <c r="M33" s="279"/>
      <c r="N33" s="231"/>
      <c r="O33" s="141">
        <f>+'MATRIZ PLURIANUAL'!AI187</f>
        <v>3000</v>
      </c>
      <c r="P33" s="80"/>
      <c r="Q33" s="80"/>
      <c r="R33" s="83"/>
      <c r="S33" s="83"/>
      <c r="T33" s="80"/>
      <c r="U33" s="80"/>
      <c r="V33" s="84">
        <f>+'MATRIZ PLURIANUAL'!W187</f>
        <v>1E-3</v>
      </c>
      <c r="W33" s="80">
        <f t="shared" si="2"/>
        <v>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62.25" customHeight="1">
      <c r="A34" s="44"/>
      <c r="B34" s="74" t="s">
        <v>433</v>
      </c>
      <c r="C34" s="266" t="str">
        <f>+'MATRIZ PLURIANUAL'!N188</f>
        <v xml:space="preserve">PROMOVER LA CREACIÓN DE POR LO MENOS UNA (1) MICROEMPRESA DE MUJERES CABEZA DE FAMILIA.                                                                                                                 </v>
      </c>
      <c r="D34" s="267"/>
      <c r="E34" s="268"/>
      <c r="F34" s="140">
        <f>+'MATRIZ PLURIANUAL'!AF188</f>
        <v>0</v>
      </c>
      <c r="G34" s="76" t="s">
        <v>347</v>
      </c>
      <c r="H34" s="77">
        <f>+'MATRIZ PLURIANUAL'!U188</f>
        <v>0</v>
      </c>
      <c r="I34" s="76" t="str">
        <f t="shared" si="0"/>
        <v>PROYECT.</v>
      </c>
      <c r="J34" s="78" t="e">
        <f t="shared" si="1"/>
        <v>#DIV/0!</v>
      </c>
      <c r="K34" s="131" t="s">
        <v>110</v>
      </c>
      <c r="L34" s="273"/>
      <c r="M34" s="279"/>
      <c r="N34" s="231"/>
      <c r="O34" s="141">
        <f>+'MATRIZ PLURIANUAL'!AI188</f>
        <v>0</v>
      </c>
      <c r="P34" s="80"/>
      <c r="Q34" s="80"/>
      <c r="R34" s="83"/>
      <c r="S34" s="83"/>
      <c r="T34" s="80"/>
      <c r="U34" s="80"/>
      <c r="V34" s="84">
        <f>+'MATRIZ PLURIANUAL'!W188</f>
        <v>1E-3</v>
      </c>
      <c r="W34" s="80">
        <f t="shared" si="2"/>
        <v>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51.75" customHeight="1">
      <c r="A35" s="44"/>
      <c r="B35" s="74" t="s">
        <v>434</v>
      </c>
      <c r="C35" s="266" t="str">
        <f>+'MATRIZ PLURIANUAL'!N189</f>
        <v xml:space="preserve">ORGANIZAR POR LO MENOS 4 FERIAS ARTESANALES Y COMERCIALES CON LA PARTICIPACIÓN DE MUJERES.                                                                                                              </v>
      </c>
      <c r="D35" s="267"/>
      <c r="E35" s="268"/>
      <c r="F35" s="140">
        <f>+'MATRIZ PLURIANUAL'!AF189</f>
        <v>3</v>
      </c>
      <c r="G35" s="76" t="s">
        <v>347</v>
      </c>
      <c r="H35" s="77">
        <v>3</v>
      </c>
      <c r="I35" s="76" t="str">
        <f t="shared" si="0"/>
        <v>PROYECT.</v>
      </c>
      <c r="J35" s="78">
        <f t="shared" si="1"/>
        <v>100</v>
      </c>
      <c r="K35" s="131" t="s">
        <v>110</v>
      </c>
      <c r="L35" s="273"/>
      <c r="M35" s="279"/>
      <c r="N35" s="231"/>
      <c r="O35" s="141">
        <f>+'MATRIZ PLURIANUAL'!AI189</f>
        <v>4000</v>
      </c>
      <c r="P35" s="80"/>
      <c r="Q35" s="80"/>
      <c r="R35" s="83"/>
      <c r="S35" s="83"/>
      <c r="T35" s="80"/>
      <c r="U35" s="80"/>
      <c r="V35" s="84">
        <f>+'MATRIZ PLURIANUAL'!W189</f>
        <v>1E-3</v>
      </c>
      <c r="W35" s="80">
        <f t="shared" si="2"/>
        <v>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12.75" customHeight="1">
      <c r="A36" s="44"/>
      <c r="B36" s="87"/>
      <c r="C36" s="88"/>
      <c r="D36" s="89"/>
      <c r="E36" s="90"/>
      <c r="F36" s="88"/>
      <c r="G36" s="90"/>
      <c r="H36" s="89"/>
      <c r="I36" s="90"/>
      <c r="J36" s="88"/>
      <c r="K36" s="90"/>
      <c r="L36" s="91"/>
      <c r="M36" s="92"/>
      <c r="N36" s="86"/>
      <c r="O36" s="93"/>
      <c r="P36" s="93"/>
      <c r="Q36" s="93"/>
      <c r="R36" s="93"/>
      <c r="S36" s="93"/>
      <c r="T36" s="93"/>
      <c r="U36" s="93"/>
      <c r="V36" s="93"/>
      <c r="W36" s="93"/>
      <c r="X36" s="263"/>
      <c r="Y36" s="264"/>
      <c r="Z36" s="264"/>
      <c r="AA36" s="265"/>
      <c r="AB36" s="269"/>
      <c r="AC36" s="270"/>
      <c r="AD36" s="271"/>
      <c r="AE36" s="45"/>
    </row>
    <row r="37" spans="1:31">
      <c r="A37" s="44"/>
      <c r="B37" s="85"/>
      <c r="C37" s="266"/>
      <c r="D37" s="267"/>
      <c r="E37" s="268"/>
      <c r="F37" s="77"/>
      <c r="G37" s="76"/>
      <c r="H37" s="77"/>
      <c r="I37" s="76"/>
      <c r="J37" s="78"/>
      <c r="K37" s="79"/>
      <c r="L37" s="136"/>
      <c r="M37" s="137"/>
      <c r="N37" s="138"/>
      <c r="O37" s="80"/>
      <c r="P37" s="87"/>
      <c r="Q37" s="87"/>
      <c r="R37" s="87"/>
      <c r="S37" s="87"/>
      <c r="T37" s="87"/>
      <c r="U37" s="87"/>
      <c r="V37" s="84"/>
      <c r="W37" s="80"/>
      <c r="X37" s="263"/>
      <c r="Y37" s="264"/>
      <c r="Z37" s="264"/>
      <c r="AA37" s="265"/>
      <c r="AB37" s="269"/>
      <c r="AC37" s="270"/>
      <c r="AD37" s="271"/>
      <c r="AE37" s="45"/>
    </row>
    <row r="38" spans="1:31" ht="12.75" customHeight="1">
      <c r="A38" s="44"/>
      <c r="B38" s="87"/>
      <c r="C38" s="88"/>
      <c r="D38" s="89"/>
      <c r="E38" s="90"/>
      <c r="F38" s="88"/>
      <c r="G38" s="90"/>
      <c r="H38" s="89"/>
      <c r="I38" s="90"/>
      <c r="J38" s="88"/>
      <c r="K38" s="90"/>
      <c r="L38" s="91"/>
      <c r="M38" s="92"/>
      <c r="N38" s="86"/>
      <c r="O38" s="93"/>
      <c r="P38" s="93"/>
      <c r="Q38" s="93"/>
      <c r="R38" s="93"/>
      <c r="S38" s="93"/>
      <c r="T38" s="93"/>
      <c r="U38" s="93"/>
      <c r="V38" s="93"/>
      <c r="W38" s="93"/>
      <c r="X38" s="263"/>
      <c r="Y38" s="264"/>
      <c r="Z38" s="264"/>
      <c r="AA38" s="265"/>
      <c r="AB38" s="269"/>
      <c r="AC38" s="270"/>
      <c r="AD38" s="271"/>
      <c r="AE38" s="45"/>
    </row>
    <row r="39" spans="1:31" ht="13.5" thickBot="1">
      <c r="A39" s="44"/>
      <c r="B39" s="87"/>
      <c r="C39" s="95"/>
      <c r="D39" s="96"/>
      <c r="E39" s="97"/>
      <c r="F39" s="98"/>
      <c r="G39" s="99"/>
      <c r="H39" s="96"/>
      <c r="I39" s="99"/>
      <c r="J39" s="95"/>
      <c r="K39" s="97"/>
      <c r="L39" s="100"/>
      <c r="M39" s="101"/>
      <c r="N39" s="102"/>
      <c r="O39" s="103"/>
      <c r="P39" s="103"/>
      <c r="Q39" s="103"/>
      <c r="R39" s="103"/>
      <c r="S39" s="103"/>
      <c r="T39" s="103"/>
      <c r="U39" s="103"/>
      <c r="V39" s="103"/>
      <c r="W39" s="103"/>
      <c r="X39" s="263"/>
      <c r="Y39" s="264"/>
      <c r="Z39" s="264"/>
      <c r="AA39" s="265"/>
      <c r="AB39" s="269"/>
      <c r="AC39" s="270"/>
      <c r="AD39" s="271"/>
      <c r="AE39" s="45"/>
    </row>
    <row r="40" spans="1:31" ht="13.5" thickBot="1">
      <c r="A40" s="44"/>
      <c r="B40" s="104"/>
      <c r="C40" s="258" t="s">
        <v>138</v>
      </c>
      <c r="D40" s="258"/>
      <c r="E40" s="258"/>
      <c r="F40" s="105"/>
      <c r="G40" s="106"/>
      <c r="H40" s="107"/>
      <c r="I40" s="108"/>
      <c r="J40" s="109"/>
      <c r="K40" s="108"/>
      <c r="L40" s="110">
        <f>SUM(L28:L39)</f>
        <v>1264</v>
      </c>
      <c r="M40" s="111">
        <f>SUM(M28:M39)</f>
        <v>14.624551660303135</v>
      </c>
      <c r="N40" s="112" t="s">
        <v>110</v>
      </c>
      <c r="O40" s="113">
        <f t="shared" ref="O40:U40" si="3">SUM(O27:O39)</f>
        <v>13000</v>
      </c>
      <c r="P40" s="113">
        <f t="shared" si="3"/>
        <v>0</v>
      </c>
      <c r="Q40" s="113">
        <f t="shared" si="3"/>
        <v>0</v>
      </c>
      <c r="R40" s="113">
        <f t="shared" si="3"/>
        <v>0</v>
      </c>
      <c r="S40" s="113">
        <f t="shared" si="3"/>
        <v>0</v>
      </c>
      <c r="T40" s="113">
        <f t="shared" si="3"/>
        <v>0</v>
      </c>
      <c r="U40" s="113">
        <f t="shared" si="3"/>
        <v>0</v>
      </c>
      <c r="V40" s="113">
        <f>SUM(V28:V39)</f>
        <v>5000.0070000000014</v>
      </c>
      <c r="W40" s="113">
        <f>SUM(W27:W39)</f>
        <v>0</v>
      </c>
      <c r="X40" s="114"/>
      <c r="Y40" s="115"/>
      <c r="Z40" s="115"/>
      <c r="AA40" s="99"/>
      <c r="AB40" s="98"/>
      <c r="AC40" s="115"/>
      <c r="AD40" s="99"/>
      <c r="AE40" s="45"/>
    </row>
    <row r="41" spans="1:31">
      <c r="A41" s="44"/>
      <c r="AE41" s="45"/>
    </row>
    <row r="42" spans="1:31">
      <c r="A42" s="44"/>
      <c r="C42" s="46"/>
      <c r="V42" s="46"/>
      <c r="AE42" s="45"/>
    </row>
    <row r="43" spans="1:31">
      <c r="A43" s="44"/>
      <c r="J43" s="116"/>
      <c r="AE43" s="45"/>
    </row>
    <row r="44" spans="1:31" ht="13.5" thickBot="1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9"/>
    </row>
    <row r="45" spans="1:31" ht="13.5" thickTop="1"/>
    <row r="47" spans="1:31">
      <c r="C47" s="125" t="s">
        <v>139</v>
      </c>
    </row>
  </sheetData>
  <mergeCells count="57">
    <mergeCell ref="AB31:AD31"/>
    <mergeCell ref="X32:AA32"/>
    <mergeCell ref="AB32:AD32"/>
    <mergeCell ref="AB35:AD35"/>
    <mergeCell ref="C33:E33"/>
    <mergeCell ref="X33:AA33"/>
    <mergeCell ref="AB33:AD33"/>
    <mergeCell ref="X34:AA34"/>
    <mergeCell ref="AB34:AD34"/>
    <mergeCell ref="C34:E34"/>
    <mergeCell ref="L28:L35"/>
    <mergeCell ref="M28:M35"/>
    <mergeCell ref="X28:AA28"/>
    <mergeCell ref="X30:AA30"/>
    <mergeCell ref="N28:N35"/>
    <mergeCell ref="C31:E31"/>
    <mergeCell ref="X31:AA31"/>
    <mergeCell ref="C35:E35"/>
    <mergeCell ref="X35:AA35"/>
    <mergeCell ref="J20:K20"/>
    <mergeCell ref="M24:N26"/>
    <mergeCell ref="V24:V26"/>
    <mergeCell ref="D21:J21"/>
    <mergeCell ref="C30:E30"/>
    <mergeCell ref="C32:E32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AB23:AD26"/>
    <mergeCell ref="W24:W26"/>
    <mergeCell ref="B23:N23"/>
    <mergeCell ref="O23:W23"/>
    <mergeCell ref="F24:G26"/>
    <mergeCell ref="J24:K26"/>
    <mergeCell ref="AB28:AD28"/>
    <mergeCell ref="AB29:AD29"/>
    <mergeCell ref="AB30:AD30"/>
    <mergeCell ref="C40:E40"/>
    <mergeCell ref="C28:E28"/>
    <mergeCell ref="X36:AA36"/>
    <mergeCell ref="AB36:AD36"/>
    <mergeCell ref="C29:E29"/>
    <mergeCell ref="X29:AA29"/>
    <mergeCell ref="X39:AA39"/>
    <mergeCell ref="C37:E37"/>
    <mergeCell ref="AB39:AD39"/>
    <mergeCell ref="X37:AA37"/>
    <mergeCell ref="AB37:AD37"/>
    <mergeCell ref="X38:AA38"/>
    <mergeCell ref="AB38:AD38"/>
  </mergeCells>
  <phoneticPr fontId="0" type="noConversion"/>
  <hyperlinks>
    <hyperlink ref="C47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6"/>
  <sheetViews>
    <sheetView view="pageBreakPreview" topLeftCell="L7" zoomScaleNormal="85" zoomScaleSheetLayoutView="40" zoomScalePageLayoutView="85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41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1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</f>
        <v xml:space="preserve">FORTALECIMIENTO SOCIAL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f>+'1.1.1.'!U19</f>
        <v>1712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245" t="str">
        <f>+'MATRIZ PLURIANUAL'!C6</f>
        <v>EDUCACION</v>
      </c>
      <c r="E20" s="245"/>
      <c r="J20" s="257" t="s">
        <v>107</v>
      </c>
      <c r="K20" s="257"/>
      <c r="L20" s="47" t="s">
        <v>424</v>
      </c>
      <c r="N20" s="56"/>
      <c r="O20" s="248" t="str">
        <f>+'MATRIZ PLURIANUAL'!F9</f>
        <v xml:space="preserve"> LOGRAR QUE EL 95%  LOS NIÑOS EN EDAD ESCOLAR ESTEN MATRICULADOS EN ALGUNA INSTITUCION EDUCATIVA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L39</f>
        <v>1620</v>
      </c>
      <c r="Y20" s="40" t="s">
        <v>109</v>
      </c>
      <c r="Z20" s="234">
        <f>U19</f>
        <v>1712</v>
      </c>
      <c r="AA20" s="234"/>
      <c r="AC20" s="57">
        <f>(X20/Z20)*100</f>
        <v>94.626168224299064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PLURIANUAL'!$E$9</f>
        <v xml:space="preserve">COBERTURA DEL SISTEMA EDUCATIVO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8.5" customHeight="1">
      <c r="A28" s="44"/>
      <c r="B28" s="74" t="s">
        <v>132</v>
      </c>
      <c r="C28" s="266" t="str">
        <f>+'MATRIZ PLURIANUAL'!N9</f>
        <v xml:space="preserve"> DAR ALIMENTACION A 498 DE LOS ESCOLARES DEL MUNICIPIO.                                                                                                                                                 </v>
      </c>
      <c r="D28" s="267"/>
      <c r="E28" s="268"/>
      <c r="F28" s="152">
        <f>+'MATRIZ PLURIANUAL'!AF9</f>
        <v>465</v>
      </c>
      <c r="G28" s="153" t="s">
        <v>425</v>
      </c>
      <c r="H28" s="160">
        <v>465</v>
      </c>
      <c r="I28" s="76" t="str">
        <f>G28</f>
        <v>ESCOLARES</v>
      </c>
      <c r="J28" s="78">
        <f>H28/F28*100</f>
        <v>100</v>
      </c>
      <c r="K28" s="79" t="s">
        <v>110</v>
      </c>
      <c r="L28" s="272">
        <v>1620</v>
      </c>
      <c r="M28" s="278">
        <f>L28/$U$19*100</f>
        <v>94.626168224299064</v>
      </c>
      <c r="N28" s="230" t="s">
        <v>110</v>
      </c>
      <c r="O28" s="80">
        <f>+'MATRIZ PLURIANUAL'!AI9*0.8</f>
        <v>25114.400000000001</v>
      </c>
      <c r="P28" s="81">
        <f>+'MATRIZ PLURIANUAL'!AI9*0.2</f>
        <v>6278.6</v>
      </c>
      <c r="Q28" s="82"/>
      <c r="R28" s="83"/>
      <c r="S28" s="83"/>
      <c r="T28" s="80"/>
      <c r="U28" s="80"/>
      <c r="V28" s="84">
        <f>+'MATRIZ PLURIANUAL'!W9</f>
        <v>26127</v>
      </c>
      <c r="W28" s="80">
        <f>SUM(O28:U28)</f>
        <v>31393</v>
      </c>
      <c r="X28" s="263" t="s">
        <v>134</v>
      </c>
      <c r="Y28" s="264"/>
      <c r="Z28" s="264"/>
      <c r="AA28" s="265"/>
      <c r="AB28" s="269" t="s">
        <v>135</v>
      </c>
      <c r="AC28" s="270"/>
      <c r="AD28" s="271"/>
      <c r="AE28" s="45"/>
    </row>
    <row r="29" spans="1:31" ht="64.5" customHeight="1">
      <c r="A29" s="44"/>
      <c r="B29" s="74" t="s">
        <v>136</v>
      </c>
      <c r="C29" s="266" t="str">
        <f>+'MATRIZ PLURIANUAL'!N10</f>
        <v xml:space="preserve">DOTAR 4 INSTITUCIONES EDUCATIVAS CON ELEMENTOS PEDAGOGICOS NECESARIOS                                                                                                                                   </v>
      </c>
      <c r="D29" s="267"/>
      <c r="E29" s="268"/>
      <c r="F29" s="163">
        <f>+'MATRIZ PLURIANUAL'!AF10</f>
        <v>3</v>
      </c>
      <c r="G29" s="153" t="s">
        <v>426</v>
      </c>
      <c r="H29" s="154">
        <v>3</v>
      </c>
      <c r="I29" s="76" t="str">
        <f>G29</f>
        <v>INSTITUCIONS.</v>
      </c>
      <c r="J29" s="78">
        <f>H29/F29*100</f>
        <v>100</v>
      </c>
      <c r="K29" s="79" t="s">
        <v>110</v>
      </c>
      <c r="L29" s="273"/>
      <c r="M29" s="279"/>
      <c r="N29" s="231"/>
      <c r="O29" s="80">
        <f>+'MATRIZ PLURIANUAL'!AI10*0.8</f>
        <v>24000</v>
      </c>
      <c r="P29" s="81">
        <f>+'MATRIZ PLURIANUAL'!AI10*0.2</f>
        <v>6000</v>
      </c>
      <c r="Q29" s="82"/>
      <c r="R29" s="83"/>
      <c r="S29" s="83"/>
      <c r="T29" s="80"/>
      <c r="U29" s="80"/>
      <c r="V29" s="84">
        <f>+'MATRIZ PLURIANUAL'!W10</f>
        <v>1E-3</v>
      </c>
      <c r="W29" s="80">
        <f>SUM(O29:U29)</f>
        <v>30000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5.25" customHeight="1">
      <c r="A30" s="44"/>
      <c r="B30" s="85" t="s">
        <v>137</v>
      </c>
      <c r="C30" s="266" t="str">
        <f>+'MATRIZ PLURIANUAL'!N11</f>
        <v xml:space="preserve">REALIZAR 2 EVENTOS ANUALES  FORMATIVOS CON PADRES DE FAMILIA PARA EL MEJORAMIENTO DE LA CALIDAD EDUCATIVA                                                                                               </v>
      </c>
      <c r="D30" s="267"/>
      <c r="E30" s="268"/>
      <c r="F30" s="152">
        <f>+'MATRIZ PLURIANUAL'!AF11</f>
        <v>2</v>
      </c>
      <c r="G30" s="153" t="s">
        <v>427</v>
      </c>
      <c r="H30" s="154">
        <v>2</v>
      </c>
      <c r="I30" s="76" t="str">
        <f>G30</f>
        <v xml:space="preserve">EVENTOS </v>
      </c>
      <c r="J30" s="78">
        <f>H30/F30*100</f>
        <v>100</v>
      </c>
      <c r="K30" s="79" t="s">
        <v>110</v>
      </c>
      <c r="L30" s="274"/>
      <c r="M30" s="280"/>
      <c r="N30" s="232"/>
      <c r="O30" s="80">
        <f>+'MATRIZ PLURIANUAL'!AI11</f>
        <v>1000</v>
      </c>
      <c r="P30" s="81">
        <f>+'MATRIZ PLURIANUAL'!AI11*0.2</f>
        <v>200</v>
      </c>
      <c r="Q30" s="82"/>
      <c r="R30" s="83"/>
      <c r="S30" s="83"/>
      <c r="T30" s="80"/>
      <c r="U30" s="80"/>
      <c r="V30" s="84">
        <f>+'MATRIZ PLURIANUAL'!W11</f>
        <v>1150</v>
      </c>
      <c r="W30" s="80">
        <f>SUM(O30:U30)</f>
        <v>1200</v>
      </c>
      <c r="X30" s="263" t="s">
        <v>134</v>
      </c>
      <c r="Y30" s="264"/>
      <c r="Z30" s="264"/>
      <c r="AA30" s="265"/>
      <c r="AB30" s="269" t="s">
        <v>428</v>
      </c>
      <c r="AC30" s="270"/>
      <c r="AD30" s="271"/>
      <c r="AE30" s="45"/>
    </row>
    <row r="31" spans="1:31">
      <c r="A31" s="44"/>
      <c r="B31" s="87"/>
      <c r="C31" s="88"/>
      <c r="D31" s="89"/>
      <c r="E31" s="90"/>
      <c r="F31" s="88"/>
      <c r="G31" s="90"/>
      <c r="H31" s="89"/>
      <c r="I31" s="90"/>
      <c r="J31" s="88"/>
      <c r="K31" s="90"/>
      <c r="L31" s="91"/>
      <c r="M31" s="92"/>
      <c r="N31" s="86"/>
      <c r="O31" s="87"/>
      <c r="P31" s="87"/>
      <c r="Q31" s="87"/>
      <c r="R31" s="87"/>
      <c r="S31" s="87"/>
      <c r="T31" s="87"/>
      <c r="U31" s="87"/>
      <c r="V31" s="87"/>
      <c r="W31" s="87"/>
      <c r="X31" s="88"/>
      <c r="Y31" s="89"/>
      <c r="Z31" s="89"/>
      <c r="AA31" s="90"/>
      <c r="AB31" s="88"/>
      <c r="AC31" s="89"/>
      <c r="AD31" s="90"/>
      <c r="AE31" s="45"/>
    </row>
    <row r="32" spans="1:3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9"/>
      <c r="Z32" s="89"/>
      <c r="AA32" s="90"/>
      <c r="AB32" s="88"/>
      <c r="AC32" s="89"/>
      <c r="AD32" s="90"/>
      <c r="AE32" s="45"/>
    </row>
    <row r="33" spans="1:31">
      <c r="A33" s="44"/>
      <c r="B33" s="87"/>
      <c r="C33" s="88"/>
      <c r="D33" s="89"/>
      <c r="E33" s="90"/>
      <c r="F33" s="88"/>
      <c r="G33" s="90"/>
      <c r="H33" s="89"/>
      <c r="I33" s="90"/>
      <c r="J33" s="88"/>
      <c r="K33" s="90"/>
      <c r="L33" s="91"/>
      <c r="M33" s="92"/>
      <c r="N33" s="86"/>
      <c r="O33" s="87"/>
      <c r="P33" s="87"/>
      <c r="Q33" s="87"/>
      <c r="R33" s="87"/>
      <c r="S33" s="87"/>
      <c r="T33" s="87"/>
      <c r="U33" s="87"/>
      <c r="V33" s="87"/>
      <c r="W33" s="87"/>
      <c r="X33" s="88"/>
      <c r="Y33" s="89"/>
      <c r="Z33" s="89"/>
      <c r="AA33" s="90"/>
      <c r="AB33" s="88"/>
      <c r="AC33" s="89"/>
      <c r="AD33" s="90"/>
      <c r="AE33" s="45"/>
    </row>
    <row r="34" spans="1:31">
      <c r="A34" s="44"/>
      <c r="B34" s="87"/>
      <c r="C34" s="88"/>
      <c r="D34" s="89"/>
      <c r="E34" s="90"/>
      <c r="F34" s="88"/>
      <c r="G34" s="90"/>
      <c r="H34" s="89"/>
      <c r="I34" s="90"/>
      <c r="J34" s="88"/>
      <c r="K34" s="90"/>
      <c r="L34" s="91"/>
      <c r="M34" s="92"/>
      <c r="N34" s="86"/>
      <c r="O34" s="87"/>
      <c r="P34" s="87"/>
      <c r="Q34" s="87"/>
      <c r="R34" s="87"/>
      <c r="S34" s="87"/>
      <c r="T34" s="87"/>
      <c r="U34" s="87"/>
      <c r="V34" s="87"/>
      <c r="W34" s="87"/>
      <c r="X34" s="88"/>
      <c r="Y34" s="89"/>
      <c r="Z34" s="89"/>
      <c r="AA34" s="90"/>
      <c r="AB34" s="88"/>
      <c r="AC34" s="89"/>
      <c r="AD34" s="90"/>
      <c r="AE34" s="45"/>
    </row>
    <row r="35" spans="1:31">
      <c r="A35" s="44"/>
      <c r="B35" s="87"/>
      <c r="C35" s="88"/>
      <c r="D35" s="89"/>
      <c r="E35" s="90"/>
      <c r="F35" s="88"/>
      <c r="G35" s="90"/>
      <c r="H35" s="89"/>
      <c r="I35" s="90"/>
      <c r="J35" s="88"/>
      <c r="K35" s="90"/>
      <c r="L35" s="91"/>
      <c r="M35" s="92"/>
      <c r="N35" s="86"/>
      <c r="O35" s="87"/>
      <c r="P35" s="87"/>
      <c r="Q35" s="87"/>
      <c r="R35" s="87"/>
      <c r="S35" s="87"/>
      <c r="T35" s="87"/>
      <c r="U35" s="87"/>
      <c r="V35" s="87"/>
      <c r="W35" s="87"/>
      <c r="X35" s="88"/>
      <c r="Y35" s="89"/>
      <c r="Z35" s="89"/>
      <c r="AA35" s="90"/>
      <c r="AB35" s="88"/>
      <c r="AC35" s="89"/>
      <c r="AD35" s="90"/>
      <c r="AE35" s="45"/>
    </row>
    <row r="36" spans="1:31">
      <c r="A36" s="44"/>
      <c r="B36" s="87"/>
      <c r="C36" s="88"/>
      <c r="D36" s="89"/>
      <c r="E36" s="90"/>
      <c r="F36" s="88"/>
      <c r="G36" s="90"/>
      <c r="H36" s="89"/>
      <c r="I36" s="90"/>
      <c r="J36" s="88"/>
      <c r="K36" s="90"/>
      <c r="L36" s="91"/>
      <c r="M36" s="92"/>
      <c r="N36" s="86"/>
      <c r="O36" s="87"/>
      <c r="P36" s="87"/>
      <c r="Q36" s="87"/>
      <c r="R36" s="87"/>
      <c r="S36" s="87"/>
      <c r="T36" s="87"/>
      <c r="U36" s="87"/>
      <c r="V36" s="87"/>
      <c r="W36" s="87"/>
      <c r="X36" s="88"/>
      <c r="Y36" s="89"/>
      <c r="Z36" s="89"/>
      <c r="AA36" s="90"/>
      <c r="AB36" s="88"/>
      <c r="AC36" s="89"/>
      <c r="AD36" s="90"/>
      <c r="AE36" s="45"/>
    </row>
    <row r="37" spans="1:31">
      <c r="A37" s="44"/>
      <c r="B37" s="87"/>
      <c r="C37" s="88"/>
      <c r="D37" s="89"/>
      <c r="E37" s="90"/>
      <c r="F37" s="88"/>
      <c r="G37" s="90"/>
      <c r="H37" s="89"/>
      <c r="I37" s="90"/>
      <c r="J37" s="88"/>
      <c r="K37" s="90"/>
      <c r="L37" s="91"/>
      <c r="M37" s="92"/>
      <c r="N37" s="86"/>
      <c r="O37" s="93"/>
      <c r="P37" s="93"/>
      <c r="Q37" s="93"/>
      <c r="R37" s="93"/>
      <c r="S37" s="93"/>
      <c r="T37" s="93"/>
      <c r="U37" s="93"/>
      <c r="V37" s="93"/>
      <c r="W37" s="93"/>
      <c r="X37" s="94"/>
      <c r="Y37" s="89"/>
      <c r="Z37" s="89"/>
      <c r="AA37" s="90"/>
      <c r="AB37" s="88"/>
      <c r="AC37" s="89"/>
      <c r="AD37" s="90"/>
      <c r="AE37" s="45"/>
    </row>
    <row r="38" spans="1:31" ht="13.5" thickBot="1">
      <c r="A38" s="44"/>
      <c r="B38" s="87"/>
      <c r="C38" s="95"/>
      <c r="D38" s="96"/>
      <c r="E38" s="97"/>
      <c r="F38" s="98"/>
      <c r="G38" s="99"/>
      <c r="H38" s="96"/>
      <c r="I38" s="99"/>
      <c r="J38" s="95"/>
      <c r="K38" s="97"/>
      <c r="L38" s="100"/>
      <c r="M38" s="101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94"/>
      <c r="Y38" s="89"/>
      <c r="Z38" s="89"/>
      <c r="AA38" s="90"/>
      <c r="AB38" s="88"/>
      <c r="AC38" s="89"/>
      <c r="AD38" s="90"/>
      <c r="AE38" s="45"/>
    </row>
    <row r="39" spans="1:31" ht="13.5" thickBot="1">
      <c r="A39" s="44"/>
      <c r="B39" s="104"/>
      <c r="C39" s="258" t="s">
        <v>138</v>
      </c>
      <c r="D39" s="258"/>
      <c r="E39" s="258"/>
      <c r="F39" s="105"/>
      <c r="G39" s="106"/>
      <c r="H39" s="107"/>
      <c r="I39" s="108"/>
      <c r="J39" s="109"/>
      <c r="K39" s="108"/>
      <c r="L39" s="110">
        <f>SUM(L28:L38)</f>
        <v>1620</v>
      </c>
      <c r="M39" s="111">
        <f>SUM(M28:M38)</f>
        <v>94.626168224299064</v>
      </c>
      <c r="N39" s="112" t="s">
        <v>110</v>
      </c>
      <c r="O39" s="113">
        <f t="shared" ref="O39:U39" si="0">SUM(O27:O38)</f>
        <v>50114.400000000001</v>
      </c>
      <c r="P39" s="113">
        <f t="shared" si="0"/>
        <v>12478.6</v>
      </c>
      <c r="Q39" s="113">
        <f t="shared" si="0"/>
        <v>0</v>
      </c>
      <c r="R39" s="113">
        <f t="shared" si="0"/>
        <v>0</v>
      </c>
      <c r="S39" s="113">
        <f t="shared" si="0"/>
        <v>0</v>
      </c>
      <c r="T39" s="113">
        <f t="shared" si="0"/>
        <v>0</v>
      </c>
      <c r="U39" s="113">
        <f t="shared" si="0"/>
        <v>0</v>
      </c>
      <c r="V39" s="113">
        <f>SUM(V28:V38)</f>
        <v>27277.001</v>
      </c>
      <c r="W39" s="113">
        <f>SUM(W27:W38)</f>
        <v>62593</v>
      </c>
      <c r="X39" s="114"/>
      <c r="Y39" s="115"/>
      <c r="Z39" s="115"/>
      <c r="AA39" s="99"/>
      <c r="AB39" s="98"/>
      <c r="AC39" s="115"/>
      <c r="AD39" s="99"/>
      <c r="AE39" s="45"/>
    </row>
    <row r="40" spans="1:31">
      <c r="A40" s="44"/>
      <c r="AE40" s="45"/>
    </row>
    <row r="41" spans="1:31">
      <c r="A41" s="44"/>
      <c r="C41" s="46"/>
      <c r="V41" s="46"/>
      <c r="AE41" s="45"/>
    </row>
    <row r="42" spans="1:31">
      <c r="A42" s="44"/>
      <c r="J42" s="116"/>
      <c r="AE42" s="45"/>
    </row>
    <row r="43" spans="1:31" ht="13.5" thickBot="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</row>
    <row r="46" spans="1:31">
      <c r="C46" s="125" t="s">
        <v>139</v>
      </c>
    </row>
  </sheetData>
  <mergeCells count="34">
    <mergeCell ref="V24:V26"/>
    <mergeCell ref="F24:G26"/>
    <mergeCell ref="N28:N30"/>
    <mergeCell ref="X28:AA28"/>
    <mergeCell ref="J20:K20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M24:N26"/>
    <mergeCell ref="D20:E20"/>
    <mergeCell ref="D21:J21"/>
    <mergeCell ref="B13:Z13"/>
    <mergeCell ref="J24:K26"/>
    <mergeCell ref="C39:E39"/>
    <mergeCell ref="AB23:AD26"/>
    <mergeCell ref="W24:W26"/>
    <mergeCell ref="B23:N23"/>
    <mergeCell ref="O23:W23"/>
    <mergeCell ref="C30:E30"/>
    <mergeCell ref="C28:E28"/>
    <mergeCell ref="X30:AA30"/>
    <mergeCell ref="AB30:AD30"/>
    <mergeCell ref="AB28:AD28"/>
    <mergeCell ref="X29:AA29"/>
    <mergeCell ref="AB29:AD29"/>
    <mergeCell ref="L28:L30"/>
    <mergeCell ref="M28:M30"/>
    <mergeCell ref="C29:E29"/>
  </mergeCells>
  <phoneticPr fontId="0" type="noConversion"/>
  <hyperlinks>
    <hyperlink ref="C46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dimension ref="P14"/>
  <sheetViews>
    <sheetView view="pageLayout" workbookViewId="0">
      <selection activeCell="P16" sqref="P16"/>
    </sheetView>
  </sheetViews>
  <sheetFormatPr baseColWidth="10" defaultRowHeight="12.75"/>
  <sheetData>
    <row r="14" spans="16:16">
      <c r="P14">
        <v>2010</v>
      </c>
    </row>
  </sheetData>
  <phoneticPr fontId="35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6"/>
  <sheetViews>
    <sheetView view="pageBreakPreview" topLeftCell="L6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4.1406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41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</f>
        <v xml:space="preserve">FORTALECIMIENTO SOCIAL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f>+'1.1.2.'!U19</f>
        <v>1712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PLURIANUAL'!C6</f>
        <v>EDUCACION</v>
      </c>
      <c r="E20" s="132"/>
      <c r="J20" s="257" t="s">
        <v>107</v>
      </c>
      <c r="K20" s="257"/>
      <c r="L20" s="47" t="s">
        <v>429</v>
      </c>
      <c r="N20" s="56"/>
      <c r="O20" s="248" t="str">
        <f>+'MATRIZ PLURIANUAL'!F12</f>
        <v xml:space="preserve">AUMENTAR EN UN 5% LOS RESULTADOS EN RELACION CON EL AÑO ANTERIOR EN LAS PRUEBAS ICFES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L39</f>
        <v>1712</v>
      </c>
      <c r="Y20" s="40" t="s">
        <v>109</v>
      </c>
      <c r="Z20" s="234">
        <f>U19</f>
        <v>1712</v>
      </c>
      <c r="AA20" s="234"/>
      <c r="AC20" s="57">
        <f>(X20/Z20)*100</f>
        <v>100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PLURIANUAL'!E12</f>
        <v xml:space="preserve">INCREMENTO EN EL NIVEL COGNOCITIVO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38.25" customHeight="1">
      <c r="A28" s="44"/>
      <c r="B28" s="74" t="s">
        <v>132</v>
      </c>
      <c r="C28" s="266" t="str">
        <f>+'MATRIZ PLURIANUAL'!N12</f>
        <v xml:space="preserve">REALIZAR (1) UN SIMULACRO ANUAL DEL EXAMEN DE ICFES.                                                                                                                                                    </v>
      </c>
      <c r="D28" s="267"/>
      <c r="E28" s="268"/>
      <c r="F28" s="154">
        <v>1</v>
      </c>
      <c r="G28" s="76" t="s">
        <v>436</v>
      </c>
      <c r="H28" s="154">
        <f>+'MATRIZ PLURIANUAL'!U12</f>
        <v>1</v>
      </c>
      <c r="I28" s="76" t="str">
        <f>+G28</f>
        <v xml:space="preserve">SIMULACRO </v>
      </c>
      <c r="J28" s="78">
        <f>H28/F28*100</f>
        <v>100</v>
      </c>
      <c r="K28" s="79" t="s">
        <v>110</v>
      </c>
      <c r="L28" s="272">
        <f>+U19</f>
        <v>1712</v>
      </c>
      <c r="M28" s="278">
        <f>L28/$U$19*100</f>
        <v>100</v>
      </c>
      <c r="N28" s="230" t="s">
        <v>110</v>
      </c>
      <c r="O28" s="80">
        <f>+'MATRIZ PLURIANUAL'!AI12</f>
        <v>150</v>
      </c>
      <c r="P28" s="81"/>
      <c r="Q28" s="82"/>
      <c r="R28" s="83"/>
      <c r="S28" s="83"/>
      <c r="T28" s="80"/>
      <c r="U28" s="80"/>
      <c r="V28" s="84">
        <f>+'MATRIZ PLURIANUAL'!W12</f>
        <v>150</v>
      </c>
      <c r="W28" s="80">
        <f>SUM(O28:U28)</f>
        <v>150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4.5" customHeight="1">
      <c r="A29" s="44"/>
      <c r="B29" s="74" t="s">
        <v>136</v>
      </c>
      <c r="C29" s="266" t="str">
        <f>+'MATRIZ PLURIANUAL'!N13</f>
        <v xml:space="preserve">DESARROLLAR (1) UN PROGRAMA TÉCNICO AGROPECUARIO PARA LOS ESTUDIANTES DE ULTIMO GRADO DE BACHILLERATO                                                                                                   </v>
      </c>
      <c r="D29" s="267"/>
      <c r="E29" s="268"/>
      <c r="F29" s="160">
        <v>1</v>
      </c>
      <c r="G29" s="76" t="s">
        <v>437</v>
      </c>
      <c r="H29" s="160">
        <v>1</v>
      </c>
      <c r="I29" s="76" t="str">
        <f t="shared" ref="I29:I36" si="0">+G29</f>
        <v xml:space="preserve">PROGRAMA </v>
      </c>
      <c r="J29" s="78">
        <f>H29/F29*100</f>
        <v>100</v>
      </c>
      <c r="K29" s="79" t="s">
        <v>110</v>
      </c>
      <c r="L29" s="273"/>
      <c r="M29" s="279"/>
      <c r="N29" s="231"/>
      <c r="O29" s="80">
        <f>+'MATRIZ PLURIANUAL'!AI13</f>
        <v>1500</v>
      </c>
      <c r="P29" s="81"/>
      <c r="Q29" s="82"/>
      <c r="R29" s="83"/>
      <c r="S29" s="83"/>
      <c r="T29" s="80"/>
      <c r="U29" s="80"/>
      <c r="V29" s="84">
        <f>+'MATRIZ PLURIANUAL'!W13</f>
        <v>1E-3</v>
      </c>
      <c r="W29" s="80">
        <f t="shared" ref="W29:W36" si="1">SUM(O29:U29)</f>
        <v>1500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48.75" customHeight="1">
      <c r="A30" s="44"/>
      <c r="B30" s="85" t="s">
        <v>137</v>
      </c>
      <c r="C30" s="266" t="str">
        <f>+'MATRIZ PLURIANUAL'!N14</f>
        <v xml:space="preserve">DOTAR CON 20 EQUIPOS DE COMPUTO A LAS DIFERENTES ESCUELAS MUNICIPALES                                                                                                                                   </v>
      </c>
      <c r="D30" s="267"/>
      <c r="E30" s="268"/>
      <c r="F30" s="160">
        <f>+'MATRIZ PLURIANUAL'!AF14</f>
        <v>14</v>
      </c>
      <c r="G30" s="76" t="s">
        <v>438</v>
      </c>
      <c r="H30" s="160">
        <v>14</v>
      </c>
      <c r="I30" s="76" t="str">
        <f t="shared" si="0"/>
        <v>EQUIPOS</v>
      </c>
      <c r="J30" s="78">
        <f>H30/F30*100</f>
        <v>100</v>
      </c>
      <c r="K30" s="79" t="s">
        <v>110</v>
      </c>
      <c r="L30" s="273"/>
      <c r="M30" s="279"/>
      <c r="N30" s="231"/>
      <c r="O30" s="80">
        <f>+'MATRIZ PLURIANUAL'!AI14</f>
        <v>15280</v>
      </c>
      <c r="P30" s="81"/>
      <c r="Q30" s="82"/>
      <c r="R30" s="83"/>
      <c r="S30" s="83"/>
      <c r="T30" s="80"/>
      <c r="U30" s="80"/>
      <c r="V30" s="84">
        <f>+'MATRIZ PLURIANUAL'!W14</f>
        <v>1E-3</v>
      </c>
      <c r="W30" s="80">
        <f t="shared" si="1"/>
        <v>15280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66" customHeight="1">
      <c r="A31" s="44"/>
      <c r="B31" s="85" t="s">
        <v>430</v>
      </c>
      <c r="C31" s="266" t="str">
        <f>+'MATRIZ PLURIANUAL'!N15</f>
        <v xml:space="preserve">REALIZAR UN PROGRAMA NOCTURNO DE ALFABETIZACIÓN ANUAL QUE BENEFICIARA 100 ADULTOS EN EL CASCO URBANO.                                                                                                   </v>
      </c>
      <c r="D31" s="267"/>
      <c r="E31" s="268"/>
      <c r="F31" s="154">
        <f>+'MATRIZ PLURIANUAL'!AF15</f>
        <v>1</v>
      </c>
      <c r="G31" s="76" t="s">
        <v>437</v>
      </c>
      <c r="H31" s="154">
        <f>+'MATRIZ PLURIANUAL'!U15</f>
        <v>1</v>
      </c>
      <c r="I31" s="76" t="str">
        <f t="shared" si="0"/>
        <v xml:space="preserve">PROGRAMA </v>
      </c>
      <c r="J31" s="78">
        <f t="shared" ref="J31:J36" si="2">H31/F31*100</f>
        <v>100</v>
      </c>
      <c r="K31" s="79" t="s">
        <v>110</v>
      </c>
      <c r="L31" s="273"/>
      <c r="M31" s="279"/>
      <c r="N31" s="231"/>
      <c r="P31" s="80">
        <f>+'MATRIZ PLURIANUAL'!AI15</f>
        <v>2000</v>
      </c>
      <c r="Q31" s="87"/>
      <c r="R31" s="87"/>
      <c r="S31" s="87"/>
      <c r="T31" s="87"/>
      <c r="U31" s="87"/>
      <c r="V31" s="84">
        <f>+'MATRIZ PLURIANUAL'!W15</f>
        <v>1552</v>
      </c>
      <c r="W31" s="80">
        <f>SUM(P31:U31)</f>
        <v>2000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53.25" customHeight="1">
      <c r="A32" s="44"/>
      <c r="B32" s="85" t="s">
        <v>431</v>
      </c>
      <c r="C32" s="281" t="str">
        <f>+'MATRIZ PLURIANUAL'!N16</f>
        <v xml:space="preserve">ADECUAR UNA (1) ESCUELA COMO CENTRO DE EDUCACIÓN SUPERIOR SEMIPRESENCIAL Y MANTENERLA                                                                                                                   </v>
      </c>
      <c r="D32" s="282"/>
      <c r="E32" s="283"/>
      <c r="F32" s="154">
        <f>+'MATRIZ PLURIANUAL'!AF16</f>
        <v>1</v>
      </c>
      <c r="G32" s="76" t="s">
        <v>439</v>
      </c>
      <c r="H32" s="154">
        <f>+'MATRIZ PLURIANUAL'!U16</f>
        <v>1</v>
      </c>
      <c r="I32" s="76" t="str">
        <f t="shared" si="0"/>
        <v>ESCUELAS</v>
      </c>
      <c r="J32" s="78">
        <f t="shared" si="2"/>
        <v>100</v>
      </c>
      <c r="K32" s="79" t="s">
        <v>110</v>
      </c>
      <c r="L32" s="273"/>
      <c r="M32" s="279"/>
      <c r="N32" s="231"/>
      <c r="O32" s="80">
        <f>+'MATRIZ PLURIANUAL'!AI16</f>
        <v>13980</v>
      </c>
      <c r="P32" s="87"/>
      <c r="Q32" s="87"/>
      <c r="R32" s="87"/>
      <c r="S32" s="87"/>
      <c r="T32" s="87"/>
      <c r="U32" s="87"/>
      <c r="V32" s="84">
        <f>+'MATRIZ PLURIANUAL'!W16</f>
        <v>16500</v>
      </c>
      <c r="W32" s="80">
        <f t="shared" si="1"/>
        <v>13980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39" customHeight="1">
      <c r="A33" s="44"/>
      <c r="B33" s="85" t="s">
        <v>432</v>
      </c>
      <c r="C33" s="281" t="str">
        <f>+'MATRIZ PLURIANUAL'!N17</f>
        <v xml:space="preserve">REALIZAR 8 BRIGADAS DE SALUD SEXUAL Y REPRODUCTIVA .                                                                                                                                                    </v>
      </c>
      <c r="D33" s="282"/>
      <c r="E33" s="283"/>
      <c r="F33" s="154">
        <f>+'MATRIZ PLURIANUAL'!AF17</f>
        <v>6</v>
      </c>
      <c r="G33" s="76" t="s">
        <v>440</v>
      </c>
      <c r="H33" s="154">
        <v>6</v>
      </c>
      <c r="I33" s="76" t="str">
        <f t="shared" si="0"/>
        <v>BRIGADAS</v>
      </c>
      <c r="J33" s="78">
        <f t="shared" si="2"/>
        <v>100</v>
      </c>
      <c r="K33" s="79" t="s">
        <v>110</v>
      </c>
      <c r="L33" s="273"/>
      <c r="M33" s="279"/>
      <c r="N33" s="231"/>
      <c r="O33" s="80">
        <f>+'MATRIZ PLURIANUAL'!AI17</f>
        <v>6100</v>
      </c>
      <c r="P33" s="87"/>
      <c r="Q33" s="87"/>
      <c r="R33" s="87"/>
      <c r="S33" s="87"/>
      <c r="T33" s="87"/>
      <c r="U33" s="87"/>
      <c r="V33" s="84">
        <f>+'MATRIZ PLURIANUAL'!W17</f>
        <v>5800</v>
      </c>
      <c r="W33" s="80">
        <f t="shared" si="1"/>
        <v>6100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52.5" customHeight="1">
      <c r="A34" s="44"/>
      <c r="B34" s="85" t="s">
        <v>433</v>
      </c>
      <c r="C34" s="281" t="str">
        <f>+'MATRIZ PLURIANUAL'!N18</f>
        <v xml:space="preserve">CAPACITAR EN  METODOS ANTICONCEPTIVOS POR LO MENOS A 400 PERSONAS ENTRE LOS 18 Y 45 AÑOS.                                                                                                               </v>
      </c>
      <c r="D34" s="282"/>
      <c r="E34" s="283"/>
      <c r="F34" s="154">
        <f>+'MATRIZ PLURIANUAL'!AF18</f>
        <v>350</v>
      </c>
      <c r="G34" s="76" t="s">
        <v>441</v>
      </c>
      <c r="H34" s="154">
        <v>350</v>
      </c>
      <c r="I34" s="76" t="str">
        <f t="shared" si="0"/>
        <v>CAPACITACIONES</v>
      </c>
      <c r="J34" s="78">
        <f t="shared" si="2"/>
        <v>100</v>
      </c>
      <c r="K34" s="79" t="s">
        <v>110</v>
      </c>
      <c r="L34" s="273"/>
      <c r="M34" s="279"/>
      <c r="N34" s="231"/>
      <c r="O34" s="80">
        <f>+'MATRIZ PLURIANUAL'!AI18</f>
        <v>3150</v>
      </c>
      <c r="P34" s="87"/>
      <c r="Q34" s="87"/>
      <c r="R34" s="87"/>
      <c r="S34" s="87"/>
      <c r="T34" s="87"/>
      <c r="U34" s="87"/>
      <c r="V34" s="84">
        <f>+'MATRIZ PLURIANUAL'!W18</f>
        <v>3200</v>
      </c>
      <c r="W34" s="80">
        <f t="shared" si="1"/>
        <v>3150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50.25" customHeight="1">
      <c r="A35" s="44"/>
      <c r="B35" s="85" t="s">
        <v>434</v>
      </c>
      <c r="C35" s="281" t="str">
        <f>+'MATRIZ PLURIANUAL'!N19</f>
        <v xml:space="preserve">REALIZAR 20 CAMPAÑAS DE PROMOCION Y PREVENCION DE LAS DIFERENTES ENFERMEDADES                                                                                                                           </v>
      </c>
      <c r="D35" s="282"/>
      <c r="E35" s="283"/>
      <c r="F35" s="154">
        <f>+'MATRIZ PLURIANUAL'!AF19</f>
        <v>15</v>
      </c>
      <c r="G35" s="76" t="s">
        <v>442</v>
      </c>
      <c r="H35" s="154">
        <v>15</v>
      </c>
      <c r="I35" s="76" t="str">
        <f t="shared" si="0"/>
        <v>CAMPAÑAS</v>
      </c>
      <c r="J35" s="78">
        <f t="shared" si="2"/>
        <v>100</v>
      </c>
      <c r="K35" s="79" t="s">
        <v>110</v>
      </c>
      <c r="L35" s="273"/>
      <c r="M35" s="279"/>
      <c r="N35" s="231"/>
      <c r="O35" s="80">
        <f>+'MATRIZ PLURIANUAL'!AI19</f>
        <v>5800</v>
      </c>
      <c r="P35" s="87"/>
      <c r="Q35" s="87"/>
      <c r="R35" s="87"/>
      <c r="S35" s="87"/>
      <c r="T35" s="87"/>
      <c r="U35" s="87"/>
      <c r="V35" s="84">
        <f>+'MATRIZ PLURIANUAL'!W19</f>
        <v>4500</v>
      </c>
      <c r="W35" s="80">
        <f t="shared" si="1"/>
        <v>5800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25.5" customHeight="1">
      <c r="A36" s="44"/>
      <c r="B36" s="85" t="s">
        <v>435</v>
      </c>
      <c r="C36" s="281" t="str">
        <f>+'MATRIZ PLURIANUAL'!N20</f>
        <v xml:space="preserve">REALIZAR UNA (1) ACTUALIZACIÓN DEL SISBEN.                                                                                                                                                              </v>
      </c>
      <c r="D36" s="282"/>
      <c r="E36" s="283"/>
      <c r="F36" s="154">
        <v>0</v>
      </c>
      <c r="G36" s="76" t="s">
        <v>443</v>
      </c>
      <c r="H36" s="154">
        <f>+'MATRIZ PLURIANUAL'!U20</f>
        <v>0</v>
      </c>
      <c r="I36" s="76" t="str">
        <f t="shared" si="0"/>
        <v>ACTUALIZACIONES</v>
      </c>
      <c r="J36" s="78" t="e">
        <f t="shared" si="2"/>
        <v>#DIV/0!</v>
      </c>
      <c r="K36" s="79" t="s">
        <v>110</v>
      </c>
      <c r="L36" s="274"/>
      <c r="M36" s="280"/>
      <c r="N36" s="232"/>
      <c r="O36" s="80">
        <f>+'MATRIZ PLURIANUAL'!X20</f>
        <v>0</v>
      </c>
      <c r="P36" s="87"/>
      <c r="Q36" s="87"/>
      <c r="R36" s="87"/>
      <c r="S36" s="87"/>
      <c r="T36" s="87"/>
      <c r="U36" s="87"/>
      <c r="V36" s="84">
        <f>+'MATRIZ PLURIANUAL'!W20</f>
        <v>1E-3</v>
      </c>
      <c r="W36" s="80">
        <f t="shared" si="1"/>
        <v>0</v>
      </c>
      <c r="X36" s="263" t="s">
        <v>134</v>
      </c>
      <c r="Y36" s="264"/>
      <c r="Z36" s="264"/>
      <c r="AA36" s="265"/>
      <c r="AB36" s="269"/>
      <c r="AC36" s="270"/>
      <c r="AD36" s="271"/>
      <c r="AE36" s="45"/>
    </row>
    <row r="37" spans="1:31">
      <c r="A37" s="44"/>
      <c r="B37" s="87"/>
      <c r="C37" s="88"/>
      <c r="D37" s="89"/>
      <c r="E37" s="90"/>
      <c r="F37" s="88"/>
      <c r="G37" s="90"/>
      <c r="H37" s="89"/>
      <c r="I37" s="90"/>
      <c r="J37" s="88"/>
      <c r="K37" s="90"/>
      <c r="L37" s="91"/>
      <c r="M37" s="92"/>
      <c r="N37" s="86"/>
      <c r="O37" s="93"/>
      <c r="P37" s="93"/>
      <c r="Q37" s="93"/>
      <c r="R37" s="93"/>
      <c r="S37" s="93"/>
      <c r="T37" s="93"/>
      <c r="U37" s="93"/>
      <c r="V37" s="93"/>
      <c r="W37" s="93"/>
      <c r="X37" s="94"/>
      <c r="Y37" s="89"/>
      <c r="Z37" s="89"/>
      <c r="AA37" s="90"/>
      <c r="AB37" s="88"/>
      <c r="AC37" s="89"/>
      <c r="AD37" s="90"/>
      <c r="AE37" s="45"/>
    </row>
    <row r="38" spans="1:31" ht="13.5" thickBot="1">
      <c r="A38" s="44"/>
      <c r="B38" s="87"/>
      <c r="C38" s="95"/>
      <c r="D38" s="96"/>
      <c r="E38" s="97"/>
      <c r="F38" s="98"/>
      <c r="G38" s="99"/>
      <c r="H38" s="96"/>
      <c r="I38" s="99"/>
      <c r="J38" s="95"/>
      <c r="K38" s="97"/>
      <c r="L38" s="100"/>
      <c r="M38" s="101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94"/>
      <c r="Y38" s="89"/>
      <c r="Z38" s="89"/>
      <c r="AA38" s="90"/>
      <c r="AB38" s="88"/>
      <c r="AC38" s="89"/>
      <c r="AD38" s="90"/>
      <c r="AE38" s="45"/>
    </row>
    <row r="39" spans="1:31" ht="13.5" thickBot="1">
      <c r="A39" s="44"/>
      <c r="B39" s="104"/>
      <c r="C39" s="258" t="s">
        <v>138</v>
      </c>
      <c r="D39" s="258"/>
      <c r="E39" s="258"/>
      <c r="F39" s="105"/>
      <c r="G39" s="106"/>
      <c r="H39" s="107"/>
      <c r="I39" s="108"/>
      <c r="J39" s="109"/>
      <c r="K39" s="108"/>
      <c r="L39" s="110">
        <f>SUM(L28:L38)</f>
        <v>1712</v>
      </c>
      <c r="M39" s="111">
        <f>SUM(M28:M38)</f>
        <v>100</v>
      </c>
      <c r="N39" s="112" t="s">
        <v>110</v>
      </c>
      <c r="O39" s="113">
        <f t="shared" ref="O39:U39" si="3">SUM(O27:O38)</f>
        <v>45960</v>
      </c>
      <c r="P39" s="113">
        <f t="shared" si="3"/>
        <v>2000</v>
      </c>
      <c r="Q39" s="113">
        <f t="shared" si="3"/>
        <v>0</v>
      </c>
      <c r="R39" s="113">
        <f t="shared" si="3"/>
        <v>0</v>
      </c>
      <c r="S39" s="113">
        <f t="shared" si="3"/>
        <v>0</v>
      </c>
      <c r="T39" s="113">
        <f t="shared" si="3"/>
        <v>0</v>
      </c>
      <c r="U39" s="113">
        <f t="shared" si="3"/>
        <v>0</v>
      </c>
      <c r="V39" s="113">
        <f>SUM(V28:V38)</f>
        <v>31702.003000000001</v>
      </c>
      <c r="W39" s="113">
        <f>SUM(W27:W38)</f>
        <v>47960</v>
      </c>
      <c r="X39" s="114"/>
      <c r="Y39" s="115"/>
      <c r="Z39" s="115"/>
      <c r="AA39" s="99"/>
      <c r="AB39" s="98"/>
      <c r="AC39" s="115"/>
      <c r="AD39" s="99"/>
      <c r="AE39" s="45"/>
    </row>
    <row r="40" spans="1:31">
      <c r="A40" s="44"/>
      <c r="AE40" s="45"/>
    </row>
    <row r="41" spans="1:31">
      <c r="A41" s="44"/>
      <c r="C41" s="46"/>
      <c r="V41" s="46"/>
      <c r="AE41" s="45"/>
    </row>
    <row r="42" spans="1:31">
      <c r="A42" s="44"/>
      <c r="J42" s="116"/>
      <c r="AE42" s="45"/>
    </row>
    <row r="43" spans="1:31" ht="13.5" thickBot="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</row>
    <row r="46" spans="1:31">
      <c r="C46" s="125" t="s">
        <v>139</v>
      </c>
    </row>
  </sheetData>
  <mergeCells count="51">
    <mergeCell ref="X36:AA36"/>
    <mergeCell ref="AB36:AD36"/>
    <mergeCell ref="AB33:AD33"/>
    <mergeCell ref="X34:AA34"/>
    <mergeCell ref="AB34:AD34"/>
    <mergeCell ref="X35:AA35"/>
    <mergeCell ref="AB35:AD35"/>
    <mergeCell ref="AB23:AD26"/>
    <mergeCell ref="W24:W26"/>
    <mergeCell ref="B23:N23"/>
    <mergeCell ref="O23:W23"/>
    <mergeCell ref="C30:E30"/>
    <mergeCell ref="C28:E28"/>
    <mergeCell ref="X30:AA30"/>
    <mergeCell ref="AB30:AD30"/>
    <mergeCell ref="AB28:AD28"/>
    <mergeCell ref="X29:AA29"/>
    <mergeCell ref="AB29:AD29"/>
    <mergeCell ref="N28:N36"/>
    <mergeCell ref="X31:AA31"/>
    <mergeCell ref="AB31:AD31"/>
    <mergeCell ref="X32:AA32"/>
    <mergeCell ref="C35:E35"/>
    <mergeCell ref="V24:V26"/>
    <mergeCell ref="F24:G26"/>
    <mergeCell ref="J24:K26"/>
    <mergeCell ref="D21:J21"/>
    <mergeCell ref="C39:E39"/>
    <mergeCell ref="C36:E36"/>
    <mergeCell ref="L28:L36"/>
    <mergeCell ref="M28:M36"/>
    <mergeCell ref="C31:E31"/>
    <mergeCell ref="C32:E32"/>
    <mergeCell ref="C33:E33"/>
    <mergeCell ref="C34:E34"/>
    <mergeCell ref="AB32:AD32"/>
    <mergeCell ref="X33:AA33"/>
    <mergeCell ref="X28:AA28"/>
    <mergeCell ref="C29:E29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M24:N26"/>
    <mergeCell ref="J20:K20"/>
    <mergeCell ref="B13:Z13"/>
  </mergeCells>
  <phoneticPr fontId="0" type="noConversion"/>
  <hyperlinks>
    <hyperlink ref="C46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6"/>
  <sheetViews>
    <sheetView view="pageBreakPreview" topLeftCell="G1" zoomScale="70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7" width="3.285156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</f>
        <v xml:space="preserve">FORTALECIMIENTO SOCIAL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PLURIANUAL'!C21</f>
        <v>SALUD</v>
      </c>
      <c r="E20" s="132"/>
      <c r="J20" s="257" t="s">
        <v>107</v>
      </c>
      <c r="K20" s="257"/>
      <c r="L20" s="47" t="s">
        <v>444</v>
      </c>
      <c r="N20" s="56"/>
      <c r="O20" s="248" t="str">
        <f>+'MATRIZ PLURIANUAL'!F21</f>
        <v xml:space="preserve">AMPLIAR LA COBERTURA DEL REGIMEN SUBSIDIADO AL 90%                                   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L39</f>
        <v>7616.7</v>
      </c>
      <c r="Y20" s="40" t="s">
        <v>109</v>
      </c>
      <c r="Z20" s="234">
        <f>U19</f>
        <v>8463</v>
      </c>
      <c r="AA20" s="234"/>
      <c r="AC20" s="57">
        <f>(X20/Z20)*100</f>
        <v>90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PLURIANUAL'!E21</f>
        <v>COBERTURA EN SALUD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4" customHeight="1">
      <c r="A28" s="44"/>
      <c r="B28" s="74" t="s">
        <v>132</v>
      </c>
      <c r="C28" s="266" t="str">
        <f>+'MATRIZ PLURIANUAL'!N21</f>
        <v xml:space="preserve">MANTENER Y AMPLIAR LOS CUPOS DELREGIMEN SUBSIDIADO EN UN 90% DE LA POBLACION NO CUBIERTA                                                                                                                </v>
      </c>
      <c r="D28" s="267"/>
      <c r="E28" s="268"/>
      <c r="F28" s="77">
        <f>+'MATRIZ PLURIANUAL'!AF21</f>
        <v>88</v>
      </c>
      <c r="G28" s="139" t="s">
        <v>110</v>
      </c>
      <c r="H28" s="77">
        <f>+'MATRIZ PLURIANUAL'!U21</f>
        <v>82</v>
      </c>
      <c r="I28" s="139" t="str">
        <f t="shared" ref="I28:I34" si="0">+G28</f>
        <v>%</v>
      </c>
      <c r="J28" s="78">
        <f t="shared" ref="J28:J35" si="1">H28/F28*100</f>
        <v>93.181818181818173</v>
      </c>
      <c r="K28" s="131" t="s">
        <v>110</v>
      </c>
      <c r="L28" s="272">
        <f>8463*0.9</f>
        <v>7616.7</v>
      </c>
      <c r="M28" s="278">
        <f>L28/$U$19*100</f>
        <v>90</v>
      </c>
      <c r="N28" s="230" t="s">
        <v>110</v>
      </c>
      <c r="P28" s="81"/>
      <c r="Q28" s="80">
        <f>+'MATRIZ PLURIANUAL'!AI21</f>
        <v>1052800</v>
      </c>
      <c r="R28" s="83"/>
      <c r="S28" s="83"/>
      <c r="T28" s="80"/>
      <c r="U28" s="80"/>
      <c r="V28" s="84">
        <f>+'MATRIZ PLURIANUAL'!W21</f>
        <v>1051273</v>
      </c>
      <c r="W28" s="80">
        <f>SUM(P28:U28)</f>
        <v>1052800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4.5" customHeight="1">
      <c r="A29" s="44"/>
      <c r="B29" s="74" t="s">
        <v>136</v>
      </c>
      <c r="C29" s="266" t="str">
        <f>+'MATRIZ PLURIANUAL'!N22</f>
        <v xml:space="preserve">IMPLEMENTAR EL PLAN LOCAL DE SALUD MUNICIPAL EN LA TOTALIDAD                                                                                                                                            </v>
      </c>
      <c r="D29" s="267"/>
      <c r="E29" s="268"/>
      <c r="F29" s="77">
        <f>+'MATRIZ PLURIANUAL'!AF22</f>
        <v>75</v>
      </c>
      <c r="G29" s="139" t="s">
        <v>110</v>
      </c>
      <c r="H29" s="77">
        <f>+'MATRIZ PLURIANUAL'!U22</f>
        <v>25</v>
      </c>
      <c r="I29" s="139" t="str">
        <f t="shared" si="0"/>
        <v>%</v>
      </c>
      <c r="J29" s="78">
        <f t="shared" si="1"/>
        <v>33.333333333333329</v>
      </c>
      <c r="K29" s="79" t="s">
        <v>110</v>
      </c>
      <c r="L29" s="273"/>
      <c r="M29" s="279"/>
      <c r="N29" s="231"/>
      <c r="P29" s="80">
        <f>+'MATRIZ PLURIANUAL'!AI22</f>
        <v>12000</v>
      </c>
      <c r="Q29" s="82"/>
      <c r="R29" s="83"/>
      <c r="S29" s="83"/>
      <c r="T29" s="80"/>
      <c r="U29" s="80"/>
      <c r="V29" s="84">
        <f>+'MATRIZ PLURIANUAL'!W22</f>
        <v>15000</v>
      </c>
      <c r="W29" s="80">
        <f>SUM(P29:U29)</f>
        <v>12000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48.75" customHeight="1">
      <c r="A30" s="44"/>
      <c r="B30" s="85" t="s">
        <v>137</v>
      </c>
      <c r="C30" s="266" t="str">
        <f>+'MATRIZ PLURIANUAL'!N23</f>
        <v xml:space="preserve">REALIZAR COBERTURA DE VACUNACION A TRAVES DE LA UTILIZACION DE TODOS LOS INSUMOS PARA DICHO FIN                                                                                                         </v>
      </c>
      <c r="D30" s="267"/>
      <c r="E30" s="268"/>
      <c r="F30" s="77">
        <f>+'MATRIZ PLURIANUAL'!AF23</f>
        <v>95</v>
      </c>
      <c r="G30" s="139" t="s">
        <v>110</v>
      </c>
      <c r="H30" s="77">
        <f>+'MATRIZ PLURIANUAL'!U23</f>
        <v>80</v>
      </c>
      <c r="I30" s="139" t="str">
        <f t="shared" si="0"/>
        <v>%</v>
      </c>
      <c r="J30" s="78">
        <f t="shared" si="1"/>
        <v>84.210526315789465</v>
      </c>
      <c r="K30" s="79" t="s">
        <v>110</v>
      </c>
      <c r="L30" s="273"/>
      <c r="M30" s="279"/>
      <c r="N30" s="231"/>
      <c r="O30" s="80">
        <f>+'MATRIZ PLURIANUAL'!AI23</f>
        <v>15400</v>
      </c>
      <c r="P30" s="81"/>
      <c r="Q30" s="82"/>
      <c r="R30" s="83"/>
      <c r="S30" s="83"/>
      <c r="T30" s="80"/>
      <c r="U30" s="80"/>
      <c r="V30" s="84">
        <f>+'MATRIZ PLURIANUAL'!W23</f>
        <v>14560</v>
      </c>
      <c r="W30" s="80">
        <f>SUM(O30:U30)</f>
        <v>15400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66" customHeight="1">
      <c r="A31" s="44"/>
      <c r="B31" s="85" t="s">
        <v>430</v>
      </c>
      <c r="C31" s="266" t="str">
        <f>+'MATRIZ PLURIANUAL'!N24</f>
        <v xml:space="preserve">REALIZAR COMO MÍNIMO UNA (1) CAMPAÑA EDUCATIVA, DEPORTIVA Y NUTRICIÓN CON LOS GRUPOS DE ATENCIÓN ESPECIAL.                                                                                              </v>
      </c>
      <c r="D31" s="267"/>
      <c r="E31" s="268"/>
      <c r="F31" s="77">
        <f>+'MATRIZ PLURIANUAL'!AF24</f>
        <v>1</v>
      </c>
      <c r="G31" s="76" t="s">
        <v>445</v>
      </c>
      <c r="H31" s="77">
        <f>+'MATRIZ PLURIANUAL'!U24</f>
        <v>1</v>
      </c>
      <c r="I31" s="76" t="str">
        <f t="shared" si="0"/>
        <v>CAMPAÑA</v>
      </c>
      <c r="J31" s="78">
        <f t="shared" si="1"/>
        <v>100</v>
      </c>
      <c r="K31" s="79" t="s">
        <v>110</v>
      </c>
      <c r="L31" s="273"/>
      <c r="M31" s="279"/>
      <c r="N31" s="231"/>
      <c r="O31" s="80">
        <f>+'MATRIZ PLURIANUAL'!AI24</f>
        <v>9800</v>
      </c>
      <c r="P31" s="80"/>
      <c r="Q31" s="87"/>
      <c r="R31" s="87"/>
      <c r="S31" s="87"/>
      <c r="T31" s="87"/>
      <c r="U31" s="87"/>
      <c r="V31" s="84">
        <f>+'MATRIZ PLURIANUAL'!W24</f>
        <v>9800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63.75" customHeight="1">
      <c r="A32" s="44"/>
      <c r="B32" s="85" t="s">
        <v>431</v>
      </c>
      <c r="C32" s="266" t="str">
        <f>+'MATRIZ PLURIANUAL'!N25</f>
        <v xml:space="preserve">IMPLEMENTAR UNA CAMPAÑA ANUAL EDUCATIVA EN RIESGOS PROFESIONALES                                                                                                                                        </v>
      </c>
      <c r="D32" s="267"/>
      <c r="E32" s="268"/>
      <c r="F32" s="77">
        <f>+'MATRIZ PLURIANUAL'!AF25</f>
        <v>1</v>
      </c>
      <c r="G32" s="76" t="s">
        <v>445</v>
      </c>
      <c r="H32" s="77">
        <f>+'MATRIZ PLURIANUAL'!U25</f>
        <v>1</v>
      </c>
      <c r="I32" s="76" t="str">
        <f t="shared" si="0"/>
        <v>CAMPAÑA</v>
      </c>
      <c r="J32" s="78">
        <f t="shared" si="1"/>
        <v>100</v>
      </c>
      <c r="K32" s="79" t="s">
        <v>110</v>
      </c>
      <c r="L32" s="273"/>
      <c r="M32" s="279"/>
      <c r="N32" s="231"/>
      <c r="O32" s="80">
        <f>+'MATRIZ PLURIANUAL'!AI25</f>
        <v>7460</v>
      </c>
      <c r="P32" s="87"/>
      <c r="Q32" s="87"/>
      <c r="R32" s="87"/>
      <c r="S32" s="87"/>
      <c r="T32" s="87"/>
      <c r="U32" s="87"/>
      <c r="V32" s="84">
        <f>+'MATRIZ PLURIANUAL'!W25</f>
        <v>7460</v>
      </c>
      <c r="W32" s="80">
        <f>SUM(O32:U32)</f>
        <v>7460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75.75" customHeight="1">
      <c r="A33" s="44"/>
      <c r="B33" s="85" t="s">
        <v>432</v>
      </c>
      <c r="C33" s="266" t="str">
        <f>+'MATRIZ PLURIANUAL'!N26</f>
        <v xml:space="preserve">REDUCIR LA INCIDENCIA DE LAS ENFERMEDADES INTESTINALES EN UN 50% A TRAVES DE CINCO PROGRAMAS DE PROMOCION Y PREVENCION                                                                                  </v>
      </c>
      <c r="D33" s="267"/>
      <c r="E33" s="268"/>
      <c r="F33" s="77">
        <f>+'MATRIZ PLURIANUAL'!AF26</f>
        <v>4</v>
      </c>
      <c r="G33" s="76" t="s">
        <v>446</v>
      </c>
      <c r="H33" s="77">
        <v>4</v>
      </c>
      <c r="I33" s="76" t="str">
        <f t="shared" si="0"/>
        <v xml:space="preserve">PROGRAMAS </v>
      </c>
      <c r="J33" s="78">
        <f t="shared" si="1"/>
        <v>100</v>
      </c>
      <c r="K33" s="79" t="s">
        <v>110</v>
      </c>
      <c r="L33" s="273"/>
      <c r="M33" s="279"/>
      <c r="N33" s="231"/>
      <c r="O33" s="80">
        <f>+'MATRIZ PLURIANUAL'!AI26</f>
        <v>11000</v>
      </c>
      <c r="P33" s="87"/>
      <c r="Q33" s="87"/>
      <c r="R33" s="87"/>
      <c r="S33" s="87"/>
      <c r="T33" s="87"/>
      <c r="U33" s="87"/>
      <c r="V33" s="84">
        <f>+'MATRIZ PLURIANUAL'!W26</f>
        <v>11000</v>
      </c>
      <c r="W33" s="80">
        <f>SUM(O33:U33)</f>
        <v>11000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68.25" customHeight="1">
      <c r="A34" s="44"/>
      <c r="B34" s="85" t="s">
        <v>433</v>
      </c>
      <c r="C34" s="266" t="str">
        <f>+'MATRIZ PLURIANUAL'!N27</f>
        <v xml:space="preserve">REALIZAR A LA SEMANA MINIMO DOS CONTROLES DE LA PLANTA DE TRATAMIENTO DE ACUEDUCTO, ES DECIIR 96 VISITAS AL AÑO                                                                                         </v>
      </c>
      <c r="D34" s="267"/>
      <c r="E34" s="268"/>
      <c r="F34" s="77">
        <f>+'MATRIZ PLURIANUAL'!AF27</f>
        <v>96</v>
      </c>
      <c r="G34" s="76" t="s">
        <v>447</v>
      </c>
      <c r="H34" s="77">
        <f>+'MATRIZ PLURIANUAL'!U27</f>
        <v>112</v>
      </c>
      <c r="I34" s="76" t="str">
        <f t="shared" si="0"/>
        <v>MUESTRAS</v>
      </c>
      <c r="J34" s="78">
        <f t="shared" si="1"/>
        <v>116.66666666666667</v>
      </c>
      <c r="K34" s="79" t="s">
        <v>110</v>
      </c>
      <c r="L34" s="273"/>
      <c r="M34" s="279"/>
      <c r="N34" s="231"/>
      <c r="O34" s="80">
        <f>+'MATRIZ PLURIANUAL'!AI27</f>
        <v>11450</v>
      </c>
      <c r="P34" s="87"/>
      <c r="Q34" s="87"/>
      <c r="R34" s="87"/>
      <c r="S34" s="87"/>
      <c r="T34" s="87"/>
      <c r="U34" s="87"/>
      <c r="V34" s="84">
        <f>+'MATRIZ PLURIANUAL'!W27</f>
        <v>11450</v>
      </c>
      <c r="W34" s="80">
        <f>SUM(O34:U34)</f>
        <v>11450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50.25" customHeight="1">
      <c r="A35" s="44"/>
      <c r="B35" s="85" t="s">
        <v>434</v>
      </c>
      <c r="C35" s="266" t="str">
        <f>+'MATRIZ PLURIANUAL'!N28</f>
        <v xml:space="preserve"> REALIZAR LA CONSTRUCCIÓN DEL 50% DE LA PLANTA DE TRATAMIENTO DE AGUAS RESIDUALES.                                                                                                                      </v>
      </c>
      <c r="D35" s="267"/>
      <c r="E35" s="268"/>
      <c r="F35" s="77">
        <f>+'MATRIZ PLURIANUAL'!AF28</f>
        <v>35</v>
      </c>
      <c r="G35" s="139" t="s">
        <v>110</v>
      </c>
      <c r="H35" s="77">
        <v>35</v>
      </c>
      <c r="I35" s="139" t="s">
        <v>110</v>
      </c>
      <c r="J35" s="78">
        <f t="shared" si="1"/>
        <v>100</v>
      </c>
      <c r="K35" s="79" t="s">
        <v>110</v>
      </c>
      <c r="L35" s="273"/>
      <c r="M35" s="279"/>
      <c r="N35" s="231"/>
      <c r="O35" s="80">
        <f>+'MATRIZ PLURIANUAL'!AI28</f>
        <v>35000</v>
      </c>
      <c r="P35" s="87"/>
      <c r="Q35" s="87"/>
      <c r="R35" s="87"/>
      <c r="S35" s="87"/>
      <c r="T35" s="87"/>
      <c r="U35" s="87"/>
      <c r="V35" s="84">
        <f>+'MATRIZ PLURIANUAL'!W28</f>
        <v>1E-3</v>
      </c>
      <c r="W35" s="80">
        <f>SUM(O35:U35)</f>
        <v>35000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>
      <c r="A36" s="44"/>
      <c r="B36" s="85"/>
      <c r="C36" s="266"/>
      <c r="D36" s="267"/>
      <c r="E36" s="268"/>
      <c r="F36" s="77"/>
      <c r="G36" s="76"/>
      <c r="H36" s="77"/>
      <c r="I36" s="76"/>
      <c r="J36" s="78"/>
      <c r="K36" s="79"/>
      <c r="L36" s="136"/>
      <c r="M36" s="137"/>
      <c r="N36" s="138"/>
      <c r="O36" s="80"/>
      <c r="P36" s="87"/>
      <c r="Q36" s="87"/>
      <c r="R36" s="87"/>
      <c r="S36" s="87"/>
      <c r="T36" s="87"/>
      <c r="U36" s="87"/>
      <c r="V36" s="84"/>
      <c r="W36" s="80"/>
      <c r="X36" s="263"/>
      <c r="Y36" s="264"/>
      <c r="Z36" s="264"/>
      <c r="AA36" s="265"/>
      <c r="AB36" s="269"/>
      <c r="AC36" s="270"/>
      <c r="AD36" s="271"/>
      <c r="AE36" s="45"/>
    </row>
    <row r="37" spans="1:31" ht="12.75" customHeight="1">
      <c r="A37" s="44"/>
      <c r="B37" s="87"/>
      <c r="C37" s="88"/>
      <c r="D37" s="89"/>
      <c r="E37" s="90"/>
      <c r="F37" s="88"/>
      <c r="G37" s="90"/>
      <c r="H37" s="89"/>
      <c r="I37" s="90"/>
      <c r="J37" s="88"/>
      <c r="K37" s="90"/>
      <c r="L37" s="91"/>
      <c r="M37" s="92"/>
      <c r="N37" s="86"/>
      <c r="O37" s="93"/>
      <c r="P37" s="93"/>
      <c r="Q37" s="93"/>
      <c r="R37" s="93"/>
      <c r="S37" s="93"/>
      <c r="T37" s="93"/>
      <c r="U37" s="93"/>
      <c r="V37" s="93"/>
      <c r="W37" s="93"/>
      <c r="X37" s="263"/>
      <c r="Y37" s="264"/>
      <c r="Z37" s="264"/>
      <c r="AA37" s="265"/>
      <c r="AB37" s="269"/>
      <c r="AC37" s="270"/>
      <c r="AD37" s="271"/>
      <c r="AE37" s="45"/>
    </row>
    <row r="38" spans="1:31" ht="13.5" thickBot="1">
      <c r="A38" s="44"/>
      <c r="B38" s="87"/>
      <c r="C38" s="95"/>
      <c r="D38" s="96"/>
      <c r="E38" s="97"/>
      <c r="F38" s="98"/>
      <c r="G38" s="99"/>
      <c r="H38" s="96"/>
      <c r="I38" s="99"/>
      <c r="J38" s="95"/>
      <c r="K38" s="97"/>
      <c r="L38" s="100"/>
      <c r="M38" s="101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263"/>
      <c r="Y38" s="264"/>
      <c r="Z38" s="264"/>
      <c r="AA38" s="265"/>
      <c r="AB38" s="269"/>
      <c r="AC38" s="270"/>
      <c r="AD38" s="271"/>
      <c r="AE38" s="45"/>
    </row>
    <row r="39" spans="1:31" ht="13.5" thickBot="1">
      <c r="A39" s="44"/>
      <c r="B39" s="104"/>
      <c r="C39" s="258" t="s">
        <v>138</v>
      </c>
      <c r="D39" s="258"/>
      <c r="E39" s="258"/>
      <c r="F39" s="105"/>
      <c r="G39" s="106"/>
      <c r="H39" s="107"/>
      <c r="I39" s="108"/>
      <c r="J39" s="109"/>
      <c r="K39" s="108"/>
      <c r="L39" s="110">
        <f>SUM(L28:L38)</f>
        <v>7616.7</v>
      </c>
      <c r="M39" s="111">
        <f>SUM(M28:M38)</f>
        <v>90</v>
      </c>
      <c r="N39" s="112" t="s">
        <v>110</v>
      </c>
      <c r="O39" s="113">
        <f t="shared" ref="O39:U39" si="2">SUM(O27:O38)</f>
        <v>90110</v>
      </c>
      <c r="P39" s="113">
        <f t="shared" si="2"/>
        <v>12000</v>
      </c>
      <c r="Q39" s="113">
        <f t="shared" si="2"/>
        <v>1052800</v>
      </c>
      <c r="R39" s="113">
        <f t="shared" si="2"/>
        <v>0</v>
      </c>
      <c r="S39" s="113">
        <f t="shared" si="2"/>
        <v>0</v>
      </c>
      <c r="T39" s="113">
        <f t="shared" si="2"/>
        <v>0</v>
      </c>
      <c r="U39" s="113">
        <f t="shared" si="2"/>
        <v>0</v>
      </c>
      <c r="V39" s="113">
        <f>SUM(V28:V38)</f>
        <v>1120543.0009999999</v>
      </c>
      <c r="W39" s="113">
        <f>SUM(W27:W38)</f>
        <v>1145110</v>
      </c>
      <c r="X39" s="114"/>
      <c r="Y39" s="115"/>
      <c r="Z39" s="115"/>
      <c r="AA39" s="99"/>
      <c r="AB39" s="98"/>
      <c r="AC39" s="115"/>
      <c r="AD39" s="99"/>
      <c r="AE39" s="45"/>
    </row>
    <row r="40" spans="1:31">
      <c r="A40" s="44"/>
      <c r="AE40" s="45"/>
    </row>
    <row r="41" spans="1:31">
      <c r="A41" s="44"/>
      <c r="C41" s="46"/>
      <c r="V41" s="46"/>
      <c r="AE41" s="45"/>
    </row>
    <row r="42" spans="1:31">
      <c r="A42" s="44"/>
      <c r="J42" s="116"/>
      <c r="AE42" s="45"/>
    </row>
    <row r="43" spans="1:31" ht="13.5" thickBot="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</row>
    <row r="46" spans="1:31">
      <c r="C46" s="125" t="s">
        <v>139</v>
      </c>
    </row>
  </sheetData>
  <mergeCells count="55">
    <mergeCell ref="X38:AA38"/>
    <mergeCell ref="AB38:AD38"/>
    <mergeCell ref="L28:L35"/>
    <mergeCell ref="M28:M35"/>
    <mergeCell ref="N28:N35"/>
    <mergeCell ref="X36:AA36"/>
    <mergeCell ref="AB36:AD36"/>
    <mergeCell ref="X37:AA37"/>
    <mergeCell ref="AB37:AD37"/>
    <mergeCell ref="X34:AA34"/>
    <mergeCell ref="AB34:AD34"/>
    <mergeCell ref="X35:AA35"/>
    <mergeCell ref="AB35:AD35"/>
    <mergeCell ref="AB29:AD29"/>
    <mergeCell ref="X33:AA33"/>
    <mergeCell ref="AB33:AD33"/>
    <mergeCell ref="X31:AA31"/>
    <mergeCell ref="AB31:AD31"/>
    <mergeCell ref="X32:AA32"/>
    <mergeCell ref="AB32:AD32"/>
    <mergeCell ref="J20:K20"/>
    <mergeCell ref="X29:AA29"/>
    <mergeCell ref="X28:AA28"/>
    <mergeCell ref="C29:E29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M24:N26"/>
    <mergeCell ref="B13:Z13"/>
    <mergeCell ref="V24:V26"/>
    <mergeCell ref="F24:G26"/>
    <mergeCell ref="J24:K26"/>
    <mergeCell ref="D21:J21"/>
    <mergeCell ref="C39:E39"/>
    <mergeCell ref="AB23:AD26"/>
    <mergeCell ref="W24:W26"/>
    <mergeCell ref="B23:N23"/>
    <mergeCell ref="O23:W23"/>
    <mergeCell ref="C30:E30"/>
    <mergeCell ref="C28:E28"/>
    <mergeCell ref="X30:AA30"/>
    <mergeCell ref="AB30:AD30"/>
    <mergeCell ref="AB28:AD28"/>
    <mergeCell ref="C35:E35"/>
    <mergeCell ref="C36:E36"/>
    <mergeCell ref="C31:E31"/>
    <mergeCell ref="C32:E32"/>
    <mergeCell ref="C33:E33"/>
    <mergeCell ref="C34:E34"/>
  </mergeCells>
  <phoneticPr fontId="0" type="noConversion"/>
  <hyperlinks>
    <hyperlink ref="C46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9:AE50"/>
  <sheetViews>
    <sheetView view="pageBreakPreview" zoomScale="70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3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3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</f>
        <v xml:space="preserve">FORTALECIMIENTO SOCIAL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f>+'1.2.1.'!U19</f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PLURIANUAL'!C29</f>
        <v xml:space="preserve">POBLACION VULNERABLE </v>
      </c>
      <c r="E20" s="132"/>
      <c r="J20" s="257" t="s">
        <v>107</v>
      </c>
      <c r="K20" s="257"/>
      <c r="L20" s="47" t="s">
        <v>448</v>
      </c>
      <c r="N20" s="56"/>
      <c r="O20" s="248" t="str">
        <f>+'MATRIZ PLURIANUAL'!F29</f>
        <v xml:space="preserve">ATENDER Y BENEFICIAR AL 100% DE LA POBLACION VULNERABLE CON PROGRAMAS, PROYECTOS Y REDES DE PROTECCION </v>
      </c>
      <c r="P20" s="249"/>
      <c r="Q20" s="249"/>
      <c r="R20" s="249"/>
      <c r="S20" s="249"/>
      <c r="T20" s="249"/>
      <c r="U20" s="250"/>
      <c r="V20" s="250"/>
      <c r="W20" s="56"/>
      <c r="X20" s="124">
        <f>L43</f>
        <v>578</v>
      </c>
      <c r="Y20" s="40" t="s">
        <v>109</v>
      </c>
      <c r="Z20" s="234">
        <f>U19</f>
        <v>8463</v>
      </c>
      <c r="AA20" s="234"/>
      <c r="AC20" s="57">
        <f>(X20/Z20)*100</f>
        <v>6.8297294103745712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PLURIANUAL'!E29</f>
        <v xml:space="preserve">ATENCION A GRUPOS VULNERABLES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7.5" customHeight="1">
      <c r="A28" s="44"/>
      <c r="B28" s="74" t="s">
        <v>132</v>
      </c>
      <c r="C28" s="284" t="str">
        <f>+'MATRIZ PLURIANUAL'!N29</f>
        <v xml:space="preserve">ESTABLECIMIENTO DE CIEN (100) HUERTAS CASERAS PARA LA POBLACIÓN MÁS VULNERABLE.                                                                                                                         </v>
      </c>
      <c r="D28" s="285"/>
      <c r="E28" s="286"/>
      <c r="F28" s="140">
        <f>+'MATRIZ PLURIANUAL'!AF29</f>
        <v>60</v>
      </c>
      <c r="G28" s="76" t="s">
        <v>449</v>
      </c>
      <c r="H28" s="77">
        <v>60</v>
      </c>
      <c r="I28" s="76" t="s">
        <v>445</v>
      </c>
      <c r="J28" s="78">
        <f t="shared" ref="J28:J39" si="0">H28/F28*100</f>
        <v>100</v>
      </c>
      <c r="K28" s="131" t="s">
        <v>110</v>
      </c>
      <c r="L28" s="272">
        <v>578</v>
      </c>
      <c r="M28" s="278">
        <f>L28/$U$19*100</f>
        <v>6.8297294103745712</v>
      </c>
      <c r="N28" s="230" t="s">
        <v>110</v>
      </c>
      <c r="O28" s="141">
        <f>+'MATRIZ PLURIANUAL'!AI29</f>
        <v>12000</v>
      </c>
      <c r="P28" s="80"/>
      <c r="Q28" s="80"/>
      <c r="R28" s="83"/>
      <c r="S28" s="83"/>
      <c r="T28" s="80"/>
      <c r="U28" s="80"/>
      <c r="V28" s="84">
        <f>+'MATRIZ PLURIANUAL'!W29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64.5" customHeight="1">
      <c r="A29" s="44"/>
      <c r="B29" s="74" t="s">
        <v>136</v>
      </c>
      <c r="C29" s="260" t="str">
        <f>+'MATRIZ PLURIANUAL'!N30</f>
        <v xml:space="preserve">ATENDER A CINCUENTA (50) ADULTOS MAYORES VULNERABLES CON PROGRAMAS DE NUTRICIÓN, SALUD, RECREACIÓN Y TURISMO                                                                                            </v>
      </c>
      <c r="D29" s="261"/>
      <c r="E29" s="262"/>
      <c r="F29" s="77">
        <f>+'MATRIZ PLURIANUAL'!AF30</f>
        <v>40</v>
      </c>
      <c r="G29" s="76" t="s">
        <v>455</v>
      </c>
      <c r="H29" s="77">
        <v>40</v>
      </c>
      <c r="I29" s="76" t="s">
        <v>445</v>
      </c>
      <c r="J29" s="78">
        <f t="shared" si="0"/>
        <v>100</v>
      </c>
      <c r="K29" s="79" t="s">
        <v>110</v>
      </c>
      <c r="L29" s="273"/>
      <c r="M29" s="279"/>
      <c r="N29" s="231"/>
      <c r="O29" s="141">
        <f>+'MATRIZ PLURIANUAL'!AI30</f>
        <v>1000</v>
      </c>
      <c r="P29" s="80"/>
      <c r="Q29" s="82"/>
      <c r="R29" s="83"/>
      <c r="S29" s="83"/>
      <c r="T29" s="80"/>
      <c r="U29" s="80"/>
      <c r="V29" s="84">
        <f>+'MATRIZ PLURIANUAL'!W30</f>
        <v>20000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81" customHeight="1">
      <c r="A30" s="44"/>
      <c r="B30" s="85" t="s">
        <v>137</v>
      </c>
      <c r="C30" s="284" t="str">
        <f>+'MATRIZ PLURIANUAL'!N31</f>
        <v xml:space="preserve">IMPLEMENTAR UN (1) PROYECTO PRODUCTIVO CON ANCIANOS VINCULADOS AL ALBERGUE MUNICIPAL.                                                                                                                   </v>
      </c>
      <c r="D30" s="285"/>
      <c r="E30" s="286"/>
      <c r="F30" s="77">
        <f>+'MATRIZ PLURIANUAL'!AF31</f>
        <v>1</v>
      </c>
      <c r="G30" s="76" t="s">
        <v>456</v>
      </c>
      <c r="H30" s="77">
        <v>1</v>
      </c>
      <c r="I30" s="76" t="s">
        <v>445</v>
      </c>
      <c r="J30" s="78">
        <f t="shared" si="0"/>
        <v>100</v>
      </c>
      <c r="K30" s="79" t="s">
        <v>110</v>
      </c>
      <c r="L30" s="273"/>
      <c r="M30" s="279"/>
      <c r="N30" s="231"/>
      <c r="O30" s="141">
        <f>+'MATRIZ PLURIANUAL'!AI31</f>
        <v>2500</v>
      </c>
      <c r="P30" s="81"/>
      <c r="Q30" s="82"/>
      <c r="R30" s="83"/>
      <c r="S30" s="83"/>
      <c r="T30" s="80"/>
      <c r="U30" s="80"/>
      <c r="V30" s="84">
        <f>+'MATRIZ PLURIANUAL'!W31</f>
        <v>1E-3</v>
      </c>
      <c r="W30" s="80">
        <f>SUM(O30:U30)</f>
        <v>2500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75.75" customHeight="1">
      <c r="A31" s="44"/>
      <c r="B31" s="85" t="s">
        <v>430</v>
      </c>
      <c r="C31" s="284" t="str">
        <f>+'MATRIZ PLURIANUAL'!N32</f>
        <v xml:space="preserve">PROMOVER 4 CONVERSATORIOS DE ADULTOS CON PRODUCTORES AGROPECUARIOS.                                                                                                                                     </v>
      </c>
      <c r="D31" s="285"/>
      <c r="E31" s="286"/>
      <c r="F31" s="77">
        <f>+'MATRIZ PLURIANUAL'!AF32</f>
        <v>2</v>
      </c>
      <c r="G31" s="76" t="s">
        <v>457</v>
      </c>
      <c r="H31" s="77">
        <v>2</v>
      </c>
      <c r="I31" s="76" t="str">
        <f t="shared" ref="I31:I39" si="1">+G31</f>
        <v xml:space="preserve">CONVERSATORIOS </v>
      </c>
      <c r="J31" s="78">
        <f t="shared" si="0"/>
        <v>100</v>
      </c>
      <c r="K31" s="79" t="s">
        <v>110</v>
      </c>
      <c r="L31" s="273"/>
      <c r="M31" s="279"/>
      <c r="N31" s="231"/>
      <c r="O31" s="141">
        <f>+'MATRIZ PLURIANUAL'!AI32</f>
        <v>500</v>
      </c>
      <c r="P31" s="80"/>
      <c r="Q31" s="87"/>
      <c r="R31" s="87"/>
      <c r="S31" s="87"/>
      <c r="T31" s="87"/>
      <c r="U31" s="87"/>
      <c r="V31" s="84">
        <f>+'MATRIZ PLURIANUAL'!W32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53.25" customHeight="1">
      <c r="A32" s="44"/>
      <c r="B32" s="85" t="s">
        <v>431</v>
      </c>
      <c r="C32" s="260" t="str">
        <f>+'MATRIZ PLURIANUAL'!N33</f>
        <v xml:space="preserve">ELABORAR UN (1) CENSO DE LA POBLACIÓN CON DISCAPACIDAD Y DESPLAZADA.                                                                                                                                    </v>
      </c>
      <c r="D32" s="261"/>
      <c r="E32" s="262"/>
      <c r="F32" s="77">
        <f>+'MATRIZ PLURIANUAL'!T33</f>
        <v>1E-3</v>
      </c>
      <c r="G32" s="76" t="s">
        <v>458</v>
      </c>
      <c r="H32" s="77">
        <f>+'MATRIZ PLURIANUAL'!U33</f>
        <v>0</v>
      </c>
      <c r="I32" s="76" t="str">
        <f t="shared" si="1"/>
        <v xml:space="preserve">CENSO </v>
      </c>
      <c r="J32" s="78">
        <f t="shared" si="0"/>
        <v>0</v>
      </c>
      <c r="K32" s="79" t="s">
        <v>110</v>
      </c>
      <c r="L32" s="273"/>
      <c r="M32" s="279"/>
      <c r="N32" s="231"/>
      <c r="O32" s="141">
        <f>+'MATRIZ PLURIANUAL'!AI33</f>
        <v>0</v>
      </c>
      <c r="P32" s="87"/>
      <c r="Q32" s="87"/>
      <c r="R32" s="87"/>
      <c r="S32" s="87"/>
      <c r="T32" s="87"/>
      <c r="U32" s="87"/>
      <c r="V32" s="84">
        <f>+'MATRIZ PLURIANUAL'!W33</f>
        <v>1E-3</v>
      </c>
      <c r="W32" s="80">
        <f t="shared" ref="W32:W39" si="2">SUM(O32:U32)</f>
        <v>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75.75" customHeight="1">
      <c r="A33" s="44"/>
      <c r="B33" s="85" t="s">
        <v>432</v>
      </c>
      <c r="C33" s="266" t="str">
        <f>+'MATRIZ PLURIANUAL'!N34</f>
        <v xml:space="preserve">FORTALECIMIENTO DEL CENTRO DE VIDA SENSORIAL Y AMPLIAR SU COBERTURA EN UN 50%                                                                                                                           </v>
      </c>
      <c r="D33" s="267"/>
      <c r="E33" s="268"/>
      <c r="F33" s="77">
        <f>+'MATRIZ PLURIANUAL'!AF34</f>
        <v>0</v>
      </c>
      <c r="G33" s="76" t="s">
        <v>450</v>
      </c>
      <c r="H33" s="77">
        <f>+'MATRIZ PLURIANUAL'!U34</f>
        <v>0</v>
      </c>
      <c r="I33" s="76" t="str">
        <f t="shared" si="1"/>
        <v xml:space="preserve">PORCENTAJE </v>
      </c>
      <c r="J33" s="78" t="e">
        <f t="shared" si="0"/>
        <v>#DIV/0!</v>
      </c>
      <c r="K33" s="79" t="s">
        <v>110</v>
      </c>
      <c r="L33" s="273"/>
      <c r="M33" s="279"/>
      <c r="N33" s="231"/>
      <c r="O33" s="141">
        <f>+'MATRIZ PLURIANUAL'!AI34</f>
        <v>0</v>
      </c>
      <c r="P33" s="87"/>
      <c r="Q33" s="87"/>
      <c r="R33" s="87"/>
      <c r="S33" s="87"/>
      <c r="T33" s="87"/>
      <c r="U33" s="87"/>
      <c r="V33" s="84">
        <f>+'MATRIZ PLURIANUAL'!W34</f>
        <v>1E-3</v>
      </c>
      <c r="W33" s="80">
        <f t="shared" si="2"/>
        <v>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126.75" customHeight="1">
      <c r="A34" s="44"/>
      <c r="B34" s="85" t="s">
        <v>433</v>
      </c>
      <c r="C34" s="260" t="str">
        <f>+'MATRIZ PLURIANUAL'!N35</f>
        <v xml:space="preserve">VINCULAR A 100 PERSONAS DISCAPACITADAS EN LOS PROGRAMAS DE NUTRICIÓN, EDUCACIÓN, ATENCIÓN ESPECIAL Y ACTIVIDADES DEPORTIVAS Y RECREATIVAS                                                               </v>
      </c>
      <c r="D34" s="261"/>
      <c r="E34" s="262"/>
      <c r="F34" s="77">
        <f>+'MATRIZ PLURIANUAL'!AF35</f>
        <v>80</v>
      </c>
      <c r="G34" s="76" t="s">
        <v>459</v>
      </c>
      <c r="H34" s="77">
        <v>80</v>
      </c>
      <c r="I34" s="76" t="str">
        <f t="shared" si="1"/>
        <v>DISCAPACITADOS</v>
      </c>
      <c r="J34" s="78">
        <f t="shared" si="0"/>
        <v>100</v>
      </c>
      <c r="K34" s="79" t="s">
        <v>110</v>
      </c>
      <c r="L34" s="273"/>
      <c r="M34" s="279"/>
      <c r="N34" s="231"/>
      <c r="O34" s="141">
        <f>+'MATRIZ PLURIANUAL'!AI35</f>
        <v>9000</v>
      </c>
      <c r="P34" s="87"/>
      <c r="Q34" s="87"/>
      <c r="R34" s="87"/>
      <c r="S34" s="87"/>
      <c r="T34" s="87"/>
      <c r="U34" s="87"/>
      <c r="V34" s="84">
        <f>+'MATRIZ PLURIANUAL'!W35</f>
        <v>15000</v>
      </c>
      <c r="W34" s="80">
        <f t="shared" si="2"/>
        <v>9000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81.75" customHeight="1">
      <c r="A35" s="44"/>
      <c r="B35" s="85" t="s">
        <v>435</v>
      </c>
      <c r="C35" s="266" t="str">
        <f>+'MATRIZ PLURIANUAL'!N36</f>
        <v xml:space="preserve">REALIZAR UN (1) PROYECTO PRODUCTIVO CON PERSONAS VINCULADAS AL CENTRO DE VIDA SENSORIAL                                                                                                                 </v>
      </c>
      <c r="D35" s="267"/>
      <c r="E35" s="268"/>
      <c r="F35" s="77">
        <f>+'MATRIZ PLURIANUAL'!AF36</f>
        <v>0</v>
      </c>
      <c r="G35" s="76" t="s">
        <v>456</v>
      </c>
      <c r="H35" s="77">
        <f>+'MATRIZ PLURIANUAL'!U36</f>
        <v>0</v>
      </c>
      <c r="I35" s="76" t="str">
        <f t="shared" si="1"/>
        <v xml:space="preserve">PROYECTO </v>
      </c>
      <c r="J35" s="78" t="e">
        <f t="shared" si="0"/>
        <v>#DIV/0!</v>
      </c>
      <c r="K35" s="79" t="s">
        <v>110</v>
      </c>
      <c r="L35" s="273"/>
      <c r="M35" s="279"/>
      <c r="N35" s="231"/>
      <c r="O35" s="141">
        <f>+'MATRIZ PLURIANUAL'!AI36</f>
        <v>0</v>
      </c>
      <c r="P35" s="87"/>
      <c r="Q35" s="87"/>
      <c r="R35" s="87"/>
      <c r="S35" s="87"/>
      <c r="T35" s="87"/>
      <c r="U35" s="87"/>
      <c r="V35" s="84">
        <f>+'MATRIZ PLURIANUAL'!W36</f>
        <v>1E-3</v>
      </c>
      <c r="W35" s="80">
        <f t="shared" si="2"/>
        <v>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57.75" customHeight="1">
      <c r="A36" s="44"/>
      <c r="B36" s="85" t="s">
        <v>451</v>
      </c>
      <c r="C36" s="284" t="str">
        <f>+'MATRIZ PLURIANUAL'!N37</f>
        <v xml:space="preserve">CAPACITAR A 50 DISCAPACITADOS EN PROGRAMAS PRODUCTIVOS.                                                                                                                                                 </v>
      </c>
      <c r="D36" s="285"/>
      <c r="E36" s="286"/>
      <c r="F36" s="77">
        <f>+'MATRIZ PLURIANUAL'!AF37</f>
        <v>40</v>
      </c>
      <c r="G36" s="76" t="s">
        <v>459</v>
      </c>
      <c r="H36" s="77">
        <f>+'MATRIZ PLURIANUAL'!U37</f>
        <v>0</v>
      </c>
      <c r="I36" s="76" t="str">
        <f t="shared" si="1"/>
        <v>DISCAPACITADOS</v>
      </c>
      <c r="J36" s="78">
        <f t="shared" si="0"/>
        <v>0</v>
      </c>
      <c r="K36" s="79" t="s">
        <v>110</v>
      </c>
      <c r="L36" s="273"/>
      <c r="M36" s="279"/>
      <c r="N36" s="231"/>
      <c r="O36" s="141">
        <f>+'MATRIZ PLURIANUAL'!AI37</f>
        <v>1500</v>
      </c>
      <c r="P36" s="87"/>
      <c r="Q36" s="87"/>
      <c r="R36" s="87"/>
      <c r="S36" s="87"/>
      <c r="T36" s="87"/>
      <c r="U36" s="87"/>
      <c r="V36" s="84">
        <f>+'MATRIZ PLURIANUAL'!W37</f>
        <v>1E-3</v>
      </c>
      <c r="W36" s="80">
        <f t="shared" si="2"/>
        <v>1500</v>
      </c>
      <c r="X36" s="263" t="s">
        <v>134</v>
      </c>
      <c r="Y36" s="264"/>
      <c r="Z36" s="264"/>
      <c r="AA36" s="265"/>
      <c r="AB36" s="269"/>
      <c r="AC36" s="270"/>
      <c r="AD36" s="271"/>
      <c r="AE36" s="45"/>
    </row>
    <row r="37" spans="1:31" ht="58.5" customHeight="1">
      <c r="A37" s="44"/>
      <c r="B37" s="85" t="s">
        <v>452</v>
      </c>
      <c r="C37" s="260" t="str">
        <f>+'MATRIZ PLURIANUAL'!N38</f>
        <v xml:space="preserve">CAPACITAR A 20 DESPLAZADOS EN PROGRAMAS PRODUCTIVOS.                                                                                                                                                    </v>
      </c>
      <c r="D37" s="261"/>
      <c r="E37" s="262"/>
      <c r="F37" s="77">
        <f>+'MATRIZ PLURIANUAL'!AF38</f>
        <v>15</v>
      </c>
      <c r="G37" s="76" t="s">
        <v>460</v>
      </c>
      <c r="H37" s="77">
        <v>15</v>
      </c>
      <c r="I37" s="76" t="str">
        <f t="shared" si="1"/>
        <v>DESPLAZADOS</v>
      </c>
      <c r="J37" s="78">
        <f>H37/F37*100</f>
        <v>100</v>
      </c>
      <c r="K37" s="79" t="s">
        <v>110</v>
      </c>
      <c r="L37" s="273"/>
      <c r="M37" s="279"/>
      <c r="N37" s="231"/>
      <c r="O37" s="141">
        <f>+'MATRIZ PLURIANUAL'!AI38</f>
        <v>600</v>
      </c>
      <c r="P37" s="87"/>
      <c r="Q37" s="87"/>
      <c r="R37" s="87"/>
      <c r="S37" s="87"/>
      <c r="T37" s="87"/>
      <c r="U37" s="87"/>
      <c r="V37" s="84">
        <f>+'MATRIZ PLURIANUAL'!W38</f>
        <v>1E-3</v>
      </c>
      <c r="W37" s="80">
        <f t="shared" si="2"/>
        <v>600</v>
      </c>
      <c r="X37" s="263" t="s">
        <v>134</v>
      </c>
      <c r="Y37" s="264"/>
      <c r="Z37" s="264"/>
      <c r="AA37" s="265"/>
      <c r="AB37" s="269"/>
      <c r="AC37" s="270"/>
      <c r="AD37" s="271"/>
      <c r="AE37" s="45"/>
    </row>
    <row r="38" spans="1:31" ht="68.25" customHeight="1">
      <c r="A38" s="44"/>
      <c r="B38" s="85" t="s">
        <v>453</v>
      </c>
      <c r="C38" s="266" t="str">
        <f>+'MATRIZ PLURIANUAL'!N39</f>
        <v xml:space="preserve">IMPLEMENTAR (1) UN MEDIO DE TRANSPORTE A NIÑOS DEL SECTOR RURAL CON DISCAPACIDAD                                                                                                                        </v>
      </c>
      <c r="D38" s="267"/>
      <c r="E38" s="268"/>
      <c r="F38" s="77">
        <f>+'MATRIZ PLURIANUAL'!AF39</f>
        <v>0</v>
      </c>
      <c r="G38" s="76" t="s">
        <v>461</v>
      </c>
      <c r="H38" s="77">
        <f>+'MATRIZ PLURIANUAL'!U39</f>
        <v>0</v>
      </c>
      <c r="I38" s="76" t="str">
        <f t="shared" si="1"/>
        <v xml:space="preserve">MEDIO DE TRANSPORTE </v>
      </c>
      <c r="J38" s="78" t="e">
        <f>H38/F38*100</f>
        <v>#DIV/0!</v>
      </c>
      <c r="K38" s="79" t="s">
        <v>110</v>
      </c>
      <c r="L38" s="273"/>
      <c r="M38" s="279"/>
      <c r="N38" s="231"/>
      <c r="O38" s="141">
        <f>+'MATRIZ PLURIANUAL'!AI39</f>
        <v>0</v>
      </c>
      <c r="P38" s="87"/>
      <c r="Q38" s="87"/>
      <c r="R38" s="87"/>
      <c r="S38" s="87"/>
      <c r="T38" s="87"/>
      <c r="U38" s="87"/>
      <c r="V38" s="84">
        <f>+'MATRIZ PLURIANUAL'!W39</f>
        <v>1E-3</v>
      </c>
      <c r="W38" s="80">
        <f t="shared" si="2"/>
        <v>0</v>
      </c>
      <c r="X38" s="263" t="s">
        <v>134</v>
      </c>
      <c r="Y38" s="264"/>
      <c r="Z38" s="264"/>
      <c r="AA38" s="265"/>
      <c r="AB38" s="269"/>
      <c r="AC38" s="270"/>
      <c r="AD38" s="271"/>
      <c r="AE38" s="45"/>
    </row>
    <row r="39" spans="1:31" ht="98.25" customHeight="1">
      <c r="A39" s="44"/>
      <c r="B39" s="85" t="s">
        <v>454</v>
      </c>
      <c r="C39" s="284" t="str">
        <f>+'MATRIZ PLURIANUAL'!N40</f>
        <v xml:space="preserve">REALIZAR POR LO MENOS CUATRO (4) PROYECTOS PARA LA POBLACIÓN VULNERABLE Y DESPLAZAMIENTO FORZADO.                                                                                                       </v>
      </c>
      <c r="D39" s="285"/>
      <c r="E39" s="286"/>
      <c r="F39" s="77">
        <f>+'MATRIZ PLURIANUAL'!AF40</f>
        <v>3</v>
      </c>
      <c r="G39" s="76" t="s">
        <v>462</v>
      </c>
      <c r="H39" s="77">
        <v>2</v>
      </c>
      <c r="I39" s="76" t="str">
        <f t="shared" si="1"/>
        <v xml:space="preserve">PROYECTOS </v>
      </c>
      <c r="J39" s="78">
        <f t="shared" si="0"/>
        <v>66.666666666666657</v>
      </c>
      <c r="K39" s="79" t="s">
        <v>110</v>
      </c>
      <c r="L39" s="273"/>
      <c r="M39" s="279"/>
      <c r="N39" s="231"/>
      <c r="O39" s="141">
        <f>+'MATRIZ PLURIANUAL'!AI40</f>
        <v>2000</v>
      </c>
      <c r="P39" s="87"/>
      <c r="Q39" s="87"/>
      <c r="R39" s="87"/>
      <c r="S39" s="87"/>
      <c r="T39" s="87"/>
      <c r="U39" s="87"/>
      <c r="V39" s="84">
        <f>+'MATRIZ PLURIANUAL'!W40</f>
        <v>3500</v>
      </c>
      <c r="W39" s="80">
        <f t="shared" si="2"/>
        <v>2000</v>
      </c>
      <c r="X39" s="263" t="s">
        <v>134</v>
      </c>
      <c r="Y39" s="264"/>
      <c r="Z39" s="264"/>
      <c r="AA39" s="265"/>
      <c r="AB39" s="269"/>
      <c r="AC39" s="270"/>
      <c r="AD39" s="271"/>
      <c r="AE39" s="45"/>
    </row>
    <row r="40" spans="1:31">
      <c r="A40" s="44"/>
      <c r="B40" s="85"/>
      <c r="C40" s="266"/>
      <c r="D40" s="267"/>
      <c r="E40" s="268"/>
      <c r="F40" s="77"/>
      <c r="G40" s="76"/>
      <c r="H40" s="77"/>
      <c r="I40" s="76"/>
      <c r="J40" s="78"/>
      <c r="K40" s="79"/>
      <c r="L40" s="136"/>
      <c r="M40" s="137"/>
      <c r="N40" s="138"/>
      <c r="O40" s="80"/>
      <c r="P40" s="87"/>
      <c r="Q40" s="87"/>
      <c r="R40" s="87"/>
      <c r="S40" s="87"/>
      <c r="T40" s="87"/>
      <c r="U40" s="87"/>
      <c r="V40" s="84"/>
      <c r="W40" s="80"/>
      <c r="X40" s="263"/>
      <c r="Y40" s="264"/>
      <c r="Z40" s="264"/>
      <c r="AA40" s="265"/>
      <c r="AB40" s="269"/>
      <c r="AC40" s="270"/>
      <c r="AD40" s="271"/>
      <c r="AE40" s="45"/>
    </row>
    <row r="41" spans="1:31" ht="12.75" customHeight="1">
      <c r="A41" s="44"/>
      <c r="B41" s="87"/>
      <c r="C41" s="88"/>
      <c r="D41" s="89"/>
      <c r="E41" s="90"/>
      <c r="F41" s="88"/>
      <c r="G41" s="90"/>
      <c r="H41" s="89"/>
      <c r="I41" s="90"/>
      <c r="J41" s="88"/>
      <c r="K41" s="90"/>
      <c r="L41" s="91"/>
      <c r="M41" s="92"/>
      <c r="N41" s="86"/>
      <c r="O41" s="93"/>
      <c r="P41" s="93"/>
      <c r="Q41" s="93"/>
      <c r="R41" s="93"/>
      <c r="S41" s="93"/>
      <c r="T41" s="93"/>
      <c r="U41" s="93"/>
      <c r="V41" s="93"/>
      <c r="W41" s="93"/>
      <c r="X41" s="263"/>
      <c r="Y41" s="264"/>
      <c r="Z41" s="264"/>
      <c r="AA41" s="265"/>
      <c r="AB41" s="269"/>
      <c r="AC41" s="270"/>
      <c r="AD41" s="271"/>
      <c r="AE41" s="45"/>
    </row>
    <row r="42" spans="1:31" ht="13.5" thickBot="1">
      <c r="A42" s="44"/>
      <c r="B42" s="87"/>
      <c r="C42" s="95"/>
      <c r="D42" s="96"/>
      <c r="E42" s="97"/>
      <c r="F42" s="98"/>
      <c r="G42" s="99"/>
      <c r="H42" s="96"/>
      <c r="I42" s="99"/>
      <c r="J42" s="95"/>
      <c r="K42" s="97"/>
      <c r="L42" s="100"/>
      <c r="M42" s="101"/>
      <c r="N42" s="102"/>
      <c r="O42" s="103"/>
      <c r="P42" s="103"/>
      <c r="Q42" s="103"/>
      <c r="R42" s="103"/>
      <c r="S42" s="103"/>
      <c r="T42" s="103"/>
      <c r="U42" s="103"/>
      <c r="V42" s="103"/>
      <c r="W42" s="103"/>
      <c r="X42" s="263"/>
      <c r="Y42" s="264"/>
      <c r="Z42" s="264"/>
      <c r="AA42" s="265"/>
      <c r="AB42" s="269"/>
      <c r="AC42" s="270"/>
      <c r="AD42" s="271"/>
      <c r="AE42" s="45"/>
    </row>
    <row r="43" spans="1:31" ht="13.5" thickBot="1">
      <c r="A43" s="44"/>
      <c r="B43" s="104"/>
      <c r="C43" s="258" t="s">
        <v>138</v>
      </c>
      <c r="D43" s="258"/>
      <c r="E43" s="258"/>
      <c r="F43" s="105"/>
      <c r="G43" s="106"/>
      <c r="H43" s="107"/>
      <c r="I43" s="108"/>
      <c r="J43" s="109"/>
      <c r="K43" s="108"/>
      <c r="L43" s="110">
        <f>SUM(L28:L42)</f>
        <v>578</v>
      </c>
      <c r="M43" s="111">
        <f>SUM(M28:M42)</f>
        <v>6.8297294103745712</v>
      </c>
      <c r="N43" s="112" t="s">
        <v>110</v>
      </c>
      <c r="O43" s="113">
        <f t="shared" ref="O43:U43" si="3">SUM(O27:O42)</f>
        <v>29100</v>
      </c>
      <c r="P43" s="113">
        <f t="shared" si="3"/>
        <v>0</v>
      </c>
      <c r="Q43" s="113">
        <f t="shared" si="3"/>
        <v>0</v>
      </c>
      <c r="R43" s="113">
        <f t="shared" si="3"/>
        <v>0</v>
      </c>
      <c r="S43" s="113">
        <f t="shared" si="3"/>
        <v>0</v>
      </c>
      <c r="T43" s="113">
        <f t="shared" si="3"/>
        <v>0</v>
      </c>
      <c r="U43" s="113">
        <f t="shared" si="3"/>
        <v>0</v>
      </c>
      <c r="V43" s="113">
        <f>SUM(V28:V42)</f>
        <v>38500.008999999991</v>
      </c>
      <c r="W43" s="113">
        <f>SUM(W27:W42)</f>
        <v>15600</v>
      </c>
      <c r="X43" s="114"/>
      <c r="Y43" s="115"/>
      <c r="Z43" s="115"/>
      <c r="AA43" s="99"/>
      <c r="AB43" s="98"/>
      <c r="AC43" s="115"/>
      <c r="AD43" s="99"/>
      <c r="AE43" s="45"/>
    </row>
    <row r="44" spans="1:31">
      <c r="A44" s="44"/>
      <c r="AE44" s="45"/>
    </row>
    <row r="45" spans="1:31">
      <c r="A45" s="44"/>
      <c r="C45" s="46"/>
      <c r="V45" s="46"/>
      <c r="AE45" s="45"/>
    </row>
    <row r="46" spans="1:31">
      <c r="A46" s="44"/>
      <c r="J46" s="116"/>
      <c r="AE46" s="45"/>
    </row>
    <row r="47" spans="1:31" ht="13.5" thickBot="1">
      <c r="A47" s="117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9"/>
    </row>
    <row r="50" spans="3:3">
      <c r="C50" s="125" t="s">
        <v>139</v>
      </c>
    </row>
  </sheetData>
  <mergeCells count="67">
    <mergeCell ref="L28:L39"/>
    <mergeCell ref="M28:M39"/>
    <mergeCell ref="N28:N39"/>
    <mergeCell ref="AB29:AD29"/>
    <mergeCell ref="X32:AA32"/>
    <mergeCell ref="AB32:AD32"/>
    <mergeCell ref="X33:AA33"/>
    <mergeCell ref="AB35:AD35"/>
    <mergeCell ref="AB33:AD33"/>
    <mergeCell ref="X38:AA38"/>
    <mergeCell ref="AB38:AD38"/>
    <mergeCell ref="X34:AA34"/>
    <mergeCell ref="X35:AA35"/>
    <mergeCell ref="X39:AA39"/>
    <mergeCell ref="AB39:AD39"/>
    <mergeCell ref="X37:AA37"/>
    <mergeCell ref="C39:E39"/>
    <mergeCell ref="C40:E40"/>
    <mergeCell ref="C31:E31"/>
    <mergeCell ref="C32:E32"/>
    <mergeCell ref="C33:E33"/>
    <mergeCell ref="C34:E34"/>
    <mergeCell ref="C38:E38"/>
    <mergeCell ref="C35:E35"/>
    <mergeCell ref="C37:E37"/>
    <mergeCell ref="C36:E36"/>
    <mergeCell ref="C43:E43"/>
    <mergeCell ref="AB23:AD26"/>
    <mergeCell ref="W24:W26"/>
    <mergeCell ref="B23:N23"/>
    <mergeCell ref="O23:W23"/>
    <mergeCell ref="C30:E30"/>
    <mergeCell ref="C28:E28"/>
    <mergeCell ref="X30:AA30"/>
    <mergeCell ref="AB30:AD30"/>
    <mergeCell ref="X31:AA31"/>
    <mergeCell ref="AB31:AD31"/>
    <mergeCell ref="X28:AA28"/>
    <mergeCell ref="C29:E29"/>
    <mergeCell ref="X29:AA29"/>
    <mergeCell ref="AB34:AD34"/>
    <mergeCell ref="AB28:AD28"/>
    <mergeCell ref="J20:K20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B13:Z13"/>
    <mergeCell ref="V24:V26"/>
    <mergeCell ref="F24:G26"/>
    <mergeCell ref="J24:K26"/>
    <mergeCell ref="D21:J21"/>
    <mergeCell ref="M24:N26"/>
    <mergeCell ref="AB37:AD37"/>
    <mergeCell ref="X36:AA36"/>
    <mergeCell ref="X42:AA42"/>
    <mergeCell ref="AB42:AD42"/>
    <mergeCell ref="X40:AA40"/>
    <mergeCell ref="AB40:AD40"/>
    <mergeCell ref="X41:AA41"/>
    <mergeCell ref="AB41:AD41"/>
    <mergeCell ref="AB36:AD36"/>
  </mergeCells>
  <phoneticPr fontId="0" type="noConversion"/>
  <hyperlinks>
    <hyperlink ref="C50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6"/>
  <sheetViews>
    <sheetView view="pageBreakPreview" zoomScale="80" zoomScaleNormal="85" zoomScaleSheetLayoutView="80" zoomScalePageLayoutView="85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5.1406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41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</f>
        <v xml:space="preserve">FORTALECIMIENTO SOCIAL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f>+'1.1.3.'!U19</f>
        <v>1712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PLURIANUAL'!C41</f>
        <v xml:space="preserve">ALIMENTACION ESCOLAR </v>
      </c>
      <c r="E20" s="132"/>
      <c r="J20" s="257" t="s">
        <v>107</v>
      </c>
      <c r="K20" s="257"/>
      <c r="L20" s="47" t="s">
        <v>463</v>
      </c>
      <c r="N20" s="56"/>
      <c r="O20" s="248" t="str">
        <f>+'MATRIZ PLURIANUAL'!F41</f>
        <v xml:space="preserve">CUBRIR EL 90 % DE LOS ESCOLARES CON NUTRICION                                        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L39</f>
        <v>1520</v>
      </c>
      <c r="Y20" s="40" t="s">
        <v>109</v>
      </c>
      <c r="Z20" s="234">
        <f>U19</f>
        <v>1712</v>
      </c>
      <c r="AA20" s="234"/>
      <c r="AC20" s="57">
        <f>(X20/Z20)*100</f>
        <v>88.785046728971963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PLURIANUAL'!E41</f>
        <v xml:space="preserve">PROGRAMAS DE NUTRICION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66.75" customHeight="1">
      <c r="A28" s="44"/>
      <c r="B28" s="74" t="s">
        <v>132</v>
      </c>
      <c r="C28" s="260" t="str">
        <f>+'MATRIZ PLURIANUAL'!N41</f>
        <v xml:space="preserve">DAR AL 90% DE LOS ALUMNOS RACION DE ALIMENTOS DURANTE EL CALENDARIO ESCOLAR                                                                                                                             </v>
      </c>
      <c r="D28" s="261"/>
      <c r="E28" s="262"/>
      <c r="F28" s="75">
        <f>+'MATRIZ PLURIANUAL'!AF41</f>
        <v>95</v>
      </c>
      <c r="G28" s="76" t="s">
        <v>133</v>
      </c>
      <c r="H28" s="77">
        <v>95</v>
      </c>
      <c r="I28" s="76" t="str">
        <f>G28</f>
        <v>MANTEN.</v>
      </c>
      <c r="J28" s="78">
        <f>H28/F28*100</f>
        <v>100</v>
      </c>
      <c r="K28" s="79" t="s">
        <v>110</v>
      </c>
      <c r="L28" s="272">
        <v>1520</v>
      </c>
      <c r="M28" s="278">
        <f>L28/$U$19*100</f>
        <v>88.785046728971963</v>
      </c>
      <c r="N28" s="230" t="s">
        <v>110</v>
      </c>
      <c r="O28" s="80">
        <f>+'MATRIZ PLURIANUAL'!AI41</f>
        <v>2500</v>
      </c>
      <c r="P28" s="81"/>
      <c r="Q28" s="82"/>
      <c r="R28" s="83"/>
      <c r="S28" s="83"/>
      <c r="T28" s="80"/>
      <c r="U28" s="80"/>
      <c r="V28" s="84">
        <f>+'MATRIZ PLURIANUAL'!W41</f>
        <v>6500</v>
      </c>
      <c r="W28" s="80">
        <f>SUM(O28:U28)</f>
        <v>2500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97.5" customHeight="1">
      <c r="A29" s="44"/>
      <c r="B29" s="74" t="s">
        <v>136</v>
      </c>
      <c r="C29" s="260" t="str">
        <f>+'MATRIZ PLURIANUAL'!N42</f>
        <v xml:space="preserve">REALIZAR UN PROGRAMA DE DESPARASITACION MENSUALEMTNE PARA LA TOTALIDAD DE  LA POBLACION EN EDAD ESCOLAR                                                                                                 </v>
      </c>
      <c r="D29" s="261"/>
      <c r="E29" s="262"/>
      <c r="F29" s="75">
        <f>+'MATRIZ PLURIANUAL'!AF42</f>
        <v>30</v>
      </c>
      <c r="G29" s="76" t="s">
        <v>81</v>
      </c>
      <c r="H29" s="77">
        <v>30</v>
      </c>
      <c r="I29" s="76" t="str">
        <f>G29</f>
        <v xml:space="preserve">INVENT. </v>
      </c>
      <c r="J29" s="78">
        <f>H29/F29*100</f>
        <v>100</v>
      </c>
      <c r="K29" s="79" t="s">
        <v>110</v>
      </c>
      <c r="L29" s="273"/>
      <c r="M29" s="279"/>
      <c r="N29" s="231"/>
      <c r="O29" s="80">
        <f>+'MATRIZ PLURIANUAL'!AI42</f>
        <v>16000</v>
      </c>
      <c r="P29" s="81"/>
      <c r="Q29" s="82"/>
      <c r="R29" s="83"/>
      <c r="S29" s="83"/>
      <c r="T29" s="80"/>
      <c r="U29" s="80"/>
      <c r="V29" s="84">
        <f>+'MATRIZ PLURIANUAL'!W42</f>
        <v>1E-3</v>
      </c>
      <c r="W29" s="80">
        <f>SUM(O29:U29)</f>
        <v>16000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65.25" customHeight="1">
      <c r="A30" s="44"/>
      <c r="B30" s="85" t="s">
        <v>137</v>
      </c>
      <c r="C30" s="260" t="str">
        <f>+'MATRIZ PLURIANUAL'!N43</f>
        <v xml:space="preserve"> DAR AL 70% DE LOS ESTUDIANTESRACIONES DE ALIMENTACION DE REFUERZO                                                                                                                                      </v>
      </c>
      <c r="D30" s="261"/>
      <c r="E30" s="262"/>
      <c r="F30" s="75">
        <f>+'MATRIZ PLURIANUAL'!AF43</f>
        <v>50</v>
      </c>
      <c r="G30" s="76" t="s">
        <v>82</v>
      </c>
      <c r="H30" s="77">
        <v>50</v>
      </c>
      <c r="I30" s="76" t="str">
        <f>G30</f>
        <v xml:space="preserve">ALUMNOS </v>
      </c>
      <c r="J30" s="78">
        <f>H30/F30*100</f>
        <v>100</v>
      </c>
      <c r="K30" s="79" t="s">
        <v>110</v>
      </c>
      <c r="L30" s="274"/>
      <c r="M30" s="280"/>
      <c r="N30" s="232"/>
      <c r="O30" s="80">
        <f>+'MATRIZ PLURIANUAL'!AI43</f>
        <v>7500</v>
      </c>
      <c r="P30" s="80"/>
      <c r="Q30" s="82"/>
      <c r="R30" s="83"/>
      <c r="S30" s="83"/>
      <c r="T30" s="80"/>
      <c r="U30" s="80"/>
      <c r="V30" s="84">
        <f>+'MATRIZ PLURIANUAL'!W43</f>
        <v>1E-3</v>
      </c>
      <c r="W30" s="80">
        <f>SUM(O30:U30)</f>
        <v>7500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>
      <c r="A31" s="44"/>
      <c r="B31" s="87"/>
      <c r="C31" s="88"/>
      <c r="D31" s="89"/>
      <c r="E31" s="90"/>
      <c r="F31" s="88"/>
      <c r="G31" s="90"/>
      <c r="H31" s="89"/>
      <c r="I31" s="90"/>
      <c r="J31" s="88"/>
      <c r="K31" s="90"/>
      <c r="L31" s="91"/>
      <c r="M31" s="92"/>
      <c r="N31" s="86"/>
      <c r="O31" s="87"/>
      <c r="P31" s="87"/>
      <c r="Q31" s="87"/>
      <c r="R31" s="87"/>
      <c r="S31" s="87"/>
      <c r="T31" s="87"/>
      <c r="U31" s="87"/>
      <c r="V31" s="87"/>
      <c r="W31" s="87"/>
      <c r="X31" s="88"/>
      <c r="Y31" s="89"/>
      <c r="Z31" s="89"/>
      <c r="AA31" s="90"/>
      <c r="AB31" s="88"/>
      <c r="AC31" s="89"/>
      <c r="AD31" s="90"/>
      <c r="AE31" s="45"/>
    </row>
    <row r="32" spans="1:31">
      <c r="A32" s="44"/>
      <c r="B32" s="87"/>
      <c r="C32" s="88"/>
      <c r="D32" s="89"/>
      <c r="E32" s="90"/>
      <c r="F32" s="88"/>
      <c r="G32" s="90"/>
      <c r="H32" s="89"/>
      <c r="I32" s="90"/>
      <c r="J32" s="88"/>
      <c r="K32" s="90"/>
      <c r="L32" s="91"/>
      <c r="M32" s="92"/>
      <c r="N32" s="86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9"/>
      <c r="Z32" s="89"/>
      <c r="AA32" s="90"/>
      <c r="AB32" s="88"/>
      <c r="AC32" s="89"/>
      <c r="AD32" s="90"/>
      <c r="AE32" s="45"/>
    </row>
    <row r="33" spans="1:31">
      <c r="A33" s="44"/>
      <c r="B33" s="87"/>
      <c r="C33" s="88"/>
      <c r="D33" s="89"/>
      <c r="E33" s="90"/>
      <c r="F33" s="88"/>
      <c r="G33" s="90"/>
      <c r="H33" s="89"/>
      <c r="I33" s="90"/>
      <c r="J33" s="88"/>
      <c r="K33" s="90"/>
      <c r="L33" s="91"/>
      <c r="M33" s="92"/>
      <c r="N33" s="86"/>
      <c r="O33" s="87"/>
      <c r="P33" s="87"/>
      <c r="Q33" s="87"/>
      <c r="R33" s="87"/>
      <c r="S33" s="87"/>
      <c r="T33" s="87"/>
      <c r="U33" s="87"/>
      <c r="V33" s="87"/>
      <c r="W33" s="87"/>
      <c r="X33" s="88"/>
      <c r="Y33" s="89"/>
      <c r="Z33" s="89"/>
      <c r="AA33" s="90"/>
      <c r="AB33" s="88"/>
      <c r="AC33" s="89"/>
      <c r="AD33" s="90"/>
      <c r="AE33" s="45"/>
    </row>
    <row r="34" spans="1:31">
      <c r="A34" s="44"/>
      <c r="B34" s="87"/>
      <c r="C34" s="88"/>
      <c r="D34" s="89"/>
      <c r="E34" s="90"/>
      <c r="F34" s="88"/>
      <c r="G34" s="90"/>
      <c r="H34" s="89"/>
      <c r="I34" s="90"/>
      <c r="J34" s="88"/>
      <c r="K34" s="90"/>
      <c r="L34" s="91"/>
      <c r="M34" s="92"/>
      <c r="N34" s="86"/>
      <c r="O34" s="87"/>
      <c r="P34" s="87"/>
      <c r="Q34" s="87"/>
      <c r="R34" s="87"/>
      <c r="S34" s="87"/>
      <c r="T34" s="87"/>
      <c r="U34" s="87"/>
      <c r="V34" s="87"/>
      <c r="W34" s="87"/>
      <c r="X34" s="88"/>
      <c r="Y34" s="89"/>
      <c r="Z34" s="89"/>
      <c r="AA34" s="90"/>
      <c r="AB34" s="88"/>
      <c r="AC34" s="89"/>
      <c r="AD34" s="90"/>
      <c r="AE34" s="45"/>
    </row>
    <row r="35" spans="1:31">
      <c r="A35" s="44"/>
      <c r="B35" s="87"/>
      <c r="C35" s="88"/>
      <c r="D35" s="89"/>
      <c r="E35" s="90"/>
      <c r="F35" s="88"/>
      <c r="G35" s="90"/>
      <c r="H35" s="89"/>
      <c r="I35" s="90"/>
      <c r="J35" s="88"/>
      <c r="K35" s="90"/>
      <c r="L35" s="91"/>
      <c r="M35" s="92"/>
      <c r="N35" s="86"/>
      <c r="O35" s="87"/>
      <c r="P35" s="87"/>
      <c r="Q35" s="87"/>
      <c r="R35" s="87"/>
      <c r="S35" s="87"/>
      <c r="T35" s="87"/>
      <c r="U35" s="87"/>
      <c r="V35" s="87"/>
      <c r="W35" s="87"/>
      <c r="X35" s="88"/>
      <c r="Y35" s="89"/>
      <c r="Z35" s="89"/>
      <c r="AA35" s="90"/>
      <c r="AB35" s="88"/>
      <c r="AC35" s="89"/>
      <c r="AD35" s="90"/>
      <c r="AE35" s="45"/>
    </row>
    <row r="36" spans="1:31">
      <c r="A36" s="44"/>
      <c r="B36" s="87"/>
      <c r="C36" s="88"/>
      <c r="D36" s="89"/>
      <c r="E36" s="90"/>
      <c r="F36" s="88"/>
      <c r="G36" s="90"/>
      <c r="H36" s="89"/>
      <c r="I36" s="90"/>
      <c r="J36" s="88"/>
      <c r="K36" s="90"/>
      <c r="L36" s="91"/>
      <c r="M36" s="92"/>
      <c r="N36" s="86"/>
      <c r="O36" s="87"/>
      <c r="P36" s="87"/>
      <c r="Q36" s="87"/>
      <c r="R36" s="87"/>
      <c r="S36" s="87"/>
      <c r="T36" s="87"/>
      <c r="U36" s="87"/>
      <c r="V36" s="87"/>
      <c r="W36" s="87"/>
      <c r="X36" s="88"/>
      <c r="Y36" s="89"/>
      <c r="Z36" s="89"/>
      <c r="AA36" s="90"/>
      <c r="AB36" s="88"/>
      <c r="AC36" s="89"/>
      <c r="AD36" s="90"/>
      <c r="AE36" s="45"/>
    </row>
    <row r="37" spans="1:31">
      <c r="A37" s="44"/>
      <c r="B37" s="87"/>
      <c r="C37" s="88"/>
      <c r="D37" s="89"/>
      <c r="E37" s="90"/>
      <c r="F37" s="88"/>
      <c r="G37" s="90"/>
      <c r="H37" s="89"/>
      <c r="I37" s="90"/>
      <c r="J37" s="88"/>
      <c r="K37" s="90"/>
      <c r="L37" s="91"/>
      <c r="M37" s="92"/>
      <c r="N37" s="86"/>
      <c r="O37" s="93"/>
      <c r="P37" s="93"/>
      <c r="Q37" s="93"/>
      <c r="R37" s="93"/>
      <c r="S37" s="93"/>
      <c r="T37" s="93"/>
      <c r="U37" s="93"/>
      <c r="V37" s="93"/>
      <c r="W37" s="93"/>
      <c r="X37" s="94"/>
      <c r="Y37" s="89"/>
      <c r="Z37" s="89"/>
      <c r="AA37" s="90"/>
      <c r="AB37" s="88"/>
      <c r="AC37" s="89"/>
      <c r="AD37" s="90"/>
      <c r="AE37" s="45"/>
    </row>
    <row r="38" spans="1:31" ht="13.5" thickBot="1">
      <c r="A38" s="44"/>
      <c r="B38" s="87"/>
      <c r="C38" s="95"/>
      <c r="D38" s="96"/>
      <c r="E38" s="97"/>
      <c r="F38" s="98"/>
      <c r="G38" s="99"/>
      <c r="H38" s="96"/>
      <c r="I38" s="99"/>
      <c r="J38" s="95"/>
      <c r="K38" s="97"/>
      <c r="L38" s="100"/>
      <c r="M38" s="101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94"/>
      <c r="Y38" s="89"/>
      <c r="Z38" s="89"/>
      <c r="AA38" s="90"/>
      <c r="AB38" s="88"/>
      <c r="AC38" s="89"/>
      <c r="AD38" s="90"/>
      <c r="AE38" s="45"/>
    </row>
    <row r="39" spans="1:31" ht="13.5" thickBot="1">
      <c r="A39" s="44"/>
      <c r="B39" s="104"/>
      <c r="C39" s="258" t="s">
        <v>138</v>
      </c>
      <c r="D39" s="258"/>
      <c r="E39" s="258"/>
      <c r="F39" s="105"/>
      <c r="G39" s="106"/>
      <c r="H39" s="107"/>
      <c r="I39" s="108"/>
      <c r="J39" s="109"/>
      <c r="K39" s="108"/>
      <c r="L39" s="110">
        <f>SUM(L28:L38)</f>
        <v>1520</v>
      </c>
      <c r="M39" s="111">
        <f>SUM(M28:M38)</f>
        <v>88.785046728971963</v>
      </c>
      <c r="N39" s="112" t="s">
        <v>110</v>
      </c>
      <c r="O39" s="113">
        <f t="shared" ref="O39:U39" si="0">SUM(O27:O38)</f>
        <v>26000</v>
      </c>
      <c r="P39" s="113">
        <f t="shared" si="0"/>
        <v>0</v>
      </c>
      <c r="Q39" s="113">
        <f t="shared" si="0"/>
        <v>0</v>
      </c>
      <c r="R39" s="113">
        <f t="shared" si="0"/>
        <v>0</v>
      </c>
      <c r="S39" s="113">
        <f t="shared" si="0"/>
        <v>0</v>
      </c>
      <c r="T39" s="113">
        <f t="shared" si="0"/>
        <v>0</v>
      </c>
      <c r="U39" s="113">
        <f t="shared" si="0"/>
        <v>0</v>
      </c>
      <c r="V39" s="113">
        <f>SUM(V28:V38)</f>
        <v>6500.0020000000004</v>
      </c>
      <c r="W39" s="113">
        <f>SUM(W27:W38)</f>
        <v>26000</v>
      </c>
      <c r="X39" s="114"/>
      <c r="Y39" s="115"/>
      <c r="Z39" s="115"/>
      <c r="AA39" s="99"/>
      <c r="AB39" s="98"/>
      <c r="AC39" s="115"/>
      <c r="AD39" s="99"/>
      <c r="AE39" s="45"/>
    </row>
    <row r="40" spans="1:31">
      <c r="A40" s="44"/>
      <c r="AE40" s="45"/>
    </row>
    <row r="41" spans="1:31">
      <c r="A41" s="44"/>
      <c r="C41" s="46"/>
      <c r="V41" s="46"/>
      <c r="AE41" s="45"/>
    </row>
    <row r="42" spans="1:31">
      <c r="A42" s="44"/>
      <c r="J42" s="116"/>
      <c r="AE42" s="45"/>
    </row>
    <row r="43" spans="1:31" ht="13.5" thickBot="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</row>
    <row r="46" spans="1:31">
      <c r="C46" s="125" t="s">
        <v>139</v>
      </c>
    </row>
  </sheetData>
  <mergeCells count="33">
    <mergeCell ref="B11:Z11"/>
    <mergeCell ref="B12:Z12"/>
    <mergeCell ref="Z20:AA20"/>
    <mergeCell ref="X23:AA26"/>
    <mergeCell ref="H24:I26"/>
    <mergeCell ref="L24:L26"/>
    <mergeCell ref="B24:B26"/>
    <mergeCell ref="D21:J21"/>
    <mergeCell ref="B13:Z13"/>
    <mergeCell ref="V24:V26"/>
    <mergeCell ref="O20:V21"/>
    <mergeCell ref="M24:N26"/>
    <mergeCell ref="C39:E39"/>
    <mergeCell ref="C30:E30"/>
    <mergeCell ref="C28:E28"/>
    <mergeCell ref="C29:E29"/>
    <mergeCell ref="J20:K20"/>
    <mergeCell ref="L28:L30"/>
    <mergeCell ref="M28:M30"/>
    <mergeCell ref="N28:N30"/>
    <mergeCell ref="W24:W26"/>
    <mergeCell ref="B23:N23"/>
    <mergeCell ref="O23:W23"/>
    <mergeCell ref="C24:E26"/>
    <mergeCell ref="F24:G26"/>
    <mergeCell ref="J24:K26"/>
    <mergeCell ref="X30:AA30"/>
    <mergeCell ref="AB30:AD30"/>
    <mergeCell ref="AB28:AD28"/>
    <mergeCell ref="AB23:AD26"/>
    <mergeCell ref="X28:AA28"/>
    <mergeCell ref="X29:AA29"/>
    <mergeCell ref="AB29:AD29"/>
  </mergeCells>
  <phoneticPr fontId="0" type="noConversion"/>
  <hyperlinks>
    <hyperlink ref="C46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9:AE45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2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</f>
        <v xml:space="preserve">FORTALECIMIENTO SOCIAL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f>+'1.3.1.'!U19</f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PLURIANUAL'!C41</f>
        <v xml:space="preserve">ALIMENTACION ESCOLAR </v>
      </c>
      <c r="E20" s="132"/>
      <c r="J20" s="257" t="s">
        <v>107</v>
      </c>
      <c r="K20" s="257"/>
      <c r="L20" s="47" t="s">
        <v>464</v>
      </c>
      <c r="N20" s="56"/>
      <c r="O20" s="248" t="str">
        <f>+'MATRIZ PLURIANUAL'!F44</f>
        <v xml:space="preserve">AMPLIAR EL PORCENTAJE DE PARTICIPACION EN CULTURA A UN 100%  DE LA POBLACION                                                                                                                            </v>
      </c>
      <c r="P20" s="249"/>
      <c r="Q20" s="249"/>
      <c r="R20" s="249"/>
      <c r="S20" s="249"/>
      <c r="T20" s="249"/>
      <c r="U20" s="250"/>
      <c r="V20" s="250"/>
      <c r="W20" s="56"/>
      <c r="X20" s="124">
        <f>L38</f>
        <v>7380</v>
      </c>
      <c r="Y20" s="40" t="s">
        <v>109</v>
      </c>
      <c r="Z20" s="234">
        <f>U19</f>
        <v>8463</v>
      </c>
      <c r="AA20" s="234"/>
      <c r="AC20" s="57">
        <f>(X20/Z20)*100</f>
        <v>87.203119461183974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PLURIANUAL'!E44</f>
        <v xml:space="preserve">CREAR AFINIDAD POR EL DEPORTE 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35" t="s">
        <v>114</v>
      </c>
      <c r="Y23" s="235"/>
      <c r="Z23" s="235"/>
      <c r="AA23" s="235"/>
      <c r="AB23" s="259" t="s">
        <v>115</v>
      </c>
      <c r="AC23" s="259"/>
      <c r="AD23" s="259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35"/>
      <c r="Y24" s="235"/>
      <c r="Z24" s="235"/>
      <c r="AA24" s="235"/>
      <c r="AB24" s="259"/>
      <c r="AC24" s="259"/>
      <c r="AD24" s="259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35"/>
      <c r="Y25" s="235"/>
      <c r="Z25" s="235"/>
      <c r="AA25" s="235"/>
      <c r="AB25" s="259"/>
      <c r="AC25" s="259"/>
      <c r="AD25" s="259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35"/>
      <c r="Y26" s="235"/>
      <c r="Z26" s="235"/>
      <c r="AA26" s="235"/>
      <c r="AB26" s="259"/>
      <c r="AC26" s="259"/>
      <c r="AD26" s="259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54.75" customHeight="1">
      <c r="A28" s="44"/>
      <c r="B28" s="74" t="s">
        <v>132</v>
      </c>
      <c r="C28" s="266" t="str">
        <f>+'MATRIZ PLURIANUAL'!N44</f>
        <v xml:space="preserve">MEJORAMIENTO Y ADECUACIÓN DEL 75 %  DEL CAMPO DE FÚTBOL DEL MUNICIPIO.                                                                                                                                  </v>
      </c>
      <c r="D28" s="267"/>
      <c r="E28" s="268"/>
      <c r="F28" s="140">
        <f>+'MATRIZ PLURIANUAL'!AF44</f>
        <v>50</v>
      </c>
      <c r="G28" s="76" t="s">
        <v>468</v>
      </c>
      <c r="H28" s="77">
        <v>40</v>
      </c>
      <c r="I28" s="76" t="s">
        <v>445</v>
      </c>
      <c r="J28" s="78">
        <f t="shared" ref="J28:J34" si="0">H28/F28*100</f>
        <v>80</v>
      </c>
      <c r="K28" s="131" t="s">
        <v>110</v>
      </c>
      <c r="L28" s="272">
        <v>7380</v>
      </c>
      <c r="M28" s="278">
        <f>L28/$U$19*100</f>
        <v>87.203119461183974</v>
      </c>
      <c r="N28" s="230" t="s">
        <v>110</v>
      </c>
      <c r="O28" s="141">
        <f>+'MATRIZ PLURIANUAL'!AI44</f>
        <v>6500</v>
      </c>
      <c r="P28" s="80"/>
      <c r="Q28" s="80"/>
      <c r="R28" s="83"/>
      <c r="S28" s="83"/>
      <c r="T28" s="80"/>
      <c r="U28" s="80"/>
      <c r="V28" s="84">
        <f>+'MATRIZ PLURIANUAL'!W44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45">
      <c r="A29" s="44"/>
      <c r="B29" s="74" t="s">
        <v>136</v>
      </c>
      <c r="C29" s="266" t="str">
        <f>+'MATRIZ PLURIANUAL'!N45</f>
        <v xml:space="preserve">ADECUACIÓN DE CUATRO (4) CANCHAS MÚLTIPLES EN EL AREA URBANA Y RURAL.                                                                                                                                   </v>
      </c>
      <c r="D29" s="267"/>
      <c r="E29" s="268"/>
      <c r="F29" s="140">
        <f>+'MATRIZ PLURIANUAL'!AF45</f>
        <v>3</v>
      </c>
      <c r="G29" s="76" t="s">
        <v>469</v>
      </c>
      <c r="H29" s="77">
        <v>3</v>
      </c>
      <c r="I29" s="76" t="s">
        <v>445</v>
      </c>
      <c r="J29" s="78">
        <f t="shared" si="0"/>
        <v>100</v>
      </c>
      <c r="K29" s="79" t="s">
        <v>110</v>
      </c>
      <c r="L29" s="273"/>
      <c r="M29" s="279"/>
      <c r="N29" s="231"/>
      <c r="O29" s="141">
        <f>+'MATRIZ PLURIANUAL'!AI45</f>
        <v>5000</v>
      </c>
      <c r="P29" s="80"/>
      <c r="Q29" s="82"/>
      <c r="R29" s="83"/>
      <c r="S29" s="83"/>
      <c r="T29" s="80"/>
      <c r="U29" s="80"/>
      <c r="V29" s="84">
        <f>+'MATRIZ PLURIANUAL'!W45</f>
        <v>15000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45">
      <c r="A30" s="44"/>
      <c r="B30" s="85" t="s">
        <v>137</v>
      </c>
      <c r="C30" s="266" t="str">
        <f>+'MATRIZ PLURIANUAL'!N46</f>
        <v xml:space="preserve">ADECUAR EL100 % DEL PARQUE PRINCIPAL                                                                                                                                                                    </v>
      </c>
      <c r="D30" s="267"/>
      <c r="E30" s="268"/>
      <c r="F30" s="140">
        <f>+'MATRIZ PLURIANUAL'!AF46</f>
        <v>75</v>
      </c>
      <c r="G30" s="76" t="s">
        <v>468</v>
      </c>
      <c r="H30" s="77">
        <v>75</v>
      </c>
      <c r="I30" s="76" t="s">
        <v>445</v>
      </c>
      <c r="J30" s="78">
        <f t="shared" si="0"/>
        <v>100</v>
      </c>
      <c r="K30" s="79" t="s">
        <v>110</v>
      </c>
      <c r="L30" s="273"/>
      <c r="M30" s="279"/>
      <c r="N30" s="231"/>
      <c r="O30" s="141">
        <f>+'MATRIZ PLURIANUAL'!AI46</f>
        <v>12000</v>
      </c>
      <c r="P30" s="81"/>
      <c r="Q30" s="82"/>
      <c r="R30" s="83"/>
      <c r="S30" s="83"/>
      <c r="T30" s="80"/>
      <c r="U30" s="80"/>
      <c r="V30" s="84">
        <f>+'MATRIZ PLURIANUAL'!W46</f>
        <v>13400</v>
      </c>
      <c r="W30" s="80">
        <f>SUM(O30:U30)</f>
        <v>12000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66" customHeight="1">
      <c r="A31" s="44"/>
      <c r="B31" s="85" t="s">
        <v>430</v>
      </c>
      <c r="C31" s="266" t="str">
        <f>+'MATRIZ PLURIANUAL'!N47</f>
        <v xml:space="preserve">MEJORAMIENTO DE CUATRO (4) PARQUES INFANTILES EN EL MUNICIPIO                                                                                                                                           </v>
      </c>
      <c r="D31" s="267"/>
      <c r="E31" s="268"/>
      <c r="F31" s="140">
        <f>+'MATRIZ PLURIANUAL'!AF47</f>
        <v>3</v>
      </c>
      <c r="G31" s="76" t="s">
        <v>467</v>
      </c>
      <c r="H31" s="77">
        <v>3</v>
      </c>
      <c r="I31" s="76" t="str">
        <f>+G31</f>
        <v>PARQUES</v>
      </c>
      <c r="J31" s="78">
        <f t="shared" si="0"/>
        <v>100</v>
      </c>
      <c r="K31" s="79" t="s">
        <v>110</v>
      </c>
      <c r="L31" s="273"/>
      <c r="M31" s="279"/>
      <c r="N31" s="231"/>
      <c r="O31" s="141">
        <f>+'MATRIZ PLURIANUAL'!AI47</f>
        <v>11500</v>
      </c>
      <c r="P31" s="80"/>
      <c r="Q31" s="87"/>
      <c r="R31" s="87"/>
      <c r="S31" s="87"/>
      <c r="T31" s="87"/>
      <c r="U31" s="87"/>
      <c r="V31" s="84">
        <f>+'MATRIZ PLURIANUAL'!W47</f>
        <v>11980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97.5" customHeight="1">
      <c r="A32" s="44"/>
      <c r="B32" s="85" t="s">
        <v>431</v>
      </c>
      <c r="C32" s="266" t="str">
        <f>+'MATRIZ PLURIANUAL'!N48</f>
        <v xml:space="preserve">INTEGRAR A CUATRO (4) GRUPOS DE POBLACIÓN EN ACTIVIDADES RECREATIVAS Y DEPORTIVAS. (NIÑEZ, ADULTOS MAYORES, JÓVENES, DISCAPACITADOS Y POBLACIÓN VULNERABLE)                                             </v>
      </c>
      <c r="D32" s="267"/>
      <c r="E32" s="268"/>
      <c r="F32" s="140">
        <f>+'MATRIZ PLURIANUAL'!AF48</f>
        <v>3</v>
      </c>
      <c r="G32" s="76" t="s">
        <v>466</v>
      </c>
      <c r="H32" s="77">
        <v>3</v>
      </c>
      <c r="I32" s="76" t="str">
        <f>+G32</f>
        <v>GRUPOS</v>
      </c>
      <c r="J32" s="78">
        <f t="shared" si="0"/>
        <v>100</v>
      </c>
      <c r="K32" s="79" t="s">
        <v>110</v>
      </c>
      <c r="L32" s="273"/>
      <c r="M32" s="279"/>
      <c r="N32" s="231"/>
      <c r="O32" s="141">
        <f>+'MATRIZ PLURIANUAL'!AI48</f>
        <v>29325</v>
      </c>
      <c r="P32" s="87"/>
      <c r="Q32" s="87"/>
      <c r="R32" s="87"/>
      <c r="S32" s="87"/>
      <c r="T32" s="87"/>
      <c r="U32" s="87"/>
      <c r="V32" s="84">
        <f>+'MATRIZ PLURIANUAL'!W48</f>
        <v>29325</v>
      </c>
      <c r="W32" s="80">
        <f>SUM(O32:U32)</f>
        <v>29325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75.75" customHeight="1">
      <c r="A33" s="44"/>
      <c r="B33" s="85" t="s">
        <v>432</v>
      </c>
      <c r="C33" s="266" t="str">
        <f>+'MATRIZ PLURIANUAL'!N49</f>
        <v xml:space="preserve">CREAR DOS ( 2) ESCUELAS DE FORMACIÓN DEPORTIVAS                                                                                                                                                         </v>
      </c>
      <c r="D33" s="267"/>
      <c r="E33" s="268"/>
      <c r="F33" s="140">
        <f>+'MATRIZ PLURIANUAL'!AF49</f>
        <v>2</v>
      </c>
      <c r="G33" s="76" t="s">
        <v>439</v>
      </c>
      <c r="H33" s="77">
        <v>2</v>
      </c>
      <c r="I33" s="76" t="str">
        <f>+G33</f>
        <v>ESCUELAS</v>
      </c>
      <c r="J33" s="78">
        <f t="shared" si="0"/>
        <v>100</v>
      </c>
      <c r="K33" s="79" t="s">
        <v>110</v>
      </c>
      <c r="L33" s="273"/>
      <c r="M33" s="279"/>
      <c r="N33" s="231"/>
      <c r="O33" s="141">
        <f>+'MATRIZ PLURIANUAL'!AI49</f>
        <v>28836.21</v>
      </c>
      <c r="P33" s="87"/>
      <c r="Q33" s="87"/>
      <c r="R33" s="87"/>
      <c r="S33" s="87"/>
      <c r="T33" s="87"/>
      <c r="U33" s="87"/>
      <c r="V33" s="84">
        <f>+'MATRIZ PLURIANUAL'!W49</f>
        <v>28836.21</v>
      </c>
      <c r="W33" s="80">
        <f>SUM(O33:U33)</f>
        <v>28836.21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55.5" customHeight="1">
      <c r="A34" s="44"/>
      <c r="B34" s="85" t="s">
        <v>433</v>
      </c>
      <c r="C34" s="266" t="str">
        <f>+'MATRIZ PLURIANUAL'!N50</f>
        <v xml:space="preserve">APOYAR A (4)  DEPORTISTAS EN EL MUNICIPIO.                                                                                                                                                              </v>
      </c>
      <c r="D34" s="267"/>
      <c r="E34" s="268"/>
      <c r="F34" s="140">
        <f>+'MATRIZ PLURIANUAL'!AF50</f>
        <v>3</v>
      </c>
      <c r="G34" s="76" t="s">
        <v>465</v>
      </c>
      <c r="H34" s="77">
        <v>3</v>
      </c>
      <c r="I34" s="76" t="str">
        <f>+G34</f>
        <v>DEPORT.</v>
      </c>
      <c r="J34" s="78">
        <f t="shared" si="0"/>
        <v>100</v>
      </c>
      <c r="K34" s="79" t="s">
        <v>110</v>
      </c>
      <c r="L34" s="273"/>
      <c r="M34" s="279"/>
      <c r="N34" s="231"/>
      <c r="O34" s="141">
        <f>+'MATRIZ PLURIANUAL'!AI50</f>
        <v>21629</v>
      </c>
      <c r="P34" s="87"/>
      <c r="Q34" s="87"/>
      <c r="R34" s="87"/>
      <c r="S34" s="87"/>
      <c r="T34" s="87"/>
      <c r="U34" s="87"/>
      <c r="V34" s="84">
        <f>+'MATRIZ PLURIANUAL'!W50</f>
        <v>1E-3</v>
      </c>
      <c r="W34" s="80">
        <f>SUM(O34:U34)</f>
        <v>21629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>
      <c r="A35" s="44"/>
      <c r="B35" s="85"/>
      <c r="C35" s="266"/>
      <c r="D35" s="267"/>
      <c r="E35" s="268"/>
      <c r="F35" s="77"/>
      <c r="G35" s="76"/>
      <c r="H35" s="77"/>
      <c r="I35" s="76"/>
      <c r="J35" s="78"/>
      <c r="K35" s="79"/>
      <c r="L35" s="136"/>
      <c r="M35" s="137"/>
      <c r="N35" s="138"/>
      <c r="O35" s="80"/>
      <c r="P35" s="87"/>
      <c r="Q35" s="87"/>
      <c r="R35" s="87"/>
      <c r="S35" s="87"/>
      <c r="T35" s="87"/>
      <c r="U35" s="87"/>
      <c r="V35" s="84"/>
      <c r="W35" s="80"/>
      <c r="X35" s="263"/>
      <c r="Y35" s="264"/>
      <c r="Z35" s="264"/>
      <c r="AA35" s="265"/>
      <c r="AB35" s="269"/>
      <c r="AC35" s="270"/>
      <c r="AD35" s="271"/>
      <c r="AE35" s="45"/>
    </row>
    <row r="36" spans="1:31" ht="12.75" customHeight="1">
      <c r="A36" s="44"/>
      <c r="B36" s="87"/>
      <c r="C36" s="88"/>
      <c r="D36" s="89"/>
      <c r="E36" s="90"/>
      <c r="F36" s="88"/>
      <c r="G36" s="90"/>
      <c r="H36" s="89"/>
      <c r="I36" s="90"/>
      <c r="J36" s="88"/>
      <c r="K36" s="90"/>
      <c r="L36" s="91"/>
      <c r="M36" s="92"/>
      <c r="N36" s="86"/>
      <c r="O36" s="93"/>
      <c r="P36" s="93"/>
      <c r="Q36" s="93"/>
      <c r="R36" s="93"/>
      <c r="S36" s="93"/>
      <c r="T36" s="93"/>
      <c r="U36" s="93"/>
      <c r="V36" s="93"/>
      <c r="W36" s="93"/>
      <c r="X36" s="263"/>
      <c r="Y36" s="264"/>
      <c r="Z36" s="264"/>
      <c r="AA36" s="265"/>
      <c r="AB36" s="269"/>
      <c r="AC36" s="270"/>
      <c r="AD36" s="271"/>
      <c r="AE36" s="45"/>
    </row>
    <row r="37" spans="1:31" ht="13.5" thickBot="1">
      <c r="A37" s="44"/>
      <c r="B37" s="87"/>
      <c r="C37" s="95"/>
      <c r="D37" s="96"/>
      <c r="E37" s="97"/>
      <c r="F37" s="98"/>
      <c r="G37" s="99"/>
      <c r="H37" s="96"/>
      <c r="I37" s="99"/>
      <c r="J37" s="95"/>
      <c r="K37" s="97"/>
      <c r="L37" s="100"/>
      <c r="M37" s="101"/>
      <c r="N37" s="102"/>
      <c r="O37" s="103"/>
      <c r="P37" s="103"/>
      <c r="Q37" s="103"/>
      <c r="R37" s="103"/>
      <c r="S37" s="103"/>
      <c r="T37" s="103"/>
      <c r="U37" s="103"/>
      <c r="V37" s="103"/>
      <c r="W37" s="103"/>
      <c r="X37" s="263"/>
      <c r="Y37" s="264"/>
      <c r="Z37" s="264"/>
      <c r="AA37" s="265"/>
      <c r="AB37" s="269"/>
      <c r="AC37" s="270"/>
      <c r="AD37" s="271"/>
      <c r="AE37" s="45"/>
    </row>
    <row r="38" spans="1:31" ht="13.5" thickBot="1">
      <c r="A38" s="44"/>
      <c r="B38" s="104"/>
      <c r="C38" s="258" t="s">
        <v>138</v>
      </c>
      <c r="D38" s="258"/>
      <c r="E38" s="258"/>
      <c r="F38" s="105"/>
      <c r="G38" s="106"/>
      <c r="H38" s="107"/>
      <c r="I38" s="108"/>
      <c r="J38" s="109"/>
      <c r="K38" s="108"/>
      <c r="L38" s="110">
        <f>SUM(L28:L37)</f>
        <v>7380</v>
      </c>
      <c r="M38" s="111">
        <f>SUM(M28:M37)</f>
        <v>87.203119461183974</v>
      </c>
      <c r="N38" s="112" t="s">
        <v>110</v>
      </c>
      <c r="O38" s="113">
        <f t="shared" ref="O38:U38" si="1">SUM(O27:O37)</f>
        <v>114790.20999999999</v>
      </c>
      <c r="P38" s="113">
        <f t="shared" si="1"/>
        <v>0</v>
      </c>
      <c r="Q38" s="113">
        <f t="shared" si="1"/>
        <v>0</v>
      </c>
      <c r="R38" s="113">
        <f t="shared" si="1"/>
        <v>0</v>
      </c>
      <c r="S38" s="113">
        <f t="shared" si="1"/>
        <v>0</v>
      </c>
      <c r="T38" s="113">
        <f t="shared" si="1"/>
        <v>0</v>
      </c>
      <c r="U38" s="113">
        <f t="shared" si="1"/>
        <v>0</v>
      </c>
      <c r="V38" s="113">
        <f>SUM(V28:V37)</f>
        <v>98541.212000000014</v>
      </c>
      <c r="W38" s="113">
        <f>SUM(W27:W37)</f>
        <v>91790.209999999992</v>
      </c>
      <c r="X38" s="114"/>
      <c r="Y38" s="115"/>
      <c r="Z38" s="115"/>
      <c r="AA38" s="99"/>
      <c r="AB38" s="98"/>
      <c r="AC38" s="115"/>
      <c r="AD38" s="99"/>
      <c r="AE38" s="45"/>
    </row>
    <row r="39" spans="1:31">
      <c r="A39" s="44"/>
      <c r="AE39" s="45"/>
    </row>
    <row r="40" spans="1:31">
      <c r="A40" s="44"/>
      <c r="C40" s="46"/>
      <c r="V40" s="46"/>
      <c r="AE40" s="45"/>
    </row>
    <row r="41" spans="1:31">
      <c r="A41" s="44"/>
      <c r="J41" s="116"/>
      <c r="AE41" s="45"/>
    </row>
    <row r="42" spans="1:31" ht="13.5" thickBot="1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9"/>
    </row>
    <row r="45" spans="1:31">
      <c r="C45" s="125" t="s">
        <v>139</v>
      </c>
    </row>
  </sheetData>
  <mergeCells count="52">
    <mergeCell ref="AB37:AD37"/>
    <mergeCell ref="L28:L34"/>
    <mergeCell ref="M28:M34"/>
    <mergeCell ref="N28:N34"/>
    <mergeCell ref="X35:AA35"/>
    <mergeCell ref="AB35:AD35"/>
    <mergeCell ref="X36:AA36"/>
    <mergeCell ref="AB36:AD36"/>
    <mergeCell ref="X34:AA34"/>
    <mergeCell ref="AB34:AD34"/>
    <mergeCell ref="AB29:AD29"/>
    <mergeCell ref="X32:AA32"/>
    <mergeCell ref="AB32:AD32"/>
    <mergeCell ref="X33:AA33"/>
    <mergeCell ref="AB33:AD33"/>
    <mergeCell ref="AB31:AD31"/>
    <mergeCell ref="AB23:AD26"/>
    <mergeCell ref="C30:E30"/>
    <mergeCell ref="C28:E28"/>
    <mergeCell ref="X30:AA30"/>
    <mergeCell ref="AB30:AD30"/>
    <mergeCell ref="AB28:AD28"/>
    <mergeCell ref="C29:E29"/>
    <mergeCell ref="X29:AA29"/>
    <mergeCell ref="V24:V26"/>
    <mergeCell ref="F24:G26"/>
    <mergeCell ref="J24:K26"/>
    <mergeCell ref="B11:Z11"/>
    <mergeCell ref="B12:Z12"/>
    <mergeCell ref="Z20:AA20"/>
    <mergeCell ref="X23:AA26"/>
    <mergeCell ref="H24:I26"/>
    <mergeCell ref="L24:L26"/>
    <mergeCell ref="B24:B26"/>
    <mergeCell ref="C24:E26"/>
    <mergeCell ref="O20:V21"/>
    <mergeCell ref="M24:N26"/>
    <mergeCell ref="W24:W26"/>
    <mergeCell ref="B23:N23"/>
    <mergeCell ref="O23:W23"/>
    <mergeCell ref="B13:Z13"/>
    <mergeCell ref="D21:J21"/>
    <mergeCell ref="J20:K20"/>
    <mergeCell ref="C38:E38"/>
    <mergeCell ref="X28:AA28"/>
    <mergeCell ref="C35:E35"/>
    <mergeCell ref="C31:E31"/>
    <mergeCell ref="C32:E32"/>
    <mergeCell ref="C33:E33"/>
    <mergeCell ref="C34:E34"/>
    <mergeCell ref="X31:AA31"/>
    <mergeCell ref="X37:AA37"/>
  </mergeCells>
  <phoneticPr fontId="0" type="noConversion"/>
  <hyperlinks>
    <hyperlink ref="C45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9:AE55"/>
  <sheetViews>
    <sheetView view="pageBreakPreview" zoomScale="85" zoomScaleSheetLayoutView="40" workbookViewId="0">
      <selection activeCell="P14" sqref="P14"/>
    </sheetView>
  </sheetViews>
  <sheetFormatPr baseColWidth="10" defaultColWidth="10.85546875" defaultRowHeight="12.75"/>
  <cols>
    <col min="1" max="1" width="6.42578125" style="40" customWidth="1"/>
    <col min="2" max="2" width="3.42578125" style="40" customWidth="1"/>
    <col min="3" max="3" width="11.28515625" style="40" customWidth="1"/>
    <col min="4" max="4" width="6.28515625" style="40" customWidth="1"/>
    <col min="5" max="5" width="7.42578125" style="40" customWidth="1"/>
    <col min="6" max="6" width="6.28515625" style="40" customWidth="1"/>
    <col min="7" max="7" width="5.42578125" style="40" customWidth="1"/>
    <col min="8" max="8" width="7" style="40" customWidth="1"/>
    <col min="9" max="9" width="5.28515625" style="40" customWidth="1"/>
    <col min="10" max="10" width="9.42578125" style="40" customWidth="1"/>
    <col min="11" max="11" width="2.85546875" style="40" customWidth="1"/>
    <col min="12" max="12" width="12.42578125" style="40" customWidth="1"/>
    <col min="13" max="13" width="11.7109375" style="40" customWidth="1"/>
    <col min="14" max="14" width="2.42578125" style="40" customWidth="1"/>
    <col min="15" max="19" width="8.7109375" style="40" customWidth="1"/>
    <col min="20" max="20" width="9.7109375" style="40" customWidth="1"/>
    <col min="21" max="21" width="8.7109375" style="40" customWidth="1"/>
    <col min="22" max="22" width="12.42578125" style="40" customWidth="1"/>
    <col min="23" max="23" width="10.7109375" style="40" bestFit="1" customWidth="1"/>
    <col min="24" max="24" width="14.7109375" style="40" customWidth="1"/>
    <col min="25" max="25" width="2.7109375" style="40" customWidth="1"/>
    <col min="26" max="26" width="3.28515625" style="40" customWidth="1"/>
    <col min="27" max="27" width="2.42578125" style="40" customWidth="1"/>
    <col min="28" max="28" width="7.85546875" style="40" customWidth="1"/>
    <col min="29" max="29" width="10.85546875" style="40"/>
    <col min="30" max="30" width="5.28515625" style="40" customWidth="1"/>
    <col min="31" max="31" width="6.140625" style="40" customWidth="1"/>
    <col min="32" max="16384" width="10.85546875" style="40"/>
  </cols>
  <sheetData>
    <row r="9" spans="1:31" ht="13.5" thickBot="1"/>
    <row r="10" spans="1:31" ht="13.5" thickTop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</row>
    <row r="11" spans="1:31" ht="16.5">
      <c r="A11" s="44"/>
      <c r="B11" s="233" t="s">
        <v>90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E11" s="45"/>
    </row>
    <row r="12" spans="1:31" ht="16.5">
      <c r="A12" s="44"/>
      <c r="B12" s="233" t="s">
        <v>91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E12" s="45"/>
    </row>
    <row r="13" spans="1:31" ht="16.5">
      <c r="A13" s="44"/>
      <c r="B13" s="233" t="str">
        <f>+'MATRIZ PLURIANUAL'!$AW$11</f>
        <v xml:space="preserve">APULO, CENTRO DE PROGRESO , DIAMANTE DEL TEQUENDAMA 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E13" s="45"/>
    </row>
    <row r="14" spans="1:31">
      <c r="A14" s="44"/>
      <c r="B14" s="46" t="s">
        <v>92</v>
      </c>
      <c r="C14" s="46"/>
      <c r="E14" s="40" t="s">
        <v>93</v>
      </c>
      <c r="O14" s="47" t="s">
        <v>94</v>
      </c>
      <c r="P14" s="48">
        <v>2012</v>
      </c>
      <c r="X14" s="46" t="s">
        <v>95</v>
      </c>
      <c r="Z14" s="40" t="s">
        <v>96</v>
      </c>
      <c r="AA14" s="40">
        <v>2</v>
      </c>
      <c r="AE14" s="45"/>
    </row>
    <row r="15" spans="1:31">
      <c r="A15" s="44"/>
      <c r="B15" s="46" t="s">
        <v>97</v>
      </c>
      <c r="C15" s="46"/>
      <c r="E15" s="40" t="str">
        <f>+'MATRIZ PLURIANUAL'!$AW$9</f>
        <v xml:space="preserve">APULO </v>
      </c>
      <c r="X15" s="46" t="s">
        <v>98</v>
      </c>
      <c r="Y15" s="40">
        <v>1</v>
      </c>
      <c r="Z15" s="46" t="s">
        <v>99</v>
      </c>
      <c r="AA15" s="40">
        <v>29</v>
      </c>
      <c r="AE15" s="45"/>
    </row>
    <row r="16" spans="1:31">
      <c r="A16" s="44"/>
      <c r="B16" s="46" t="s">
        <v>100</v>
      </c>
      <c r="C16" s="46"/>
      <c r="E16" s="40" t="str">
        <f>+'MATRIZ PLURIANUAL'!$AW$10</f>
        <v>25-599</v>
      </c>
      <c r="X16" s="46">
        <f>+'MATRIZ PLURIANUAL'!$AW$12</f>
        <v>0</v>
      </c>
      <c r="AA16" s="40" t="s">
        <v>4</v>
      </c>
      <c r="AE16" s="45"/>
    </row>
    <row r="17" spans="1:31">
      <c r="A17" s="44"/>
      <c r="B17" s="46" t="s">
        <v>101</v>
      </c>
      <c r="C17" s="46"/>
      <c r="E17" s="40" t="str">
        <f>+'MATRIZ PLURIANUAL'!$AW$11</f>
        <v xml:space="preserve">APULO, CENTRO DE PROGRESO , DIAMANTE DEL TEQUENDAMA </v>
      </c>
      <c r="AE17" s="45"/>
    </row>
    <row r="18" spans="1:31" ht="13.5" thickBot="1">
      <c r="A18" s="44"/>
      <c r="AE18" s="45"/>
    </row>
    <row r="19" spans="1:31">
      <c r="A19" s="44"/>
      <c r="B19" s="49" t="s">
        <v>102</v>
      </c>
      <c r="C19" s="50"/>
      <c r="D19" s="51"/>
      <c r="E19" s="51" t="str">
        <f>+'MATRIZ PLURIANUAL'!B6</f>
        <v xml:space="preserve">FORTALECIMIENTO SOCIAL </v>
      </c>
      <c r="F19" s="51"/>
      <c r="G19" s="51"/>
      <c r="H19" s="51"/>
      <c r="I19" s="51"/>
      <c r="J19" s="51"/>
      <c r="K19" s="51"/>
      <c r="L19" s="51"/>
      <c r="M19" s="51"/>
      <c r="N19" s="52"/>
      <c r="O19" s="49" t="s">
        <v>103</v>
      </c>
      <c r="P19" s="51"/>
      <c r="Q19" s="51"/>
      <c r="R19" s="51"/>
      <c r="S19" s="51"/>
      <c r="T19" s="51"/>
      <c r="U19" s="147">
        <f>+'1.5.1.'!U19</f>
        <v>8463</v>
      </c>
      <c r="V19" s="53" t="s">
        <v>104</v>
      </c>
      <c r="W19" s="52"/>
      <c r="X19" s="54" t="s">
        <v>105</v>
      </c>
      <c r="Y19" s="51"/>
      <c r="Z19" s="51"/>
      <c r="AA19" s="51"/>
      <c r="AB19" s="51"/>
      <c r="AC19" s="51"/>
      <c r="AD19" s="52"/>
      <c r="AE19" s="45"/>
    </row>
    <row r="20" spans="1:31">
      <c r="A20" s="44"/>
      <c r="B20" s="55" t="s">
        <v>106</v>
      </c>
      <c r="C20" s="46"/>
      <c r="D20" s="132" t="str">
        <f>+'MATRIZ PLURIANUAL'!C51</f>
        <v>CULTURA</v>
      </c>
      <c r="E20" s="132"/>
      <c r="J20" s="257" t="s">
        <v>107</v>
      </c>
      <c r="K20" s="257"/>
      <c r="L20" s="47" t="s">
        <v>334</v>
      </c>
      <c r="N20" s="56"/>
      <c r="O20" s="248" t="str">
        <f>+'MATRIZ PLURIANUAL'!F51</f>
        <v>VINCULAR A ACTIVIDADES DE PROMOCION DE LA CULTURA AL 100% DE LOS HABITANTES DEL MUNICIPIO</v>
      </c>
      <c r="P20" s="249"/>
      <c r="Q20" s="249"/>
      <c r="R20" s="249"/>
      <c r="S20" s="249"/>
      <c r="T20" s="249"/>
      <c r="U20" s="250"/>
      <c r="V20" s="250"/>
      <c r="W20" s="56"/>
      <c r="X20" s="124">
        <f>L48</f>
        <v>7780</v>
      </c>
      <c r="Y20" s="40" t="s">
        <v>109</v>
      </c>
      <c r="Z20" s="234">
        <f>U19</f>
        <v>8463</v>
      </c>
      <c r="AA20" s="234"/>
      <c r="AC20" s="57">
        <f>(X20/Z20)*100</f>
        <v>91.929575800543546</v>
      </c>
      <c r="AD20" s="56" t="s">
        <v>110</v>
      </c>
      <c r="AE20" s="45"/>
    </row>
    <row r="21" spans="1:31" ht="13.5" thickBot="1">
      <c r="A21" s="44"/>
      <c r="B21" s="58" t="s">
        <v>111</v>
      </c>
      <c r="C21" s="59"/>
      <c r="D21" s="246" t="str">
        <f>+'MATRIZ PLURIANUAL'!E51</f>
        <v>CREAR AFINIDAD POR LA CULTURA</v>
      </c>
      <c r="E21" s="246"/>
      <c r="F21" s="246"/>
      <c r="G21" s="246"/>
      <c r="H21" s="246"/>
      <c r="I21" s="246"/>
      <c r="J21" s="246"/>
      <c r="K21" s="60"/>
      <c r="L21" s="60"/>
      <c r="M21" s="60"/>
      <c r="N21" s="61"/>
      <c r="O21" s="251"/>
      <c r="P21" s="252"/>
      <c r="Q21" s="252"/>
      <c r="R21" s="252"/>
      <c r="S21" s="252"/>
      <c r="T21" s="252"/>
      <c r="U21" s="253"/>
      <c r="V21" s="253"/>
      <c r="W21" s="61"/>
      <c r="X21" s="62"/>
      <c r="Y21" s="60"/>
      <c r="Z21" s="60"/>
      <c r="AA21" s="60"/>
      <c r="AB21" s="60"/>
      <c r="AC21" s="60"/>
      <c r="AD21" s="61"/>
      <c r="AE21" s="45"/>
    </row>
    <row r="22" spans="1:31" ht="13.5" thickBot="1">
      <c r="A22" s="44"/>
      <c r="AE22" s="45"/>
    </row>
    <row r="23" spans="1:31" ht="15" customHeight="1" thickBot="1">
      <c r="A23" s="44"/>
      <c r="B23" s="258" t="s">
        <v>112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 t="s">
        <v>113</v>
      </c>
      <c r="P23" s="258"/>
      <c r="Q23" s="258"/>
      <c r="R23" s="258"/>
      <c r="S23" s="258"/>
      <c r="T23" s="258"/>
      <c r="U23" s="258"/>
      <c r="V23" s="258"/>
      <c r="W23" s="258"/>
      <c r="X23" s="287" t="s">
        <v>114</v>
      </c>
      <c r="Y23" s="287"/>
      <c r="Z23" s="287"/>
      <c r="AA23" s="287"/>
      <c r="AB23" s="288" t="s">
        <v>115</v>
      </c>
      <c r="AC23" s="288"/>
      <c r="AD23" s="288"/>
      <c r="AE23" s="45"/>
    </row>
    <row r="24" spans="1:31" ht="10.5" customHeight="1" thickBot="1">
      <c r="A24" s="44"/>
      <c r="B24" s="254" t="s">
        <v>96</v>
      </c>
      <c r="C24" s="255" t="s">
        <v>116</v>
      </c>
      <c r="D24" s="255"/>
      <c r="E24" s="255"/>
      <c r="F24" s="236" t="s">
        <v>117</v>
      </c>
      <c r="G24" s="237"/>
      <c r="H24" s="236" t="s">
        <v>118</v>
      </c>
      <c r="I24" s="237"/>
      <c r="J24" s="254" t="s">
        <v>119</v>
      </c>
      <c r="K24" s="254"/>
      <c r="L24" s="242" t="s">
        <v>120</v>
      </c>
      <c r="M24" s="256" t="s">
        <v>121</v>
      </c>
      <c r="N24" s="256"/>
      <c r="O24" s="63"/>
      <c r="P24" s="63"/>
      <c r="Q24" s="63"/>
      <c r="R24" s="63"/>
      <c r="S24" s="63"/>
      <c r="T24" s="63"/>
      <c r="U24" s="63"/>
      <c r="V24" s="247" t="s">
        <v>122</v>
      </c>
      <c r="W24" s="247" t="s">
        <v>123</v>
      </c>
      <c r="X24" s="287"/>
      <c r="Y24" s="287"/>
      <c r="Z24" s="287"/>
      <c r="AA24" s="287"/>
      <c r="AB24" s="288"/>
      <c r="AC24" s="288"/>
      <c r="AD24" s="288"/>
      <c r="AE24" s="45"/>
    </row>
    <row r="25" spans="1:31" ht="15" customHeight="1" thickBot="1">
      <c r="A25" s="44"/>
      <c r="B25" s="254"/>
      <c r="C25" s="255"/>
      <c r="D25" s="255"/>
      <c r="E25" s="255"/>
      <c r="F25" s="238"/>
      <c r="G25" s="239"/>
      <c r="H25" s="238"/>
      <c r="I25" s="239"/>
      <c r="J25" s="254"/>
      <c r="K25" s="254"/>
      <c r="L25" s="243"/>
      <c r="M25" s="256"/>
      <c r="N25" s="256"/>
      <c r="O25" s="64" t="s">
        <v>124</v>
      </c>
      <c r="P25" s="64" t="s">
        <v>125</v>
      </c>
      <c r="Q25" s="64" t="s">
        <v>126</v>
      </c>
      <c r="R25" s="64" t="s">
        <v>127</v>
      </c>
      <c r="S25" s="64" t="s">
        <v>128</v>
      </c>
      <c r="T25" s="64" t="s">
        <v>129</v>
      </c>
      <c r="U25" s="64" t="s">
        <v>130</v>
      </c>
      <c r="V25" s="247"/>
      <c r="W25" s="247"/>
      <c r="X25" s="287"/>
      <c r="Y25" s="287"/>
      <c r="Z25" s="287"/>
      <c r="AA25" s="287"/>
      <c r="AB25" s="288"/>
      <c r="AC25" s="288"/>
      <c r="AD25" s="288"/>
      <c r="AE25" s="45"/>
    </row>
    <row r="26" spans="1:31" ht="13.5" thickBot="1">
      <c r="A26" s="44"/>
      <c r="B26" s="254"/>
      <c r="C26" s="255"/>
      <c r="D26" s="255"/>
      <c r="E26" s="255"/>
      <c r="F26" s="240"/>
      <c r="G26" s="241"/>
      <c r="H26" s="240"/>
      <c r="I26" s="241"/>
      <c r="J26" s="254"/>
      <c r="K26" s="254"/>
      <c r="L26" s="244"/>
      <c r="M26" s="256"/>
      <c r="N26" s="256"/>
      <c r="O26" s="65"/>
      <c r="P26" s="65"/>
      <c r="Q26" s="65"/>
      <c r="R26" s="65"/>
      <c r="S26" s="66" t="s">
        <v>131</v>
      </c>
      <c r="T26" s="65"/>
      <c r="U26" s="65"/>
      <c r="V26" s="247"/>
      <c r="W26" s="247"/>
      <c r="X26" s="287"/>
      <c r="Y26" s="287"/>
      <c r="Z26" s="287"/>
      <c r="AA26" s="287"/>
      <c r="AB26" s="288"/>
      <c r="AC26" s="288"/>
      <c r="AD26" s="288"/>
      <c r="AE26" s="45"/>
    </row>
    <row r="27" spans="1:31">
      <c r="A27" s="44"/>
      <c r="B27" s="67"/>
      <c r="C27" s="68"/>
      <c r="D27" s="69"/>
      <c r="E27" s="70"/>
      <c r="F27" s="68"/>
      <c r="G27" s="70"/>
      <c r="H27" s="69"/>
      <c r="I27" s="70"/>
      <c r="J27" s="68"/>
      <c r="K27" s="70"/>
      <c r="L27" s="71"/>
      <c r="M27" s="72"/>
      <c r="N27" s="73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69"/>
      <c r="AA27" s="70"/>
      <c r="AB27" s="68"/>
      <c r="AC27" s="69"/>
      <c r="AD27" s="70"/>
      <c r="AE27" s="45"/>
    </row>
    <row r="28" spans="1:31" ht="31.5" customHeight="1">
      <c r="A28" s="44"/>
      <c r="B28" s="74" t="s">
        <v>132</v>
      </c>
      <c r="C28" s="266" t="str">
        <f>+'MATRIZ PLURIANUAL'!N51</f>
        <v xml:space="preserve">IMPLEMENTAR (01) UNA CASA DE LA CULTURA MUNICIPAL                                                                                                                                                       </v>
      </c>
      <c r="D28" s="267"/>
      <c r="E28" s="268"/>
      <c r="F28" s="140">
        <f>+'MATRIZ PLURIANUAL'!AF51</f>
        <v>1</v>
      </c>
      <c r="G28" s="76" t="s">
        <v>320</v>
      </c>
      <c r="H28" s="77">
        <f>+'MATRIZ PLURIANUAL'!U51</f>
        <v>0</v>
      </c>
      <c r="I28" s="76" t="str">
        <f>+G28</f>
        <v>CASAS</v>
      </c>
      <c r="J28" s="78">
        <f t="shared" ref="J28:J39" si="0">H28/F28*100</f>
        <v>0</v>
      </c>
      <c r="K28" s="131" t="s">
        <v>110</v>
      </c>
      <c r="L28" s="272">
        <v>7780</v>
      </c>
      <c r="M28" s="278">
        <f>L28/$U$19*100</f>
        <v>91.929575800543546</v>
      </c>
      <c r="N28" s="230" t="s">
        <v>110</v>
      </c>
      <c r="O28" s="141">
        <f>+'MATRIZ PLURIANUAL'!AI51</f>
        <v>2400</v>
      </c>
      <c r="P28" s="80"/>
      <c r="Q28" s="80"/>
      <c r="R28" s="83"/>
      <c r="S28" s="83"/>
      <c r="T28" s="80"/>
      <c r="U28" s="80"/>
      <c r="V28" s="84">
        <f>+'MATRIZ PLURIANUAL'!W51</f>
        <v>1E-3</v>
      </c>
      <c r="W28" s="80">
        <f>SUM(P28:U28)</f>
        <v>0</v>
      </c>
      <c r="X28" s="263" t="s">
        <v>134</v>
      </c>
      <c r="Y28" s="264"/>
      <c r="Z28" s="264"/>
      <c r="AA28" s="265"/>
      <c r="AB28" s="269"/>
      <c r="AC28" s="270"/>
      <c r="AD28" s="271"/>
      <c r="AE28" s="45"/>
    </row>
    <row r="29" spans="1:31" ht="42" customHeight="1">
      <c r="A29" s="44"/>
      <c r="B29" s="74" t="s">
        <v>136</v>
      </c>
      <c r="C29" s="266" t="str">
        <f>+'MATRIZ PLURIANUAL'!N52</f>
        <v xml:space="preserve">MEJORAR EL 100 % DE LAS INSTALACIONES DE LA CASA DE LA CULTURA MUNICIPAL.                                                                                                                               </v>
      </c>
      <c r="D29" s="267"/>
      <c r="E29" s="268"/>
      <c r="F29" s="140">
        <f>+'MATRIZ PLURIANUAL'!AF52</f>
        <v>40</v>
      </c>
      <c r="G29" s="76" t="s">
        <v>320</v>
      </c>
      <c r="H29" s="77">
        <f>+'MATRIZ PLURIANUAL'!U52</f>
        <v>0</v>
      </c>
      <c r="I29" s="76" t="str">
        <f>+G29</f>
        <v>CASAS</v>
      </c>
      <c r="J29" s="78">
        <f t="shared" si="0"/>
        <v>0</v>
      </c>
      <c r="K29" s="79" t="s">
        <v>110</v>
      </c>
      <c r="L29" s="273"/>
      <c r="M29" s="279"/>
      <c r="N29" s="231"/>
      <c r="O29" s="141">
        <f>+'MATRIZ PLURIANUAL'!AI52</f>
        <v>6500</v>
      </c>
      <c r="P29" s="80"/>
      <c r="Q29" s="82"/>
      <c r="R29" s="83"/>
      <c r="S29" s="83"/>
      <c r="T29" s="80"/>
      <c r="U29" s="80"/>
      <c r="V29" s="84">
        <f>+'MATRIZ PLURIANUAL'!W52</f>
        <v>1E-3</v>
      </c>
      <c r="W29" s="80">
        <f>SUM(P29:U29)</f>
        <v>0</v>
      </c>
      <c r="X29" s="263" t="s">
        <v>134</v>
      </c>
      <c r="Y29" s="264"/>
      <c r="Z29" s="264"/>
      <c r="AA29" s="265"/>
      <c r="AB29" s="269"/>
      <c r="AC29" s="270"/>
      <c r="AD29" s="271"/>
      <c r="AE29" s="45"/>
    </row>
    <row r="30" spans="1:31" ht="38.25" customHeight="1">
      <c r="A30" s="44"/>
      <c r="B30" s="85" t="s">
        <v>137</v>
      </c>
      <c r="C30" s="266" t="str">
        <f>+'MATRIZ PLURIANUAL'!N53</f>
        <v xml:space="preserve">DECLARAR DOS (2) SITIOS COMO PATRIMONIO HISTÓRICO  DEL MUNICIPIO.                                                                                                                                       </v>
      </c>
      <c r="D30" s="267"/>
      <c r="E30" s="268"/>
      <c r="F30" s="140">
        <f>+'MATRIZ PLURIANUAL'!AF53</f>
        <v>1</v>
      </c>
      <c r="G30" s="76" t="s">
        <v>321</v>
      </c>
      <c r="H30" s="77">
        <f>+'MATRIZ PLURIANUAL'!U53</f>
        <v>0</v>
      </c>
      <c r="I30" s="76" t="str">
        <f>+G30</f>
        <v>SITIOS</v>
      </c>
      <c r="J30" s="78">
        <f t="shared" si="0"/>
        <v>0</v>
      </c>
      <c r="K30" s="79" t="s">
        <v>110</v>
      </c>
      <c r="L30" s="273"/>
      <c r="M30" s="279"/>
      <c r="N30" s="231"/>
      <c r="O30" s="141">
        <f>+'MATRIZ PLURIANUAL'!AI53</f>
        <v>2000</v>
      </c>
      <c r="P30" s="81"/>
      <c r="Q30" s="82"/>
      <c r="R30" s="83"/>
      <c r="S30" s="83"/>
      <c r="T30" s="80"/>
      <c r="U30" s="80"/>
      <c r="V30" s="84">
        <f>+'MATRIZ PLURIANUAL'!W53</f>
        <v>1E-3</v>
      </c>
      <c r="W30" s="80">
        <f>SUM(O30:U30)</f>
        <v>2000</v>
      </c>
      <c r="X30" s="263" t="s">
        <v>134</v>
      </c>
      <c r="Y30" s="264"/>
      <c r="Z30" s="264"/>
      <c r="AA30" s="265"/>
      <c r="AB30" s="269"/>
      <c r="AC30" s="270"/>
      <c r="AD30" s="271"/>
      <c r="AE30" s="45"/>
    </row>
    <row r="31" spans="1:31" ht="59.25" customHeight="1">
      <c r="A31" s="44"/>
      <c r="B31" s="85" t="s">
        <v>430</v>
      </c>
      <c r="C31" s="266" t="str">
        <f>+'MATRIZ PLURIANUAL'!N54</f>
        <v xml:space="preserve">REALIZAR UN (01) DIAGNOSTICO DEL  PATRIMONIO HISTÓRICO Y CULTURAL.                                                                                                                                      </v>
      </c>
      <c r="D31" s="267"/>
      <c r="E31" s="268"/>
      <c r="F31" s="140">
        <f>+'MATRIZ PLURIANUAL'!AF54</f>
        <v>1</v>
      </c>
      <c r="G31" s="76" t="s">
        <v>322</v>
      </c>
      <c r="H31" s="77">
        <f>+'MATRIZ PLURIANUAL'!U54</f>
        <v>0</v>
      </c>
      <c r="I31" s="76" t="str">
        <f t="shared" ref="I31:I39" si="1">+G31</f>
        <v>DIAGNOSTICOS</v>
      </c>
      <c r="J31" s="78">
        <f t="shared" si="0"/>
        <v>0</v>
      </c>
      <c r="K31" s="79" t="s">
        <v>110</v>
      </c>
      <c r="L31" s="273"/>
      <c r="M31" s="279"/>
      <c r="N31" s="231"/>
      <c r="O31" s="141">
        <f>+'MATRIZ PLURIANUAL'!AI54</f>
        <v>1500</v>
      </c>
      <c r="P31" s="80"/>
      <c r="Q31" s="87"/>
      <c r="R31" s="87"/>
      <c r="S31" s="87"/>
      <c r="T31" s="87"/>
      <c r="U31" s="87"/>
      <c r="V31" s="84">
        <f>+'MATRIZ PLURIANUAL'!W54</f>
        <v>1E-3</v>
      </c>
      <c r="W31" s="80">
        <f>SUM(P31:U31)</f>
        <v>0</v>
      </c>
      <c r="X31" s="263" t="s">
        <v>134</v>
      </c>
      <c r="Y31" s="264"/>
      <c r="Z31" s="264"/>
      <c r="AA31" s="265"/>
      <c r="AB31" s="269"/>
      <c r="AC31" s="270"/>
      <c r="AD31" s="271"/>
      <c r="AE31" s="45"/>
    </row>
    <row r="32" spans="1:31" ht="41.25" customHeight="1">
      <c r="A32" s="44"/>
      <c r="B32" s="85" t="s">
        <v>431</v>
      </c>
      <c r="C32" s="266" t="str">
        <f>+'MATRIZ PLURIANUAL'!N55</f>
        <v xml:space="preserve">ADECUAR EL CASINO DEL HOTEL PARA EL FOMENTO DE LA CULTURA Y TURISMO                                                                                                                                     </v>
      </c>
      <c r="D32" s="267"/>
      <c r="E32" s="268"/>
      <c r="F32" s="140">
        <f>+'MATRIZ PLURIANUAL'!AF55</f>
        <v>1</v>
      </c>
      <c r="G32" s="76" t="s">
        <v>323</v>
      </c>
      <c r="H32" s="77">
        <f>+'MATRIZ PLURIANUAL'!U55</f>
        <v>0</v>
      </c>
      <c r="I32" s="76" t="str">
        <f t="shared" si="1"/>
        <v>SITIOS ADECUAR</v>
      </c>
      <c r="J32" s="78">
        <f t="shared" si="0"/>
        <v>0</v>
      </c>
      <c r="K32" s="79" t="s">
        <v>110</v>
      </c>
      <c r="L32" s="273"/>
      <c r="M32" s="279"/>
      <c r="N32" s="231"/>
      <c r="O32" s="141">
        <f>+'MATRIZ PLURIANUAL'!AI55</f>
        <v>1500</v>
      </c>
      <c r="P32" s="87"/>
      <c r="Q32" s="87"/>
      <c r="R32" s="87"/>
      <c r="S32" s="87"/>
      <c r="T32" s="87"/>
      <c r="U32" s="87"/>
      <c r="V32" s="84">
        <f>+'MATRIZ PLURIANUAL'!W55</f>
        <v>1E-3</v>
      </c>
      <c r="W32" s="80">
        <f t="shared" ref="W32:W39" si="2">SUM(O32:U32)</f>
        <v>1500</v>
      </c>
      <c r="X32" s="263" t="s">
        <v>134</v>
      </c>
      <c r="Y32" s="264"/>
      <c r="Z32" s="264"/>
      <c r="AA32" s="265"/>
      <c r="AB32" s="269"/>
      <c r="AC32" s="270"/>
      <c r="AD32" s="271"/>
      <c r="AE32" s="45"/>
    </row>
    <row r="33" spans="1:31" ht="30" customHeight="1">
      <c r="A33" s="44"/>
      <c r="B33" s="85" t="s">
        <v>432</v>
      </c>
      <c r="C33" s="266" t="str">
        <f>+'MATRIZ PLURIANUAL'!N56</f>
        <v xml:space="preserve">ADECUACIÓN   DEL 75 % DE LA PISCINA MUNICIPAL                                                                                                                                                           </v>
      </c>
      <c r="D33" s="267"/>
      <c r="E33" s="268"/>
      <c r="F33" s="140">
        <f>+'MATRIZ PLURIANUAL'!AF56</f>
        <v>50</v>
      </c>
      <c r="G33" s="76" t="s">
        <v>324</v>
      </c>
      <c r="H33" s="77">
        <v>50</v>
      </c>
      <c r="I33" s="76" t="str">
        <f t="shared" si="1"/>
        <v>PORCENTAJE</v>
      </c>
      <c r="J33" s="78">
        <f t="shared" si="0"/>
        <v>100</v>
      </c>
      <c r="K33" s="79" t="s">
        <v>110</v>
      </c>
      <c r="L33" s="273"/>
      <c r="M33" s="279"/>
      <c r="N33" s="231"/>
      <c r="O33" s="141">
        <f>+'MATRIZ PLURIANUAL'!AI56</f>
        <v>8000</v>
      </c>
      <c r="P33" s="87"/>
      <c r="Q33" s="87"/>
      <c r="R33" s="87"/>
      <c r="S33" s="87"/>
      <c r="T33" s="87"/>
      <c r="U33" s="87"/>
      <c r="V33" s="84">
        <f>+'MATRIZ PLURIANUAL'!W56</f>
        <v>1E-3</v>
      </c>
      <c r="W33" s="80">
        <f t="shared" si="2"/>
        <v>8000</v>
      </c>
      <c r="X33" s="263" t="s">
        <v>134</v>
      </c>
      <c r="Y33" s="264"/>
      <c r="Z33" s="264"/>
      <c r="AA33" s="265"/>
      <c r="AB33" s="269"/>
      <c r="AC33" s="270"/>
      <c r="AD33" s="271"/>
      <c r="AE33" s="45"/>
    </row>
    <row r="34" spans="1:31" ht="57" customHeight="1">
      <c r="A34" s="44"/>
      <c r="B34" s="85" t="s">
        <v>433</v>
      </c>
      <c r="C34" s="266" t="str">
        <f>+'MATRIZ PLURIANUAL'!N57</f>
        <v xml:space="preserve">REALIZAR UN (1) DIAGNOSTICO DE LAS RUTAS TURÍSTICAS Y ECO TURÍSTICAS DEL MUNICIPIO                                                                                                                      </v>
      </c>
      <c r="D34" s="267"/>
      <c r="E34" s="268"/>
      <c r="F34" s="140">
        <f>+'MATRIZ PLURIANUAL'!AF57</f>
        <v>1</v>
      </c>
      <c r="G34" s="76" t="s">
        <v>325</v>
      </c>
      <c r="H34" s="77">
        <f>+'MATRIZ PLURIANUAL'!U57</f>
        <v>0</v>
      </c>
      <c r="I34" s="76" t="str">
        <f t="shared" si="1"/>
        <v xml:space="preserve">DIAGNOSTICO </v>
      </c>
      <c r="J34" s="78">
        <f t="shared" si="0"/>
        <v>0</v>
      </c>
      <c r="K34" s="79" t="s">
        <v>110</v>
      </c>
      <c r="L34" s="273"/>
      <c r="M34" s="279"/>
      <c r="N34" s="231"/>
      <c r="O34" s="141">
        <f>+'MATRIZ PLURIANUAL'!AI57</f>
        <v>3500</v>
      </c>
      <c r="P34" s="87"/>
      <c r="Q34" s="87"/>
      <c r="R34" s="87"/>
      <c r="S34" s="87"/>
      <c r="T34" s="87"/>
      <c r="U34" s="87"/>
      <c r="V34" s="84">
        <f>+'MATRIZ PLURIANUAL'!W57</f>
        <v>1E-3</v>
      </c>
      <c r="W34" s="80">
        <f t="shared" si="2"/>
        <v>3500</v>
      </c>
      <c r="X34" s="263" t="s">
        <v>134</v>
      </c>
      <c r="Y34" s="264"/>
      <c r="Z34" s="264"/>
      <c r="AA34" s="265"/>
      <c r="AB34" s="269"/>
      <c r="AC34" s="270"/>
      <c r="AD34" s="271"/>
      <c r="AE34" s="45"/>
    </row>
    <row r="35" spans="1:31" ht="50.25" customHeight="1">
      <c r="A35" s="44"/>
      <c r="B35" s="85" t="s">
        <v>435</v>
      </c>
      <c r="C35" s="266" t="str">
        <f>+'MATRIZ PLURIANUAL'!N58</f>
        <v xml:space="preserve">TRAZADO E IDENTIFICACIÓN  DE  (02) DOS  RUTAS TURISTICAS Y ECO TURISTICAS DEL MUNICIPIO.                                                                                                                </v>
      </c>
      <c r="D35" s="267"/>
      <c r="E35" s="268"/>
      <c r="F35" s="140">
        <f>+'MATRIZ PLURIANUAL'!AF58</f>
        <v>1</v>
      </c>
      <c r="G35" s="76" t="s">
        <v>326</v>
      </c>
      <c r="H35" s="77">
        <f>+'MATRIZ PLURIANUAL'!U58</f>
        <v>0</v>
      </c>
      <c r="I35" s="76" t="str">
        <f t="shared" si="1"/>
        <v xml:space="preserve">RUTAS </v>
      </c>
      <c r="J35" s="78">
        <f t="shared" si="0"/>
        <v>0</v>
      </c>
      <c r="K35" s="79" t="s">
        <v>110</v>
      </c>
      <c r="L35" s="273"/>
      <c r="M35" s="279"/>
      <c r="N35" s="231"/>
      <c r="O35" s="141">
        <f>+'MATRIZ PLURIANUAL'!AI58</f>
        <v>1500</v>
      </c>
      <c r="P35" s="87"/>
      <c r="Q35" s="87"/>
      <c r="R35" s="87"/>
      <c r="S35" s="87"/>
      <c r="T35" s="87"/>
      <c r="U35" s="87"/>
      <c r="V35" s="84">
        <f>+'MATRIZ PLURIANUAL'!W58</f>
        <v>1E-3</v>
      </c>
      <c r="W35" s="80">
        <f t="shared" si="2"/>
        <v>1500</v>
      </c>
      <c r="X35" s="263" t="s">
        <v>134</v>
      </c>
      <c r="Y35" s="264"/>
      <c r="Z35" s="264"/>
      <c r="AA35" s="265"/>
      <c r="AB35" s="269"/>
      <c r="AC35" s="270"/>
      <c r="AD35" s="271"/>
      <c r="AE35" s="45"/>
    </row>
    <row r="36" spans="1:31" ht="35.25" customHeight="1">
      <c r="A36" s="44"/>
      <c r="B36" s="85" t="s">
        <v>451</v>
      </c>
      <c r="C36" s="266" t="str">
        <f>+'MATRIZ PLURIANUAL'!N59</f>
        <v xml:space="preserve">IMPLEMENTAR UN (01) MIRADOR TURÍSTICO.                                                                                                                                                                  </v>
      </c>
      <c r="D36" s="267"/>
      <c r="E36" s="268"/>
      <c r="F36" s="140">
        <f>+'MATRIZ PLURIANUAL'!AF59</f>
        <v>1</v>
      </c>
      <c r="G36" s="76" t="s">
        <v>327</v>
      </c>
      <c r="H36" s="77">
        <f>+'MATRIZ PLURIANUAL'!U59</f>
        <v>0</v>
      </c>
      <c r="I36" s="76" t="str">
        <f t="shared" si="1"/>
        <v>MIRADOR</v>
      </c>
      <c r="J36" s="78">
        <f t="shared" si="0"/>
        <v>0</v>
      </c>
      <c r="K36" s="79" t="s">
        <v>110</v>
      </c>
      <c r="L36" s="273"/>
      <c r="M36" s="279"/>
      <c r="N36" s="231"/>
      <c r="O36" s="141">
        <f>+'MATRIZ PLURIANUAL'!AI59</f>
        <v>2500</v>
      </c>
      <c r="P36" s="87"/>
      <c r="Q36" s="87"/>
      <c r="R36" s="87"/>
      <c r="S36" s="87"/>
      <c r="T36" s="87"/>
      <c r="U36" s="87"/>
      <c r="V36" s="84">
        <f>+'MATRIZ PLURIANUAL'!W59</f>
        <v>1E-3</v>
      </c>
      <c r="W36" s="80">
        <f t="shared" si="2"/>
        <v>2500</v>
      </c>
      <c r="X36" s="263" t="s">
        <v>134</v>
      </c>
      <c r="Y36" s="264"/>
      <c r="Z36" s="264"/>
      <c r="AA36" s="265"/>
      <c r="AB36" s="269"/>
      <c r="AC36" s="270"/>
      <c r="AD36" s="271"/>
      <c r="AE36" s="45"/>
    </row>
    <row r="37" spans="1:31" ht="33" customHeight="1">
      <c r="A37" s="44"/>
      <c r="B37" s="85" t="s">
        <v>452</v>
      </c>
      <c r="C37" s="266" t="str">
        <f>+'MATRIZ PLURIANUAL'!N60</f>
        <v xml:space="preserve">ELABORAR UN (1) PLAN TURÍSTICO DEL MUNICIPIO.                                                                                                                                                           </v>
      </c>
      <c r="D37" s="267"/>
      <c r="E37" s="268"/>
      <c r="F37" s="140">
        <f>+'MATRIZ PLURIANUAL'!AF60</f>
        <v>1</v>
      </c>
      <c r="G37" s="76" t="s">
        <v>328</v>
      </c>
      <c r="H37" s="77">
        <f>+'MATRIZ PLURIANUAL'!U60</f>
        <v>0</v>
      </c>
      <c r="I37" s="76" t="str">
        <f t="shared" si="1"/>
        <v>PLAN</v>
      </c>
      <c r="J37" s="78">
        <f t="shared" si="0"/>
        <v>0</v>
      </c>
      <c r="K37" s="79" t="s">
        <v>110</v>
      </c>
      <c r="L37" s="273"/>
      <c r="M37" s="279"/>
      <c r="N37" s="231"/>
      <c r="O37" s="141">
        <f>+'MATRIZ PLURIANUAL'!AI60</f>
        <v>2000</v>
      </c>
      <c r="P37" s="87"/>
      <c r="Q37" s="87"/>
      <c r="R37" s="87"/>
      <c r="S37" s="87"/>
      <c r="T37" s="87"/>
      <c r="U37" s="87"/>
      <c r="V37" s="84">
        <f>+'MATRIZ PLURIANUAL'!W60</f>
        <v>1E-3</v>
      </c>
      <c r="W37" s="80">
        <f t="shared" si="2"/>
        <v>2000</v>
      </c>
      <c r="X37" s="263" t="s">
        <v>134</v>
      </c>
      <c r="Y37" s="264"/>
      <c r="Z37" s="264"/>
      <c r="AA37" s="265"/>
      <c r="AB37" s="269"/>
      <c r="AC37" s="270"/>
      <c r="AD37" s="271"/>
      <c r="AE37" s="45"/>
    </row>
    <row r="38" spans="1:31" ht="36" customHeight="1">
      <c r="A38" s="44"/>
      <c r="B38" s="85" t="s">
        <v>453</v>
      </c>
      <c r="C38" s="266" t="str">
        <f>+'MATRIZ PLURIANUAL'!N61</f>
        <v xml:space="preserve">HACER UN (1) MAPA TURÍSTICO MUNICIPAL                                                                                                                                                                   </v>
      </c>
      <c r="D38" s="267"/>
      <c r="E38" s="268"/>
      <c r="F38" s="140">
        <f>+'MATRIZ PLURIANUAL'!AF61</f>
        <v>1</v>
      </c>
      <c r="G38" s="76" t="s">
        <v>329</v>
      </c>
      <c r="H38" s="77">
        <f>+'MATRIZ PLURIANUAL'!U61</f>
        <v>0</v>
      </c>
      <c r="I38" s="76" t="str">
        <f t="shared" si="1"/>
        <v>MAPA ELABORAR</v>
      </c>
      <c r="J38" s="78">
        <f t="shared" si="0"/>
        <v>0</v>
      </c>
      <c r="K38" s="79" t="s">
        <v>110</v>
      </c>
      <c r="L38" s="273"/>
      <c r="M38" s="279"/>
      <c r="N38" s="231"/>
      <c r="O38" s="141">
        <f>+'MATRIZ PLURIANUAL'!AI61</f>
        <v>1000</v>
      </c>
      <c r="P38" s="87"/>
      <c r="Q38" s="87"/>
      <c r="R38" s="87"/>
      <c r="S38" s="87"/>
      <c r="T38" s="87"/>
      <c r="U38" s="87"/>
      <c r="V38" s="84">
        <f>+'MATRIZ PLURIANUAL'!W61</f>
        <v>1E-3</v>
      </c>
      <c r="W38" s="80">
        <f t="shared" si="2"/>
        <v>1000</v>
      </c>
      <c r="X38" s="263" t="s">
        <v>134</v>
      </c>
      <c r="Y38" s="264"/>
      <c r="Z38" s="264"/>
      <c r="AA38" s="265"/>
      <c r="AB38" s="269"/>
      <c r="AC38" s="270"/>
      <c r="AD38" s="271"/>
      <c r="AE38" s="45"/>
    </row>
    <row r="39" spans="1:31" ht="35.25" customHeight="1">
      <c r="A39" s="44"/>
      <c r="B39" s="85" t="s">
        <v>454</v>
      </c>
      <c r="C39" s="266" t="str">
        <f>+'MATRIZ PLURIANUAL'!N62</f>
        <v xml:space="preserve">CAPACITAR  VEINTE (20) GUÍAS TURÍSTICOS EN EL MUNICIPIO                                                                                                                                                 </v>
      </c>
      <c r="D39" s="267"/>
      <c r="E39" s="268"/>
      <c r="F39" s="140">
        <f>+'MATRIZ PLURIANUAL'!AF62</f>
        <v>15</v>
      </c>
      <c r="G39" s="76" t="s">
        <v>330</v>
      </c>
      <c r="H39" s="77">
        <f>+'MATRIZ PLURIANUAL'!U62</f>
        <v>0</v>
      </c>
      <c r="I39" s="76" t="str">
        <f t="shared" si="1"/>
        <v>GUIAS</v>
      </c>
      <c r="J39" s="78">
        <f t="shared" si="0"/>
        <v>0</v>
      </c>
      <c r="K39" s="79" t="s">
        <v>110</v>
      </c>
      <c r="L39" s="273"/>
      <c r="M39" s="279"/>
      <c r="N39" s="231"/>
      <c r="O39" s="141">
        <f>+'MATRIZ PLURIANUAL'!AI62</f>
        <v>3000</v>
      </c>
      <c r="P39" s="87"/>
      <c r="Q39" s="87"/>
      <c r="R39" s="87"/>
      <c r="S39" s="87"/>
      <c r="T39" s="87"/>
      <c r="U39" s="87"/>
      <c r="V39" s="84">
        <f>+'MATRIZ PLURIANUAL'!W62</f>
        <v>1E-3</v>
      </c>
      <c r="W39" s="80">
        <f t="shared" si="2"/>
        <v>3000</v>
      </c>
      <c r="X39" s="263" t="s">
        <v>134</v>
      </c>
      <c r="Y39" s="264"/>
      <c r="Z39" s="264"/>
      <c r="AA39" s="265"/>
      <c r="AB39" s="269"/>
      <c r="AC39" s="270"/>
      <c r="AD39" s="271"/>
      <c r="AE39" s="45"/>
    </row>
    <row r="40" spans="1:31" ht="30.75" customHeight="1">
      <c r="A40" s="44"/>
      <c r="B40" s="85" t="s">
        <v>315</v>
      </c>
      <c r="C40" s="266" t="str">
        <f>+'MATRIZ PLURIANUAL'!N63</f>
        <v xml:space="preserve">DISEÑO COMO MÍNIMO DE DOS (2) RUTAS TURÍSTICAS                                                                                                                                                          </v>
      </c>
      <c r="D40" s="267"/>
      <c r="E40" s="268"/>
      <c r="F40" s="140">
        <f>+'MATRIZ PLURIANUAL'!AF63</f>
        <v>1</v>
      </c>
      <c r="G40" s="76" t="s">
        <v>326</v>
      </c>
      <c r="H40" s="77">
        <v>1</v>
      </c>
      <c r="I40" s="76" t="str">
        <f>+G40</f>
        <v xml:space="preserve">RUTAS </v>
      </c>
      <c r="J40" s="78">
        <f>H40/F40*100</f>
        <v>100</v>
      </c>
      <c r="K40" s="79" t="s">
        <v>110</v>
      </c>
      <c r="L40" s="133"/>
      <c r="M40" s="134"/>
      <c r="N40" s="135"/>
      <c r="O40" s="141">
        <f>+'MATRIZ PLURIANUAL'!AI63</f>
        <v>4500</v>
      </c>
      <c r="P40" s="87"/>
      <c r="Q40" s="87"/>
      <c r="R40" s="87"/>
      <c r="S40" s="87"/>
      <c r="T40" s="87"/>
      <c r="U40" s="87"/>
      <c r="V40" s="84">
        <f>+'MATRIZ PLURIANUAL'!W63</f>
        <v>1E-3</v>
      </c>
      <c r="W40" s="80">
        <f>SUM(O40:U40)</f>
        <v>4500</v>
      </c>
      <c r="X40" s="263" t="s">
        <v>134</v>
      </c>
      <c r="Y40" s="264"/>
      <c r="Z40" s="264"/>
      <c r="AA40" s="265"/>
      <c r="AB40" s="269"/>
      <c r="AC40" s="270"/>
      <c r="AD40" s="271"/>
      <c r="AE40" s="45"/>
    </row>
    <row r="41" spans="1:31" ht="33" customHeight="1">
      <c r="A41" s="44"/>
      <c r="B41" s="85" t="s">
        <v>316</v>
      </c>
      <c r="C41" s="266" t="str">
        <f>+'MATRIZ PLURIANUAL'!N64</f>
        <v xml:space="preserve">PROMOVER (1) ESCUELA DE FORMACIÓN MUSICAL.                                                                                                                                                              </v>
      </c>
      <c r="D41" s="267"/>
      <c r="E41" s="268"/>
      <c r="F41" s="140">
        <f>+'MATRIZ PLURIANUAL'!AF64</f>
        <v>0</v>
      </c>
      <c r="G41" s="76" t="s">
        <v>439</v>
      </c>
      <c r="H41" s="77">
        <f>+'MATRIZ PLURIANUAL'!U64</f>
        <v>0</v>
      </c>
      <c r="I41" s="76" t="str">
        <f>+G41</f>
        <v>ESCUELAS</v>
      </c>
      <c r="J41" s="78" t="e">
        <f>H41/F41*100</f>
        <v>#DIV/0!</v>
      </c>
      <c r="K41" s="79" t="s">
        <v>110</v>
      </c>
      <c r="L41" s="133"/>
      <c r="M41" s="134"/>
      <c r="N41" s="135"/>
      <c r="O41" s="141">
        <f>+'MATRIZ PLURIANUAL'!AI64</f>
        <v>0</v>
      </c>
      <c r="P41" s="87"/>
      <c r="Q41" s="87"/>
      <c r="R41" s="87"/>
      <c r="S41" s="87"/>
      <c r="T41" s="87"/>
      <c r="U41" s="87"/>
      <c r="V41" s="84">
        <f>+'MATRIZ PLURIANUAL'!W64</f>
        <v>1E-3</v>
      </c>
      <c r="W41" s="80">
        <f>SUM(O41:U41)</f>
        <v>0</v>
      </c>
      <c r="X41" s="263" t="s">
        <v>134</v>
      </c>
      <c r="Y41" s="264"/>
      <c r="Z41" s="264"/>
      <c r="AA41" s="265"/>
      <c r="AB41" s="269"/>
      <c r="AC41" s="270"/>
      <c r="AD41" s="271"/>
      <c r="AE41" s="45"/>
    </row>
    <row r="42" spans="1:31" ht="50.25" customHeight="1">
      <c r="A42" s="44"/>
      <c r="B42" s="85" t="s">
        <v>317</v>
      </c>
      <c r="C42" s="266" t="str">
        <f>+'MATRIZ PLURIANUAL'!N65</f>
        <v xml:space="preserve">PARTICIPAR COMO MÍNIMO EN CUATRO (4) EVENTOS DEPARTAMENTALES Y UNO (1)  NACIONAL                                                                                                                        </v>
      </c>
      <c r="D42" s="267"/>
      <c r="E42" s="268"/>
      <c r="F42" s="140">
        <f>+'MATRIZ PLURIANUAL'!AF65</f>
        <v>4</v>
      </c>
      <c r="G42" s="76" t="s">
        <v>331</v>
      </c>
      <c r="H42" s="77">
        <v>4</v>
      </c>
      <c r="I42" s="76" t="str">
        <f>+G42</f>
        <v>EVENTOS</v>
      </c>
      <c r="J42" s="78">
        <f>H42/F42*100</f>
        <v>100</v>
      </c>
      <c r="K42" s="79" t="s">
        <v>110</v>
      </c>
      <c r="L42" s="133"/>
      <c r="M42" s="134"/>
      <c r="N42" s="135"/>
      <c r="O42" s="141">
        <f>+'MATRIZ PLURIANUAL'!AI65</f>
        <v>37574</v>
      </c>
      <c r="P42" s="87"/>
      <c r="Q42" s="87"/>
      <c r="R42" s="87"/>
      <c r="S42" s="87"/>
      <c r="T42" s="87"/>
      <c r="U42" s="87"/>
      <c r="V42" s="84">
        <f>+'MATRIZ PLURIANUAL'!W65</f>
        <v>25845</v>
      </c>
      <c r="W42" s="80">
        <f>SUM(O42:U42)</f>
        <v>37574</v>
      </c>
      <c r="X42" s="263" t="s">
        <v>134</v>
      </c>
      <c r="Y42" s="264"/>
      <c r="Z42" s="264"/>
      <c r="AA42" s="265"/>
      <c r="AB42" s="269"/>
      <c r="AC42" s="270"/>
      <c r="AD42" s="271"/>
      <c r="AE42" s="45"/>
    </row>
    <row r="43" spans="1:31" ht="40.5" customHeight="1">
      <c r="A43" s="44"/>
      <c r="B43" s="85" t="s">
        <v>318</v>
      </c>
      <c r="C43" s="266" t="str">
        <f>+'MATRIZ PLURIANUAL'!N66</f>
        <v xml:space="preserve">DOTAR POR LO MENOS (1) UNA VEZ AL AÑO LA LUDOTECA Y BIBLIOTECA MUNICIPAL                                                                                                                                </v>
      </c>
      <c r="D43" s="267"/>
      <c r="E43" s="268"/>
      <c r="F43" s="140">
        <f>+'MATRIZ PLURIANUAL'!AF66</f>
        <v>3</v>
      </c>
      <c r="G43" s="76" t="s">
        <v>332</v>
      </c>
      <c r="H43" s="77">
        <v>3</v>
      </c>
      <c r="I43" s="76" t="str">
        <f>+G43</f>
        <v>DOTACIONES.</v>
      </c>
      <c r="J43" s="78">
        <f>H43/F43*100</f>
        <v>100</v>
      </c>
      <c r="K43" s="79" t="s">
        <v>110</v>
      </c>
      <c r="L43" s="133"/>
      <c r="M43" s="134"/>
      <c r="N43" s="135"/>
      <c r="O43" s="141">
        <f>+'MATRIZ PLURIANUAL'!AI66</f>
        <v>12000</v>
      </c>
      <c r="P43" s="87"/>
      <c r="Q43" s="87"/>
      <c r="R43" s="87"/>
      <c r="S43" s="87"/>
      <c r="T43" s="87"/>
      <c r="U43" s="87"/>
      <c r="V43" s="84">
        <f>+'MATRIZ PLURIANUAL'!W66</f>
        <v>12000</v>
      </c>
      <c r="W43" s="80">
        <f>SUM(O43:U43)</f>
        <v>12000</v>
      </c>
      <c r="X43" s="263" t="s">
        <v>134</v>
      </c>
      <c r="Y43" s="264"/>
      <c r="Z43" s="264"/>
      <c r="AA43" s="265"/>
      <c r="AB43" s="269"/>
      <c r="AC43" s="270"/>
      <c r="AD43" s="271"/>
      <c r="AE43" s="45"/>
    </row>
    <row r="44" spans="1:31" ht="38.25" customHeight="1">
      <c r="A44" s="44"/>
      <c r="B44" s="85" t="s">
        <v>319</v>
      </c>
      <c r="C44" s="266" t="str">
        <f>+'MATRIZ PLURIANUAL'!N67</f>
        <v xml:space="preserve">REALIZAR UN FESTIVAL ANUAL DE CESTERIA                                                                                                                                                                  </v>
      </c>
      <c r="D44" s="267"/>
      <c r="E44" s="268"/>
      <c r="F44" s="140">
        <v>3</v>
      </c>
      <c r="G44" s="76" t="s">
        <v>333</v>
      </c>
      <c r="H44" s="77">
        <v>3</v>
      </c>
      <c r="I44" s="76" t="str">
        <f>+G44</f>
        <v>FESTV.</v>
      </c>
      <c r="J44" s="78">
        <f>H44/F44*100</f>
        <v>100</v>
      </c>
      <c r="K44" s="79" t="s">
        <v>110</v>
      </c>
      <c r="L44" s="133"/>
      <c r="M44" s="134"/>
      <c r="N44" s="135"/>
      <c r="O44" s="141">
        <f>+'MATRIZ PLURIANUAL'!AI67</f>
        <v>2500</v>
      </c>
      <c r="P44" s="87"/>
      <c r="Q44" s="87"/>
      <c r="R44" s="87"/>
      <c r="S44" s="87"/>
      <c r="T44" s="87"/>
      <c r="U44" s="87"/>
      <c r="V44" s="84">
        <f>+'MATRIZ PLURIANUAL'!W67</f>
        <v>2500</v>
      </c>
      <c r="W44" s="80">
        <f>SUM(O44:U44)</f>
        <v>2500</v>
      </c>
      <c r="X44" s="263" t="s">
        <v>134</v>
      </c>
      <c r="Y44" s="264"/>
      <c r="Z44" s="264"/>
      <c r="AA44" s="265"/>
      <c r="AB44" s="269"/>
      <c r="AC44" s="270"/>
      <c r="AD44" s="271"/>
      <c r="AE44" s="45"/>
    </row>
    <row r="45" spans="1:31">
      <c r="A45" s="44"/>
      <c r="B45" s="85"/>
      <c r="C45" s="266"/>
      <c r="D45" s="267"/>
      <c r="E45" s="268"/>
      <c r="F45" s="77"/>
      <c r="G45" s="76"/>
      <c r="H45" s="77"/>
      <c r="I45" s="76"/>
      <c r="J45" s="78"/>
      <c r="K45" s="79"/>
      <c r="L45" s="136"/>
      <c r="M45" s="137"/>
      <c r="N45" s="138"/>
      <c r="O45" s="80"/>
      <c r="P45" s="87"/>
      <c r="Q45" s="87"/>
      <c r="R45" s="87"/>
      <c r="S45" s="87"/>
      <c r="T45" s="87"/>
      <c r="U45" s="87"/>
      <c r="V45" s="84"/>
      <c r="W45" s="80"/>
      <c r="X45" s="263"/>
      <c r="Y45" s="264"/>
      <c r="Z45" s="264"/>
      <c r="AA45" s="265"/>
      <c r="AB45" s="269"/>
      <c r="AC45" s="270"/>
      <c r="AD45" s="271"/>
      <c r="AE45" s="45"/>
    </row>
    <row r="46" spans="1:31" ht="12.75" customHeight="1">
      <c r="A46" s="44"/>
      <c r="B46" s="87"/>
      <c r="C46" s="88"/>
      <c r="D46" s="89"/>
      <c r="E46" s="90"/>
      <c r="F46" s="88"/>
      <c r="G46" s="90"/>
      <c r="H46" s="89"/>
      <c r="I46" s="90"/>
      <c r="J46" s="88"/>
      <c r="K46" s="90"/>
      <c r="L46" s="91"/>
      <c r="M46" s="92"/>
      <c r="N46" s="86"/>
      <c r="O46" s="93"/>
      <c r="P46" s="93"/>
      <c r="Q46" s="93"/>
      <c r="R46" s="93"/>
      <c r="S46" s="93"/>
      <c r="T46" s="93"/>
      <c r="U46" s="93"/>
      <c r="V46" s="93"/>
      <c r="W46" s="93"/>
      <c r="X46" s="263"/>
      <c r="Y46" s="264"/>
      <c r="Z46" s="264"/>
      <c r="AA46" s="265"/>
      <c r="AB46" s="269"/>
      <c r="AC46" s="270"/>
      <c r="AD46" s="271"/>
      <c r="AE46" s="45"/>
    </row>
    <row r="47" spans="1:31" ht="13.5" thickBot="1">
      <c r="A47" s="44"/>
      <c r="B47" s="87"/>
      <c r="C47" s="95"/>
      <c r="D47" s="96"/>
      <c r="E47" s="97"/>
      <c r="F47" s="98"/>
      <c r="G47" s="99"/>
      <c r="H47" s="96"/>
      <c r="I47" s="99"/>
      <c r="J47" s="95"/>
      <c r="K47" s="97"/>
      <c r="L47" s="100"/>
      <c r="M47" s="101"/>
      <c r="N47" s="102"/>
      <c r="O47" s="103"/>
      <c r="P47" s="103"/>
      <c r="Q47" s="103"/>
      <c r="R47" s="103"/>
      <c r="S47" s="103"/>
      <c r="T47" s="103"/>
      <c r="U47" s="103"/>
      <c r="V47" s="103"/>
      <c r="W47" s="103"/>
      <c r="X47" s="263"/>
      <c r="Y47" s="264"/>
      <c r="Z47" s="264"/>
      <c r="AA47" s="265"/>
      <c r="AB47" s="269"/>
      <c r="AC47" s="270"/>
      <c r="AD47" s="271"/>
      <c r="AE47" s="45"/>
    </row>
    <row r="48" spans="1:31" ht="13.5" thickBot="1">
      <c r="A48" s="44"/>
      <c r="B48" s="104"/>
      <c r="C48" s="258" t="s">
        <v>138</v>
      </c>
      <c r="D48" s="258"/>
      <c r="E48" s="258"/>
      <c r="F48" s="105"/>
      <c r="G48" s="106"/>
      <c r="H48" s="107"/>
      <c r="I48" s="108"/>
      <c r="J48" s="109"/>
      <c r="K48" s="108"/>
      <c r="L48" s="110">
        <f>SUM(L28:L47)</f>
        <v>7780</v>
      </c>
      <c r="M48" s="111">
        <f>SUM(M28:M47)</f>
        <v>91.929575800543546</v>
      </c>
      <c r="N48" s="112" t="s">
        <v>110</v>
      </c>
      <c r="O48" s="113">
        <f t="shared" ref="O48:U48" si="3">SUM(O27:O47)</f>
        <v>91974</v>
      </c>
      <c r="P48" s="113">
        <f t="shared" si="3"/>
        <v>0</v>
      </c>
      <c r="Q48" s="113">
        <f t="shared" si="3"/>
        <v>0</v>
      </c>
      <c r="R48" s="113">
        <f t="shared" si="3"/>
        <v>0</v>
      </c>
      <c r="S48" s="113">
        <f t="shared" si="3"/>
        <v>0</v>
      </c>
      <c r="T48" s="113">
        <f t="shared" si="3"/>
        <v>0</v>
      </c>
      <c r="U48" s="113">
        <f t="shared" si="3"/>
        <v>0</v>
      </c>
      <c r="V48" s="113">
        <f>SUM(V28:V47)</f>
        <v>40345.013999999996</v>
      </c>
      <c r="W48" s="113">
        <f>SUM(W27:W47)</f>
        <v>81574</v>
      </c>
      <c r="X48" s="114"/>
      <c r="Y48" s="115"/>
      <c r="Z48" s="115"/>
      <c r="AA48" s="99"/>
      <c r="AB48" s="98"/>
      <c r="AC48" s="115"/>
      <c r="AD48" s="99"/>
      <c r="AE48" s="45"/>
    </row>
    <row r="49" spans="1:31">
      <c r="A49" s="44"/>
      <c r="AE49" s="45"/>
    </row>
    <row r="50" spans="1:31">
      <c r="A50" s="44"/>
      <c r="C50" s="46"/>
      <c r="V50" s="46"/>
      <c r="AE50" s="45"/>
    </row>
    <row r="51" spans="1:31">
      <c r="A51" s="44"/>
      <c r="J51" s="116"/>
      <c r="AE51" s="45"/>
    </row>
    <row r="52" spans="1:31" ht="13.5" thickBot="1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9"/>
    </row>
    <row r="55" spans="1:31">
      <c r="C55" s="125" t="s">
        <v>139</v>
      </c>
    </row>
  </sheetData>
  <mergeCells count="82">
    <mergeCell ref="X33:AA33"/>
    <mergeCell ref="X45:AA45"/>
    <mergeCell ref="AB45:AD45"/>
    <mergeCell ref="X46:AA46"/>
    <mergeCell ref="AB46:AD46"/>
    <mergeCell ref="X34:AA34"/>
    <mergeCell ref="X39:AA39"/>
    <mergeCell ref="AB39:AD39"/>
    <mergeCell ref="AB34:AD34"/>
    <mergeCell ref="AB41:AD41"/>
    <mergeCell ref="X36:AA36"/>
    <mergeCell ref="AB36:AD36"/>
    <mergeCell ref="X38:AA38"/>
    <mergeCell ref="AB38:AD38"/>
    <mergeCell ref="X35:AA35"/>
    <mergeCell ref="AB43:AD43"/>
    <mergeCell ref="AB30:AD30"/>
    <mergeCell ref="AB28:AD28"/>
    <mergeCell ref="C32:E32"/>
    <mergeCell ref="AB23:AD26"/>
    <mergeCell ref="B23:N23"/>
    <mergeCell ref="O23:W23"/>
    <mergeCell ref="AB32:AD32"/>
    <mergeCell ref="J24:K26"/>
    <mergeCell ref="C34:E34"/>
    <mergeCell ref="AB33:AD33"/>
    <mergeCell ref="X31:AA31"/>
    <mergeCell ref="AB31:AD31"/>
    <mergeCell ref="L28:L39"/>
    <mergeCell ref="M28:M39"/>
    <mergeCell ref="N28:N39"/>
    <mergeCell ref="AB29:AD29"/>
    <mergeCell ref="X32:AA32"/>
    <mergeCell ref="C31:E31"/>
    <mergeCell ref="C30:E30"/>
    <mergeCell ref="C28:E28"/>
    <mergeCell ref="X28:AA28"/>
    <mergeCell ref="C29:E29"/>
    <mergeCell ref="X29:AA29"/>
    <mergeCell ref="X30:AA30"/>
    <mergeCell ref="D21:J21"/>
    <mergeCell ref="J20:K20"/>
    <mergeCell ref="W24:W26"/>
    <mergeCell ref="C33:E33"/>
    <mergeCell ref="C24:E26"/>
    <mergeCell ref="C48:E48"/>
    <mergeCell ref="C36:E36"/>
    <mergeCell ref="C39:E39"/>
    <mergeCell ref="C45:E45"/>
    <mergeCell ref="B11:Z11"/>
    <mergeCell ref="B12:Z12"/>
    <mergeCell ref="Z20:AA20"/>
    <mergeCell ref="X23:AA26"/>
    <mergeCell ref="H24:I26"/>
    <mergeCell ref="L24:L26"/>
    <mergeCell ref="B24:B26"/>
    <mergeCell ref="O20:V21"/>
    <mergeCell ref="M24:N26"/>
    <mergeCell ref="B13:Z13"/>
    <mergeCell ref="V24:V26"/>
    <mergeCell ref="F24:G26"/>
    <mergeCell ref="C38:E38"/>
    <mergeCell ref="X40:AA40"/>
    <mergeCell ref="C35:E35"/>
    <mergeCell ref="C40:E40"/>
    <mergeCell ref="C42:E42"/>
    <mergeCell ref="AB40:AD40"/>
    <mergeCell ref="C41:E41"/>
    <mergeCell ref="X41:AA41"/>
    <mergeCell ref="AB35:AD35"/>
    <mergeCell ref="X47:AA47"/>
    <mergeCell ref="AB47:AD47"/>
    <mergeCell ref="C37:E37"/>
    <mergeCell ref="X37:AA37"/>
    <mergeCell ref="AB37:AD37"/>
    <mergeCell ref="C44:E44"/>
    <mergeCell ref="X44:AA44"/>
    <mergeCell ref="AB44:AD44"/>
    <mergeCell ref="X42:AA42"/>
    <mergeCell ref="AB42:AD42"/>
    <mergeCell ref="C43:E43"/>
    <mergeCell ref="X43:AA43"/>
  </mergeCells>
  <phoneticPr fontId="0" type="noConversion"/>
  <hyperlinks>
    <hyperlink ref="C55" location="'MATRIZ%20PLURIANUAL'!A1" display="INICIO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29</vt:i4>
      </vt:variant>
    </vt:vector>
  </HeadingPairs>
  <TitlesOfParts>
    <vt:vector size="59" baseType="lpstr">
      <vt:lpstr>MATRIZ PLURIANUAL</vt:lpstr>
      <vt:lpstr>1.1.1.</vt:lpstr>
      <vt:lpstr>1.1.2.</vt:lpstr>
      <vt:lpstr>1.1.3.</vt:lpstr>
      <vt:lpstr>1.2.1.</vt:lpstr>
      <vt:lpstr>1.3.1.</vt:lpstr>
      <vt:lpstr>1.4.1. </vt:lpstr>
      <vt:lpstr>1.5.1.</vt:lpstr>
      <vt:lpstr>1.6.1.</vt:lpstr>
      <vt:lpstr>2.1.1.</vt:lpstr>
      <vt:lpstr>2.2.1.</vt:lpstr>
      <vt:lpstr>2.2.2.</vt:lpstr>
      <vt:lpstr>2.3.1.</vt:lpstr>
      <vt:lpstr>2.4.1.</vt:lpstr>
      <vt:lpstr>2.4.2.</vt:lpstr>
      <vt:lpstr>2.5.1</vt:lpstr>
      <vt:lpstr>3.1.1.</vt:lpstr>
      <vt:lpstr>3.1.2.</vt:lpstr>
      <vt:lpstr>3.1.3.</vt:lpstr>
      <vt:lpstr>3.1.4.</vt:lpstr>
      <vt:lpstr>3.2.1.</vt:lpstr>
      <vt:lpstr>4.1.1.</vt:lpstr>
      <vt:lpstr>5.1.1.</vt:lpstr>
      <vt:lpstr>5.2.1.</vt:lpstr>
      <vt:lpstr>5.3.1.</vt:lpstr>
      <vt:lpstr>5.3.2.</vt:lpstr>
      <vt:lpstr>5.3.3.</vt:lpstr>
      <vt:lpstr>6.1.1.</vt:lpstr>
      <vt:lpstr>6.1.2.</vt:lpstr>
      <vt:lpstr>Hoja1</vt:lpstr>
      <vt:lpstr>'1.1.1.'!Área_de_impresión</vt:lpstr>
      <vt:lpstr>'1.1.2.'!Área_de_impresión</vt:lpstr>
      <vt:lpstr>'1.1.3.'!Área_de_impresión</vt:lpstr>
      <vt:lpstr>'1.2.1.'!Área_de_impresión</vt:lpstr>
      <vt:lpstr>'1.3.1.'!Área_de_impresión</vt:lpstr>
      <vt:lpstr>'1.4.1. '!Área_de_impresión</vt:lpstr>
      <vt:lpstr>'1.5.1.'!Área_de_impresión</vt:lpstr>
      <vt:lpstr>'1.6.1.'!Área_de_impresión</vt:lpstr>
      <vt:lpstr>'2.1.1.'!Área_de_impresión</vt:lpstr>
      <vt:lpstr>'2.2.1.'!Área_de_impresión</vt:lpstr>
      <vt:lpstr>'2.2.2.'!Área_de_impresión</vt:lpstr>
      <vt:lpstr>'2.3.1.'!Área_de_impresión</vt:lpstr>
      <vt:lpstr>'2.4.1.'!Área_de_impresión</vt:lpstr>
      <vt:lpstr>'2.4.2.'!Área_de_impresión</vt:lpstr>
      <vt:lpstr>'2.5.1'!Área_de_impresión</vt:lpstr>
      <vt:lpstr>'3.1.1.'!Área_de_impresión</vt:lpstr>
      <vt:lpstr>'3.1.2.'!Área_de_impresión</vt:lpstr>
      <vt:lpstr>'3.1.3.'!Área_de_impresión</vt:lpstr>
      <vt:lpstr>'3.1.4.'!Área_de_impresión</vt:lpstr>
      <vt:lpstr>'3.2.1.'!Área_de_impresión</vt:lpstr>
      <vt:lpstr>'4.1.1.'!Área_de_impresión</vt:lpstr>
      <vt:lpstr>'5.1.1.'!Área_de_impresión</vt:lpstr>
      <vt:lpstr>'5.2.1.'!Área_de_impresión</vt:lpstr>
      <vt:lpstr>'5.3.1.'!Área_de_impresión</vt:lpstr>
      <vt:lpstr>'5.3.2.'!Área_de_impresión</vt:lpstr>
      <vt:lpstr>'5.3.3.'!Área_de_impresión</vt:lpstr>
      <vt:lpstr>'6.1.1.'!Área_de_impresión</vt:lpstr>
      <vt:lpstr>'6.1.2.'!Área_de_impresión</vt:lpstr>
      <vt:lpstr>'MATRIZ PLURIANUAL'!Títulos_a_imprimir</vt:lpstr>
    </vt:vector>
  </TitlesOfParts>
  <Company>Alcaldia Apulo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nohosala</cp:lastModifiedBy>
  <cp:lastPrinted>2009-10-07T21:35:53Z</cp:lastPrinted>
  <dcterms:created xsi:type="dcterms:W3CDTF">2009-10-07T13:42:26Z</dcterms:created>
  <dcterms:modified xsi:type="dcterms:W3CDTF">2012-06-14T00:30:21Z</dcterms:modified>
</cp:coreProperties>
</file>