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comments62.xml" ContentType="application/vnd.openxmlformats-officedocument.spreadsheetml.comments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comments63.xml" ContentType="application/vnd.openxmlformats-officedocument.spreadsheetml.comments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comments64.xml" ContentType="application/vnd.openxmlformats-officedocument.spreadsheetml.comments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comments65.xml" ContentType="application/vnd.openxmlformats-officedocument.spreadsheetml.comments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comments66.xml" ContentType="application/vnd.openxmlformats-officedocument.spreadsheetml.comments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comments67.xml" ContentType="application/vnd.openxmlformats-officedocument.spreadsheetml.comments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comments68.xml" ContentType="application/vnd.openxmlformats-officedocument.spreadsheetml.comments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comments69.xml" ContentType="application/vnd.openxmlformats-officedocument.spreadsheetml.comments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comments70.xml" ContentType="application/vnd.openxmlformats-officedocument.spreadsheetml.comments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comments71.xml" ContentType="application/vnd.openxmlformats-officedocument.spreadsheetml.comments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comments72.xml" ContentType="application/vnd.openxmlformats-officedocument.spreadsheetml.comments+xml"/>
  <Override PartName="/xl/drawings/drawing72.xml" ContentType="application/vnd.openxmlformats-officedocument.drawing+xml"/>
  <Override PartName="/xl/worksheets/sheet73.xml" ContentType="application/vnd.openxmlformats-officedocument.spreadsheetml.worksheet+xml"/>
  <Override PartName="/xl/comments73.xml" ContentType="application/vnd.openxmlformats-officedocument.spreadsheetml.comments+xml"/>
  <Override PartName="/xl/drawings/drawing73.xml" ContentType="application/vnd.openxmlformats-officedocument.drawing+xml"/>
  <Override PartName="/xl/worksheets/sheet74.xml" ContentType="application/vnd.openxmlformats-officedocument.spreadsheetml.worksheet+xml"/>
  <Override PartName="/xl/comments74.xml" ContentType="application/vnd.openxmlformats-officedocument.spreadsheetml.comments+xml"/>
  <Override PartName="/xl/drawings/drawing74.xml" ContentType="application/vnd.openxmlformats-officedocument.drawing+xml"/>
  <Override PartName="/xl/worksheets/sheet75.xml" ContentType="application/vnd.openxmlformats-officedocument.spreadsheetml.worksheet+xml"/>
  <Override PartName="/xl/comments75.xml" ContentType="application/vnd.openxmlformats-officedocument.spreadsheetml.comments+xml"/>
  <Override PartName="/xl/drawings/drawing75.xml" ContentType="application/vnd.openxmlformats-officedocument.drawing+xml"/>
  <Override PartName="/xl/worksheets/sheet76.xml" ContentType="application/vnd.openxmlformats-officedocument.spreadsheetml.worksheet+xml"/>
  <Override PartName="/xl/comments76.xml" ContentType="application/vnd.openxmlformats-officedocument.spreadsheetml.comments+xml"/>
  <Override PartName="/xl/drawings/drawing76.xml" ContentType="application/vnd.openxmlformats-officedocument.drawing+xml"/>
  <Override PartName="/xl/worksheets/sheet77.xml" ContentType="application/vnd.openxmlformats-officedocument.spreadsheetml.worksheet+xml"/>
  <Override PartName="/xl/comments77.xml" ContentType="application/vnd.openxmlformats-officedocument.spreadsheetml.comments+xml"/>
  <Override PartName="/xl/drawings/drawing77.xml" ContentType="application/vnd.openxmlformats-officedocument.drawing+xml"/>
  <Override PartName="/xl/worksheets/sheet78.xml" ContentType="application/vnd.openxmlformats-officedocument.spreadsheetml.worksheet+xml"/>
  <Override PartName="/xl/comments78.xml" ContentType="application/vnd.openxmlformats-officedocument.spreadsheetml.comments+xml"/>
  <Override PartName="/xl/drawings/drawing78.xml" ContentType="application/vnd.openxmlformats-officedocument.drawing+xml"/>
  <Override PartName="/xl/worksheets/sheet79.xml" ContentType="application/vnd.openxmlformats-officedocument.spreadsheetml.worksheet+xml"/>
  <Override PartName="/xl/comments79.xml" ContentType="application/vnd.openxmlformats-officedocument.spreadsheetml.comments+xml"/>
  <Override PartName="/xl/drawings/drawing79.xml" ContentType="application/vnd.openxmlformats-officedocument.drawing+xml"/>
  <Override PartName="/xl/worksheets/sheet80.xml" ContentType="application/vnd.openxmlformats-officedocument.spreadsheetml.worksheet+xml"/>
  <Override PartName="/xl/comments80.xml" ContentType="application/vnd.openxmlformats-officedocument.spreadsheetml.comments+xml"/>
  <Override PartName="/xl/drawings/drawing80.xml" ContentType="application/vnd.openxmlformats-officedocument.drawing+xml"/>
  <Override PartName="/xl/worksheets/sheet81.xml" ContentType="application/vnd.openxmlformats-officedocument.spreadsheetml.worksheet+xml"/>
  <Override PartName="/xl/comments81.xml" ContentType="application/vnd.openxmlformats-officedocument.spreadsheetml.comments+xml"/>
  <Override PartName="/xl/drawings/drawing81.xml" ContentType="application/vnd.openxmlformats-officedocument.drawing+xml"/>
  <Override PartName="/xl/worksheets/sheet82.xml" ContentType="application/vnd.openxmlformats-officedocument.spreadsheetml.worksheet+xml"/>
  <Override PartName="/xl/comments82.xml" ContentType="application/vnd.openxmlformats-officedocument.spreadsheetml.comments+xml"/>
  <Override PartName="/xl/drawings/drawing82.xml" ContentType="application/vnd.openxmlformats-officedocument.drawing+xml"/>
  <Override PartName="/xl/worksheets/sheet83.xml" ContentType="application/vnd.openxmlformats-officedocument.spreadsheetml.worksheet+xml"/>
  <Override PartName="/xl/comments83.xml" ContentType="application/vnd.openxmlformats-officedocument.spreadsheetml.comments+xml"/>
  <Override PartName="/xl/drawings/drawing83.xml" ContentType="application/vnd.openxmlformats-officedocument.drawing+xml"/>
  <Override PartName="/xl/worksheets/sheet84.xml" ContentType="application/vnd.openxmlformats-officedocument.spreadsheetml.worksheet+xml"/>
  <Override PartName="/xl/comments84.xml" ContentType="application/vnd.openxmlformats-officedocument.spreadsheetml.comments+xml"/>
  <Override PartName="/xl/drawings/drawing84.xml" ContentType="application/vnd.openxmlformats-officedocument.drawing+xml"/>
  <Override PartName="/xl/worksheets/sheet85.xml" ContentType="application/vnd.openxmlformats-officedocument.spreadsheetml.worksheet+xml"/>
  <Override PartName="/xl/comments85.xml" ContentType="application/vnd.openxmlformats-officedocument.spreadsheetml.comments+xml"/>
  <Override PartName="/xl/drawings/drawing85.xml" ContentType="application/vnd.openxmlformats-officedocument.drawing+xml"/>
  <Override PartName="/xl/worksheets/sheet86.xml" ContentType="application/vnd.openxmlformats-officedocument.spreadsheetml.worksheet+xml"/>
  <Override PartName="/xl/comments86.xml" ContentType="application/vnd.openxmlformats-officedocument.spreadsheetml.comments+xml"/>
  <Override PartName="/xl/drawings/drawing86.xml" ContentType="application/vnd.openxmlformats-officedocument.drawing+xml"/>
  <Override PartName="/xl/worksheets/sheet87.xml" ContentType="application/vnd.openxmlformats-officedocument.spreadsheetml.worksheet+xml"/>
  <Override PartName="/xl/comments87.xml" ContentType="application/vnd.openxmlformats-officedocument.spreadsheetml.comments+xml"/>
  <Override PartName="/xl/drawings/drawing87.xml" ContentType="application/vnd.openxmlformats-officedocument.drawing+xml"/>
  <Override PartName="/xl/worksheets/sheet88.xml" ContentType="application/vnd.openxmlformats-officedocument.spreadsheetml.worksheet+xml"/>
  <Override PartName="/xl/comments88.xml" ContentType="application/vnd.openxmlformats-officedocument.spreadsheetml.comments+xml"/>
  <Override PartName="/xl/drawings/drawing88.xml" ContentType="application/vnd.openxmlformats-officedocument.drawing+xml"/>
  <Override PartName="/xl/worksheets/sheet89.xml" ContentType="application/vnd.openxmlformats-officedocument.spreadsheetml.worksheet+xml"/>
  <Override PartName="/xl/comments89.xml" ContentType="application/vnd.openxmlformats-officedocument.spreadsheetml.comments+xml"/>
  <Override PartName="/xl/drawings/drawing89.xml" ContentType="application/vnd.openxmlformats-officedocument.drawing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281" windowWidth="12120" windowHeight="8190" firstSheet="85" activeTab="88"/>
  </bookViews>
  <sheets>
    <sheet name="EDUCACION 1 " sheetId="1" r:id="rId1"/>
    <sheet name="EDUCACION 2" sheetId="2" r:id="rId2"/>
    <sheet name="EDUCACION 3" sheetId="3" r:id="rId3"/>
    <sheet name="EDUCACION 4 " sheetId="4" r:id="rId4"/>
    <sheet name="EDUCACION 5" sheetId="5" r:id="rId5"/>
    <sheet name="EDUCACION 6 " sheetId="6" r:id="rId6"/>
    <sheet name="EDUCACION 7 " sheetId="7" r:id="rId7"/>
    <sheet name="EDUCACION 7-1" sheetId="8" r:id="rId8"/>
    <sheet name="SALUD 8 " sheetId="9" r:id="rId9"/>
    <sheet name="SALUD 9 " sheetId="10" r:id="rId10"/>
    <sheet name="INFANCIA Y ADOLESCENCIA 10 " sheetId="11" r:id="rId11"/>
    <sheet name="INFANCIA Y ADOLESCENCIA 12" sheetId="12" r:id="rId12"/>
    <sheet name="INFANCIA Y ADOLESCENCIA 11 " sheetId="13" r:id="rId13"/>
    <sheet name="INFANCIA Y ADOLESCENCIA 13 " sheetId="14" r:id="rId14"/>
    <sheet name="INFANCIA Y ADOLESCENCIA 14" sheetId="15" r:id="rId15"/>
    <sheet name="INFANCIA Y ADOLESCENCIA 15" sheetId="16" r:id="rId16"/>
    <sheet name="INFANCIA Y ADOLESCENCIA 16" sheetId="17" r:id="rId17"/>
    <sheet name="ADULTO MAYOR 14A" sheetId="18" r:id="rId18"/>
    <sheet name="CULTURA 17" sheetId="19" r:id="rId19"/>
    <sheet name="CULTURA 18" sheetId="20" r:id="rId20"/>
    <sheet name="CULTURA 19" sheetId="21" r:id="rId21"/>
    <sheet name="CULTURA 20" sheetId="22" r:id="rId22"/>
    <sheet name="CULTURA 21" sheetId="23" r:id="rId23"/>
    <sheet name="CULTURA 22" sheetId="24" r:id="rId24"/>
    <sheet name="CULTURA 23" sheetId="25" r:id="rId25"/>
    <sheet name="DEPORTE Y REC. 24" sheetId="26" r:id="rId26"/>
    <sheet name="DEPORTE Y REC. 25 " sheetId="27" r:id="rId27"/>
    <sheet name="DEPORTE Y REC. 26" sheetId="28" r:id="rId28"/>
    <sheet name="DEPORTE Y REC. 27" sheetId="29" r:id="rId29"/>
    <sheet name="AMBIENTE 29" sheetId="30" r:id="rId30"/>
    <sheet name="AMBIENTE 28" sheetId="31" r:id="rId31"/>
    <sheet name="AMBIENTE 30" sheetId="32" r:id="rId32"/>
    <sheet name="AMBIENTE 32" sheetId="33" r:id="rId33"/>
    <sheet name="AMBIENTE 31" sheetId="34" r:id="rId34"/>
    <sheet name="AMBIENTE 33" sheetId="35" r:id="rId35"/>
    <sheet name="AMBIENTE 35" sheetId="36" r:id="rId36"/>
    <sheet name="AMBIENTE 34" sheetId="37" r:id="rId37"/>
    <sheet name="VIVIENDA 36" sheetId="38" r:id="rId38"/>
    <sheet name="VIVIENDA 37" sheetId="39" r:id="rId39"/>
    <sheet name="VIVIENDA 38 " sheetId="40" r:id="rId40"/>
    <sheet name="VIVIENDA 38--A" sheetId="41" r:id="rId41"/>
    <sheet name="PREV. ATEN. DESASTRES 39" sheetId="42" r:id="rId42"/>
    <sheet name="CONV. Y SEG. CIUDADANA 40" sheetId="43" r:id="rId43"/>
    <sheet name="CONV. SEG. CIUDADANA 41" sheetId="44" r:id="rId44"/>
    <sheet name="CONV. SEG. CIUDADANA 42" sheetId="45" r:id="rId45"/>
    <sheet name="CONV. SEG. CIUDADANA 43" sheetId="46" r:id="rId46"/>
    <sheet name="CONV. SEG. CIUDADANA 44" sheetId="47" r:id="rId47"/>
    <sheet name="CONV. SEG. CIUDADANA 47" sheetId="48" r:id="rId48"/>
    <sheet name="CONV. SEG. CIUDADANA 46" sheetId="49" r:id="rId49"/>
    <sheet name="ORDENAMIENTO TERRITORIAL 48" sheetId="50" r:id="rId50"/>
    <sheet name="AGROPECUARIO 49" sheetId="51" r:id="rId51"/>
    <sheet name="AGROPECUARIO 50" sheetId="52" r:id="rId52"/>
    <sheet name="AGROPECUARIO 51" sheetId="53" r:id="rId53"/>
    <sheet name="AGROPECUARIO 52" sheetId="54" r:id="rId54"/>
    <sheet name="AGROPECUARIO 53" sheetId="55" r:id="rId55"/>
    <sheet name="AGROPECUARIO 54" sheetId="56" r:id="rId56"/>
    <sheet name="AGROPECUARIO 55" sheetId="57" r:id="rId57"/>
    <sheet name="AGROPECUARIO 56" sheetId="58" r:id="rId58"/>
    <sheet name="AGROPECUARIO 58" sheetId="59" r:id="rId59"/>
    <sheet name="AGROPECUARIO 57" sheetId="60" r:id="rId60"/>
    <sheet name="AGROPECUARIO 59" sheetId="61" state="hidden" r:id="rId61"/>
    <sheet name="AGROPECUARIO 59A" sheetId="62" r:id="rId62"/>
    <sheet name="AGROPECUARIO 60" sheetId="63" r:id="rId63"/>
    <sheet name="TURISMO 61" sheetId="64" r:id="rId64"/>
    <sheet name="TURISMO 62" sheetId="65" r:id="rId65"/>
    <sheet name="TURISMO 63" sheetId="66" r:id="rId66"/>
    <sheet name="GENER. DE EMPLEO 64" sheetId="67" r:id="rId67"/>
    <sheet name="RED VIAL 65" sheetId="68" r:id="rId68"/>
    <sheet name="RED VIAL 66" sheetId="69" r:id="rId69"/>
    <sheet name="RED VIAL 67" sheetId="70" r:id="rId70"/>
    <sheet name="RED VIAL 68" sheetId="71" r:id="rId71"/>
    <sheet name="RED VIAL 69" sheetId="72" r:id="rId72"/>
    <sheet name="RED VIAL 70" sheetId="73" r:id="rId73"/>
    <sheet name="ELECTRIFICACION 71" sheetId="74" r:id="rId74"/>
    <sheet name="ELECTRIFICACION 72" sheetId="75" r:id="rId75"/>
    <sheet name="GAS NATURAL 73" sheetId="76" r:id="rId76"/>
    <sheet name="EQUIPAMIENTO MPAL.74" sheetId="77" r:id="rId77"/>
    <sheet name="SERV. PBCOS. 75" sheetId="78" r:id="rId78"/>
    <sheet name="SERV. PBCOS. 76" sheetId="79" r:id="rId79"/>
    <sheet name="SERV. PBCOS. 77" sheetId="80" r:id="rId80"/>
    <sheet name="SERV. PBCOS. 78" sheetId="81" r:id="rId81"/>
    <sheet name="SERV. PBCOS. 79" sheetId="82" r:id="rId82"/>
    <sheet name="SERV. PBCOS.80" sheetId="83" r:id="rId83"/>
    <sheet name="SERV. PBCOS. 81" sheetId="84" r:id="rId84"/>
    <sheet name="SERV. PBCOS.81" sheetId="85" r:id="rId85"/>
    <sheet name="SERV. PBCOS.82" sheetId="86" r:id="rId86"/>
    <sheet name="DESAR. INSITUC.83" sheetId="87" r:id="rId87"/>
    <sheet name="JUSTICIA" sheetId="88" r:id="rId88"/>
    <sheet name="DESAR. INSTIT.84" sheetId="89" r:id="rId89"/>
    <sheet name="Hoja1" sheetId="90" r:id="rId90"/>
  </sheets>
  <definedNames/>
  <calcPr fullCalcOnLoad="1"/>
</workbook>
</file>

<file path=xl/comments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10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1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12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13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14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15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16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17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18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19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2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20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2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22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23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24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25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26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27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28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29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3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30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3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32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33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34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35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36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37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38.xml><?xml version="1.0" encoding="utf-8"?>
<comments xmlns="http://schemas.openxmlformats.org/spreadsheetml/2006/main">
  <authors>
    <author>dms</author>
  </authors>
  <commentList>
    <comment ref="B19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39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4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40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4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42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43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44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45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46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47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48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49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5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50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5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52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53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54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55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56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57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58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59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6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60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6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62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63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64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65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66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67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68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69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7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70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7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72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73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74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75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76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77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78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79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8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80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8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82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83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84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85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86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87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88.xml><?xml version="1.0" encoding="utf-8"?>
<comments xmlns="http://schemas.openxmlformats.org/spreadsheetml/2006/main">
  <authors>
    <author>dms</author>
  </authors>
  <commentList>
    <comment ref="B20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89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9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sharedStrings.xml><?xml version="1.0" encoding="utf-8"?>
<sst xmlns="http://schemas.openxmlformats.org/spreadsheetml/2006/main" count="3905" uniqueCount="649">
  <si>
    <t xml:space="preserve">1 organizacion conformada </t>
  </si>
  <si>
    <t>Apoyar iniciativas de particulares que pretendan construir planta de beneficio animal según las prescripciones de la autoridad ambiental, del ordenamiento territorial y del Invima, o buscar  la vinculación a la planta de beneficio animal de carácter regional de conformidad con las políticas gubernamentales.</t>
  </si>
  <si>
    <t>PROGRAMA:PLANTA DE BENEFICIO ANIMAL</t>
  </si>
  <si>
    <t>Actividades de apoyo adelantadas en pro de la construcción y explotación de la planta de beneficio animal y/o vinculación a la planta de beneficio regional</t>
  </si>
  <si>
    <t>Acciones de Apoyo a interesados en construcción y explotación de Planta de beneficio Animal y/o Gestiones de integración a  planta regional</t>
  </si>
  <si>
    <t>PROGRAMA:NUTRICION ANIMAL</t>
  </si>
  <si>
    <t xml:space="preserve">20 hectáreas en pastos mejoradas, 10 Ha establecidas con leguminozas </t>
  </si>
  <si>
    <t xml:space="preserve">Número de de Ha en pastos mejoradas, Número de Ha estableicas con leguminozas </t>
  </si>
  <si>
    <t>PROGRAMA:PROMOCION DEL DESARROLLO TURISTICO</t>
  </si>
  <si>
    <t>SECTOR: TURISMO</t>
  </si>
  <si>
    <t>2 actividades al año que materialicen el circuito turistico y 100% de actividades programas y realizadas en cada año.</t>
  </si>
  <si>
    <t>1 actividad realizada y Formulación de 1 plan de turismo y cultura</t>
  </si>
  <si>
    <t>PROGRAMA:DISEÑO Y CONSTRUCCION CENTRO TURISTICO</t>
  </si>
  <si>
    <t>100% del centro Turistico diseñado y 50% construido</t>
  </si>
  <si>
    <t>25% del centro Turistico diseñado y construido</t>
  </si>
  <si>
    <t>PROGRAMA:PROMOCION DE SITIOS TURISTICOS, DEL ECOTURISMO Y AGROTURISMO</t>
  </si>
  <si>
    <t>1 campaña de divulgación anual, 2 campañas de capacitación turistica y 1 diagnostico de sitios y recursos turisticos general elaborados</t>
  </si>
  <si>
    <t>1 Campaña de divulgación, capacitación y elaboración de diagnostico de sitios turisitcos</t>
  </si>
  <si>
    <t>SECTOR: GENERACION DE EMPLEO</t>
  </si>
  <si>
    <t>PROGRAMA:GENERACION DE EMPLEO</t>
  </si>
  <si>
    <t>10% aumento de  empleos en el Municipio</t>
  </si>
  <si>
    <t>2,5% de empleos generados a nivel municipal</t>
  </si>
  <si>
    <t>ALCALDIA MUNICIPAL</t>
  </si>
  <si>
    <t>PROGRAMA:INFRAESTRUCTURA DE VÍAS URBANAS</t>
  </si>
  <si>
    <t>6 calles y/o vías en cumplimiento del indicador propuesto</t>
  </si>
  <si>
    <t>1 calle y/o via mejorada</t>
  </si>
  <si>
    <t>SECTOR: INFRAESTRUCTURA, RED VIAL, TRANSPORTE Y ESPACIO PUBLICO</t>
  </si>
  <si>
    <t xml:space="preserve">PROGRAMA:INFRAESTRUCTURA DE VÍAS RURALES </t>
  </si>
  <si>
    <t>100% de vías rurales intervenidas con actividades de mejoramiento y 20% de caminos mejorados</t>
  </si>
  <si>
    <t>29% de vias rurales y caminos mejorados</t>
  </si>
  <si>
    <t>PROGRAMA:FORTALECIMIENTO DEL EQUIPO DE  MAQUINARIA PESADA</t>
  </si>
  <si>
    <t>Adquisión de 4 maquinas prioritarias</t>
  </si>
  <si>
    <t>1 maquina adquirida</t>
  </si>
  <si>
    <t>PROGRAMA:ORGANIZACIÓN DEL TRANSPORTE</t>
  </si>
  <si>
    <t>% de incremento de rutas y frecuencia de transporte</t>
  </si>
  <si>
    <t>7 rutas establecidas</t>
  </si>
  <si>
    <t>PROGRAMA:CONCENTRACION DE LAS EMPRESAS DE TRANSPORTE</t>
  </si>
  <si>
    <t>Número de empresas establecidas de dicha infraestructura</t>
  </si>
  <si>
    <t>7 empresas con Capacidad de la Infraestructura</t>
  </si>
  <si>
    <t xml:space="preserve">ALCALDIA MUNICIPAL </t>
  </si>
  <si>
    <t>PROGRAMA: ORGANIZACIÓN VIAL</t>
  </si>
  <si>
    <t>Plan Vial implementado</t>
  </si>
  <si>
    <t>Plan vial</t>
  </si>
  <si>
    <t>SECTOR: MANTENIMIENTO Y OPERACIÓN ALUMBRADO PUBLICO</t>
  </si>
  <si>
    <t>100% de la infraestructura de alumbrado público atendida.</t>
  </si>
  <si>
    <t>100% de la Población beneficiada con el adecuado mantenimiento del alumbrado público.</t>
  </si>
  <si>
    <t>PROGRAMA: ELECTRIFICACION RURAL</t>
  </si>
  <si>
    <t>98% de población rural con servicio de energía</t>
  </si>
  <si>
    <t>98% de población cubierta con electrificación rural</t>
  </si>
  <si>
    <t>ALCALDIA MUNICIPAL Y SECRETARIA DE PLANEACION OBRAS Y SERVICIOS</t>
  </si>
  <si>
    <t>SECTOR: ELECTRIFICACION RURAL</t>
  </si>
  <si>
    <t>PROGRAMA: MANTENIMIENTO Y OPERACIÓN ALUMBRADO PUBLICO</t>
  </si>
  <si>
    <t>PROGRAMA: GAS NATURAL</t>
  </si>
  <si>
    <t>Gestión realizada para la inclusión del Municipio en los planes de expansión de gas natural y/o masificación del Gas Propano</t>
  </si>
  <si>
    <t>Gestión realizada para la inclusión del Municipio</t>
  </si>
  <si>
    <t>SECTOR: EQUIPAMIENTO MUNICIPAL</t>
  </si>
  <si>
    <t>PROGRAMA: CONSTRUCCION, MEJORAMIENTO Y ADECUACION EQUIPAMENTO MUNICIPAL</t>
  </si>
  <si>
    <t>50% de los establecimientos y espacios públicos mejorados y 60 mts de Infraestructura de equipamiento municipal construida</t>
  </si>
  <si>
    <t>10% de establecimientos y espacios públicos mejorados y metros de infraestrutura de equipamiento municipal costruida</t>
  </si>
  <si>
    <t>SECTOR: SERVICIOS PÚBLICOS, AGUA POTABLE Y SANEAMIENTO BÁSICO</t>
  </si>
  <si>
    <t xml:space="preserve">PROGRAMA: ELABORACION DE ESTUDIOS Y DISEÑOS DEL PLAN MAESTRO DE ACUEDUCTO Y ALCANTARILLADO DE LA CABCERA MUNICIPAL, DE LOS PLANES MAESTROS DE LOS CENTROS POBLADOS Y ALGUNAS ZONAS RURALES </t>
  </si>
  <si>
    <t>100% de estudios realizados del plan maestro de acueducto y alcantarillado de la cabecera municipal, Centros poblados y algunas zonas rurales.</t>
  </si>
  <si>
    <t>25% Estudios y diseños realizados</t>
  </si>
  <si>
    <t xml:space="preserve">PROGRAMA: EJECUCION DE LOS PLANES MAESTROS DE ACUEDUCTO Y ALCANTARILLADO EN LA CABECERA MUNICIPAL, CENTROS POBLADOS Y ALGUNAS ZONAS RURALES </t>
  </si>
  <si>
    <t>Ejecución del 50% del plan maestro de acueducto y alcantarillado de la cabecera municipal y  centros poblados.</t>
  </si>
  <si>
    <t>% de ejecución del plan maestro de acueducto y alcantarillado de la cabecera municipal, centros poblados y algunas zonas rurales.</t>
  </si>
  <si>
    <t>PROGRAMA: ESTUDIOS, DISEÑOS Y CONSTRUCCION EMBALSE</t>
  </si>
  <si>
    <t>Concretar alguna cofinanciación de entes Gubernamentales o de organizaciones privadas que permita ir abriendo la posibilidad de la elaboración de los estudios y diseños.</t>
  </si>
  <si>
    <t>Gestiones realizadas para la consecución de recursos con el fin de la elaboración de los estudios, diseños.</t>
  </si>
  <si>
    <t xml:space="preserve">PROGRAMA: SUBSIDIOS DE ACUEDUCTO Y ALCANTARILLADOMAESTROS DE LOS CENTROS POBLADOS Y ALGUNAS ZONAS RURALES </t>
  </si>
  <si>
    <t>80% de los Usuarios con Subsidio</t>
  </si>
  <si>
    <t>80% de Usuarios beneficiados</t>
  </si>
  <si>
    <t>SECRETARIA DE PLANEACION OBRAS Y SERVICIOS PUBLICOS</t>
  </si>
  <si>
    <t>PROGRAMA: ELABORACION DEL PLAN DE GESTION INTEGRAL DE RESIDUOS SOLIDOS PGIRS</t>
  </si>
  <si>
    <t>Un (1) Plan de Gestión Integral de Residuos Sólidos - PGIRS elaborado y aprobado.</t>
  </si>
  <si>
    <t>Elaboración y aprobación del 25% del Plan de Gestión Integral de Residuos Sólidos - PGIRS.</t>
  </si>
  <si>
    <t>PROGRAMA: EJECUCION DEL PLAN DE GESTION INTEGRAL DE RESIDUOS SOLIDOS PGIRS</t>
  </si>
  <si>
    <t>FUNCIONARIO RESPONSABLE</t>
  </si>
  <si>
    <t>Terminacion, Ampliacion, Adecuacion, Mantenimiento Y Rehabilitacion Sistema De Acueducto Centros Poblados Municipio Anolaima</t>
  </si>
  <si>
    <t>Terminacion, Construccion, Mantenimiento, Adecuacion, Dotacion, Ampliacion Acueductos Y Plantas De Tratamiento De Agua Potable Sector Rural Del Municipio De Anolaima Y/o Cofinanciacion Entes Nacionales Y/o</t>
  </si>
  <si>
    <t>Terminacion, Construccion Red De Conduccion Agua Potable Desde El Desarenador A La Planta De Tratamiento Del Acueducto De Anolaima.</t>
  </si>
  <si>
    <t>Dotacion Equipos Requeridos Para La Operacion De Los Sistemas De Acueducto Del Municipio De Anolaima (programa De Maco Y Micro Medicion)</t>
  </si>
  <si>
    <t>Terminacion, Ampliacion, Adecuacion, Mantenimiento Y Rehabilitacion Sistemas De Alcantarillado Del Casco Urbano Del Municipio.</t>
  </si>
  <si>
    <t>Terminacion, Ampliacion, Adecuacion, Mantenimiento Y Rehabilitacion Sistema De Alcantarillado Centros Poblados Municipio Anolaima</t>
  </si>
  <si>
    <t>Compra Lotes Para La Disposicion Final De Aguas Residuales Municipales Y/o Cofinanciacion Entes Nacionales Y/o Departamentales</t>
  </si>
  <si>
    <t>Gestion De Recursos Para Estudios Y Disenos Para La Construccion De Embalses, Para Los Rios Curi, Bahamon Y Quebrada La Agualauta.</t>
  </si>
  <si>
    <t>50% de ejecución del plan de gestión integral de residuos sólidos.</t>
  </si>
  <si>
    <t>% Ejecución de las directrices, lineamientos, programas incluidos en plan de gestión integral de residuos sólidos.</t>
  </si>
  <si>
    <t xml:space="preserve"> SERVICIOS PUBLICOS</t>
  </si>
  <si>
    <t xml:space="preserve">PROGRAMA: TRATAMIENTO ALTERNATIVO DE LOS RESIDUOS SOLIDOS </t>
  </si>
  <si>
    <t>100% de residuos sólidos con disposición final</t>
  </si>
  <si>
    <t>PROGRAMA: SUBSIDIO DE ASEO</t>
  </si>
  <si>
    <t>PROGRAMA: TRANSFORMACION EMPRESARIAL PARA LA PRESTACION DE LOS SERVICIOS PUBLICOS DE ACUEDUCTO, ALCANTARILLADO Y ASEO</t>
  </si>
  <si>
    <t>Contar con una Organización Empresarial para la administración y prestación eficiente de los servicios públicos domiciliarios de acueducto, alcantarillado y aseo, ya sea fortaleciendo la Dependencia Municipal existente, o conformando una empresa independiente o mediante la vinculación a una empresa prestadora de servicios.</t>
  </si>
  <si>
    <t>0.5% Organización para la prestación y administración de los servicios públicos domiciliarios de acueducto, alcantarillado y aseo.</t>
  </si>
  <si>
    <t>PROGRAMA: MODERNIZACIÓN  Y FORTALECIMIENTO INSTITUCIONAL</t>
  </si>
  <si>
    <t>100% de funcionarios capacitados y 100% del programa de gestión de informacion</t>
  </si>
  <si>
    <t>25% funcionarios capacitados, programas de gestión de calidad implementado y de otros</t>
  </si>
  <si>
    <t>SECTOR: DESARROLLO INSTITUCIONAL</t>
  </si>
  <si>
    <t xml:space="preserve">EJE / AREA/ DIMENSIÓN: ANOLAIMA RESPONSABLE Y PARTICIPATIVA </t>
  </si>
  <si>
    <t>PROGRAMA: RESTRUCTURACION ADMINISTRATIVA</t>
  </si>
  <si>
    <t>Un (1) estudio de reestructuración adminstrativa realizado y adoptado.</t>
  </si>
  <si>
    <t>1 Estudio de nueva estructura administrativa</t>
  </si>
  <si>
    <t>98% de la población en edad escolar matriculada</t>
  </si>
  <si>
    <t>100% de establecimientos educativos con PEI formulados con énfasis en investigación</t>
  </si>
  <si>
    <t>1 Insitucion Educativa con el componente de investigación incluido en el PEI</t>
  </si>
  <si>
    <t>3 Convenios y alianzas constituidas para la implementación de programas de educacion formal y no formal.</t>
  </si>
  <si>
    <t>Creación de un Telecentro para el acceso de la comunidad educativa y adquición de nuevos computadores.</t>
  </si>
  <si>
    <t>10 docentes capacitados</t>
  </si>
  <si>
    <t>500 estudiantes beneficiados con bonos de transporte escolar</t>
  </si>
  <si>
    <t>Mantenimiento del 100% de la planta física de los establecimientos educativos y dotación de los mismos.</t>
  </si>
  <si>
    <t>PROGRAMA:RESTAURANTES ESCOLARES</t>
  </si>
  <si>
    <t>2215 niños en edad escolar atendiddos</t>
  </si>
  <si>
    <t>Cubrir el 20% de la población no afiliada con contratos de ampliación de cobertura. (actulmenta hay 6.040 no afiliadso)</t>
  </si>
  <si>
    <t>900 nvas afiliaciones al  regimen subsidiado/ No. de población no afiliada *100</t>
  </si>
  <si>
    <t xml:space="preserve"> Cubrir  al 80% de la población, con las ctividades programadas en el Plan de Intervenciones colectivas en salud.</t>
  </si>
  <si>
    <t>80% población beneficiada</t>
  </si>
  <si>
    <t>170 familias beneficiadas</t>
  </si>
  <si>
    <t xml:space="preserve">Atención integral a las familias en situación de extrema pobreza y en condiciones de desplazamiento partiendo de los beneficiarios del proyecto familias en acción hasta llegar al 100% de ellos. 518 familias </t>
  </si>
  <si>
    <t>Atención del 100%  de las solicitudes presentadas.</t>
  </si>
  <si>
    <t xml:space="preserve">100% de casos atendidos / solicitudes presentadas </t>
  </si>
  <si>
    <t>1 Club Juvenil operando</t>
  </si>
  <si>
    <t>1 Club funcionando</t>
  </si>
  <si>
    <t>SECRETARÍA O DEPENDENCIA MUNICIPAL: OFICINA DE DESARROLLO SOCIAL Y COMUNITARIO, ESTABLECIMIENTOS EDUCATIVOS</t>
  </si>
  <si>
    <t>OFICINA DE DESARROLLO SOCIAL Y COMUNITARIO, ESTABLECIMIENTOS EDUCATIVOS</t>
  </si>
  <si>
    <t>SECRETARÍA O DEPENDENCIA MUNICIPAL: OFICINA DE DESARROLLO SOCIAL, DIRECCIÓN DE NÚCLEO Y COMUNITARIO, ESTABLECIMIENTOS EDUCATIVOS</t>
  </si>
  <si>
    <t>OFICINA DE DESARROLLO SOCIAL, DIRECCIÓN DE NÚCLEO Y COMUNITARIO, ESTABLECIMIENTOS EDUCATIVOS</t>
  </si>
  <si>
    <t>SECRETARÍA O DEPENDENCIA MUNICIPAL: OFICINA DE DESARROLLO SOCIAL Y COMUNITARIO, ESTABLECIMIENTOS EDUCATIVOS, SECRETARIA DE PLANEACIÓN.</t>
  </si>
  <si>
    <t>OFICINA DE DESARROLLO SOCIAL Y COMUNITARIO, ESTABLECIMIENTOS EDUCATIVOS, SECRETARIA DE PLANEACIÓN.</t>
  </si>
  <si>
    <t>SECRETARÍA O DEPENDENCIA MUNICIPAL: OFICINA DE DESARROLLO SOCIAL Y COMUNITARIO, ESTABLECIMIENTOS EDUCATIVOS, SECRETARIA DE PLANEACIÓN</t>
  </si>
  <si>
    <t>OFICINA DE DESARROLLO SOCIAL Y COMUNITARIO, ESTABLECIMIENTOS EDUCATIVOS, SECRETARIA DE PLANEACIÓN</t>
  </si>
  <si>
    <t>SECRETARÍA O DEPENDENCIA MUNICIPAL: OFICINA DE DESARROLLO SOCIAL Y COMUNITARIO</t>
  </si>
  <si>
    <t>OFICINA DE DESARROLLO SOCIAL Y COMUNITARIO</t>
  </si>
  <si>
    <t>SECRETARÍA O DEPENDENCIA MUNICIPAL: OFICINA DE DESARROLLO SOCIAL Y COMUNITARIO, OFICINA DE CULTURA, DEPORTE, RECREACIÓN Y TURISMO</t>
  </si>
  <si>
    <t>OFICINA DE DESARROLLO SOCIAL Y COMUNITARIO, OFICINA DE CULTURA, DEPORTE, RECREACIÓN Y TURISMO</t>
  </si>
  <si>
    <t>SECRETARÍA O DEPENDENCIA MUNICIPAL: OFICINA DE CULTURA, DEPORTE, RECREACIÓN Y TURISMO</t>
  </si>
  <si>
    <t>OFICINA DE CULTURA, DEPORTE, RECREACIÓN Y TURISMO</t>
  </si>
  <si>
    <t>SECRETARÍA O DEPENDENCIA MUNICIPAL: UMATA</t>
  </si>
  <si>
    <t>UMATA</t>
  </si>
  <si>
    <t>SECRETARÍA O DEPENDENCIA MUNICIPAL: SECRETARÍA DE PLANEACIÓN, OBRAS Y SERVICOS PÚBLICOS</t>
  </si>
  <si>
    <t>SECRETARÍA DE PLANEACIÓN, OBRAS Y SERVICOS PÚBLICOS</t>
  </si>
  <si>
    <t>SECRETARÍA O DEPENDENCIA MUNICIPAL: OFICINA DE DESARROLLO SOCIAL Y COMUNITARIO. SECRETARIA DE PLANEACIÓN OBRAS Y SERVICIOS PÚBLICOS</t>
  </si>
  <si>
    <t>OFICINA DE DESARROLLO SOCIAL Y COMUNITARIO. SECRETARIA DE PLANEACIÓN OBRAS Y SERVICIOS PÚBLICOS</t>
  </si>
  <si>
    <t>OFICINA DE DESARROLLO SOCIAL Y COMUNITARIO. SECRETARIA DE PLANEACIÓN OBRAS Y SERVICIOS PÚBLICOS.  SECRETARÍA GNERAL</t>
  </si>
  <si>
    <t>SECRETARÍA O DEPENDENCIA MUNICIPAL: DESARROLLO SOCIAL Y COMUNITARIO. SECRETARIA DE PLANEACIÓN OBRAS Y SERVICIOS PÚBLICOS.  SECRETARÍA GNERAL</t>
  </si>
  <si>
    <t>PROGRAMA:TITULACION Y LEGALIZACION DE VIVIENDA DE INTERES SOCIAL</t>
  </si>
  <si>
    <t>No. de predios legalizado.</t>
  </si>
  <si>
    <t>Titular y legalizar el 20% de la vivienda de interés social 50 PREDIOS</t>
  </si>
  <si>
    <t>SECRETARÍA O DEPENDENCIA MUNICIPAL: SECRETARÍA DE PLANEACIÓN, OBRAS Y SERVICIOS PÚBLICOS Y EL CLOPAD</t>
  </si>
  <si>
    <t>SECRETARÍA DE PLANEACIÓN, OBRAS Y SERVICIOS PÚBLICOS Y EL CLOPAD</t>
  </si>
  <si>
    <t>SECRETARÍA O DEPENDENCIA MUNICIPAL: Secretaría General. Oficina de Desarrollo Social. UMATA. COMISARÌA DE FAMILIA. INSPECCIÓN DE POLICÍA.</t>
  </si>
  <si>
    <t>Secretaría General. Oficina de Desarrollo Social. UMATA. COMISARÌA DE FAMILIA. INSPECCIÓN DE POLICÍA.</t>
  </si>
  <si>
    <t>SECRETARÍA O DEPENDENCIA MUNICIPAL: Secretaría General. Oficina de Desarrollo Social.  COMISARÍA DE FAMILIA. INSPECCIÓN DE POLICÍA.</t>
  </si>
  <si>
    <t>Secretaría General. Oficina de Desarrollo Social.  COMISARÍA DE FAMILIA. INSPECCIÓN DE POLICÍA.</t>
  </si>
  <si>
    <t>SECRETARÍA O DEPENDENCIA MUNICIPAL: Alcalde y Secretarìa General.</t>
  </si>
  <si>
    <t>Alcalde y Secretarìa General.</t>
  </si>
  <si>
    <t>COMPONENETE DE EFICACIA - PLAN DE ACCION - AÑO  2009</t>
  </si>
  <si>
    <t>Calidad Por Matricula Oficial Ninos De 5 A 17 Anos</t>
  </si>
  <si>
    <t>Dotacion De Elementos Y Materiales De Aseo Y Papeleria Con Destino A Las Instituciones Educativas Del Municipio De Anolaima.</t>
  </si>
  <si>
    <t>Provision Material Educativo, Textos, Utiles Escolares Y Otros.</t>
  </si>
  <si>
    <t>Actividades De Promulgacion, Sensibilizacion Y Difusion Para La Vinculacion Y Permanencia En El Sistema Educativo</t>
  </si>
  <si>
    <t>Conformacion Y Apoyo Financiero A Las Escuelas De Padres</t>
  </si>
  <si>
    <t>Apoyo Financiero Actividades De Integracion De Servicios Educativos Y De Formacion</t>
  </si>
  <si>
    <t>Apoyo Financiero Para Programas De  Alfabetizacion</t>
  </si>
  <si>
    <t>Compra De Bus Y/o Cofinanciacion Entes Nacionales Y/o Departamentales</t>
  </si>
  <si>
    <t>Apoyo Financiero A Proyectos Educativos Institucionales Y Al Fortalecimiento De La Investigacion.</t>
  </si>
  <si>
    <t>Apoyo Financiero Programa Primavera Y/o Cofinancion Entes Nacionales Y/o Departamentales.</t>
  </si>
  <si>
    <t>Compra De Computadores Con Destino A La Dotacion Del Telecentro</t>
  </si>
  <si>
    <t>Capacitacion Cuerpo Docente</t>
  </si>
  <si>
    <t>Implementar El Sistema De Bonos De Transporte Escolar Cuyo Seguimiento  Y Control Lo Realizaran Las Instituciones Educativas</t>
  </si>
  <si>
    <t>Construccion, Mantenimiento Y Rehabilitacion Institucion Educativa Tecnico Agropecuario Departamental Carlos Giraldo Y Sedes Anexas</t>
  </si>
  <si>
    <t>Construccion, Mantenimiento Y Rehabilitacion Institucion Educativa Instituto Tecnico Olga Santa Maria Y Sedes Anexas</t>
  </si>
  <si>
    <t>Construccion, Mantenimiento Y Rehabilitacion Institucion Educativa Departamental De La Florida Y Sedes Anexas</t>
  </si>
  <si>
    <t>Construccion, Mantenimiento Y Rehabilitacion Institucion Educativa Departamental De Reventones Y Sedes Anexas</t>
  </si>
  <si>
    <t>Construccion, Mantenimiento Y Rehabilitacion Restaurantes Escolares</t>
  </si>
  <si>
    <t>Compra De Alimentos</t>
  </si>
  <si>
    <t>Compra De Implementos Y Menajes De Cocina Restaurantes Escolares</t>
  </si>
  <si>
    <t>EJE / AREA/ DIMENSIÓN: ADMINISTRACION ACTIVA, COMPROMETIDA Y SOLIDARIA</t>
  </si>
  <si>
    <t>Dotacion Institucion Educativa Tecnico Agropecuario Departamental Carlos Giraldo Y Sedes Anexas.</t>
  </si>
  <si>
    <t>Dotacion Institucion Educativa Instituto Tecnico Olga Santa Maria Y Sedes Anexas.</t>
  </si>
  <si>
    <t>Dotacion Institucion Educativa Departamental De La Florida Y Sedes Anexas.</t>
  </si>
  <si>
    <t>Dotacion Institucion Educativa Departamental De Reventones Y Sedes Anexas.</t>
  </si>
  <si>
    <t>Dotacion Restaurantes Escolares</t>
  </si>
  <si>
    <t>Apoyo A La Poblacion Desplazada Por La Violencia.</t>
  </si>
  <si>
    <t xml:space="preserve">SISTEMA DEPARTAMENTAL DE EVALUACIÓN A LA GESTIÓN MUNICIPAL </t>
  </si>
  <si>
    <t>FORMATO DAPC  No 2</t>
  </si>
  <si>
    <t xml:space="preserve">EJE / AREA/ DIMENSIÓN: </t>
  </si>
  <si>
    <t xml:space="preserve">META DE RESULTADO PARA EL PERIODO DE GOBIERNO: </t>
  </si>
  <si>
    <t xml:space="preserve">META DE RESULTADO ANUAL: </t>
  </si>
  <si>
    <t xml:space="preserve">FUENTES DE RECURSOS DE INVERSIÓN EN EL PRESENTE AÑO </t>
  </si>
  <si>
    <t xml:space="preserve">OBSERVACIONES </t>
  </si>
  <si>
    <t>No</t>
  </si>
  <si>
    <t xml:space="preserve">NOMBRE DEL PROYECTO </t>
  </si>
  <si>
    <t>META FISICA</t>
  </si>
  <si>
    <t>%  LOGRO DE AVANCE DE RESULTADO</t>
  </si>
  <si>
    <t>SGP</t>
  </si>
  <si>
    <t>PROPIOS</t>
  </si>
  <si>
    <t>NACIONALES</t>
  </si>
  <si>
    <t xml:space="preserve">DEPARTAMENTALES </t>
  </si>
  <si>
    <t xml:space="preserve">REGALIAS </t>
  </si>
  <si>
    <t xml:space="preserve">CREDITO </t>
  </si>
  <si>
    <t>OTROS</t>
  </si>
  <si>
    <t xml:space="preserve"> $ TOTAL PROGRAMADO</t>
  </si>
  <si>
    <t xml:space="preserve"> $ TOTAL EJECUTADO</t>
  </si>
  <si>
    <t>TOTAL PROGRAMA</t>
  </si>
  <si>
    <t>(En miles de pesos)</t>
  </si>
  <si>
    <r>
      <t>PROYECTO</t>
    </r>
    <r>
      <rPr>
        <b/>
        <sz val="10"/>
        <color indexed="10"/>
        <rFont val="Arial"/>
        <family val="2"/>
      </rPr>
      <t xml:space="preserve">S </t>
    </r>
    <r>
      <rPr>
        <b/>
        <sz val="10"/>
        <rFont val="Arial"/>
        <family val="2"/>
      </rPr>
      <t>Y SUS ACCIONES</t>
    </r>
    <r>
      <rPr>
        <b/>
        <sz val="10"/>
        <color indexed="10"/>
        <rFont val="Arial"/>
        <family val="2"/>
      </rPr>
      <t xml:space="preserve"> </t>
    </r>
  </si>
  <si>
    <r>
      <t xml:space="preserve">FUNCIONARIO </t>
    </r>
    <r>
      <rPr>
        <b/>
        <sz val="10"/>
        <rFont val="Arial"/>
        <family val="2"/>
      </rPr>
      <t>RESPONSABLE</t>
    </r>
  </si>
  <si>
    <t>Cundinamarca, Corazón de Colombia</t>
  </si>
  <si>
    <t>AVANCE FISICO       A LA FECHA</t>
  </si>
  <si>
    <t>% DE AVANCE FISICO                          A LA FECHA</t>
  </si>
  <si>
    <t>DEPARTAMENTO: CUNDINAMARCA</t>
  </si>
  <si>
    <t>MUNICIPIO Y CODIGO DANE: ANOLAIMA 25040</t>
  </si>
  <si>
    <t>PLAN DE DESARROLLO: 2008-2011</t>
  </si>
  <si>
    <t xml:space="preserve">hoja No 1 de </t>
  </si>
  <si>
    <t xml:space="preserve">SECRETARÍA O DEPENDENCIA MUNICIPAL: </t>
  </si>
  <si>
    <t>EJE / AREA/ DIMENSIÓN: EDUCACION</t>
  </si>
  <si>
    <t>SECTOR: EDUCACION</t>
  </si>
  <si>
    <t>JEFE DE PLANEACIÓN: MARIA VICTORIA OJEDA REVELO</t>
  </si>
  <si>
    <t>Fecha de elaboración: DICIEMBRE 2008</t>
  </si>
  <si>
    <t>PROGRAMA:   TODOS ESTUDIANDO</t>
  </si>
  <si>
    <t>PROGRAMA:EDUCACION Y PRODUCTIVIDAD</t>
  </si>
  <si>
    <t>PROGRAMA:ALIANZAS ESTRATEGICAS</t>
  </si>
  <si>
    <t>1 convenio y alianza constituida para la implementación de programas de educación formal y no formal.</t>
  </si>
  <si>
    <t>SECRETARIA DE DESARROLLO SOCIAL</t>
  </si>
  <si>
    <t>100% DE LA POBLACION EN EDAD ESCOLAR MATRICULADA EN EL SISTEMA EDUCATIVO (2727 ALUMNOS)</t>
  </si>
  <si>
    <t>PROGRAMA:INFORMATICA Y CONECTIVIDAD</t>
  </si>
  <si>
    <t>10% DE NIÑOS Y JOVENES DE LA COMUNIDAD EDUCATIVA BENEFICIADOS CON UN TELECENTRO COMUNITARIO</t>
  </si>
  <si>
    <t>No. de niños asitiendo al Telecentro/No. niños matriculados*10%</t>
  </si>
  <si>
    <t xml:space="preserve">Número de computadores/No. Estudiantes * 60% </t>
  </si>
  <si>
    <t>PROGRAMA:CUALIFICACION DEL CUERPO DOCENTE</t>
  </si>
  <si>
    <t>PROGRAMA:TRANSPORTE ESCOLAR</t>
  </si>
  <si>
    <t>Atender 500 niños Anualmente con transporte escolar  a traves del sitstema de bonos, facilitando el desplazamiento a las Instituciones Educativas.</t>
  </si>
  <si>
    <t>50% de docentes participando en cursos de actualización</t>
  </si>
  <si>
    <t>PROGRAMA:CONSTRUCCION Y MANTENIMIENTO INFRAESTRUCTURA Y DOTACION INSTITUCIONES EDUCATIVAS</t>
  </si>
  <si>
    <t>SECRETARIA DE GOBIERNO</t>
  </si>
  <si>
    <t>SECTOR: SALUD Y NUTRICION</t>
  </si>
  <si>
    <t xml:space="preserve">EJE / AREA/ DIMENSIÓN: SALUD </t>
  </si>
  <si>
    <t>PROGRAMA:ASEGURAMIENTO</t>
  </si>
  <si>
    <t>SECTOR: SALUD PÚBLICA</t>
  </si>
  <si>
    <t>PROGRAMA:ESTRATEGIA JUNTOS - ERRADICACION DE LA POBREZA EXTREMA</t>
  </si>
  <si>
    <t>SECTOR: INFANCIA Y ADOLESCENCIA</t>
  </si>
  <si>
    <t>EJE / AREA/ DIMENSIÓN: ANOLAIMA INCLUYENTE Y EQUITATIVA</t>
  </si>
  <si>
    <t>Lograr más allá de la ausencia de enfermedad, mejores condiciones de salud física, síquica y social para los individuos y la colectividad.</t>
  </si>
  <si>
    <t>PROGRAMA:COMISARIA DE FAMILIA</t>
  </si>
  <si>
    <t>PROGRAMA:CLUBES JUVENILES</t>
  </si>
  <si>
    <t>PROGRAMA:EDUCADOR FAMILIAR</t>
  </si>
  <si>
    <t>SECTOR: POBLACIÓN RURAL DISPERSA</t>
  </si>
  <si>
    <t>60 familias visitadas y apoyadas  por el animador</t>
  </si>
  <si>
    <t>20 familias visitadas y apoyadas  por el animador</t>
  </si>
  <si>
    <t>90 CASOS ATENDIDOS POR EL EDUCADOR</t>
  </si>
  <si>
    <t>PROGRAMA:POBLACIÓN RURAL DISPERSA</t>
  </si>
  <si>
    <t>SECTOR: EQUIDAD SOCIAL</t>
  </si>
  <si>
    <t>PROGRAMA:ATENCION POBLACION CON DISCAPACIDAD</t>
  </si>
  <si>
    <t>120 habitantes de la población Identificada y atendida.</t>
  </si>
  <si>
    <t>50 habitantes de la población Identificada y atendida.</t>
  </si>
  <si>
    <t xml:space="preserve">PROGRAMA:SALUD PUBLICA </t>
  </si>
  <si>
    <t>PROGRAMA:ATENCIÓN A LA PRIMERA INFANCIA</t>
  </si>
  <si>
    <t>Número de población menor de 6 años atendida con proyectos de primera infancia 150 NIÑOS</t>
  </si>
  <si>
    <t>PROGRAMA:PROMOCION DE LA CULTURA</t>
  </si>
  <si>
    <t>Atender el 100% de población desplazada con programas y proyectos ejecutados en el Municipio encaminados a mejorar la calidad de vida</t>
  </si>
  <si>
    <t>Atender el 35% de población desplazada con programas y proyectos ejecutados en el Municipio encaminados a mejorar la calidad de vida</t>
  </si>
  <si>
    <t>SECTOR: CULTURA</t>
  </si>
  <si>
    <t>PROGRAMA:ORGANIZACIÓN DE EVENTOS ARTISTICOS Y CULTURALES</t>
  </si>
  <si>
    <t>Realización de por lo menos 8 eventos artísticos y culturales</t>
  </si>
  <si>
    <t>No. de ventos artisticos y culturales realizados</t>
  </si>
  <si>
    <t>PROGRAMA:INVESTIGACION Y DIFUSION DE LA CULTURA</t>
  </si>
  <si>
    <t>Investigación y publicación de monografía</t>
  </si>
  <si>
    <t>10% de la Población escolarizada recibiendo la cátedra de Anolaima</t>
  </si>
  <si>
    <t>Por lo menos una monografia del municipio realizada</t>
  </si>
  <si>
    <t>No. de estudiantes recibiendo la catedra de Anolaima</t>
  </si>
  <si>
    <t>PROGRAMA:GESTION CULTURAL</t>
  </si>
  <si>
    <t>Por lo menos 4 convenios firmados durante el periodo de Gobierno</t>
  </si>
  <si>
    <t>1 convenio firmado con entidades públicas y privadas.</t>
  </si>
  <si>
    <t>PROGRAMA:CONSTRUCCION DE INFRAESTRUCTURA CULTURAL</t>
  </si>
  <si>
    <t>1 establecimiento construido o mejorado y dotado destinado a actividades culturales.</t>
  </si>
  <si>
    <t>0,50% de edificaciones construidas o mejoradas y dotadas destinadas a actividades culturales.</t>
  </si>
  <si>
    <t>PROGRAMA:PROGRAMA NACIONAL DE BIBLIOTECA</t>
  </si>
  <si>
    <t>1 bilioteca pública municipal implementada</t>
  </si>
  <si>
    <t>1 biblioteca pública implementada.</t>
  </si>
  <si>
    <t>PROGRAMA:BIENESTAR DEL ARTISTA</t>
  </si>
  <si>
    <t>1 censo de artistas realizado  y el apoyar el 30% de los artistas censados</t>
  </si>
  <si>
    <t>1 censo de artistas realizado  y el apoyar el 10% de los artistas censados</t>
  </si>
  <si>
    <t>SECTOR: DEPORTE Y RECREACIÓN</t>
  </si>
  <si>
    <t>PROGRAMA:CREACION Y FORTALECIMIENTO DE ESCUELAS DE FORMACION DEPORTIVA</t>
  </si>
  <si>
    <t>Beneficiar al 55% de la población municipal comprendida entre los 6 – 16 años  con las escuelas de formación deportiva  1394 habitantes</t>
  </si>
  <si>
    <t>No. niños y jovenes  entre los 6 y 16 años vinculados a las escuelas de formación deportiva. 544 niños</t>
  </si>
  <si>
    <t>PROGRAMA:ORGANIZACIÓN DE TORNEOS Y CAMPEONATOS DEPORTIVOS</t>
  </si>
  <si>
    <t>Beneficiar al 20% de la población municipal con el desarrollo  de 12 eventos deportivos anuales. 1 festival escolar anual realizado que vincule a por lo menos el 50% de la población escolarizada.</t>
  </si>
  <si>
    <t>5 % de población beneficiada con los torneos y campeonatos deportivos realizados y número de festivales escolares realizados.</t>
  </si>
  <si>
    <t>PROGRAMA:INFRAESTRUCTURA RECREO DEPORTIVA</t>
  </si>
  <si>
    <t>Atender con reparación y mantenimiento el 80%   3 de los escenarios deportivos y 1 predio adquirido</t>
  </si>
  <si>
    <t>Atender con reparación y mantenimiento 1 de los escenarios deportivos</t>
  </si>
  <si>
    <t>PROGRAMA:CUALIFICACION DEL CAPITAL HUMANO EN FORMACION DEPORTIVA</t>
  </si>
  <si>
    <t xml:space="preserve">1 capacitación anual por cada una de las modalidades priorizadas </t>
  </si>
  <si>
    <t>4 capacitaciones realizadas por modalidad deportiva.</t>
  </si>
  <si>
    <t>SECTOR: DEPORTE Y RECREACION</t>
  </si>
  <si>
    <t>PROGRAMA:MANEJO DE RESIDUOS SOLIDOS Y AGUAS RESIDUALES</t>
  </si>
  <si>
    <t>EJE / AREA/ DIMENSIÓN: ANOLAIMA UN ESPACIO PARA LA CONVIVENCIA</t>
  </si>
  <si>
    <t>SECTOR: AMBIENTE</t>
  </si>
  <si>
    <t>SERVICIOS PUBLICOS</t>
  </si>
  <si>
    <t>80% de las juntas de acción comunal aledañas de las fuentes hídricas capacitadas en el manejo de residuos Sólidos y aguas residuales.  36 Juntas</t>
  </si>
  <si>
    <t xml:space="preserve">9 de las juntas de acción comunal  capacitadas en el manejo de residuos sólidos y aguas residuales. </t>
  </si>
  <si>
    <t>PROGRAMA:MANEJO INTEGRADO DE MICROCUENCAS ABASTECEDORAS DE ACUEDUCTOS</t>
  </si>
  <si>
    <t>30 ha. de áreas de rondas de micro cuencas y de suelos de protección recuperadas y conservadas</t>
  </si>
  <si>
    <t>1 Hectarea recuperada y conservada.</t>
  </si>
  <si>
    <t>PROGRAMA:SANEAMIENTO BASICO RURAL CONSTRUCCION E IMPLEMENTACION DE UNIDADES SANITARIAS</t>
  </si>
  <si>
    <t>120 unidades sanitarias construidas Y 30 unidades sanitarias complementadas</t>
  </si>
  <si>
    <t>44 Unidades construidas y complementadas.</t>
  </si>
  <si>
    <t>PROGRAMA:ADQUISICION DE PREDIOS DE IMPORTANCIA HIDRICA</t>
  </si>
  <si>
    <t>Gestionar la compra de 60 ha.  De predios en areas de importancia Hidrica.</t>
  </si>
  <si>
    <t>15 Ha. Adquiridas</t>
  </si>
  <si>
    <t>SECRETARIA DE DESARROLLO ECONOMICO</t>
  </si>
  <si>
    <t>PROGRAMA:SENSIBILIZACION Y EDUCACION AMBIENTAL</t>
  </si>
  <si>
    <t>4 Instituciones Educativas con PRAES implementados y 80% de la población aledaña a los predios con destinación forestal vinculados al cuidado y conservación de los mismos.</t>
  </si>
  <si>
    <t>1 instituciones educativas con PRAES implementados.</t>
  </si>
  <si>
    <t>PROGRAMA:RESTAURACION DE ECOSISTEMAS</t>
  </si>
  <si>
    <t>15 Ha establecidas en bosque protector  productor.</t>
  </si>
  <si>
    <t xml:space="preserve">6 Ha. </t>
  </si>
  <si>
    <t>PROGRAMA:ORGANIZACIÓN E IMPLEMENTACION DEL SISTEMA DE GESTION AMBIENTAL MUNICIPAL</t>
  </si>
  <si>
    <t>Sistema organizado e implementado con asignación de competencias y responsabilidades</t>
  </si>
  <si>
    <t>1 Sistema formulado e implementado</t>
  </si>
  <si>
    <t>PROGRAMA:MITIGACION DE IMPACTOS AMBIENTALES EN EL CEMENTERIO</t>
  </si>
  <si>
    <t>30 % del plan de acción ejecutado.</t>
  </si>
  <si>
    <t>25% Plan de acción aprobado.</t>
  </si>
  <si>
    <t>PROGRAMA:CONSTRUCCION Y MEJORAMIENTO DE VIVIENDA URBANA.  VIVIENDA SALUDABLE, VIVIENDA DE INTERES SOCIAL PRIORITARIO, VIVIENDA DE INTERES SOCIAL</t>
  </si>
  <si>
    <t>SECTOR: VIVIENDA</t>
  </si>
  <si>
    <t>120 Viviendas mejoradas</t>
  </si>
  <si>
    <t>40 unidades construidas VIP</t>
  </si>
  <si>
    <t>30 viviendas construidas  VIS</t>
  </si>
  <si>
    <t>30 Viviendas mejoradas</t>
  </si>
  <si>
    <t>5 viviendas gestionadas para construidas</t>
  </si>
  <si>
    <t>10 viviendas gestionadas para construcción</t>
  </si>
  <si>
    <t>5 viviendas gestionadas para construir</t>
  </si>
  <si>
    <t>SECRETARIA DE PLANEACION OBRAS Y SERVICIOS</t>
  </si>
  <si>
    <t>PROGRAMA:MEJORAMIENTO INTEGRAL DE BARRIOS</t>
  </si>
  <si>
    <t xml:space="preserve">SECTOR: VIVIENDA </t>
  </si>
  <si>
    <t>Mejoramiento de los barrios Santa Cecilia, San Vicente y San Luis.</t>
  </si>
  <si>
    <t>0,5 barrios mejorados</t>
  </si>
  <si>
    <t>PROGRAMA:CONSTRUCCIÓN Y MEJORAMIENTO DE  VIVIENDA RURAL</t>
  </si>
  <si>
    <t xml:space="preserve">30 viviendas construidas </t>
  </si>
  <si>
    <t>150 viviendas mejoradas</t>
  </si>
  <si>
    <t>6 viviendas gestionadas para mejorar</t>
  </si>
  <si>
    <t>SECTOR: PREVENCION Y ATENCION DE DESASTRES</t>
  </si>
  <si>
    <t>PROGRAMA:GESTION INTEGRAL DEL RIESGO</t>
  </si>
  <si>
    <t>Realización censo de la población ubicada en predios vulnerbales 45 predios</t>
  </si>
  <si>
    <t>10 familias atendidas</t>
  </si>
  <si>
    <t>PROGRAMA:PROGRAMA DE APOYO A ORGANIZACIONES</t>
  </si>
  <si>
    <t>50 organizaciones comunitarias funcionando</t>
  </si>
  <si>
    <t>50 Organizaciones comunitarias</t>
  </si>
  <si>
    <t>PROGRAMA:ELABORACION Y DIFUSIÓN DE DIAGNÓSTICOS</t>
  </si>
  <si>
    <t>Un (1) estudio de seguridad ciudadana realizado</t>
  </si>
  <si>
    <t>1 estudio de seguridad ciudadana realizado</t>
  </si>
  <si>
    <t>PROGRAMA:PROMOCIÓN Y APOYO A MECANISMOS DE SOLUCIÓN DE CONFLICTOS</t>
  </si>
  <si>
    <t>SECTOR: CONVIVENCIA Y SEGURIDAD CIUDADANA</t>
  </si>
  <si>
    <t>1 campaña anual de prevención de la violencia</t>
  </si>
  <si>
    <t>1 campaña de prevencion de la violencia</t>
  </si>
  <si>
    <t>PROGRAMA:CENTRO DE RECLUSIÓN</t>
  </si>
  <si>
    <t>100% Atención a la totalidad de detenidos</t>
  </si>
  <si>
    <t>100% de detenidos atendidos</t>
  </si>
  <si>
    <t>PROGRAMA:ELABORACIÓN DE DIAGNÓSTICOS DE LA POBLACIÓN DESPLAZADA E IMPLEMENTACIÓN DEL PLAN INTEGRAL ÚNICO DE ATENCIÓN</t>
  </si>
  <si>
    <t>Totalidad de población en desplazamiento censada y atendida con los proyectos que ejecuta la Administración</t>
  </si>
  <si>
    <t>0,25 del estudio realizado</t>
  </si>
  <si>
    <t>PROGRAMA:GARANTÍA Y PROTECCIÓN DE DERECHOS</t>
  </si>
  <si>
    <t>Un (1) convenio ejecutado anualmente  con Entidades que promuevan la garantía y protección de derechos, así como atender el 100% de las quejas recibidas por la vulneración de derechos a los ciudadanos.</t>
  </si>
  <si>
    <t>100% de quejas atendidas</t>
  </si>
  <si>
    <t>PROGRAMA:INFRAESTRUCTURA PARA LA SEGURIDAD Y CONVIVENCIA</t>
  </si>
  <si>
    <t xml:space="preserve">1 lote adquirido </t>
  </si>
  <si>
    <t>Número de lotes adquiridos</t>
  </si>
  <si>
    <t>PROGRAMA:REVISION ESQUEMA DE ORDENAMIENTO TERRITORIAL</t>
  </si>
  <si>
    <t>Un Estudio Técnico de Revisión y ajuste del E.O.T.</t>
  </si>
  <si>
    <t>Estudio técnico de revisión del Ordenamiento Territorial Adoptado</t>
  </si>
  <si>
    <t>SECTOR: ORDENAMIENTO TERRITORIAL</t>
  </si>
  <si>
    <t>EJE / AREA/ DIMENSIÓN: ANOLAIMA PRODUCTIVA, COMPETITIVA Y SOLIDARIA</t>
  </si>
  <si>
    <t>SECTOR: AGROPECUARIO</t>
  </si>
  <si>
    <t>PROGRAMA:FORTALECIMIENTO EMPRESARIAL</t>
  </si>
  <si>
    <t>5 organizaciones apoyadas y 3 constituidas</t>
  </si>
  <si>
    <t>3 organizaciones apoyadas y constituidas</t>
  </si>
  <si>
    <t>PROGRAMA:FOMENTO DE CULTIVOS CON VENTAJAS PARA MERCADOS EXTERNOS</t>
  </si>
  <si>
    <t>30 hectáreas en explotación</t>
  </si>
  <si>
    <t>8 hectáreas establecidas</t>
  </si>
  <si>
    <t>PROGRAMA:CONSTRUCCION Y APOYO DE DISTRITOS DE RIEGO</t>
  </si>
  <si>
    <t xml:space="preserve">1 diseño y construción de 1  distritos de riego </t>
  </si>
  <si>
    <t>1 distrito de riego ejecutado y apoyado</t>
  </si>
  <si>
    <t>PROGRAMA:PROYECTOS PRODUCTIVOS</t>
  </si>
  <si>
    <t>4 proyectos productivos implementados</t>
  </si>
  <si>
    <t>1 proyecto productivo implementado</t>
  </si>
  <si>
    <t>Impulsar el establecimiento de plantaciones nuevas en las diferentes especies agrícolas  para mejorar la producción y la calidad.</t>
  </si>
  <si>
    <t>PROGRAMA:RENOVACION DE CULTIVOS</t>
  </si>
  <si>
    <t>40 hectáreas renovadas</t>
  </si>
  <si>
    <t>10 hectáreas renovadas</t>
  </si>
  <si>
    <t>PROGRAMA:ESTABLECIMIENTO DE UN VIVERO MUNICIPAL</t>
  </si>
  <si>
    <t>5 especies propagadas y distribuidas</t>
  </si>
  <si>
    <t>Número de especies propagadas y distribuidas</t>
  </si>
  <si>
    <t>PROGRAMA:INTEGRACION INTERISTITUCIONAL</t>
  </si>
  <si>
    <t xml:space="preserve">1 programa y/o convenio realizado </t>
  </si>
  <si>
    <t>8 programas y/o convenios realizados con el Comité de Cafeteros y/o con otras entidades</t>
  </si>
  <si>
    <t>PROGRAMA:SANIDAD ANIMAL</t>
  </si>
  <si>
    <t>90% cobertura de la población animal descrita en el indicador, con las diferentes campañas de vacunación programadas</t>
  </si>
  <si>
    <t>90% de Bovinos, porcinos, canicos, felinos y equinos  Inmunizados contra enfermedades</t>
  </si>
  <si>
    <t>PROGRAMA:FOMENTO A LA PISCICULTURA</t>
  </si>
  <si>
    <t>30 familias beneficiadas</t>
  </si>
  <si>
    <t>100 alevinos entregados por núcleo familiar y 80% de familias beneficiadas que cuentas con la infraestructura.( 120 familias )</t>
  </si>
  <si>
    <t>PROGRAMA:ORGANIZACIÓN DE PRODUCTORES DE LECHE PARA EL MERCADEO DE LA MISMA</t>
  </si>
  <si>
    <t>3 ORGANIZACIÓN DE PRODUCTORES DE LECHE PARA EL MERCADEO DE LA MISMA</t>
  </si>
  <si>
    <t>Subsidio Fondo De Solidaridad Y Redistribucion Del Ingreso Acueducto</t>
  </si>
  <si>
    <t>Subsidio Fondo De Solidaridad Y Redistribucion Del Ingreso Alcantarillado</t>
  </si>
  <si>
    <t>Elaboracion Y Aprobacion Del Plan De Gestion Integral De Residuos Solidos Pgirs</t>
  </si>
  <si>
    <t>Ejecucion De Las Directrices, Lineamientos Y  Programas Incluidos En El Pgirs</t>
  </si>
  <si>
    <t>Terminacion, Mantenimiento, Rehabilitacion Y Dotacion Planta Procesadora De Residuos Solidos</t>
  </si>
  <si>
    <t>Tratamiento Y Disposicion Final De Basuras</t>
  </si>
  <si>
    <t>Dotacion Elementos Y Equipos Para El Tratamiento Y Disposicion Final De Basuras</t>
  </si>
  <si>
    <t>Operacion Vehiculos Para La Recoleccion De Basuras Tratamiento Final (combustible, Repuestos Y Reparacion).</t>
  </si>
  <si>
    <t>Subsidios Fondo Solidaridad Y Redistribucion Del Ingreso Aseo</t>
  </si>
  <si>
    <t>Implementacion, Implantacion Y Acompanamiento En La Transformacion Empresarial Para La Prestacion De Los Servicios Publicos De Acueducto, Alcantarillado Y Aseo.</t>
  </si>
  <si>
    <t>Apoyo Financiero Escuelas  De Formacion Deportiva</t>
  </si>
  <si>
    <t>Apoyo Financiero Fomento Del Deporte Y La  Recreacion Municipal</t>
  </si>
  <si>
    <t>Pago Coordinador Actividades Deportivas Y Recreativas Secretaria De Desarrollo Social (salarios, Primas, Indemnizacion Por Vacaciones)</t>
  </si>
  <si>
    <t>Construccion, Terminacion, Ampliacion, Adecuacion, Mantenimiento, Dotacion, Mejoramiento Y Rehabilitacion De Escenarios Deportivos Y/o Terminacion Camerinos Campo De Futbol Anolaima.</t>
  </si>
  <si>
    <t>Compra Lotes Con Destino Construccion Escenarios Deportivos Rurales Y/o Cofinanciacion Entes Departamentales Y/o Nacionales</t>
  </si>
  <si>
    <t>Contrato Para La Capacitacion De Los Ciudadanos Como Instructores Y Jueces En La Diferentes Modalidades Del Deporte.</t>
  </si>
  <si>
    <t>Apoyo Financiero Funcionamiento Escuelas De Formacion Musical, Artisticas, Danzas  Y Culturales Y/o Cofinanciacion Entes Departamentales Y/o Nacionales</t>
  </si>
  <si>
    <t>Dotacion Escuela De Formacion Artistica, Danzas Y Cultural.</t>
  </si>
  <si>
    <t>Apoyo Financiero Bandas Marciales (contrato Directores)</t>
  </si>
  <si>
    <t>Compra Y Reparacion Instrumentos Y/o Compra Repuestos Bandas Marciales Anolaima</t>
  </si>
  <si>
    <t>Apoyo Financiero Y Estimulos Participantes Encuentro Cultural De Bandas Marciales</t>
  </si>
  <si>
    <t>Apoyo Financiero Diseno Y Elaboracion Carrozas Y Comparsas Actos Culturales Municipio.</t>
  </si>
  <si>
    <t>Apoyo Financiero Eventos Culturales Y Aprovechamiento Del Tiempo Libre (grupos Artisticos, Musicales, Folcloricos, Culturales, Danzas, Teatro, Pintura, Artes Plasticas, Etc.).</t>
  </si>
  <si>
    <t>Publicidad Y Propaganda Corpus Cristi Anolaima</t>
  </si>
  <si>
    <t>Papeleria En General Corpus Cristi Anolaima</t>
  </si>
  <si>
    <t>Alquiler Equipo Amplificacion Sonido Corpus Cristi Anolaima</t>
  </si>
  <si>
    <t>Premiacion Exposicion Arcos Fruticolas Corpus Cristi De Anolaima, Caserios Y Centros Poblados</t>
  </si>
  <si>
    <t>Gastos Celebracion Eucaristica Corpus Cristi</t>
  </si>
  <si>
    <t>Diagnosticos, Estudios De La Monografia Municipal</t>
  </si>
  <si>
    <t>4 INSTITUCIONES CON SUS SEDES ANEXAS</t>
  </si>
  <si>
    <t>4 INSTITUCIONES CON SUS SEDES  ANEXAS</t>
  </si>
  <si>
    <t>Regimen Subsidiado Continuidad</t>
  </si>
  <si>
    <t>Regimen Subsidiado Ampliacion</t>
  </si>
  <si>
    <t>Regimen Subsidiado Continuidad Fosyga</t>
  </si>
  <si>
    <t>Regimen Subsidiado Continuidad Federación de Cafeteros</t>
  </si>
  <si>
    <t>Regimen Subsidiado Continuidad Recursos De Cajas De Compensacion Familiar</t>
  </si>
  <si>
    <t>Regimen Subsidiado Continuidad Etesa</t>
  </si>
  <si>
    <t>Catedra De Anolaima</t>
  </si>
  <si>
    <t>Cofinanciacion Convenios Interadministrativos A Nivel Departamental Y/o Nacional.</t>
  </si>
  <si>
    <t>Mantenimiento Y Dotacion Casa De La Cultura Anolaima</t>
  </si>
  <si>
    <t>Compra De Lote Construccion, Dotacion, Sostenimiento Y Mantenimiento Infraestructura Cultural Del Municipio De Anolaima Y/o Cofinanciacion Entes Nacionales Y/o Departamentales Y/o Entidades Sin Animo De Luc</t>
  </si>
  <si>
    <t>Apoyo Financiero A Ludotecas Del Municipio De Anolaima (pago Contrato Ludotecarias)</t>
  </si>
  <si>
    <t>Pago Bibliotecario (a)  Municipio De Anolaima (salarios, Primas, Indemnizacion Por Vacaciones, Etc.)</t>
  </si>
  <si>
    <t>Adecuacion, Dotacion Biblioteca Publica Municipal</t>
  </si>
  <si>
    <t>Estimulo A Los Artistas Del Municipio De Anolaima</t>
  </si>
  <si>
    <t>Ampliacion, Conservacion, Dotacion Y Mantenimiento De Alumbrado Publico Del Casco Urbano Y Centros Poblados Del Municipio De Anolaima</t>
  </si>
  <si>
    <t>Pago Convenio Deuda Alumbrado Publico Municipio De Anolaima - Empresa De Energia De Cundinamarca</t>
  </si>
  <si>
    <t>Apoyo Proyectos De Electrificacion Rural Y/o Cofinanciacion Entes Nacionales Y/o Departamentales.</t>
  </si>
  <si>
    <t>Estudios Y Disenos Proyecto Gas Natural Municipio De Anolaima Y/o Cofinanciacion Entes Nacionales Y/o Departamentales.</t>
  </si>
  <si>
    <t>Construccion Vivienda De Interes Social -vis Perimetro Urbano Y Centros Poblados</t>
  </si>
  <si>
    <t>Compra De Lote Y/o Construccion Vivienda De Interes Social Prioritario - Vip Municipal Urbano Y Centros Poblados.</t>
  </si>
  <si>
    <t>Mejoramiento Y Mantenimiento Vivienda De Interes Social - Vis Municipal Urbano Y Centros Poblados.</t>
  </si>
  <si>
    <t>Mejoramiento Integral De Barrios</t>
  </si>
  <si>
    <t>Construccion De Vivienda En Sitio Propio</t>
  </si>
  <si>
    <t>Mejoramiento, Mantenimiento Y Dotacion Vivienda Rural</t>
  </si>
  <si>
    <t>Titulacion Y Legalizacion De Predios</t>
  </si>
  <si>
    <t>Apoyo Y Constitucion De Organizaciones Campesinas</t>
  </si>
  <si>
    <t>Fomento De Cultivos Exportables</t>
  </si>
  <si>
    <t>Asistencia Tecnica Basica</t>
  </si>
  <si>
    <t>Estudios Diseños Y/o Construccion Y Apoyo De Distritos De Riego</t>
  </si>
  <si>
    <t>Proyectos Productivos Comunitarios</t>
  </si>
  <si>
    <t>Compra Predio Para El Establecimiento Del Vivero Municipal</t>
  </si>
  <si>
    <t>Convenios Interintitucionales</t>
  </si>
  <si>
    <t>Vacunacion Ppc, Aftosa, Carbon, Desparacitacion</t>
  </si>
  <si>
    <t>Drogas Veterinarias Para Urgencias</t>
  </si>
  <si>
    <t>Esterilizacion De Animales Domesticos</t>
  </si>
  <si>
    <t>Piscicultura Artesanal</t>
  </si>
  <si>
    <t>Plan De Reconversion De Leche</t>
  </si>
  <si>
    <t>Renovacion De Praderas</t>
  </si>
  <si>
    <t>Publicidad Y Propaganda Feria Comercial Y Exposicion Equina Anolaima</t>
  </si>
  <si>
    <t>Papeleria En General Feria De Anolaima</t>
  </si>
  <si>
    <t>Trofeos Y Premiacion Exposicion Equina Anolaima</t>
  </si>
  <si>
    <t>Gallardetes, Escarapelas Y Rosetas Exposicion Equina Anolaima</t>
  </si>
  <si>
    <t>Alquiler Equipo Amplificacion Sonido Feria Anolaima</t>
  </si>
  <si>
    <t>Construccion Y/o Alquiler Corrales, Pista Y Graderias Exposicion Equina</t>
  </si>
  <si>
    <t>Gastos Exposicion Equina Grado B (pago Aval, Juez, Director Tecnico, Medico Veterinario, Locutor Tecnico Y Otros.)</t>
  </si>
  <si>
    <t>Feria Comercial Ganadera La Florida</t>
  </si>
  <si>
    <t>Feria Agropecuaria Reventones</t>
  </si>
  <si>
    <t>PROGRAMA:  APOYO FINANCIERO A GANADEROS, EXPOSITORES EQUINOS Y CAMPESINOS</t>
  </si>
  <si>
    <t>Apoyar a actividades de ganaderos, expositores, equinos y campesinos</t>
  </si>
  <si>
    <t>Apoyo Celebracion Y Exaltacion Dia Del Campesino Reventones</t>
  </si>
  <si>
    <t>Apoyo Celebracion Y Exaltacion Dia Del Campesino La Florida</t>
  </si>
  <si>
    <t>Apoyo Celebracion Y Exaltacion Dia Del Campesino Corralejas</t>
  </si>
  <si>
    <t>Apoyo Celebracion Y Exaltacion Dia Del Campesino  Y Reyes Magos Boqueron De Ilo</t>
  </si>
  <si>
    <t>Apoyo Celebracion Y Exaltacion Dia Del Campesino Anolaima</t>
  </si>
  <si>
    <t>Construccion, Pavimentacion De  Calles Y Andenes Vias Urbanas Y Centros Poblados Del Municipio.</t>
  </si>
  <si>
    <t>Mantenimiento Y Rehabilitacion De  Calles Y Andenes Vias Urbanas Y Centros Poblados Del Municipio.</t>
  </si>
  <si>
    <t>Mantenimiento, Rehabilitacion Y Conservacion  Vias Rurales</t>
  </si>
  <si>
    <t>Operacion Maquinaria Para Mantenimiento Y Conservacion De Vias (combustible, Repuestos Y Reparaciones Para Vehiculos Y Maquinaria Pesada)</t>
  </si>
  <si>
    <t>Mano De Obra Personal Operativo Para Mantenimiento Y Conservacion De Vias Municipales (salarios, Primas, Indemnizacion Por Vacaciones, Subsidio De Transporte, Subsidio De Alimentacion).</t>
  </si>
  <si>
    <t>Cofinanciacion Y/o Compra De  Maquinaria Para El Municipio De Anolaima</t>
  </si>
  <si>
    <t>Sensibilizacion, Capacitacion, Asesorias Y Publicidad De La Organizacion Del Transporte En El Municipio De Anolaima.</t>
  </si>
  <si>
    <t>Sensibilizacion, Capacitacion, Asesorias De La Concentracion De Las Empresas De Transporte.</t>
  </si>
  <si>
    <t>Senalizacion Y Organizacion Vial</t>
  </si>
  <si>
    <t>Reforestacion Y Control De Erosion De Las Cuencas Hidricas</t>
  </si>
  <si>
    <t>Capacitacion De Juntas De Accion Comunal En Manejo De Residuos</t>
  </si>
  <si>
    <t>Capacitacion Y Transferencia De Tecnologia Para La Defensa Del Medio Ambiente Y La Proteccion De Los Recursos Naturales.</t>
  </si>
  <si>
    <t>Implementacion Del Sistema De Informacion Ambiental</t>
  </si>
  <si>
    <t>Compra De Predios De Importacia Hidrica</t>
  </si>
  <si>
    <t>Restauracion De Ecosistemas Y Suelos Degradados</t>
  </si>
  <si>
    <t>Diagnostico Y Formulacion Del Plan De Manejo Ambiental De Cementerio Municipal</t>
  </si>
  <si>
    <t>Mejoramiento, Mantenimiento De Infraestructura Carcelaria.</t>
  </si>
  <si>
    <t>Convenio Apoyo Establecimiento Penitenciario  De Mediana Seguridad Y Carcelario Para Personas Sindicadas O Condenadas Del Mpio.</t>
  </si>
  <si>
    <t>Alimentacion Para Las Personas Detenidas</t>
  </si>
  <si>
    <t>Transporte De Reclusos</t>
  </si>
  <si>
    <t>Prevencion, Control Y Atencion De Las Calamidades Y Desastres A Nivel Municipal</t>
  </si>
  <si>
    <t>Dotacion De Equipos Para La Prevencion Y Atencion De Desastres</t>
  </si>
  <si>
    <t>Elaboracion, Desarrollo Y Actualizacion De Los Planes De Emergencia Y Contingencia.</t>
  </si>
  <si>
    <t>Contratos Celebrados Con Cuerpos De Bomberos Para La Prevencion Y Control De Incendios</t>
  </si>
  <si>
    <t>Capacitacion, Promocion E Impulso Para La Creacion De Organizaciones Productoras De Bienes Y Servicios.</t>
  </si>
  <si>
    <t>Promocion De La Capacitacion Y Adquisicion De Tecnologia Y Asesoria Empresarial.</t>
  </si>
  <si>
    <t>Apoyo Financiero Participacion Ferias Artesanales.</t>
  </si>
  <si>
    <t>Apoyo Financiero Promocion De Senderos, Circuitos Historicos Entre Otros</t>
  </si>
  <si>
    <t>Apoyo Financiero Para La Divulgacion Y Promocion De Los Sitios Turisticos, Del Ecoturismo Y Del Agroturismo En El Municipio De Anolaima</t>
  </si>
  <si>
    <t>Convenio Implementacion Programa Estrategia Juntos Y/o Cofinanciacion Entes Nacionales Y/o Departamentales.</t>
  </si>
  <si>
    <t>Pago Contrato Psicologo Comisaria De Familia</t>
  </si>
  <si>
    <t>Apoyo Programa Hogares Sustitutos  Del Municipio De Anolaima.</t>
  </si>
  <si>
    <t>Apoyo Financiero Y/o Cofinanciacion Beca Animador Programa Clubes Juveniles  Del Municipio De Anolaima.</t>
  </si>
  <si>
    <t>Dotacion E Implementos Para Apoyo Al Funcionamiento De Los Clubes Juveniles.</t>
  </si>
  <si>
    <t>Apoyo Programa Educadores, Violencia Intrafamiliar  Del Municipio De Anolaima.</t>
  </si>
  <si>
    <t>Apoyo Programa Poblacion Rural Dispersa Del Municipio De Anolaima.</t>
  </si>
  <si>
    <t>Apoyo Programa Familias En Accion Del Municipio De Anolaima.</t>
  </si>
  <si>
    <t>Apoyo Programa Hogares Comunitarios</t>
  </si>
  <si>
    <t>Apoyo Financiero Hogar Grupal La Florida</t>
  </si>
  <si>
    <t>Mantenimiento, Remodelacion Y Dotacion Centro De Vida Sensorial</t>
  </si>
  <si>
    <t>Cofinanciacion Programas Departamentales Y/o Nacionales Con Destino A La Poblacion Discapacitada</t>
  </si>
  <si>
    <t>Programa Atencion Integral A La Tercera Edad Y/o Cofinanciacion Entes Departamentales Y/o Nacionales</t>
  </si>
  <si>
    <t>Apoyo Atencion Integral Adulto Mayor (alimentacion, Vestuario Y Salud), Centro De Bienestar Del Anciano De Anolaima</t>
  </si>
  <si>
    <t>Apoyo Financiero  Rehabilitacion Grupo Hipertensos Y Mejor Calidad De Vida Para El Adulto Mayor Del Municipio De Anolaima</t>
  </si>
  <si>
    <t>Apoyo Proyecto Semillas De Amor Para El Adulto Mayor Del Municipio De Anolaima</t>
  </si>
  <si>
    <t>Apoyo Proyecto Juan Luis Londono De La Cuesta Para El Adulto Mayor Del Municipio De Anolaima</t>
  </si>
  <si>
    <t>Apoyo Proyecto I.c.b.f. Comedor Comunitario Para El Adulto Mayor Del Municipio De Anolaima</t>
  </si>
  <si>
    <t>Apoyo Financiero Y Corresponsabilidad Para Prestar Los Servicios De Proteccion Social A Los Ciudadanos Del Municipio De Anolaima Convenio Beneficencia De Cundinamarca.</t>
  </si>
  <si>
    <t>Apoyo Financiero A Personas Pobres De Solemnidad (ataudes , Medicamentos)</t>
  </si>
  <si>
    <t>Apoyo Al Consejo De Politica Social</t>
  </si>
  <si>
    <t>Atencion A Personas Desplazadas Por La Violencia</t>
  </si>
  <si>
    <t>Ampliacion, Remodelacion, Mantenimiento De La Casa De Gobierno Municipal; Estaciones De Policia, Locales E Instalaciones De La Galeria De La Plazuela Santander Y Jardin Infantil El Consuelo.</t>
  </si>
  <si>
    <t>Ampliacion, Remodelacion, Mantenimiento Y Dotacion Matadero Municipal.</t>
  </si>
  <si>
    <t>Apoyar Iniciativas De Particulares Para Construccion De Planta De Beneficio Animal O Para Vinculacion A Planta De Beneficio Regional.</t>
  </si>
  <si>
    <t>Conservacion, Mantenimiento, Remodelacion Y Dotacion Casa Campesina</t>
  </si>
  <si>
    <t>Construccion, Remodelacion Y Embellecimiento Parque Principal.</t>
  </si>
  <si>
    <t>Construccion, Mantenimiento, Ampliacion Y Dotacion Corrales Y Kiosco Plaza De Ferias</t>
  </si>
  <si>
    <t>Mejoramiento Y Dotacion Infraestructura Fisica Plaza De Mercado</t>
  </si>
  <si>
    <t>Construccion Mejoramiento, Mantenimiento Y Dotacion Morgues En Cementerios Municipales</t>
  </si>
  <si>
    <t>Construccion Y/o Adecuacion Coso Municipal</t>
  </si>
  <si>
    <t>Apoyo Financiero Mantenimiento Y Dotacion Del Reloj De La Torre De La Iglesia De Anolaima.</t>
  </si>
  <si>
    <t>Diagnostico Y Estudios De Vulnerabilidad Del Estado Actual De La Infraestructura Municipal.</t>
  </si>
  <si>
    <t>Embellecimiento, Ornato Y Mejoramiento Calles, Parques, Avenidas Y Fachadas</t>
  </si>
  <si>
    <t>Compra Ornamentales Embellecimiento Municipio</t>
  </si>
  <si>
    <t>Restauracion Mejoramiento Embellecimiento Y/o  Cofinanciacion De Bienes Declarados Patrimonio Cultural Y/o Nacional.</t>
  </si>
  <si>
    <t>Terminacion, Construccion, Mantenimiento Y Dotacion Centro Turistico Anolaima</t>
  </si>
  <si>
    <t>Estudios Y Disenos Centro Turistico</t>
  </si>
  <si>
    <t>Programas De Capacitacion, Asesoria Y Asistencia Tecnica Para Consolidar Procesos De Participacion Ciudadana Y Control Social.</t>
  </si>
  <si>
    <t>Elaboracion Y Difusion De Diagnosticos De Seguridad Ciudadana</t>
  </si>
  <si>
    <t>Difusion De La Normatividad Vigente Y De Mecanismos De Solucion De Conflictos.</t>
  </si>
  <si>
    <t>Promocion Y Apoyo A Mecanismos De Solucion De Conflictos</t>
  </si>
  <si>
    <t>Elaboracion De Diagnostico De La Poblacion Desplazada</t>
  </si>
  <si>
    <t>Actualizacion Y Divulgacion Del Plan Unico De Atencion</t>
  </si>
  <si>
    <t>Establecimiento De Alianzas, Convenios Y En General Todo Tipo De Estrategias  De Reconocimiento, Garantia, Proteccion  Y Restablecimiento De Los Derechos Individuales Y Colectivos De Los Ciudadanos.</t>
  </si>
  <si>
    <t>Adquisicion De Lote Destinado A Construccion De Infraestructura Para La Seguridad Y Convivencia Ciudadana (programas Sociales Y De Seguridad)</t>
  </si>
  <si>
    <t>Programas Integrales De Evaluacion, Reorganizacion Y Fortalecimiento A La Gestion Administrativa</t>
  </si>
  <si>
    <t>Contratos De Prestacion De Servicios Profesionales Y De Apoyo A La Gestion.</t>
  </si>
  <si>
    <t>Fortalecimiento Organizacional Del Archivo Municipal.</t>
  </si>
  <si>
    <t>Funcionamiento Comite Estratificacion Y/o Ajustes A Estratificacion</t>
  </si>
  <si>
    <t>Legalizacion Y Titularizacion De Muebles E Inmuebles De Propiedad Del Municipio De Anolaima</t>
  </si>
  <si>
    <t>Programas De Capacitacion A Funcionarios Municipales</t>
  </si>
  <si>
    <t>Asesorias, Estudios Y Disenos</t>
  </si>
  <si>
    <t>Diagnostico, Estudios E Implementacion  Nuevo Sisben.</t>
  </si>
  <si>
    <t>Revision Complementacion Y Adopcion Estudio Tecnico Del Esquema De Ordenamiento Territorial</t>
  </si>
  <si>
    <t>Apoyo Al Consejo Territorial De Planeacion</t>
  </si>
  <si>
    <t>SECTOR: JUSTICIA</t>
  </si>
  <si>
    <t>PROGRAMA: JUSTICIA</t>
  </si>
  <si>
    <t>Brindar apoyo en un 100% a las instituciones de justicia municipales</t>
  </si>
  <si>
    <t>Pago Personal De La Inspeccion De Policia Municipal ; (salarios, Primas, Indemnizacion Por Vacaciones, Subsidio De Transporte, Subsidio De Alimentacion)</t>
  </si>
  <si>
    <t>Pago Personal De La Comisaria De Familia ; (salarios, Primas, Indemnizacion Por Vacaciones, Subsidio De Transporte, Subsidio De Alimentacion)</t>
  </si>
  <si>
    <t>Gastos Fondo De Seguridad Y Convivencia Ciudadana Ley 1106/06  (combustible, Repuestos Vehiculos, Compra De Vehiculos, Reparacion Vehiculos, Equipo De Oficina, Materiales Y Suministros, Medicamentos, Alimen</t>
  </si>
  <si>
    <t>Pago Servicios Publicos Instituciones Educativas.</t>
  </si>
  <si>
    <t>Contrato Interventoria Regimen Subsidiado Y Salud Publica</t>
  </si>
  <si>
    <t>Pago Regimen Subsidiado Continuidad Departamento Rasolucion 6082 (ley 819 De 2003)</t>
  </si>
  <si>
    <t>Participacion Plan Departamental De Aguas 60% (acuerdo 007 De 2008)</t>
  </si>
  <si>
    <t>ALCALDIA MUNICIPLA Y SERVICIOS PUBLICOS</t>
  </si>
  <si>
    <t>Compra Terrenos Reforestación Y Conservación De Micro Cuencas Que Abastecen Los Acueductos Del Municipio 1%</t>
  </si>
  <si>
    <t>Construccion Unidades Sanitarias Individuales Zona Rural</t>
  </si>
  <si>
    <t>Construccion Y Mantenimiento De Vivienda Saludable</t>
  </si>
  <si>
    <t>PLAN DE DESARROLLO: 2009-2011</t>
  </si>
  <si>
    <t>UMATA Y SERVICIOS PUBLICOS</t>
  </si>
  <si>
    <t>Estudios Y Diseños Terminacion Construccion Red De Conduccion Agua Potable Desde El Desarenador hasta el tanque de almacenamiento</t>
  </si>
  <si>
    <t>Apoyo Financiero Para Contrato Arrendamiento Inmueble Programa Educacion Superior</t>
  </si>
  <si>
    <t>Regimen Subsidiado Fosyga Vigencias Futuras Resolicion 1031</t>
  </si>
  <si>
    <t>Regimen Subsidiado Departamento Continuidad Esfuerzo</t>
  </si>
  <si>
    <t>Diagnostico Estudios Y Disenos Plan Maestro De Acueducto Y Alcantarillado Casco urb ano,  Centros Poblados Y Sector Rural</t>
  </si>
  <si>
    <t>Cofinanciacion Y/o Compra De Compactador De Residuos Solidos Para El Municipio De Anolaima</t>
  </si>
  <si>
    <t>Compra De Materiales Educativos</t>
  </si>
  <si>
    <t>Produccion Y Comercializacion</t>
  </si>
  <si>
    <t>Promocion Y Difusion Para El Aprovechamiento De Los Residuos Organicos</t>
  </si>
  <si>
    <t>Apoyo Financiero Funcionamiento Escuelas De Musica Y/o Cofinanciacion Entes Departamentales Y/o Nacionales</t>
  </si>
  <si>
    <t>Pago Bibliotecario (a)  Del Centro Poblado De La Florida.</t>
  </si>
  <si>
    <t>Dotacion Biblioteca Del Centro Poblado De La Florida</t>
  </si>
  <si>
    <t>Pago Arrendamiento Local Donde Funciona La Biblioteca Publica Del Centro Poblado De La Florida</t>
  </si>
  <si>
    <t>Mejoramiento Y Mantenimiento Vivienda De Interes Social Prioritario - Vip Municipal Urbano Y Centros Poblados.</t>
  </si>
  <si>
    <t>Renovacion De Frutales</t>
  </si>
  <si>
    <t>Cofinanciacion Arendamiento Inmueble Para El Funcionamiento Del Centro De Servicio Transitorio Para La Permanencia De Adolecentes Luego De La Captura.</t>
  </si>
  <si>
    <t xml:space="preserve">SECRETARIA DE PLANEACION OBRAS Y SERVICIOS </t>
  </si>
  <si>
    <t>Cofinanciacion Cupos Para Atencion Primera Infancia Y/o Adecuación Infraestructura Primera Infancia Hogares Comunitarios.</t>
  </si>
  <si>
    <t>Pago Terapista Ocupacional Apoyo Poblacion Discapacitada</t>
  </si>
  <si>
    <t>Pago Terapista Del Lenguaje Apoyo Poblacion Discapacitada</t>
  </si>
  <si>
    <t>Atencion Humanitaria De Emergencia</t>
  </si>
  <si>
    <t>Prevencion Y Proteccion</t>
  </si>
  <si>
    <t>Estabilizacion Economica</t>
  </si>
  <si>
    <t>Cofinanciacion Y/o Atenciýn Proyectos Dirigidos A Familias Desplazadas Por La Violencia</t>
  </si>
  <si>
    <t>Estudios Y Disenos Morgue Municipal Y/o Dotacion, Mejoramiento Y Adecuacion</t>
  </si>
  <si>
    <t>Compra Y/o Reparacion, Mejoramiento Y Mantenimiento De Parques Recreativos Municipio De Anolaima</t>
  </si>
  <si>
    <t>Adquicicion Ambulancia Para El Servicio Del Municipio De Anolaima Y/o Cofinanciacion Entes Departamentales Y/o Nacionales.</t>
  </si>
  <si>
    <t>Fecha de elaboración: DICIEMBRE 2010</t>
  </si>
  <si>
    <t>ENERO</t>
  </si>
  <si>
    <t>Fecha de elaboración: ENERO 2011 A JUNIO 31 DE 2011</t>
  </si>
  <si>
    <t xml:space="preserve">PROYECTOS Y SUS ACCIONES </t>
  </si>
  <si>
    <t>SE COMPRO BUS CON RECURSOS DE CREDITO</t>
  </si>
  <si>
    <t>SE IMPLEMENTARON  3 TELECENTROS ( 2 CASCO URBANO Y 1 EN UN CANTRO POBLADO)</t>
  </si>
  <si>
    <t xml:space="preserve">4 establecimientos educativos mejorados </t>
  </si>
  <si>
    <t>PROGRAMA:ATENCION POBLACION ADULTO MAYOR</t>
  </si>
  <si>
    <t>Atender el 45% de la poblacion adulta mayor.</t>
  </si>
  <si>
    <t>12 % de la población adulta mayor.</t>
  </si>
  <si>
    <t>Apoyo de celebracion dia adulto mayor</t>
  </si>
  <si>
    <t>Apoyo celebracion dia blanco</t>
  </si>
  <si>
    <t>Apoyo hogar infantil el consuelo</t>
  </si>
  <si>
    <t>Fecha de elaboración: ENERO A DICIEMBRE DE 2011</t>
  </si>
  <si>
    <t>Cofinanciacion Construccion Biblioteca Publica Municipal (interventoria,cofinanciacion, Adecuacion Del Terreno)</t>
  </si>
  <si>
    <t>0.0</t>
  </si>
  <si>
    <t>JEFE DE PLANEACIÓN: OSCAR RODRIGO BARRETO ORJUELA</t>
  </si>
  <si>
    <t>COMPONENETE DE EFICACIA - PLAN DE ACCION - AÑO 2012</t>
  </si>
  <si>
    <t>COMPONENETE DE EFICACIA - PLAN DE ACCION - AÑO  2012</t>
  </si>
  <si>
    <t>Fecha de elaboración:  ENERO  DE 2012</t>
  </si>
  <si>
    <t>Fecha de elaboración: ENERO 2012</t>
  </si>
  <si>
    <t>Fecha de elaboración:ENERO  DE 2012</t>
  </si>
  <si>
    <t>COMPONENTE DE EFICACIA - PLAN DE ACCION - AÑO  2012</t>
  </si>
  <si>
    <t>Fecha de elaboración: ENERO  2012</t>
  </si>
  <si>
    <t>Fecha de elaboración: ENERO  DE 2012</t>
  </si>
  <si>
    <t>Fecha de elaboración: ENERO DE 2012</t>
  </si>
  <si>
    <t>Fecha de elaboración: ENERO DE  2012</t>
  </si>
  <si>
    <t>Fecha de elaboración:ENERO DE 2012</t>
  </si>
  <si>
    <t>Fecha de elaboración: ENERODE  2012</t>
  </si>
  <si>
    <t>Fecha de elaboración:  ENERO DE  2012</t>
  </si>
  <si>
    <t>Fecha de elaboración:  ENERO DE 2012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</si>
</sst>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0.000%"/>
    <numFmt numFmtId="182" formatCode="0.0000%"/>
    <numFmt numFmtId="183" formatCode="0.0000"/>
    <numFmt numFmtId="184" formatCode="0.000"/>
    <numFmt numFmtId="185" formatCode="0.0"/>
    <numFmt numFmtId="186" formatCode="_ * #,##0.0_ ;_ * \-#,##0.0_ ;_ * &quot;-&quot;??_ ;_ @_ "/>
    <numFmt numFmtId="187" formatCode="_ * #,##0_ ;_ * \-#,##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_ * #,##0.00000_ ;_ * \-#,##0.00000_ ;_ * &quot;-&quot;??_ ;_ @_ "/>
    <numFmt numFmtId="191" formatCode="#,##0.0"/>
    <numFmt numFmtId="192" formatCode="#,##0.000"/>
    <numFmt numFmtId="193" formatCode="[$-240A]dddd\,\ dd&quot; de &quot;mmmm&quot; de &quot;yyyy"/>
    <numFmt numFmtId="194" formatCode="[$-240A]hh:mm:ss\ AM/PM"/>
    <numFmt numFmtId="195" formatCode="_([$$-240A]\ * #,##0.00_);_([$$-240A]\ * \(#,##0.00\);_([$$-240A]\ * &quot;-&quot;??_);_(@_)"/>
    <numFmt numFmtId="196" formatCode="&quot;$&quot;\ #,##0.00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hair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dotted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textRotation="89"/>
    </xf>
    <xf numFmtId="0" fontId="1" fillId="0" borderId="16" xfId="0" applyFont="1" applyBorder="1" applyAlignment="1">
      <alignment horizontal="center" vertical="top" textRotation="89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 wrapText="1"/>
    </xf>
    <xf numFmtId="9" fontId="0" fillId="0" borderId="28" xfId="0" applyNumberForma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" fillId="32" borderId="30" xfId="0" applyFont="1" applyFill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32" borderId="30" xfId="0" applyFill="1" applyBorder="1" applyAlignment="1">
      <alignment horizontal="center"/>
    </xf>
    <xf numFmtId="9" fontId="0" fillId="0" borderId="31" xfId="0" applyNumberForma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textRotation="89"/>
    </xf>
    <xf numFmtId="181" fontId="7" fillId="32" borderId="26" xfId="0" applyNumberFormat="1" applyFont="1" applyFill="1" applyBorder="1" applyAlignment="1">
      <alignment vertical="top" wrapText="1"/>
    </xf>
    <xf numFmtId="9" fontId="0" fillId="0" borderId="26" xfId="0" applyNumberFormat="1" applyBorder="1" applyAlignment="1">
      <alignment horizontal="center" vertical="center" wrapText="1"/>
    </xf>
    <xf numFmtId="0" fontId="1" fillId="32" borderId="26" xfId="0" applyFont="1" applyFill="1" applyBorder="1" applyAlignment="1">
      <alignment/>
    </xf>
    <xf numFmtId="0" fontId="0" fillId="32" borderId="26" xfId="0" applyFill="1" applyBorder="1" applyAlignment="1">
      <alignment horizontal="center"/>
    </xf>
    <xf numFmtId="187" fontId="0" fillId="0" borderId="18" xfId="48" applyNumberFormat="1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1" fontId="7" fillId="32" borderId="36" xfId="0" applyNumberFormat="1" applyFont="1" applyFill="1" applyBorder="1" applyAlignment="1">
      <alignment vertical="center" wrapText="1"/>
    </xf>
    <xf numFmtId="181" fontId="7" fillId="32" borderId="26" xfId="0" applyNumberFormat="1" applyFont="1" applyFill="1" applyBorder="1" applyAlignment="1">
      <alignment vertical="center" wrapText="1"/>
    </xf>
    <xf numFmtId="179" fontId="0" fillId="0" borderId="22" xfId="48" applyFont="1" applyBorder="1" applyAlignment="1">
      <alignment/>
    </xf>
    <xf numFmtId="181" fontId="6" fillId="32" borderId="26" xfId="0" applyNumberFormat="1" applyFont="1" applyFill="1" applyBorder="1" applyAlignment="1">
      <alignment vertical="top" wrapText="1"/>
    </xf>
    <xf numFmtId="3" fontId="6" fillId="32" borderId="26" xfId="0" applyNumberFormat="1" applyFont="1" applyFill="1" applyBorder="1" applyAlignment="1">
      <alignment vertical="center" wrapText="1"/>
    </xf>
    <xf numFmtId="9" fontId="0" fillId="0" borderId="30" xfId="54" applyBorder="1" applyAlignment="1">
      <alignment horizontal="center" vertical="center" wrapText="1"/>
    </xf>
    <xf numFmtId="0" fontId="6" fillId="0" borderId="26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center" wrapText="1"/>
    </xf>
    <xf numFmtId="9" fontId="0" fillId="0" borderId="26" xfId="54" applyFont="1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187" fontId="0" fillId="0" borderId="26" xfId="48" applyNumberFormat="1" applyFont="1" applyBorder="1" applyAlignment="1">
      <alignment vertical="center" wrapText="1"/>
    </xf>
    <xf numFmtId="9" fontId="0" fillId="0" borderId="38" xfId="0" applyNumberFormat="1" applyBorder="1" applyAlignment="1">
      <alignment horizontal="center" vertical="center" wrapText="1"/>
    </xf>
    <xf numFmtId="0" fontId="0" fillId="0" borderId="39" xfId="0" applyBorder="1" applyAlignment="1">
      <alignment/>
    </xf>
    <xf numFmtId="9" fontId="0" fillId="0" borderId="40" xfId="0" applyNumberForma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26" xfId="0" applyFont="1" applyBorder="1" applyAlignment="1">
      <alignment horizontal="center" vertical="top" textRotation="89"/>
    </xf>
    <xf numFmtId="0" fontId="0" fillId="0" borderId="43" xfId="0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187" fontId="0" fillId="0" borderId="26" xfId="48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87" fontId="0" fillId="0" borderId="22" xfId="48" applyNumberFormat="1" applyFont="1" applyBorder="1" applyAlignment="1">
      <alignment/>
    </xf>
    <xf numFmtId="181" fontId="7" fillId="32" borderId="26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187" fontId="0" fillId="0" borderId="18" xfId="48" applyNumberFormat="1" applyFont="1" applyBorder="1" applyAlignment="1">
      <alignment/>
    </xf>
    <xf numFmtId="0" fontId="10" fillId="0" borderId="26" xfId="0" applyFont="1" applyBorder="1" applyAlignment="1">
      <alignment wrapText="1"/>
    </xf>
    <xf numFmtId="187" fontId="0" fillId="0" borderId="26" xfId="48" applyNumberFormat="1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9" fontId="0" fillId="0" borderId="53" xfId="0" applyNumberFormat="1" applyBorder="1" applyAlignment="1">
      <alignment horizontal="center" vertical="center" wrapText="1"/>
    </xf>
    <xf numFmtId="179" fontId="0" fillId="0" borderId="26" xfId="48" applyFont="1" applyBorder="1" applyAlignment="1">
      <alignment/>
    </xf>
    <xf numFmtId="0" fontId="0" fillId="0" borderId="54" xfId="0" applyFill="1" applyBorder="1" applyAlignment="1">
      <alignment horizontal="center" vertical="center" wrapText="1"/>
    </xf>
    <xf numFmtId="0" fontId="10" fillId="0" borderId="37" xfId="0" applyFont="1" applyBorder="1" applyAlignment="1">
      <alignment wrapText="1"/>
    </xf>
    <xf numFmtId="0" fontId="0" fillId="0" borderId="55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0" fillId="0" borderId="56" xfId="0" applyFont="1" applyBorder="1" applyAlignment="1">
      <alignment/>
    </xf>
    <xf numFmtId="0" fontId="10" fillId="0" borderId="56" xfId="0" applyFont="1" applyBorder="1" applyAlignment="1">
      <alignment wrapText="1"/>
    </xf>
    <xf numFmtId="9" fontId="0" fillId="0" borderId="52" xfId="54" applyFont="1" applyBorder="1" applyAlignment="1">
      <alignment vertical="center" wrapText="1"/>
    </xf>
    <xf numFmtId="0" fontId="0" fillId="0" borderId="57" xfId="0" applyFill="1" applyBorder="1" applyAlignment="1">
      <alignment horizontal="center" vertical="center" wrapText="1"/>
    </xf>
    <xf numFmtId="187" fontId="0" fillId="0" borderId="52" xfId="48" applyNumberFormat="1" applyFont="1" applyBorder="1" applyAlignment="1">
      <alignment vertical="center" wrapText="1"/>
    </xf>
    <xf numFmtId="0" fontId="0" fillId="0" borderId="58" xfId="0" applyBorder="1" applyAlignment="1">
      <alignment/>
    </xf>
    <xf numFmtId="9" fontId="0" fillId="0" borderId="52" xfId="54" applyFont="1" applyBorder="1" applyAlignment="1">
      <alignment horizontal="center" vertical="center" wrapText="1"/>
    </xf>
    <xf numFmtId="187" fontId="0" fillId="0" borderId="52" xfId="48" applyNumberFormat="1" applyFont="1" applyBorder="1" applyAlignment="1">
      <alignment vertical="center" wrapText="1"/>
    </xf>
    <xf numFmtId="9" fontId="0" fillId="0" borderId="52" xfId="54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26" xfId="0" applyFont="1" applyBorder="1" applyAlignment="1">
      <alignment wrapText="1"/>
    </xf>
    <xf numFmtId="181" fontId="7" fillId="32" borderId="36" xfId="0" applyNumberFormat="1" applyFont="1" applyFill="1" applyBorder="1" applyAlignment="1">
      <alignment vertical="top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9" fontId="0" fillId="0" borderId="52" xfId="0" applyNumberFormat="1" applyBorder="1" applyAlignment="1">
      <alignment horizontal="center" vertical="center" wrapText="1"/>
    </xf>
    <xf numFmtId="187" fontId="0" fillId="0" borderId="52" xfId="48" applyNumberFormat="1" applyFont="1" applyBorder="1" applyAlignment="1">
      <alignment wrapText="1"/>
    </xf>
    <xf numFmtId="0" fontId="10" fillId="0" borderId="37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0" fillId="0" borderId="36" xfId="0" applyFont="1" applyBorder="1" applyAlignment="1">
      <alignment wrapText="1"/>
    </xf>
    <xf numFmtId="3" fontId="6" fillId="32" borderId="38" xfId="0" applyNumberFormat="1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top" textRotation="89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87" fontId="0" fillId="0" borderId="52" xfId="48" applyNumberFormat="1" applyFont="1" applyBorder="1" applyAlignment="1">
      <alignment horizontal="center" wrapText="1"/>
    </xf>
    <xf numFmtId="187" fontId="0" fillId="0" borderId="52" xfId="48" applyNumberFormat="1" applyFont="1" applyBorder="1" applyAlignment="1">
      <alignment horizontal="right" wrapText="1"/>
    </xf>
    <xf numFmtId="0" fontId="0" fillId="0" borderId="52" xfId="0" applyBorder="1" applyAlignment="1">
      <alignment horizontal="right" vertical="center" wrapText="1"/>
    </xf>
    <xf numFmtId="0" fontId="0" fillId="0" borderId="55" xfId="0" applyBorder="1" applyAlignment="1">
      <alignment horizontal="right" vertical="center" wrapText="1"/>
    </xf>
    <xf numFmtId="0" fontId="0" fillId="0" borderId="63" xfId="0" applyBorder="1" applyAlignment="1">
      <alignment/>
    </xf>
    <xf numFmtId="187" fontId="0" fillId="0" borderId="52" xfId="48" applyNumberFormat="1" applyFont="1" applyBorder="1" applyAlignment="1">
      <alignment horizontal="center" vertical="center" wrapText="1"/>
    </xf>
    <xf numFmtId="9" fontId="0" fillId="0" borderId="52" xfId="54" applyBorder="1" applyAlignment="1">
      <alignment horizontal="center" vertical="center" wrapText="1"/>
    </xf>
    <xf numFmtId="0" fontId="0" fillId="0" borderId="38" xfId="0" applyBorder="1" applyAlignment="1">
      <alignment/>
    </xf>
    <xf numFmtId="0" fontId="10" fillId="0" borderId="3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top" textRotation="89" wrapText="1"/>
    </xf>
    <xf numFmtId="0" fontId="10" fillId="32" borderId="52" xfId="0" applyFont="1" applyFill="1" applyBorder="1" applyAlignment="1">
      <alignment horizontal="center" vertical="center" wrapText="1"/>
    </xf>
    <xf numFmtId="9" fontId="0" fillId="0" borderId="52" xfId="54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textRotation="89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6" xfId="0" applyFont="1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9" fontId="0" fillId="0" borderId="26" xfId="54" applyFont="1" applyBorder="1" applyAlignment="1">
      <alignment horizontal="center" vertical="center" wrapText="1"/>
    </xf>
    <xf numFmtId="187" fontId="0" fillId="0" borderId="26" xfId="48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/>
    </xf>
    <xf numFmtId="9" fontId="0" fillId="0" borderId="26" xfId="54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187" fontId="0" fillId="0" borderId="26" xfId="48" applyNumberFormat="1" applyFont="1" applyBorder="1" applyAlignment="1">
      <alignment wrapText="1"/>
    </xf>
    <xf numFmtId="9" fontId="0" fillId="0" borderId="26" xfId="0" applyNumberFormat="1" applyBorder="1" applyAlignment="1">
      <alignment horizontal="center" wrapText="1"/>
    </xf>
    <xf numFmtId="9" fontId="6" fillId="0" borderId="26" xfId="54" applyFont="1" applyBorder="1" applyAlignment="1">
      <alignment horizontal="center" wrapText="1"/>
    </xf>
    <xf numFmtId="0" fontId="1" fillId="0" borderId="16" xfId="0" applyFont="1" applyBorder="1" applyAlignment="1">
      <alignment vertical="center"/>
    </xf>
    <xf numFmtId="9" fontId="6" fillId="0" borderId="26" xfId="54" applyFont="1" applyBorder="1" applyAlignment="1">
      <alignment horizontal="right" wrapText="1"/>
    </xf>
    <xf numFmtId="0" fontId="0" fillId="0" borderId="26" xfId="0" applyBorder="1" applyAlignment="1">
      <alignment wrapText="1"/>
    </xf>
    <xf numFmtId="9" fontId="0" fillId="0" borderId="26" xfId="0" applyNumberFormat="1" applyBorder="1" applyAlignment="1">
      <alignment horizontal="center"/>
    </xf>
    <xf numFmtId="9" fontId="0" fillId="0" borderId="37" xfId="0" applyNumberForma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" fillId="0" borderId="10" xfId="0" applyFont="1" applyBorder="1" applyAlignment="1">
      <alignment horizontal="center" vertical="top" textRotation="89" wrapText="1"/>
    </xf>
    <xf numFmtId="0" fontId="1" fillId="0" borderId="26" xfId="0" applyFont="1" applyBorder="1" applyAlignment="1">
      <alignment horizontal="center" vertical="top" textRotation="89" wrapText="1"/>
    </xf>
    <xf numFmtId="9" fontId="0" fillId="0" borderId="26" xfId="54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9" fontId="0" fillId="0" borderId="28" xfId="0" applyNumberFormat="1" applyBorder="1" applyAlignment="1">
      <alignment horizontal="center" wrapText="1"/>
    </xf>
    <xf numFmtId="9" fontId="0" fillId="0" borderId="31" xfId="0" applyNumberFormat="1" applyBorder="1" applyAlignment="1">
      <alignment horizontal="center" wrapText="1"/>
    </xf>
    <xf numFmtId="9" fontId="0" fillId="0" borderId="38" xfId="0" applyNumberForma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29" xfId="0" applyBorder="1" applyAlignment="1">
      <alignment/>
    </xf>
    <xf numFmtId="9" fontId="0" fillId="0" borderId="30" xfId="54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181" fontId="6" fillId="32" borderId="26" xfId="0" applyNumberFormat="1" applyFont="1" applyFill="1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181" fontId="6" fillId="32" borderId="37" xfId="0" applyNumberFormat="1" applyFont="1" applyFill="1" applyBorder="1" applyAlignment="1">
      <alignment wrapText="1"/>
    </xf>
    <xf numFmtId="9" fontId="0" fillId="0" borderId="37" xfId="0" applyNumberFormat="1" applyBorder="1" applyAlignment="1">
      <alignment horizontal="center" wrapText="1"/>
    </xf>
    <xf numFmtId="3" fontId="6" fillId="32" borderId="26" xfId="0" applyNumberFormat="1" applyFont="1" applyFill="1" applyBorder="1" applyAlignment="1">
      <alignment wrapText="1"/>
    </xf>
    <xf numFmtId="187" fontId="0" fillId="0" borderId="26" xfId="48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52" xfId="0" applyBorder="1" applyAlignment="1">
      <alignment/>
    </xf>
    <xf numFmtId="4" fontId="12" fillId="0" borderId="26" xfId="0" applyNumberFormat="1" applyFont="1" applyBorder="1" applyAlignment="1">
      <alignment/>
    </xf>
    <xf numFmtId="0" fontId="10" fillId="0" borderId="52" xfId="0" applyFont="1" applyBorder="1" applyAlignment="1">
      <alignment horizontal="center" vertical="center" wrapText="1"/>
    </xf>
    <xf numFmtId="3" fontId="6" fillId="32" borderId="26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9" fontId="0" fillId="0" borderId="30" xfId="54" applyNumberFormat="1" applyBorder="1" applyAlignment="1">
      <alignment horizontal="center" vertical="center" wrapText="1"/>
    </xf>
    <xf numFmtId="187" fontId="0" fillId="0" borderId="52" xfId="48" applyNumberFormat="1" applyBorder="1" applyAlignment="1">
      <alignment horizontal="center" wrapText="1"/>
    </xf>
    <xf numFmtId="187" fontId="0" fillId="0" borderId="22" xfId="48" applyNumberFormat="1" applyFont="1" applyBorder="1" applyAlignment="1">
      <alignment/>
    </xf>
    <xf numFmtId="0" fontId="0" fillId="0" borderId="52" xfId="0" applyFont="1" applyBorder="1" applyAlignment="1">
      <alignment horizontal="center" vertical="center" wrapText="1"/>
    </xf>
    <xf numFmtId="187" fontId="0" fillId="0" borderId="52" xfId="48" applyNumberFormat="1" applyFont="1" applyBorder="1" applyAlignment="1">
      <alignment wrapText="1"/>
    </xf>
    <xf numFmtId="4" fontId="12" fillId="0" borderId="56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187" fontId="0" fillId="0" borderId="52" xfId="48" applyNumberFormat="1" applyFont="1" applyBorder="1" applyAlignment="1">
      <alignment horizontal="center" wrapText="1"/>
    </xf>
    <xf numFmtId="9" fontId="0" fillId="0" borderId="52" xfId="54" applyBorder="1" applyAlignment="1">
      <alignment horizontal="center" wrapText="1"/>
    </xf>
    <xf numFmtId="9" fontId="0" fillId="0" borderId="40" xfId="0" applyNumberFormat="1" applyBorder="1" applyAlignment="1">
      <alignment horizontal="center" wrapText="1"/>
    </xf>
    <xf numFmtId="179" fontId="0" fillId="0" borderId="52" xfId="48" applyFont="1" applyBorder="1" applyAlignment="1">
      <alignment horizontal="center" wrapText="1"/>
    </xf>
    <xf numFmtId="10" fontId="0" fillId="0" borderId="30" xfId="54" applyNumberFormat="1" applyBorder="1" applyAlignment="1">
      <alignment horizontal="center" vertical="center" wrapText="1"/>
    </xf>
    <xf numFmtId="187" fontId="0" fillId="0" borderId="26" xfId="48" applyNumberFormat="1" applyBorder="1" applyAlignment="1">
      <alignment wrapText="1"/>
    </xf>
    <xf numFmtId="10" fontId="0" fillId="0" borderId="26" xfId="0" applyNumberFormat="1" applyBorder="1" applyAlignment="1">
      <alignment horizontal="center" vertical="center" wrapText="1"/>
    </xf>
    <xf numFmtId="179" fontId="0" fillId="0" borderId="52" xfId="48" applyFont="1" applyBorder="1" applyAlignment="1">
      <alignment vertical="center" wrapText="1"/>
    </xf>
    <xf numFmtId="179" fontId="0" fillId="0" borderId="52" xfId="48" applyFont="1" applyBorder="1" applyAlignment="1">
      <alignment wrapText="1"/>
    </xf>
    <xf numFmtId="9" fontId="0" fillId="0" borderId="52" xfId="54" applyFont="1" applyBorder="1" applyAlignment="1">
      <alignment horizontal="center" wrapText="1"/>
    </xf>
    <xf numFmtId="0" fontId="10" fillId="0" borderId="65" xfId="0" applyFont="1" applyBorder="1" applyAlignment="1">
      <alignment wrapText="1"/>
    </xf>
    <xf numFmtId="10" fontId="0" fillId="0" borderId="26" xfId="0" applyNumberFormat="1" applyBorder="1" applyAlignment="1">
      <alignment horizontal="center" wrapText="1"/>
    </xf>
    <xf numFmtId="9" fontId="0" fillId="0" borderId="26" xfId="54" applyBorder="1" applyAlignment="1">
      <alignment horizontal="center" wrapText="1"/>
    </xf>
    <xf numFmtId="187" fontId="0" fillId="0" borderId="52" xfId="48" applyNumberFormat="1" applyBorder="1" applyAlignment="1">
      <alignment wrapText="1"/>
    </xf>
    <xf numFmtId="10" fontId="0" fillId="0" borderId="52" xfId="54" applyNumberFormat="1" applyFont="1" applyBorder="1" applyAlignment="1">
      <alignment wrapText="1"/>
    </xf>
    <xf numFmtId="0" fontId="0" fillId="0" borderId="30" xfId="0" applyBorder="1" applyAlignment="1">
      <alignment horizontal="center" wrapText="1"/>
    </xf>
    <xf numFmtId="9" fontId="0" fillId="0" borderId="52" xfId="54" applyFont="1" applyBorder="1" applyAlignment="1">
      <alignment wrapText="1"/>
    </xf>
    <xf numFmtId="180" fontId="0" fillId="0" borderId="52" xfId="54" applyNumberFormat="1" applyFont="1" applyBorder="1" applyAlignment="1">
      <alignment horizontal="center" vertical="center" wrapText="1"/>
    </xf>
    <xf numFmtId="9" fontId="0" fillId="0" borderId="26" xfId="54" applyFont="1" applyBorder="1" applyAlignment="1">
      <alignment wrapText="1"/>
    </xf>
    <xf numFmtId="9" fontId="0" fillId="0" borderId="52" xfId="0" applyNumberFormat="1" applyBorder="1" applyAlignment="1">
      <alignment horizontal="center" wrapText="1"/>
    </xf>
    <xf numFmtId="180" fontId="0" fillId="0" borderId="52" xfId="54" applyNumberFormat="1" applyFont="1" applyBorder="1" applyAlignment="1">
      <alignment wrapText="1"/>
    </xf>
    <xf numFmtId="187" fontId="0" fillId="0" borderId="52" xfId="48" applyNumberFormat="1" applyFont="1" applyBorder="1" applyAlignment="1">
      <alignment wrapText="1"/>
    </xf>
    <xf numFmtId="10" fontId="0" fillId="0" borderId="53" xfId="0" applyNumberFormat="1" applyBorder="1" applyAlignment="1">
      <alignment horizontal="center" vertical="center" wrapText="1"/>
    </xf>
    <xf numFmtId="10" fontId="0" fillId="0" borderId="26" xfId="54" applyNumberFormat="1" applyFont="1" applyBorder="1" applyAlignment="1">
      <alignment horizontal="center" wrapText="1"/>
    </xf>
    <xf numFmtId="187" fontId="0" fillId="0" borderId="52" xfId="48" applyNumberFormat="1" applyBorder="1" applyAlignment="1">
      <alignment horizontal="left" wrapText="1"/>
    </xf>
    <xf numFmtId="0" fontId="10" fillId="0" borderId="56" xfId="0" applyFont="1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9" fontId="0" fillId="0" borderId="40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179" fontId="0" fillId="0" borderId="26" xfId="48" applyFont="1" applyFill="1" applyBorder="1" applyAlignment="1">
      <alignment/>
    </xf>
    <xf numFmtId="0" fontId="0" fillId="0" borderId="0" xfId="0" applyFill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179" fontId="0" fillId="0" borderId="52" xfId="48" applyNumberFormat="1" applyBorder="1" applyAlignment="1">
      <alignment horizontal="left" wrapText="1"/>
    </xf>
    <xf numFmtId="0" fontId="10" fillId="0" borderId="37" xfId="0" applyFont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1" fillId="32" borderId="68" xfId="0" applyFont="1" applyFill="1" applyBorder="1" applyAlignment="1">
      <alignment/>
    </xf>
    <xf numFmtId="0" fontId="0" fillId="0" borderId="68" xfId="0" applyBorder="1" applyAlignment="1">
      <alignment horizontal="center" vertical="center" wrapText="1"/>
    </xf>
    <xf numFmtId="0" fontId="0" fillId="32" borderId="68" xfId="0" applyFill="1" applyBorder="1" applyAlignment="1">
      <alignment horizontal="center"/>
    </xf>
    <xf numFmtId="9" fontId="0" fillId="0" borderId="68" xfId="54" applyBorder="1" applyAlignment="1">
      <alignment horizontal="center" vertical="center" wrapText="1"/>
    </xf>
    <xf numFmtId="9" fontId="0" fillId="0" borderId="69" xfId="0" applyNumberFormat="1" applyBorder="1" applyAlignment="1">
      <alignment horizontal="center" vertical="center" wrapText="1"/>
    </xf>
    <xf numFmtId="0" fontId="10" fillId="0" borderId="26" xfId="0" applyFont="1" applyFill="1" applyBorder="1" applyAlignment="1">
      <alignment/>
    </xf>
    <xf numFmtId="4" fontId="50" fillId="0" borderId="2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187" fontId="0" fillId="0" borderId="55" xfId="48" applyNumberFormat="1" applyFont="1" applyBorder="1" applyAlignment="1">
      <alignment horizontal="center" wrapText="1"/>
    </xf>
    <xf numFmtId="0" fontId="0" fillId="0" borderId="70" xfId="0" applyFill="1" applyBorder="1" applyAlignment="1">
      <alignment horizontal="center" vertical="center" wrapText="1"/>
    </xf>
    <xf numFmtId="10" fontId="0" fillId="0" borderId="37" xfId="0" applyNumberFormat="1" applyBorder="1" applyAlignment="1">
      <alignment horizontal="center" wrapText="1"/>
    </xf>
    <xf numFmtId="0" fontId="0" fillId="0" borderId="71" xfId="0" applyBorder="1" applyAlignment="1">
      <alignment/>
    </xf>
    <xf numFmtId="0" fontId="0" fillId="0" borderId="40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72" xfId="0" applyBorder="1" applyAlignment="1">
      <alignment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32" borderId="77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textRotation="89" wrapText="1"/>
    </xf>
    <xf numFmtId="0" fontId="0" fillId="0" borderId="78" xfId="0" applyBorder="1" applyAlignment="1">
      <alignment horizontal="center" vertical="center" wrapText="1"/>
    </xf>
    <xf numFmtId="0" fontId="10" fillId="0" borderId="79" xfId="0" applyFont="1" applyBorder="1" applyAlignment="1">
      <alignment wrapText="1"/>
    </xf>
    <xf numFmtId="187" fontId="0" fillId="0" borderId="80" xfId="48" applyNumberFormat="1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0" fillId="0" borderId="26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33" borderId="26" xfId="0" applyFill="1" applyBorder="1" applyAlignment="1">
      <alignment/>
    </xf>
    <xf numFmtId="4" fontId="51" fillId="33" borderId="56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8" xfId="0" applyFont="1" applyBorder="1" applyAlignment="1">
      <alignment/>
    </xf>
    <xf numFmtId="2" fontId="0" fillId="0" borderId="26" xfId="0" applyNumberFormat="1" applyBorder="1" applyAlignment="1">
      <alignment/>
    </xf>
    <xf numFmtId="4" fontId="50" fillId="33" borderId="56" xfId="0" applyNumberFormat="1" applyFont="1" applyFill="1" applyBorder="1" applyAlignment="1">
      <alignment/>
    </xf>
    <xf numFmtId="4" fontId="0" fillId="33" borderId="56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179" fontId="0" fillId="33" borderId="17" xfId="48" applyFill="1" applyBorder="1" applyAlignment="1">
      <alignment/>
    </xf>
    <xf numFmtId="2" fontId="0" fillId="0" borderId="24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33" xfId="0" applyFont="1" applyBorder="1" applyAlignment="1">
      <alignment vertical="top" wrapText="1"/>
    </xf>
    <xf numFmtId="2" fontId="0" fillId="33" borderId="24" xfId="48" applyNumberFormat="1" applyFont="1" applyFill="1" applyBorder="1" applyAlignment="1">
      <alignment/>
    </xf>
    <xf numFmtId="0" fontId="0" fillId="0" borderId="39" xfId="0" applyFont="1" applyBorder="1" applyAlignment="1">
      <alignment wrapText="1"/>
    </xf>
    <xf numFmtId="2" fontId="0" fillId="0" borderId="26" xfId="48" applyNumberFormat="1" applyFont="1" applyBorder="1" applyAlignment="1">
      <alignment/>
    </xf>
    <xf numFmtId="2" fontId="0" fillId="33" borderId="56" xfId="0" applyNumberFormat="1" applyFont="1" applyFill="1" applyBorder="1" applyAlignment="1">
      <alignment/>
    </xf>
    <xf numFmtId="3" fontId="51" fillId="33" borderId="56" xfId="0" applyNumberFormat="1" applyFont="1" applyFill="1" applyBorder="1" applyAlignment="1">
      <alignment/>
    </xf>
    <xf numFmtId="187" fontId="0" fillId="0" borderId="26" xfId="48" applyNumberFormat="1" applyFont="1" applyBorder="1" applyAlignment="1">
      <alignment horizontal="center" vertical="center" wrapText="1"/>
    </xf>
    <xf numFmtId="187" fontId="0" fillId="33" borderId="26" xfId="48" applyNumberFormat="1" applyFont="1" applyFill="1" applyBorder="1" applyAlignment="1">
      <alignment/>
    </xf>
    <xf numFmtId="0" fontId="10" fillId="33" borderId="56" xfId="0" applyFont="1" applyFill="1" applyBorder="1" applyAlignment="1">
      <alignment/>
    </xf>
    <xf numFmtId="0" fontId="0" fillId="0" borderId="26" xfId="0" applyFon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2" fontId="0" fillId="0" borderId="26" xfId="0" applyNumberFormat="1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187" fontId="0" fillId="0" borderId="52" xfId="48" applyNumberFormat="1" applyFont="1" applyBorder="1" applyAlignment="1">
      <alignment horizontal="center" vertical="center" wrapText="1"/>
    </xf>
    <xf numFmtId="3" fontId="6" fillId="33" borderId="26" xfId="0" applyNumberFormat="1" applyFont="1" applyFill="1" applyBorder="1" applyAlignment="1">
      <alignment wrapText="1"/>
    </xf>
    <xf numFmtId="1" fontId="0" fillId="0" borderId="52" xfId="0" applyNumberFormat="1" applyBorder="1" applyAlignment="1">
      <alignment horizontal="center" wrapText="1"/>
    </xf>
    <xf numFmtId="9" fontId="0" fillId="0" borderId="52" xfId="0" applyNumberFormat="1" applyFont="1" applyBorder="1" applyAlignment="1">
      <alignment horizontal="center" wrapText="1"/>
    </xf>
    <xf numFmtId="1" fontId="0" fillId="0" borderId="52" xfId="0" applyNumberFormat="1" applyFont="1" applyBorder="1" applyAlignment="1">
      <alignment horizontal="center" wrapText="1"/>
    </xf>
    <xf numFmtId="187" fontId="0" fillId="0" borderId="52" xfId="48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/>
    </xf>
    <xf numFmtId="187" fontId="0" fillId="0" borderId="52" xfId="48" applyNumberFormat="1" applyFont="1" applyBorder="1" applyAlignment="1">
      <alignment horizontal="right" wrapText="1"/>
    </xf>
    <xf numFmtId="0" fontId="10" fillId="0" borderId="26" xfId="0" applyFont="1" applyBorder="1" applyAlignment="1">
      <alignment vertical="center" wrapText="1"/>
    </xf>
    <xf numFmtId="4" fontId="50" fillId="33" borderId="82" xfId="0" applyNumberFormat="1" applyFont="1" applyFill="1" applyBorder="1" applyAlignment="1">
      <alignment/>
    </xf>
    <xf numFmtId="0" fontId="0" fillId="0" borderId="52" xfId="0" applyFont="1" applyBorder="1" applyAlignment="1">
      <alignment horizontal="center" wrapText="1"/>
    </xf>
    <xf numFmtId="4" fontId="50" fillId="33" borderId="0" xfId="0" applyNumberFormat="1" applyFont="1" applyFill="1" applyBorder="1" applyAlignment="1">
      <alignment/>
    </xf>
    <xf numFmtId="2" fontId="0" fillId="0" borderId="30" xfId="0" applyNumberFormat="1" applyBorder="1" applyAlignment="1">
      <alignment horizontal="center" vertical="center" wrapText="1"/>
    </xf>
    <xf numFmtId="1" fontId="0" fillId="0" borderId="52" xfId="54" applyNumberFormat="1" applyFont="1" applyBorder="1" applyAlignment="1">
      <alignment horizontal="center" wrapText="1"/>
    </xf>
    <xf numFmtId="1" fontId="0" fillId="0" borderId="52" xfId="48" applyNumberFormat="1" applyBorder="1" applyAlignment="1">
      <alignment horizontal="center" wrapText="1"/>
    </xf>
    <xf numFmtId="187" fontId="0" fillId="33" borderId="26" xfId="48" applyNumberFormat="1" applyFont="1" applyFill="1" applyBorder="1" applyAlignment="1">
      <alignment/>
    </xf>
    <xf numFmtId="3" fontId="6" fillId="33" borderId="38" xfId="0" applyNumberFormat="1" applyFont="1" applyFill="1" applyBorder="1" applyAlignment="1">
      <alignment wrapText="1"/>
    </xf>
    <xf numFmtId="4" fontId="50" fillId="33" borderId="83" xfId="0" applyNumberFormat="1" applyFont="1" applyFill="1" applyBorder="1" applyAlignment="1">
      <alignment/>
    </xf>
    <xf numFmtId="4" fontId="50" fillId="33" borderId="26" xfId="0" applyNumberFormat="1" applyFont="1" applyFill="1" applyBorder="1" applyAlignment="1">
      <alignment/>
    </xf>
    <xf numFmtId="2" fontId="0" fillId="32" borderId="30" xfId="0" applyNumberFormat="1" applyFill="1" applyBorder="1" applyAlignment="1">
      <alignment horizontal="center"/>
    </xf>
    <xf numFmtId="2" fontId="0" fillId="0" borderId="52" xfId="54" applyNumberFormat="1" applyFont="1" applyBorder="1" applyAlignment="1">
      <alignment horizontal="center" wrapText="1"/>
    </xf>
    <xf numFmtId="1" fontId="0" fillId="0" borderId="52" xfId="54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13" xfId="0" applyFill="1" applyBorder="1" applyAlignment="1">
      <alignment/>
    </xf>
    <xf numFmtId="1" fontId="0" fillId="0" borderId="52" xfId="54" applyNumberFormat="1" applyBorder="1" applyAlignment="1">
      <alignment horizontal="center" wrapText="1"/>
    </xf>
    <xf numFmtId="4" fontId="50" fillId="33" borderId="22" xfId="0" applyNumberFormat="1" applyFont="1" applyFill="1" applyBorder="1" applyAlignment="1">
      <alignment/>
    </xf>
    <xf numFmtId="0" fontId="52" fillId="33" borderId="26" xfId="0" applyFont="1" applyFill="1" applyBorder="1" applyAlignment="1">
      <alignment wrapText="1"/>
    </xf>
    <xf numFmtId="2" fontId="0" fillId="0" borderId="26" xfId="0" applyNumberFormat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4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9" fontId="0" fillId="0" borderId="24" xfId="0" applyNumberFormat="1" applyBorder="1" applyAlignment="1">
      <alignment/>
    </xf>
    <xf numFmtId="39" fontId="0" fillId="0" borderId="25" xfId="0" applyNumberFormat="1" applyBorder="1" applyAlignment="1">
      <alignment/>
    </xf>
    <xf numFmtId="39" fontId="51" fillId="33" borderId="56" xfId="0" applyNumberFormat="1" applyFont="1" applyFill="1" applyBorder="1" applyAlignment="1">
      <alignment/>
    </xf>
    <xf numFmtId="39" fontId="0" fillId="0" borderId="26" xfId="0" applyNumberFormat="1" applyBorder="1" applyAlignment="1">
      <alignment/>
    </xf>
    <xf numFmtId="39" fontId="0" fillId="0" borderId="56" xfId="0" applyNumberFormat="1" applyFont="1" applyBorder="1" applyAlignment="1">
      <alignment/>
    </xf>
    <xf numFmtId="39" fontId="0" fillId="0" borderId="37" xfId="0" applyNumberFormat="1" applyBorder="1" applyAlignment="1">
      <alignment/>
    </xf>
    <xf numFmtId="39" fontId="0" fillId="0" borderId="14" xfId="0" applyNumberFormat="1" applyBorder="1" applyAlignment="1">
      <alignment/>
    </xf>
    <xf numFmtId="9" fontId="0" fillId="0" borderId="26" xfId="54" applyFont="1" applyBorder="1" applyAlignment="1">
      <alignment horizontal="center" vertical="center"/>
    </xf>
    <xf numFmtId="191" fontId="0" fillId="0" borderId="26" xfId="48" applyNumberFormat="1" applyFont="1" applyBorder="1" applyAlignment="1">
      <alignment horizontal="center" vertical="center" wrapText="1"/>
    </xf>
    <xf numFmtId="185" fontId="0" fillId="0" borderId="26" xfId="0" applyNumberFormat="1" applyBorder="1" applyAlignment="1">
      <alignment horizontal="center"/>
    </xf>
    <xf numFmtId="3" fontId="51" fillId="33" borderId="56" xfId="0" applyNumberFormat="1" applyFont="1" applyFill="1" applyBorder="1" applyAlignment="1">
      <alignment horizontal="right"/>
    </xf>
    <xf numFmtId="44" fontId="0" fillId="0" borderId="26" xfId="0" applyNumberFormat="1" applyBorder="1" applyAlignment="1">
      <alignment/>
    </xf>
    <xf numFmtId="39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39" fontId="0" fillId="0" borderId="24" xfId="0" applyNumberFormat="1" applyBorder="1" applyAlignment="1">
      <alignment wrapText="1"/>
    </xf>
    <xf numFmtId="187" fontId="0" fillId="0" borderId="26" xfId="48" applyNumberFormat="1" applyFont="1" applyFill="1" applyBorder="1" applyAlignment="1">
      <alignment/>
    </xf>
    <xf numFmtId="39" fontId="0" fillId="0" borderId="35" xfId="0" applyNumberFormat="1" applyBorder="1" applyAlignment="1">
      <alignment/>
    </xf>
    <xf numFmtId="43" fontId="0" fillId="0" borderId="35" xfId="48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43" fontId="0" fillId="0" borderId="35" xfId="0" applyNumberFormat="1" applyBorder="1" applyAlignment="1">
      <alignment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39" fontId="0" fillId="0" borderId="45" xfId="0" applyNumberFormat="1" applyBorder="1" applyAlignment="1">
      <alignment/>
    </xf>
    <xf numFmtId="2" fontId="0" fillId="0" borderId="18" xfId="0" applyNumberFormat="1" applyBorder="1" applyAlignment="1">
      <alignment/>
    </xf>
    <xf numFmtId="44" fontId="0" fillId="0" borderId="84" xfId="0" applyNumberFormat="1" applyBorder="1" applyAlignment="1">
      <alignment/>
    </xf>
    <xf numFmtId="0" fontId="50" fillId="0" borderId="26" xfId="0" applyFont="1" applyBorder="1" applyAlignment="1">
      <alignment wrapText="1"/>
    </xf>
    <xf numFmtId="0" fontId="50" fillId="0" borderId="37" xfId="0" applyFont="1" applyBorder="1" applyAlignment="1">
      <alignment wrapText="1"/>
    </xf>
    <xf numFmtId="0" fontId="50" fillId="0" borderId="26" xfId="0" applyFont="1" applyFill="1" applyBorder="1" applyAlignment="1">
      <alignment/>
    </xf>
    <xf numFmtId="0" fontId="1" fillId="0" borderId="15" xfId="0" applyFont="1" applyBorder="1" applyAlignment="1">
      <alignment horizontal="center" vertical="top" textRotation="90" wrapText="1"/>
    </xf>
    <xf numFmtId="39" fontId="0" fillId="0" borderId="26" xfId="0" applyNumberFormat="1" applyBorder="1" applyAlignment="1">
      <alignment/>
    </xf>
    <xf numFmtId="4" fontId="0" fillId="0" borderId="18" xfId="0" applyNumberFormat="1" applyBorder="1" applyAlignment="1">
      <alignment/>
    </xf>
    <xf numFmtId="181" fontId="53" fillId="32" borderId="26" xfId="0" applyNumberFormat="1" applyFont="1" applyFill="1" applyBorder="1" applyAlignment="1">
      <alignment vertical="top" wrapText="1"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5" xfId="0" applyFont="1" applyBorder="1" applyAlignment="1">
      <alignment horizontal="left"/>
    </xf>
    <xf numFmtId="0" fontId="1" fillId="0" borderId="8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wrapText="1"/>
    </xf>
    <xf numFmtId="0" fontId="1" fillId="0" borderId="87" xfId="0" applyFont="1" applyBorder="1" applyAlignment="1">
      <alignment horizontal="center" wrapText="1"/>
    </xf>
    <xf numFmtId="0" fontId="1" fillId="0" borderId="88" xfId="0" applyFont="1" applyBorder="1" applyAlignment="1">
      <alignment horizontal="center" wrapText="1"/>
    </xf>
    <xf numFmtId="0" fontId="1" fillId="0" borderId="89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" fillId="0" borderId="90" xfId="0" applyFont="1" applyBorder="1" applyAlignment="1">
      <alignment horizontal="center" wrapText="1"/>
    </xf>
    <xf numFmtId="0" fontId="1" fillId="0" borderId="91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88" xfId="0" applyFont="1" applyBorder="1" applyAlignment="1">
      <alignment wrapText="1"/>
    </xf>
    <xf numFmtId="0" fontId="1" fillId="0" borderId="66" xfId="0" applyFont="1" applyBorder="1" applyAlignment="1">
      <alignment wrapText="1"/>
    </xf>
    <xf numFmtId="0" fontId="1" fillId="0" borderId="90" xfId="0" applyFont="1" applyBorder="1" applyAlignment="1">
      <alignment wrapText="1"/>
    </xf>
    <xf numFmtId="0" fontId="1" fillId="0" borderId="7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8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3" fillId="0" borderId="9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95" xfId="0" applyBorder="1" applyAlignment="1">
      <alignment/>
    </xf>
    <xf numFmtId="0" fontId="0" fillId="0" borderId="43" xfId="0" applyBorder="1" applyAlignment="1">
      <alignment/>
    </xf>
    <xf numFmtId="181" fontId="8" fillId="32" borderId="21" xfId="0" applyNumberFormat="1" applyFont="1" applyFill="1" applyBorder="1" applyAlignment="1">
      <alignment horizontal="center" vertical="top" wrapText="1"/>
    </xf>
    <xf numFmtId="0" fontId="1" fillId="0" borderId="94" xfId="0" applyFont="1" applyBorder="1" applyAlignment="1">
      <alignment horizontal="center" vertical="center" wrapText="1"/>
    </xf>
    <xf numFmtId="181" fontId="8" fillId="32" borderId="88" xfId="0" applyNumberFormat="1" applyFont="1" applyFill="1" applyBorder="1" applyAlignment="1">
      <alignment horizontal="center" vertical="center" wrapText="1"/>
    </xf>
    <xf numFmtId="181" fontId="8" fillId="32" borderId="66" xfId="0" applyNumberFormat="1" applyFont="1" applyFill="1" applyBorder="1" applyAlignment="1">
      <alignment horizontal="center" vertical="center" wrapText="1"/>
    </xf>
    <xf numFmtId="181" fontId="8" fillId="32" borderId="90" xfId="0" applyNumberFormat="1" applyFont="1" applyFill="1" applyBorder="1" applyAlignment="1">
      <alignment horizontal="center" vertical="center" wrapText="1"/>
    </xf>
    <xf numFmtId="181" fontId="8" fillId="32" borderId="7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81" fontId="8" fillId="32" borderId="89" xfId="0" applyNumberFormat="1" applyFont="1" applyFill="1" applyBorder="1" applyAlignment="1">
      <alignment horizontal="center" vertical="center" wrapText="1"/>
    </xf>
    <xf numFmtId="181" fontId="8" fillId="32" borderId="91" xfId="0" applyNumberFormat="1" applyFont="1" applyFill="1" applyBorder="1" applyAlignment="1">
      <alignment horizontal="center" vertical="center" wrapText="1"/>
    </xf>
    <xf numFmtId="181" fontId="8" fillId="32" borderId="51" xfId="0" applyNumberFormat="1" applyFont="1" applyFill="1" applyBorder="1" applyAlignment="1">
      <alignment horizontal="center" vertical="center" wrapText="1"/>
    </xf>
    <xf numFmtId="181" fontId="8" fillId="32" borderId="52" xfId="0" applyNumberFormat="1" applyFont="1" applyFill="1" applyBorder="1" applyAlignment="1">
      <alignment horizontal="center" vertical="center" wrapText="1"/>
    </xf>
    <xf numFmtId="181" fontId="8" fillId="32" borderId="38" xfId="0" applyNumberFormat="1" applyFont="1" applyFill="1" applyBorder="1" applyAlignment="1">
      <alignment horizontal="center" vertical="center" wrapText="1"/>
    </xf>
    <xf numFmtId="181" fontId="8" fillId="32" borderId="96" xfId="0" applyNumberFormat="1" applyFont="1" applyFill="1" applyBorder="1" applyAlignment="1">
      <alignment horizontal="center" vertical="center" wrapText="1"/>
    </xf>
    <xf numFmtId="181" fontId="8" fillId="32" borderId="97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78" xfId="0" applyFont="1" applyBorder="1" applyAlignment="1">
      <alignment vertical="center" wrapText="1"/>
    </xf>
    <xf numFmtId="0" fontId="9" fillId="0" borderId="99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101" xfId="0" applyFont="1" applyBorder="1" applyAlignment="1">
      <alignment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9" fillId="0" borderId="105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657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257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447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1085850</xdr:colOff>
      <xdr:row>0</xdr:row>
      <xdr:rowOff>0</xdr:rowOff>
    </xdr:from>
    <xdr:to>
      <xdr:col>9</xdr:col>
      <xdr:colOff>276225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2438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10</xdr:col>
      <xdr:colOff>647700</xdr:colOff>
      <xdr:row>4</xdr:row>
      <xdr:rowOff>47625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0"/>
          <a:ext cx="2171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0</xdr:row>
      <xdr:rowOff>0</xdr:rowOff>
    </xdr:from>
    <xdr:to>
      <xdr:col>2</xdr:col>
      <xdr:colOff>514350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1838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305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0</xdr:row>
      <xdr:rowOff>0</xdr:rowOff>
    </xdr:from>
    <xdr:to>
      <xdr:col>2</xdr:col>
      <xdr:colOff>809625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0"/>
          <a:ext cx="2057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0</xdr:row>
      <xdr:rowOff>0</xdr:rowOff>
    </xdr:from>
    <xdr:to>
      <xdr:col>2</xdr:col>
      <xdr:colOff>933450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0</xdr:row>
      <xdr:rowOff>0</xdr:rowOff>
    </xdr:from>
    <xdr:to>
      <xdr:col>2</xdr:col>
      <xdr:colOff>762000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1781175</xdr:colOff>
      <xdr:row>0</xdr:row>
      <xdr:rowOff>0</xdr:rowOff>
    </xdr:from>
    <xdr:to>
      <xdr:col>2</xdr:col>
      <xdr:colOff>866775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0</xdr:row>
      <xdr:rowOff>0</xdr:rowOff>
    </xdr:from>
    <xdr:to>
      <xdr:col>2</xdr:col>
      <xdr:colOff>952500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2362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0</xdr:row>
      <xdr:rowOff>0</xdr:rowOff>
    </xdr:from>
    <xdr:to>
      <xdr:col>2</xdr:col>
      <xdr:colOff>628650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0</xdr:row>
      <xdr:rowOff>0</xdr:rowOff>
    </xdr:from>
    <xdr:to>
      <xdr:col>2</xdr:col>
      <xdr:colOff>790575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0</xdr:rowOff>
    </xdr:from>
    <xdr:to>
      <xdr:col>3</xdr:col>
      <xdr:colOff>85725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0"/>
          <a:ext cx="2352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0</xdr:row>
      <xdr:rowOff>0</xdr:rowOff>
    </xdr:from>
    <xdr:to>
      <xdr:col>2</xdr:col>
      <xdr:colOff>847725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0"/>
          <a:ext cx="2305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0</xdr:row>
      <xdr:rowOff>0</xdr:rowOff>
    </xdr:from>
    <xdr:to>
      <xdr:col>2</xdr:col>
      <xdr:colOff>771525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524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1562100</xdr:colOff>
      <xdr:row>0</xdr:row>
      <xdr:rowOff>0</xdr:rowOff>
    </xdr:from>
    <xdr:to>
      <xdr:col>3</xdr:col>
      <xdr:colOff>19050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2543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923925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828675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0</xdr:row>
      <xdr:rowOff>0</xdr:rowOff>
    </xdr:from>
    <xdr:to>
      <xdr:col>2</xdr:col>
      <xdr:colOff>762000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1885950</xdr:colOff>
      <xdr:row>0</xdr:row>
      <xdr:rowOff>0</xdr:rowOff>
    </xdr:from>
    <xdr:to>
      <xdr:col>2</xdr:col>
      <xdr:colOff>971550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923925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1800225</xdr:colOff>
      <xdr:row>0</xdr:row>
      <xdr:rowOff>0</xdr:rowOff>
    </xdr:from>
    <xdr:to>
      <xdr:col>2</xdr:col>
      <xdr:colOff>885825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0</xdr:rowOff>
    </xdr:from>
    <xdr:to>
      <xdr:col>2</xdr:col>
      <xdr:colOff>904875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0</xdr:row>
      <xdr:rowOff>0</xdr:rowOff>
    </xdr:from>
    <xdr:to>
      <xdr:col>2</xdr:col>
      <xdr:colOff>885825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2305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1562100</xdr:colOff>
      <xdr:row>0</xdr:row>
      <xdr:rowOff>0</xdr:rowOff>
    </xdr:from>
    <xdr:to>
      <xdr:col>2</xdr:col>
      <xdr:colOff>762000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2286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19050</xdr:rowOff>
    </xdr:from>
    <xdr:to>
      <xdr:col>3</xdr:col>
      <xdr:colOff>28575</xdr:colOff>
      <xdr:row>4</xdr:row>
      <xdr:rowOff>47625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9050"/>
          <a:ext cx="2371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0</xdr:row>
      <xdr:rowOff>0</xdr:rowOff>
    </xdr:from>
    <xdr:to>
      <xdr:col>3</xdr:col>
      <xdr:colOff>28575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2419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0</xdr:row>
      <xdr:rowOff>0</xdr:rowOff>
    </xdr:from>
    <xdr:to>
      <xdr:col>3</xdr:col>
      <xdr:colOff>9525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0"/>
          <a:ext cx="2371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2</xdr:col>
      <xdr:colOff>952500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1914525</xdr:colOff>
      <xdr:row>0</xdr:row>
      <xdr:rowOff>0</xdr:rowOff>
    </xdr:from>
    <xdr:to>
      <xdr:col>2</xdr:col>
      <xdr:colOff>1000125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0</xdr:row>
      <xdr:rowOff>0</xdr:rowOff>
    </xdr:from>
    <xdr:to>
      <xdr:col>2</xdr:col>
      <xdr:colOff>685800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0</xdr:row>
      <xdr:rowOff>9525</xdr:rowOff>
    </xdr:from>
    <xdr:to>
      <xdr:col>2</xdr:col>
      <xdr:colOff>876300</xdr:colOff>
      <xdr:row>4</xdr:row>
      <xdr:rowOff>38100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525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0</xdr:row>
      <xdr:rowOff>0</xdr:rowOff>
    </xdr:from>
    <xdr:to>
      <xdr:col>2</xdr:col>
      <xdr:colOff>895350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2305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0</xdr:row>
      <xdr:rowOff>0</xdr:rowOff>
    </xdr:from>
    <xdr:to>
      <xdr:col>2</xdr:col>
      <xdr:colOff>847725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2</xdr:col>
      <xdr:colOff>952500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447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0</xdr:rowOff>
    </xdr:from>
    <xdr:to>
      <xdr:col>2</xdr:col>
      <xdr:colOff>904875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0</xdr:row>
      <xdr:rowOff>0</xdr:rowOff>
    </xdr:from>
    <xdr:to>
      <xdr:col>3</xdr:col>
      <xdr:colOff>95250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2447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0</xdr:rowOff>
    </xdr:from>
    <xdr:to>
      <xdr:col>2</xdr:col>
      <xdr:colOff>885825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2381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28575</xdr:rowOff>
    </xdr:from>
    <xdr:to>
      <xdr:col>2</xdr:col>
      <xdr:colOff>990600</xdr:colOff>
      <xdr:row>4</xdr:row>
      <xdr:rowOff>57150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8575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0</xdr:row>
      <xdr:rowOff>0</xdr:rowOff>
    </xdr:from>
    <xdr:to>
      <xdr:col>2</xdr:col>
      <xdr:colOff>762000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0</xdr:row>
      <xdr:rowOff>0</xdr:rowOff>
    </xdr:from>
    <xdr:to>
      <xdr:col>2</xdr:col>
      <xdr:colOff>885825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2305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0</xdr:rowOff>
    </xdr:from>
    <xdr:to>
      <xdr:col>2</xdr:col>
      <xdr:colOff>209550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0</xdr:row>
      <xdr:rowOff>0</xdr:rowOff>
    </xdr:from>
    <xdr:to>
      <xdr:col>2</xdr:col>
      <xdr:colOff>704850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0</xdr:row>
      <xdr:rowOff>0</xdr:rowOff>
    </xdr:from>
    <xdr:to>
      <xdr:col>2</xdr:col>
      <xdr:colOff>914400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0"/>
          <a:ext cx="2419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0</xdr:row>
      <xdr:rowOff>0</xdr:rowOff>
    </xdr:from>
    <xdr:to>
      <xdr:col>2</xdr:col>
      <xdr:colOff>733425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409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0</xdr:row>
      <xdr:rowOff>9525</xdr:rowOff>
    </xdr:from>
    <xdr:to>
      <xdr:col>5</xdr:col>
      <xdr:colOff>133350</xdr:colOff>
      <xdr:row>3</xdr:row>
      <xdr:rowOff>114300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525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0</xdr:row>
      <xdr:rowOff>28575</xdr:rowOff>
    </xdr:from>
    <xdr:to>
      <xdr:col>5</xdr:col>
      <xdr:colOff>647700</xdr:colOff>
      <xdr:row>2</xdr:row>
      <xdr:rowOff>161925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8575"/>
          <a:ext cx="1800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0</xdr:row>
      <xdr:rowOff>9525</xdr:rowOff>
    </xdr:from>
    <xdr:to>
      <xdr:col>5</xdr:col>
      <xdr:colOff>133350</xdr:colOff>
      <xdr:row>3</xdr:row>
      <xdr:rowOff>104775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9525"/>
          <a:ext cx="1657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0</xdr:row>
      <xdr:rowOff>0</xdr:rowOff>
    </xdr:from>
    <xdr:to>
      <xdr:col>5</xdr:col>
      <xdr:colOff>161925</xdr:colOff>
      <xdr:row>3</xdr:row>
      <xdr:rowOff>133350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0</xdr:row>
      <xdr:rowOff>0</xdr:rowOff>
    </xdr:from>
    <xdr:to>
      <xdr:col>5</xdr:col>
      <xdr:colOff>57150</xdr:colOff>
      <xdr:row>3</xdr:row>
      <xdr:rowOff>66675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0</xdr:rowOff>
    </xdr:from>
    <xdr:to>
      <xdr:col>7</xdr:col>
      <xdr:colOff>333375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0</xdr:row>
      <xdr:rowOff>0</xdr:rowOff>
    </xdr:from>
    <xdr:to>
      <xdr:col>5</xdr:col>
      <xdr:colOff>142875</xdr:colOff>
      <xdr:row>3</xdr:row>
      <xdr:rowOff>123825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1724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0</xdr:row>
      <xdr:rowOff>19050</xdr:rowOff>
    </xdr:from>
    <xdr:to>
      <xdr:col>4</xdr:col>
      <xdr:colOff>1152525</xdr:colOff>
      <xdr:row>3</xdr:row>
      <xdr:rowOff>76200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9050"/>
          <a:ext cx="1562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0</xdr:row>
      <xdr:rowOff>19050</xdr:rowOff>
    </xdr:from>
    <xdr:to>
      <xdr:col>5</xdr:col>
      <xdr:colOff>9525</xdr:colOff>
      <xdr:row>3</xdr:row>
      <xdr:rowOff>133350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9050"/>
          <a:ext cx="1695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5</xdr:col>
      <xdr:colOff>342900</xdr:colOff>
      <xdr:row>3</xdr:row>
      <xdr:rowOff>123825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9525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0</xdr:row>
      <xdr:rowOff>28575</xdr:rowOff>
    </xdr:from>
    <xdr:to>
      <xdr:col>4</xdr:col>
      <xdr:colOff>1323975</xdr:colOff>
      <xdr:row>3</xdr:row>
      <xdr:rowOff>123825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1657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1143000</xdr:colOff>
      <xdr:row>0</xdr:row>
      <xdr:rowOff>0</xdr:rowOff>
    </xdr:from>
    <xdr:to>
      <xdr:col>5</xdr:col>
      <xdr:colOff>76200</xdr:colOff>
      <xdr:row>3</xdr:row>
      <xdr:rowOff>104775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1685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0</xdr:row>
      <xdr:rowOff>0</xdr:rowOff>
    </xdr:from>
    <xdr:to>
      <xdr:col>5</xdr:col>
      <xdr:colOff>228600</xdr:colOff>
      <xdr:row>3</xdr:row>
      <xdr:rowOff>142875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1771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19050</xdr:rowOff>
    </xdr:from>
    <xdr:to>
      <xdr:col>5</xdr:col>
      <xdr:colOff>9525</xdr:colOff>
      <xdr:row>3</xdr:row>
      <xdr:rowOff>123825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9050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0</xdr:row>
      <xdr:rowOff>0</xdr:rowOff>
    </xdr:from>
    <xdr:to>
      <xdr:col>5</xdr:col>
      <xdr:colOff>66675</xdr:colOff>
      <xdr:row>3</xdr:row>
      <xdr:rowOff>133350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752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47625</xdr:rowOff>
    </xdr:from>
    <xdr:to>
      <xdr:col>8</xdr:col>
      <xdr:colOff>190500</xdr:colOff>
      <xdr:row>4</xdr:row>
      <xdr:rowOff>47625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7625"/>
          <a:ext cx="2362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0</xdr:row>
      <xdr:rowOff>19050</xdr:rowOff>
    </xdr:from>
    <xdr:to>
      <xdr:col>4</xdr:col>
      <xdr:colOff>1323975</xdr:colOff>
      <xdr:row>3</xdr:row>
      <xdr:rowOff>114300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9050"/>
          <a:ext cx="1638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0</xdr:row>
      <xdr:rowOff>9525</xdr:rowOff>
    </xdr:from>
    <xdr:to>
      <xdr:col>5</xdr:col>
      <xdr:colOff>133350</xdr:colOff>
      <xdr:row>3</xdr:row>
      <xdr:rowOff>142875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525"/>
          <a:ext cx="1752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324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990600</xdr:colOff>
      <xdr:row>0</xdr:row>
      <xdr:rowOff>9525</xdr:rowOff>
    </xdr:from>
    <xdr:to>
      <xdr:col>4</xdr:col>
      <xdr:colOff>1362075</xdr:colOff>
      <xdr:row>3</xdr:row>
      <xdr:rowOff>142875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9525"/>
          <a:ext cx="1752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1057275</xdr:colOff>
      <xdr:row>0</xdr:row>
      <xdr:rowOff>0</xdr:rowOff>
    </xdr:from>
    <xdr:to>
      <xdr:col>5</xdr:col>
      <xdr:colOff>38100</xdr:colOff>
      <xdr:row>3</xdr:row>
      <xdr:rowOff>123825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733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0</xdr:rowOff>
    </xdr:from>
    <xdr:to>
      <xdr:col>4</xdr:col>
      <xdr:colOff>1304925</xdr:colOff>
      <xdr:row>3</xdr:row>
      <xdr:rowOff>104775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0"/>
          <a:ext cx="1676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0</xdr:row>
      <xdr:rowOff>0</xdr:rowOff>
    </xdr:from>
    <xdr:to>
      <xdr:col>4</xdr:col>
      <xdr:colOff>1209675</xdr:colOff>
      <xdr:row>3</xdr:row>
      <xdr:rowOff>133350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1752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0</xdr:row>
      <xdr:rowOff>0</xdr:rowOff>
    </xdr:from>
    <xdr:to>
      <xdr:col>5</xdr:col>
      <xdr:colOff>304800</xdr:colOff>
      <xdr:row>3</xdr:row>
      <xdr:rowOff>123825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0</xdr:row>
      <xdr:rowOff>0</xdr:rowOff>
    </xdr:from>
    <xdr:to>
      <xdr:col>5</xdr:col>
      <xdr:colOff>19050</xdr:colOff>
      <xdr:row>3</xdr:row>
      <xdr:rowOff>133350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195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0</xdr:row>
      <xdr:rowOff>0</xdr:rowOff>
    </xdr:from>
    <xdr:to>
      <xdr:col>5</xdr:col>
      <xdr:colOff>47625</xdr:colOff>
      <xdr:row>3</xdr:row>
      <xdr:rowOff>114300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19050</xdr:rowOff>
    </xdr:from>
    <xdr:to>
      <xdr:col>7</xdr:col>
      <xdr:colOff>266700</xdr:colOff>
      <xdr:row>4</xdr:row>
      <xdr:rowOff>66675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9050"/>
          <a:ext cx="2028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0</xdr:row>
      <xdr:rowOff>0</xdr:rowOff>
    </xdr:from>
    <xdr:to>
      <xdr:col>5</xdr:col>
      <xdr:colOff>390525</xdr:colOff>
      <xdr:row>3</xdr:row>
      <xdr:rowOff>57150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2171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7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2505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drawing" Target="../drawings/drawing35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drawing" Target="../drawings/drawing36.xml" /><Relationship Id="rId4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Relationship Id="rId3" Type="http://schemas.openxmlformats.org/officeDocument/2006/relationships/drawing" Target="../drawings/drawing38.xml" /><Relationship Id="rId4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Relationship Id="rId3" Type="http://schemas.openxmlformats.org/officeDocument/2006/relationships/drawing" Target="../drawings/drawing39.xml" /><Relationship Id="rId4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Relationship Id="rId3" Type="http://schemas.openxmlformats.org/officeDocument/2006/relationships/drawing" Target="../drawings/drawing40.xml" /><Relationship Id="rId4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1.vml" /><Relationship Id="rId3" Type="http://schemas.openxmlformats.org/officeDocument/2006/relationships/drawing" Target="../drawings/drawing41.xml" /><Relationship Id="rId4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2.vml" /><Relationship Id="rId3" Type="http://schemas.openxmlformats.org/officeDocument/2006/relationships/drawing" Target="../drawings/drawing42.xml" /><Relationship Id="rId4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3.vml" /><Relationship Id="rId3" Type="http://schemas.openxmlformats.org/officeDocument/2006/relationships/drawing" Target="../drawings/drawing43.xml" /><Relationship Id="rId4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4.vml" /><Relationship Id="rId3" Type="http://schemas.openxmlformats.org/officeDocument/2006/relationships/drawing" Target="../drawings/drawing44.xml" /><Relationship Id="rId4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5.vml" /><Relationship Id="rId3" Type="http://schemas.openxmlformats.org/officeDocument/2006/relationships/drawing" Target="../drawings/drawing45.xml" /><Relationship Id="rId4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6.vml" /><Relationship Id="rId3" Type="http://schemas.openxmlformats.org/officeDocument/2006/relationships/drawing" Target="../drawings/drawing46.xml" /><Relationship Id="rId4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7.vml" /><Relationship Id="rId3" Type="http://schemas.openxmlformats.org/officeDocument/2006/relationships/drawing" Target="../drawings/drawing47.xml" /><Relationship Id="rId4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8.vml" /><Relationship Id="rId3" Type="http://schemas.openxmlformats.org/officeDocument/2006/relationships/drawing" Target="../drawings/drawing48.xml" /><Relationship Id="rId4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9.vml" /><Relationship Id="rId3" Type="http://schemas.openxmlformats.org/officeDocument/2006/relationships/drawing" Target="../drawings/drawing49.xml" /><Relationship Id="rId4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50.vml" /><Relationship Id="rId3" Type="http://schemas.openxmlformats.org/officeDocument/2006/relationships/drawing" Target="../drawings/drawing50.xml" /><Relationship Id="rId4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1.vml" /><Relationship Id="rId3" Type="http://schemas.openxmlformats.org/officeDocument/2006/relationships/drawing" Target="../drawings/drawing51.xml" /><Relationship Id="rId4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52.vml" /><Relationship Id="rId3" Type="http://schemas.openxmlformats.org/officeDocument/2006/relationships/drawing" Target="../drawings/drawing52.xml" /><Relationship Id="rId4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53.vml" /><Relationship Id="rId3" Type="http://schemas.openxmlformats.org/officeDocument/2006/relationships/drawing" Target="../drawings/drawing53.xml" /><Relationship Id="rId4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54.vml" /><Relationship Id="rId3" Type="http://schemas.openxmlformats.org/officeDocument/2006/relationships/drawing" Target="../drawings/drawing54.xml" /><Relationship Id="rId4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55.vml" /><Relationship Id="rId3" Type="http://schemas.openxmlformats.org/officeDocument/2006/relationships/drawing" Target="../drawings/drawing55.xml" /><Relationship Id="rId4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56.vml" /><Relationship Id="rId3" Type="http://schemas.openxmlformats.org/officeDocument/2006/relationships/drawing" Target="../drawings/drawing56.xml" /><Relationship Id="rId4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57.vml" /><Relationship Id="rId3" Type="http://schemas.openxmlformats.org/officeDocument/2006/relationships/drawing" Target="../drawings/drawing57.xml" /><Relationship Id="rId4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58.vml" /><Relationship Id="rId3" Type="http://schemas.openxmlformats.org/officeDocument/2006/relationships/drawing" Target="../drawings/drawing58.xml" /><Relationship Id="rId4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59.vml" /><Relationship Id="rId3" Type="http://schemas.openxmlformats.org/officeDocument/2006/relationships/drawing" Target="../drawings/drawing59.xml" /><Relationship Id="rId4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60.vml" /><Relationship Id="rId3" Type="http://schemas.openxmlformats.org/officeDocument/2006/relationships/drawing" Target="../drawings/drawing60.xml" /><Relationship Id="rId4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61.vml" /><Relationship Id="rId3" Type="http://schemas.openxmlformats.org/officeDocument/2006/relationships/drawing" Target="../drawings/drawing61.xml" /><Relationship Id="rId4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comments" Target="../comments62.xml" /><Relationship Id="rId2" Type="http://schemas.openxmlformats.org/officeDocument/2006/relationships/vmlDrawing" Target="../drawings/vmlDrawing62.vml" /><Relationship Id="rId3" Type="http://schemas.openxmlformats.org/officeDocument/2006/relationships/drawing" Target="../drawings/drawing62.xml" /><Relationship Id="rId4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comments" Target="../comments63.xml" /><Relationship Id="rId2" Type="http://schemas.openxmlformats.org/officeDocument/2006/relationships/vmlDrawing" Target="../drawings/vmlDrawing63.vml" /><Relationship Id="rId3" Type="http://schemas.openxmlformats.org/officeDocument/2006/relationships/drawing" Target="../drawings/drawing63.xml" /><Relationship Id="rId4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comments" Target="../comments64.xml" /><Relationship Id="rId2" Type="http://schemas.openxmlformats.org/officeDocument/2006/relationships/vmlDrawing" Target="../drawings/vmlDrawing64.vml" /><Relationship Id="rId3" Type="http://schemas.openxmlformats.org/officeDocument/2006/relationships/drawing" Target="../drawings/drawing64.xml" /><Relationship Id="rId4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comments" Target="../comments65.xml" /><Relationship Id="rId2" Type="http://schemas.openxmlformats.org/officeDocument/2006/relationships/vmlDrawing" Target="../drawings/vmlDrawing65.vml" /><Relationship Id="rId3" Type="http://schemas.openxmlformats.org/officeDocument/2006/relationships/drawing" Target="../drawings/drawing65.xml" /><Relationship Id="rId4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comments" Target="../comments66.xml" /><Relationship Id="rId2" Type="http://schemas.openxmlformats.org/officeDocument/2006/relationships/vmlDrawing" Target="../drawings/vmlDrawing66.vml" /><Relationship Id="rId3" Type="http://schemas.openxmlformats.org/officeDocument/2006/relationships/drawing" Target="../drawings/drawing66.xml" /><Relationship Id="rId4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comments" Target="../comments67.xml" /><Relationship Id="rId2" Type="http://schemas.openxmlformats.org/officeDocument/2006/relationships/vmlDrawing" Target="../drawings/vmlDrawing67.vml" /><Relationship Id="rId3" Type="http://schemas.openxmlformats.org/officeDocument/2006/relationships/drawing" Target="../drawings/drawing67.xml" /><Relationship Id="rId4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comments" Target="../comments68.xml" /><Relationship Id="rId2" Type="http://schemas.openxmlformats.org/officeDocument/2006/relationships/vmlDrawing" Target="../drawings/vmlDrawing68.vml" /><Relationship Id="rId3" Type="http://schemas.openxmlformats.org/officeDocument/2006/relationships/drawing" Target="../drawings/drawing68.xml" /><Relationship Id="rId4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comments" Target="../comments69.xml" /><Relationship Id="rId2" Type="http://schemas.openxmlformats.org/officeDocument/2006/relationships/vmlDrawing" Target="../drawings/vmlDrawing69.vml" /><Relationship Id="rId3" Type="http://schemas.openxmlformats.org/officeDocument/2006/relationships/drawing" Target="../drawings/drawing69.xml" /><Relationship Id="rId4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comments" Target="../comments70.xml" /><Relationship Id="rId2" Type="http://schemas.openxmlformats.org/officeDocument/2006/relationships/vmlDrawing" Target="../drawings/vmlDrawing70.vml" /><Relationship Id="rId3" Type="http://schemas.openxmlformats.org/officeDocument/2006/relationships/drawing" Target="../drawings/drawing70.xml" /><Relationship Id="rId4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comments" Target="../comments71.xml" /><Relationship Id="rId2" Type="http://schemas.openxmlformats.org/officeDocument/2006/relationships/vmlDrawing" Target="../drawings/vmlDrawing71.vml" /><Relationship Id="rId3" Type="http://schemas.openxmlformats.org/officeDocument/2006/relationships/drawing" Target="../drawings/drawing71.xml" /><Relationship Id="rId4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comments" Target="../comments72.xml" /><Relationship Id="rId2" Type="http://schemas.openxmlformats.org/officeDocument/2006/relationships/vmlDrawing" Target="../drawings/vmlDrawing72.vml" /><Relationship Id="rId3" Type="http://schemas.openxmlformats.org/officeDocument/2006/relationships/drawing" Target="../drawings/drawing72.xml" /><Relationship Id="rId4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comments" Target="../comments73.xml" /><Relationship Id="rId2" Type="http://schemas.openxmlformats.org/officeDocument/2006/relationships/vmlDrawing" Target="../drawings/vmlDrawing73.vml" /><Relationship Id="rId3" Type="http://schemas.openxmlformats.org/officeDocument/2006/relationships/drawing" Target="../drawings/drawing73.xml" /><Relationship Id="rId4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comments" Target="../comments74.xml" /><Relationship Id="rId2" Type="http://schemas.openxmlformats.org/officeDocument/2006/relationships/vmlDrawing" Target="../drawings/vmlDrawing74.vml" /><Relationship Id="rId3" Type="http://schemas.openxmlformats.org/officeDocument/2006/relationships/drawing" Target="../drawings/drawing74.xml" /><Relationship Id="rId4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comments" Target="../comments75.xml" /><Relationship Id="rId2" Type="http://schemas.openxmlformats.org/officeDocument/2006/relationships/vmlDrawing" Target="../drawings/vmlDrawing75.vml" /><Relationship Id="rId3" Type="http://schemas.openxmlformats.org/officeDocument/2006/relationships/drawing" Target="../drawings/drawing75.xml" /><Relationship Id="rId4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comments" Target="../comments76.xml" /><Relationship Id="rId2" Type="http://schemas.openxmlformats.org/officeDocument/2006/relationships/vmlDrawing" Target="../drawings/vmlDrawing76.vml" /><Relationship Id="rId3" Type="http://schemas.openxmlformats.org/officeDocument/2006/relationships/drawing" Target="../drawings/drawing76.xml" /><Relationship Id="rId4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comments" Target="../comments77.xml" /><Relationship Id="rId2" Type="http://schemas.openxmlformats.org/officeDocument/2006/relationships/vmlDrawing" Target="../drawings/vmlDrawing77.vml" /><Relationship Id="rId3" Type="http://schemas.openxmlformats.org/officeDocument/2006/relationships/drawing" Target="../drawings/drawing77.xml" /><Relationship Id="rId4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comments" Target="../comments78.xml" /><Relationship Id="rId2" Type="http://schemas.openxmlformats.org/officeDocument/2006/relationships/vmlDrawing" Target="../drawings/vmlDrawing78.vml" /><Relationship Id="rId3" Type="http://schemas.openxmlformats.org/officeDocument/2006/relationships/drawing" Target="../drawings/drawing78.xml" /><Relationship Id="rId4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comments" Target="../comments79.xml" /><Relationship Id="rId2" Type="http://schemas.openxmlformats.org/officeDocument/2006/relationships/vmlDrawing" Target="../drawings/vmlDrawing79.vml" /><Relationship Id="rId3" Type="http://schemas.openxmlformats.org/officeDocument/2006/relationships/drawing" Target="../drawings/drawing79.xml" /><Relationship Id="rId4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comments" Target="../comments80.xml" /><Relationship Id="rId2" Type="http://schemas.openxmlformats.org/officeDocument/2006/relationships/vmlDrawing" Target="../drawings/vmlDrawing80.vml" /><Relationship Id="rId3" Type="http://schemas.openxmlformats.org/officeDocument/2006/relationships/drawing" Target="../drawings/drawing80.xml" /><Relationship Id="rId4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comments" Target="../comments81.xml" /><Relationship Id="rId2" Type="http://schemas.openxmlformats.org/officeDocument/2006/relationships/vmlDrawing" Target="../drawings/vmlDrawing81.vml" /><Relationship Id="rId3" Type="http://schemas.openxmlformats.org/officeDocument/2006/relationships/drawing" Target="../drawings/drawing81.xml" /><Relationship Id="rId4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comments" Target="../comments82.xml" /><Relationship Id="rId2" Type="http://schemas.openxmlformats.org/officeDocument/2006/relationships/vmlDrawing" Target="../drawings/vmlDrawing82.vml" /><Relationship Id="rId3" Type="http://schemas.openxmlformats.org/officeDocument/2006/relationships/drawing" Target="../drawings/drawing82.xml" /><Relationship Id="rId4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comments" Target="../comments83.xml" /><Relationship Id="rId2" Type="http://schemas.openxmlformats.org/officeDocument/2006/relationships/vmlDrawing" Target="../drawings/vmlDrawing83.vml" /><Relationship Id="rId3" Type="http://schemas.openxmlformats.org/officeDocument/2006/relationships/drawing" Target="../drawings/drawing83.xml" /><Relationship Id="rId4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comments" Target="../comments84.xml" /><Relationship Id="rId2" Type="http://schemas.openxmlformats.org/officeDocument/2006/relationships/vmlDrawing" Target="../drawings/vmlDrawing84.vml" /><Relationship Id="rId3" Type="http://schemas.openxmlformats.org/officeDocument/2006/relationships/drawing" Target="../drawings/drawing84.xml" /><Relationship Id="rId4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comments" Target="../comments85.xml" /><Relationship Id="rId2" Type="http://schemas.openxmlformats.org/officeDocument/2006/relationships/vmlDrawing" Target="../drawings/vmlDrawing85.vml" /><Relationship Id="rId3" Type="http://schemas.openxmlformats.org/officeDocument/2006/relationships/drawing" Target="../drawings/drawing85.xml" /><Relationship Id="rId4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comments" Target="../comments86.xml" /><Relationship Id="rId2" Type="http://schemas.openxmlformats.org/officeDocument/2006/relationships/vmlDrawing" Target="../drawings/vmlDrawing86.vml" /><Relationship Id="rId3" Type="http://schemas.openxmlformats.org/officeDocument/2006/relationships/drawing" Target="../drawings/drawing86.xml" /><Relationship Id="rId4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comments" Target="../comments87.xml" /><Relationship Id="rId2" Type="http://schemas.openxmlformats.org/officeDocument/2006/relationships/vmlDrawing" Target="../drawings/vmlDrawing87.vml" /><Relationship Id="rId3" Type="http://schemas.openxmlformats.org/officeDocument/2006/relationships/drawing" Target="../drawings/drawing87.xml" /><Relationship Id="rId4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comments" Target="../comments88.xml" /><Relationship Id="rId2" Type="http://schemas.openxmlformats.org/officeDocument/2006/relationships/vmlDrawing" Target="../drawings/vmlDrawing88.vml" /><Relationship Id="rId3" Type="http://schemas.openxmlformats.org/officeDocument/2006/relationships/drawing" Target="../drawings/drawing88.xml" /><Relationship Id="rId4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comments" Target="../comments89.xml" /><Relationship Id="rId2" Type="http://schemas.openxmlformats.org/officeDocument/2006/relationships/vmlDrawing" Target="../drawings/vmlDrawing89.vml" /><Relationship Id="rId3" Type="http://schemas.openxmlformats.org/officeDocument/2006/relationships/drawing" Target="../drawings/drawing89.xml" /><Relationship Id="rId4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1"/>
  <sheetViews>
    <sheetView view="pageBreakPreview" zoomScale="75" zoomScaleNormal="75" zoomScaleSheetLayoutView="75" zoomScalePageLayoutView="0" workbookViewId="0" topLeftCell="E1">
      <selection activeCell="O10" sqref="O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145" customWidth="1"/>
    <col min="4" max="4" width="20.7109375" style="20" customWidth="1"/>
    <col min="5" max="5" width="20.57421875" style="0" customWidth="1"/>
    <col min="6" max="6" width="21.28125" style="0" customWidth="1"/>
    <col min="7" max="7" width="15.140625" style="0" customWidth="1"/>
    <col min="8" max="13" width="7.7109375" style="0" customWidth="1"/>
    <col min="14" max="14" width="13.8515625" style="0" bestFit="1" customWidth="1"/>
    <col min="15" max="15" width="14.421875" style="0" customWidth="1"/>
    <col min="16" max="16" width="31.0039062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635</v>
      </c>
      <c r="F6" s="366"/>
      <c r="G6" s="366"/>
      <c r="H6" s="366"/>
      <c r="I6" s="366"/>
      <c r="J6" s="366"/>
      <c r="K6" s="366"/>
      <c r="P6" s="365"/>
      <c r="Q6" s="365"/>
    </row>
    <row r="7" spans="1:17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  <c r="P7" s="365"/>
      <c r="Q7" s="365"/>
    </row>
    <row r="8" spans="1:17" ht="19.5" customHeigh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  <c r="P8" s="19"/>
      <c r="Q8" s="19"/>
    </row>
    <row r="9" spans="1:17" ht="19.5" customHeight="1">
      <c r="A9" s="365" t="s">
        <v>123</v>
      </c>
      <c r="B9" s="365"/>
      <c r="C9" s="365"/>
      <c r="D9" s="365"/>
      <c r="E9" s="365"/>
      <c r="F9" s="365"/>
      <c r="G9" s="365"/>
      <c r="H9" s="365"/>
      <c r="I9" s="365"/>
      <c r="J9" s="365"/>
      <c r="M9" s="19" t="s">
        <v>634</v>
      </c>
      <c r="N9" s="19"/>
      <c r="P9" s="19"/>
      <c r="Q9" s="19"/>
    </row>
    <row r="10" spans="1:17" ht="12.75">
      <c r="A10" s="24" t="s">
        <v>213</v>
      </c>
      <c r="B10" s="24"/>
      <c r="M10" s="24" t="s">
        <v>620</v>
      </c>
      <c r="N10" s="24"/>
      <c r="O10" s="271" t="s">
        <v>619</v>
      </c>
      <c r="P10" s="24"/>
      <c r="Q10" s="24"/>
    </row>
    <row r="11" ht="13.5" thickBot="1"/>
    <row r="12" spans="1:17" ht="19.5" customHeight="1" thickBot="1">
      <c r="A12" s="1" t="s">
        <v>186</v>
      </c>
      <c r="B12" s="2"/>
      <c r="C12" s="2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19.5" customHeight="1">
      <c r="A13" s="4" t="s">
        <v>217</v>
      </c>
      <c r="B13" s="5"/>
      <c r="C13" s="5"/>
      <c r="D13" s="18"/>
      <c r="E13" s="5"/>
      <c r="F13" s="5"/>
      <c r="G13" s="377" t="s">
        <v>225</v>
      </c>
      <c r="H13" s="378"/>
      <c r="I13" s="378"/>
      <c r="J13" s="378"/>
      <c r="K13" s="378"/>
      <c r="L13" s="378"/>
      <c r="M13" s="378"/>
      <c r="N13" s="378"/>
      <c r="O13" s="379"/>
      <c r="P13" s="383" t="s">
        <v>103</v>
      </c>
      <c r="Q13" s="384"/>
    </row>
    <row r="14" spans="1:17" ht="32.25" customHeight="1" thickBot="1">
      <c r="A14" s="375" t="s">
        <v>220</v>
      </c>
      <c r="B14" s="376"/>
      <c r="C14" s="376"/>
      <c r="D14" s="376"/>
      <c r="E14" s="376"/>
      <c r="F14" s="376"/>
      <c r="G14" s="380"/>
      <c r="H14" s="381"/>
      <c r="I14" s="381"/>
      <c r="J14" s="381"/>
      <c r="K14" s="381"/>
      <c r="L14" s="381"/>
      <c r="M14" s="381"/>
      <c r="N14" s="381"/>
      <c r="O14" s="382"/>
      <c r="P14" s="385"/>
      <c r="Q14" s="386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72" t="s">
        <v>207</v>
      </c>
      <c r="Q16" s="374" t="s">
        <v>190</v>
      </c>
    </row>
    <row r="17" spans="1:17" ht="13.5" thickBot="1">
      <c r="A17" s="7"/>
      <c r="B17" s="8"/>
      <c r="C17" s="146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373"/>
      <c r="Q17" s="374"/>
    </row>
    <row r="18" spans="1:17" ht="90" customHeight="1" thickBot="1">
      <c r="A18" s="10" t="s">
        <v>191</v>
      </c>
      <c r="B18" s="11" t="s">
        <v>192</v>
      </c>
      <c r="C18" s="160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66" t="s">
        <v>202</v>
      </c>
      <c r="O18" s="167" t="s">
        <v>203</v>
      </c>
      <c r="P18" s="373"/>
      <c r="Q18" s="374"/>
    </row>
    <row r="19" spans="1:17" ht="57.75" customHeight="1">
      <c r="A19" s="88">
        <v>1</v>
      </c>
      <c r="B19" s="85" t="s">
        <v>157</v>
      </c>
      <c r="C19" s="157">
        <v>2727</v>
      </c>
      <c r="D19" s="341">
        <v>0</v>
      </c>
      <c r="E19" s="339">
        <f>D19/C19</f>
        <v>0</v>
      </c>
      <c r="F19" s="158">
        <v>0</v>
      </c>
      <c r="G19" s="334">
        <f>N19</f>
        <v>106752</v>
      </c>
      <c r="H19" s="275"/>
      <c r="I19" s="275"/>
      <c r="J19" s="275"/>
      <c r="K19" s="275"/>
      <c r="L19" s="275"/>
      <c r="M19" s="276"/>
      <c r="N19" s="336">
        <v>106752</v>
      </c>
      <c r="O19" s="274">
        <v>0</v>
      </c>
      <c r="P19" s="156" t="s">
        <v>124</v>
      </c>
      <c r="Q19" s="31"/>
    </row>
    <row r="20" spans="1:17" ht="48" customHeight="1">
      <c r="A20" s="34">
        <v>2</v>
      </c>
      <c r="B20" s="85" t="s">
        <v>158</v>
      </c>
      <c r="C20" s="161" t="s">
        <v>435</v>
      </c>
      <c r="D20" s="340">
        <v>0</v>
      </c>
      <c r="E20" s="158">
        <v>0</v>
      </c>
      <c r="F20" s="158">
        <v>0</v>
      </c>
      <c r="G20" s="334">
        <v>5000</v>
      </c>
      <c r="H20" s="275"/>
      <c r="I20" s="275"/>
      <c r="J20" s="275"/>
      <c r="K20" s="275"/>
      <c r="L20" s="275"/>
      <c r="M20" s="276"/>
      <c r="N20" s="336">
        <f>G20</f>
        <v>5000</v>
      </c>
      <c r="O20" s="274">
        <v>0</v>
      </c>
      <c r="P20" s="156" t="s">
        <v>124</v>
      </c>
      <c r="Q20" s="77"/>
    </row>
    <row r="21" spans="1:17" ht="52.5" customHeight="1">
      <c r="A21" s="34">
        <v>3</v>
      </c>
      <c r="B21" s="85" t="s">
        <v>159</v>
      </c>
      <c r="C21" s="159" t="s">
        <v>434</v>
      </c>
      <c r="D21" s="341">
        <v>0</v>
      </c>
      <c r="E21" s="158">
        <v>0</v>
      </c>
      <c r="F21" s="158">
        <v>0</v>
      </c>
      <c r="G21" s="334">
        <v>4000</v>
      </c>
      <c r="H21" s="36"/>
      <c r="I21" s="36"/>
      <c r="J21" s="36"/>
      <c r="K21" s="36"/>
      <c r="L21" s="36"/>
      <c r="M21" s="139"/>
      <c r="N21" s="334">
        <v>4000</v>
      </c>
      <c r="O21" s="274">
        <v>0</v>
      </c>
      <c r="P21" s="156" t="s">
        <v>124</v>
      </c>
      <c r="Q21" s="77"/>
    </row>
    <row r="22" spans="1:17" ht="60.75" customHeight="1">
      <c r="A22" s="34">
        <v>4</v>
      </c>
      <c r="B22" s="85" t="s">
        <v>160</v>
      </c>
      <c r="C22" s="290">
        <v>4</v>
      </c>
      <c r="D22" s="340">
        <v>0</v>
      </c>
      <c r="E22" s="339">
        <f aca="true" t="shared" si="0" ref="E22:E27">D22/C22</f>
        <v>0</v>
      </c>
      <c r="F22" s="158">
        <v>0</v>
      </c>
      <c r="G22" s="335">
        <v>1000</v>
      </c>
      <c r="H22" s="36"/>
      <c r="I22" s="36"/>
      <c r="J22" s="36"/>
      <c r="K22" s="36"/>
      <c r="L22" s="36"/>
      <c r="M22" s="36"/>
      <c r="N22" s="335">
        <v>1000</v>
      </c>
      <c r="O22" s="277">
        <v>0</v>
      </c>
      <c r="P22" s="87" t="s">
        <v>124</v>
      </c>
      <c r="Q22" s="77"/>
    </row>
    <row r="23" spans="1:17" ht="59.25" customHeight="1">
      <c r="A23" s="34">
        <v>5</v>
      </c>
      <c r="B23" s="85" t="s">
        <v>161</v>
      </c>
      <c r="C23" s="290">
        <v>4</v>
      </c>
      <c r="D23" s="341">
        <v>0</v>
      </c>
      <c r="E23" s="339">
        <f t="shared" si="0"/>
        <v>0</v>
      </c>
      <c r="F23" s="158">
        <v>0</v>
      </c>
      <c r="G23" s="335">
        <v>1000</v>
      </c>
      <c r="H23" s="36"/>
      <c r="I23" s="36"/>
      <c r="J23" s="36"/>
      <c r="K23" s="36"/>
      <c r="L23" s="36"/>
      <c r="M23" s="36"/>
      <c r="N23" s="335">
        <v>1000</v>
      </c>
      <c r="O23" s="277">
        <v>0</v>
      </c>
      <c r="P23" s="87" t="s">
        <v>124</v>
      </c>
      <c r="Q23" s="77"/>
    </row>
    <row r="24" spans="1:17" ht="62.25" customHeight="1">
      <c r="A24" s="34">
        <v>6</v>
      </c>
      <c r="B24" s="85" t="s">
        <v>162</v>
      </c>
      <c r="C24" s="290">
        <v>4</v>
      </c>
      <c r="D24" s="340">
        <v>0</v>
      </c>
      <c r="E24" s="339">
        <f t="shared" si="0"/>
        <v>0</v>
      </c>
      <c r="F24" s="158">
        <v>0</v>
      </c>
      <c r="G24" s="335">
        <v>500</v>
      </c>
      <c r="H24" s="36"/>
      <c r="I24" s="36"/>
      <c r="J24" s="36"/>
      <c r="K24" s="36"/>
      <c r="L24" s="36"/>
      <c r="M24" s="36"/>
      <c r="N24" s="335">
        <v>500</v>
      </c>
      <c r="O24" s="279">
        <v>0</v>
      </c>
      <c r="P24" s="87" t="s">
        <v>124</v>
      </c>
      <c r="Q24" s="77"/>
    </row>
    <row r="25" spans="1:17" ht="59.25" customHeight="1">
      <c r="A25" s="34">
        <v>7</v>
      </c>
      <c r="B25" s="85" t="s">
        <v>163</v>
      </c>
      <c r="C25" s="66">
        <v>1</v>
      </c>
      <c r="D25" s="341">
        <v>0</v>
      </c>
      <c r="E25" s="339">
        <f t="shared" si="0"/>
        <v>0</v>
      </c>
      <c r="F25" s="158">
        <v>0</v>
      </c>
      <c r="G25" s="335">
        <v>1000</v>
      </c>
      <c r="H25" s="36"/>
      <c r="I25" s="36"/>
      <c r="J25" s="36"/>
      <c r="K25" s="36"/>
      <c r="L25" s="36"/>
      <c r="M25" s="36"/>
      <c r="N25" s="335">
        <v>1000</v>
      </c>
      <c r="O25" s="277">
        <v>0</v>
      </c>
      <c r="P25" s="87" t="s">
        <v>124</v>
      </c>
      <c r="Q25" s="77"/>
    </row>
    <row r="26" spans="1:17" ht="58.5" customHeight="1">
      <c r="A26" s="34">
        <v>8</v>
      </c>
      <c r="B26" s="85" t="s">
        <v>164</v>
      </c>
      <c r="C26" s="162">
        <v>1</v>
      </c>
      <c r="D26" s="340">
        <v>0</v>
      </c>
      <c r="E26" s="339">
        <f t="shared" si="0"/>
        <v>0</v>
      </c>
      <c r="F26" s="158">
        <v>0</v>
      </c>
      <c r="G26" s="335">
        <v>0</v>
      </c>
      <c r="H26" s="36"/>
      <c r="I26" s="36"/>
      <c r="J26" s="36"/>
      <c r="K26" s="36"/>
      <c r="L26" s="36"/>
      <c r="M26" s="36"/>
      <c r="N26" s="335">
        <v>0</v>
      </c>
      <c r="O26" s="277">
        <v>0</v>
      </c>
      <c r="P26" s="87" t="s">
        <v>124</v>
      </c>
      <c r="Q26" s="280" t="s">
        <v>622</v>
      </c>
    </row>
    <row r="27" spans="1:17" ht="51">
      <c r="A27" s="34">
        <v>9</v>
      </c>
      <c r="B27" s="85" t="s">
        <v>592</v>
      </c>
      <c r="C27" s="162">
        <v>1</v>
      </c>
      <c r="D27" s="341">
        <v>0</v>
      </c>
      <c r="E27" s="339">
        <f t="shared" si="0"/>
        <v>0</v>
      </c>
      <c r="F27" s="158">
        <v>0</v>
      </c>
      <c r="G27" s="335">
        <v>18720</v>
      </c>
      <c r="H27" s="36"/>
      <c r="I27" s="36"/>
      <c r="J27" s="36"/>
      <c r="K27" s="36"/>
      <c r="L27" s="36"/>
      <c r="M27" s="36"/>
      <c r="N27" s="335">
        <f>G27</f>
        <v>18720</v>
      </c>
      <c r="O27" s="277">
        <v>0</v>
      </c>
      <c r="P27" s="87" t="s">
        <v>124</v>
      </c>
      <c r="Q27" s="32"/>
    </row>
    <row r="28" spans="1:17" ht="24.75" customHeight="1">
      <c r="A28" s="36"/>
      <c r="B28" s="36"/>
      <c r="C28" s="162"/>
      <c r="D28" s="340"/>
      <c r="E28" s="34"/>
      <c r="F28" s="164"/>
      <c r="G28" s="165"/>
      <c r="H28" s="165"/>
      <c r="I28" s="165"/>
      <c r="J28" s="165"/>
      <c r="K28" s="165"/>
      <c r="L28" s="165"/>
      <c r="M28" s="165"/>
      <c r="N28" s="337"/>
      <c r="O28" s="165"/>
      <c r="P28" s="165"/>
      <c r="Q28" s="68"/>
    </row>
    <row r="29" spans="1:17" ht="24.75" customHeight="1">
      <c r="A29" s="36"/>
      <c r="B29" s="48" t="s">
        <v>204</v>
      </c>
      <c r="C29" s="162"/>
      <c r="D29" s="49"/>
      <c r="E29" s="47"/>
      <c r="F29" s="47">
        <f>SUM(F19:F27)/9</f>
        <v>0</v>
      </c>
      <c r="G29" s="36"/>
      <c r="H29" s="36"/>
      <c r="I29" s="36"/>
      <c r="J29" s="36"/>
      <c r="K29" s="36"/>
      <c r="L29" s="36"/>
      <c r="M29" s="36"/>
      <c r="N29" s="335"/>
      <c r="O29" s="36"/>
      <c r="P29" s="36"/>
      <c r="Q29" s="36"/>
    </row>
    <row r="31" spans="1:17" ht="12.75">
      <c r="A31" s="366" t="s">
        <v>208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</row>
  </sheetData>
  <sheetProtection/>
  <mergeCells count="19">
    <mergeCell ref="G12:O12"/>
    <mergeCell ref="P12:Q12"/>
    <mergeCell ref="A16:F16"/>
    <mergeCell ref="G16:O16"/>
    <mergeCell ref="P16:P18"/>
    <mergeCell ref="Q16:Q18"/>
    <mergeCell ref="A14:F14"/>
    <mergeCell ref="G13:O14"/>
    <mergeCell ref="P13:Q14"/>
    <mergeCell ref="A9:J9"/>
    <mergeCell ref="M7:N7"/>
    <mergeCell ref="A31:Q31"/>
    <mergeCell ref="A4:Q4"/>
    <mergeCell ref="A5:Q5"/>
    <mergeCell ref="P6:Q6"/>
    <mergeCell ref="A7:F7"/>
    <mergeCell ref="P7:Q7"/>
    <mergeCell ref="E6:K6"/>
    <mergeCell ref="A8:F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A13">
      <selection activeCell="M11" sqref="M11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9.140625" style="0" customWidth="1"/>
    <col min="8" max="13" width="7.7109375" style="0" customWidth="1"/>
    <col min="14" max="15" width="14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131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642</v>
      </c>
      <c r="N10" s="24"/>
    </row>
    <row r="11" ht="13.5" thickBot="1"/>
    <row r="12" spans="1:17" ht="19.5" customHeight="1" thickBot="1">
      <c r="A12" s="1" t="s">
        <v>237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239</v>
      </c>
      <c r="B13" s="5"/>
      <c r="C13" s="18"/>
      <c r="D13" s="18"/>
      <c r="E13" s="5"/>
      <c r="F13" s="5"/>
      <c r="G13" s="404" t="s">
        <v>115</v>
      </c>
      <c r="H13" s="405"/>
      <c r="I13" s="405"/>
      <c r="J13" s="405"/>
      <c r="K13" s="405"/>
      <c r="L13" s="405"/>
      <c r="M13" s="405"/>
      <c r="N13" s="405"/>
      <c r="O13" s="406"/>
      <c r="P13" s="415" t="s">
        <v>116</v>
      </c>
      <c r="Q13" s="416"/>
    </row>
    <row r="14" spans="1:17" ht="32.25" customHeight="1" thickBot="1">
      <c r="A14" s="402" t="s">
        <v>256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414" t="s">
        <v>77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69.75" customHeight="1" thickBot="1">
      <c r="A19" s="37">
        <v>1</v>
      </c>
      <c r="B19" s="58" t="s">
        <v>243</v>
      </c>
      <c r="C19" s="294">
        <v>1</v>
      </c>
      <c r="D19" s="295">
        <v>0</v>
      </c>
      <c r="E19" s="339">
        <f>D19/C19</f>
        <v>0</v>
      </c>
      <c r="F19" s="172">
        <v>0</v>
      </c>
      <c r="G19" s="289"/>
      <c r="H19" s="17"/>
      <c r="I19" s="17"/>
      <c r="J19" s="17"/>
      <c r="K19" s="17"/>
      <c r="L19" s="17"/>
      <c r="M19" s="17"/>
      <c r="N19" s="289">
        <v>0</v>
      </c>
      <c r="O19" s="289">
        <f>N19</f>
        <v>0</v>
      </c>
      <c r="P19" s="51" t="s">
        <v>132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79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Q28"/>
  <sheetViews>
    <sheetView zoomScale="75" zoomScaleNormal="75" zoomScalePageLayoutView="0" workbookViewId="0" topLeftCell="A13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4" max="14" width="13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131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241</v>
      </c>
      <c r="B13" s="5"/>
      <c r="C13" s="18"/>
      <c r="D13" s="18"/>
      <c r="E13" s="5"/>
      <c r="F13" s="5"/>
      <c r="G13" s="404" t="s">
        <v>118</v>
      </c>
      <c r="H13" s="405"/>
      <c r="I13" s="405"/>
      <c r="J13" s="405"/>
      <c r="K13" s="405"/>
      <c r="L13" s="405"/>
      <c r="M13" s="405"/>
      <c r="N13" s="405"/>
      <c r="O13" s="406"/>
      <c r="P13" s="415" t="s">
        <v>117</v>
      </c>
      <c r="Q13" s="416"/>
    </row>
    <row r="14" spans="1:17" ht="32.25" customHeight="1" thickBot="1">
      <c r="A14" s="402" t="s">
        <v>240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34.5" customHeight="1" thickBot="1">
      <c r="A19" s="91">
        <v>1</v>
      </c>
      <c r="B19" s="94" t="s">
        <v>183</v>
      </c>
      <c r="C19" s="169">
        <v>170</v>
      </c>
      <c r="D19" s="169">
        <v>0</v>
      </c>
      <c r="E19" s="339">
        <f aca="true" t="shared" si="0" ref="E19:E24">D19/C19</f>
        <v>0</v>
      </c>
      <c r="F19" s="172">
        <f aca="true" t="shared" si="1" ref="F19:F24">E19</f>
        <v>0</v>
      </c>
      <c r="G19" s="36"/>
      <c r="H19" s="36"/>
      <c r="I19" s="36"/>
      <c r="J19" s="36"/>
      <c r="K19" s="36"/>
      <c r="L19" s="36"/>
      <c r="M19" s="139"/>
      <c r="N19" s="278"/>
      <c r="O19" s="278"/>
      <c r="P19" s="193" t="s">
        <v>132</v>
      </c>
      <c r="Q19" s="68"/>
    </row>
    <row r="20" spans="1:17" ht="36.75" customHeight="1" thickBot="1">
      <c r="A20" s="93">
        <v>2</v>
      </c>
      <c r="B20" s="85" t="s">
        <v>519</v>
      </c>
      <c r="C20" s="169">
        <v>1</v>
      </c>
      <c r="D20" s="169">
        <v>0</v>
      </c>
      <c r="E20" s="339">
        <f t="shared" si="0"/>
        <v>0</v>
      </c>
      <c r="F20" s="172">
        <f t="shared" si="1"/>
        <v>0</v>
      </c>
      <c r="G20" s="36"/>
      <c r="H20" s="36"/>
      <c r="I20" s="36"/>
      <c r="J20" s="139"/>
      <c r="K20" s="192"/>
      <c r="L20" s="191"/>
      <c r="M20" s="139"/>
      <c r="N20" s="278"/>
      <c r="O20" s="278"/>
      <c r="P20" s="193" t="s">
        <v>132</v>
      </c>
      <c r="Q20" s="73"/>
    </row>
    <row r="21" spans="1:17" ht="36.75" customHeight="1" thickBot="1">
      <c r="A21" s="97">
        <v>3</v>
      </c>
      <c r="B21" s="94" t="s">
        <v>526</v>
      </c>
      <c r="C21" s="173">
        <v>1</v>
      </c>
      <c r="D21" s="173">
        <v>0</v>
      </c>
      <c r="E21" s="339">
        <f t="shared" si="0"/>
        <v>0</v>
      </c>
      <c r="F21" s="172">
        <f t="shared" si="1"/>
        <v>0</v>
      </c>
      <c r="G21" s="36"/>
      <c r="H21" s="36"/>
      <c r="I21" s="36"/>
      <c r="J21" s="36"/>
      <c r="K21" s="36"/>
      <c r="L21" s="36"/>
      <c r="M21" s="139"/>
      <c r="N21" s="278"/>
      <c r="O21" s="278"/>
      <c r="P21" s="193" t="s">
        <v>132</v>
      </c>
      <c r="Q21" s="73"/>
    </row>
    <row r="22" spans="1:17" ht="37.5" customHeight="1" thickBot="1">
      <c r="A22" s="97">
        <v>4</v>
      </c>
      <c r="B22" s="85" t="s">
        <v>537</v>
      </c>
      <c r="C22" s="173">
        <v>1</v>
      </c>
      <c r="D22" s="296">
        <v>0</v>
      </c>
      <c r="E22" s="339">
        <f t="shared" si="0"/>
        <v>0</v>
      </c>
      <c r="F22" s="172">
        <f t="shared" si="1"/>
        <v>0</v>
      </c>
      <c r="G22" s="36"/>
      <c r="H22" s="36"/>
      <c r="I22" s="36"/>
      <c r="J22" s="36"/>
      <c r="K22" s="36"/>
      <c r="L22" s="36"/>
      <c r="M22" s="139"/>
      <c r="N22" s="278"/>
      <c r="O22" s="278"/>
      <c r="P22" s="193" t="s">
        <v>132</v>
      </c>
      <c r="Q22" s="73"/>
    </row>
    <row r="23" spans="1:17" ht="36.75" customHeight="1" thickBot="1">
      <c r="A23" s="97">
        <v>5</v>
      </c>
      <c r="B23" s="85" t="s">
        <v>538</v>
      </c>
      <c r="C23" s="173">
        <v>1</v>
      </c>
      <c r="D23" s="173">
        <v>0</v>
      </c>
      <c r="E23" s="339">
        <f t="shared" si="0"/>
        <v>0</v>
      </c>
      <c r="F23" s="172">
        <f t="shared" si="1"/>
        <v>0</v>
      </c>
      <c r="G23" s="36"/>
      <c r="H23" s="36"/>
      <c r="I23" s="36"/>
      <c r="J23" s="36"/>
      <c r="K23" s="36"/>
      <c r="L23" s="36"/>
      <c r="M23" s="139"/>
      <c r="N23" s="278"/>
      <c r="O23" s="278"/>
      <c r="P23" s="193" t="s">
        <v>132</v>
      </c>
      <c r="Q23" s="73"/>
    </row>
    <row r="24" spans="1:17" ht="34.5" customHeight="1" thickBot="1">
      <c r="A24" s="97">
        <v>6</v>
      </c>
      <c r="B24" s="85" t="s">
        <v>539</v>
      </c>
      <c r="C24" s="173">
        <v>1</v>
      </c>
      <c r="D24" s="173">
        <v>0</v>
      </c>
      <c r="E24" s="339">
        <f t="shared" si="0"/>
        <v>0</v>
      </c>
      <c r="F24" s="172">
        <f t="shared" si="1"/>
        <v>0</v>
      </c>
      <c r="G24" s="36"/>
      <c r="H24" s="36"/>
      <c r="I24" s="36"/>
      <c r="J24" s="36"/>
      <c r="K24" s="36"/>
      <c r="L24" s="36"/>
      <c r="M24" s="139"/>
      <c r="N24" s="278"/>
      <c r="O24" s="278"/>
      <c r="P24" s="193" t="s">
        <v>132</v>
      </c>
      <c r="Q24" s="73"/>
    </row>
    <row r="25" spans="1:17" ht="34.5" customHeight="1" thickBot="1">
      <c r="A25" s="97"/>
      <c r="B25" s="98"/>
      <c r="C25" s="173"/>
      <c r="D25" s="173">
        <v>0</v>
      </c>
      <c r="E25" s="250"/>
      <c r="F25" s="205"/>
      <c r="G25" s="36"/>
      <c r="H25" s="36"/>
      <c r="I25" s="36"/>
      <c r="J25" s="36"/>
      <c r="K25" s="36"/>
      <c r="L25" s="36"/>
      <c r="M25" s="139"/>
      <c r="N25" s="194"/>
      <c r="O25" s="194"/>
      <c r="P25" s="193"/>
      <c r="Q25" s="73"/>
    </row>
    <row r="26" spans="1:17" ht="24.75" customHeight="1" thickBot="1">
      <c r="A26" s="40"/>
      <c r="B26" s="41" t="s">
        <v>204</v>
      </c>
      <c r="C26" s="42"/>
      <c r="D26" s="43"/>
      <c r="E26" s="60">
        <f>SUM(E19:E24)</f>
        <v>0</v>
      </c>
      <c r="F26" s="95">
        <f>SUM(F19:F24)/6</f>
        <v>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73"/>
    </row>
    <row r="28" spans="1:17" ht="12.75">
      <c r="A28" s="366" t="s">
        <v>208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8:Q28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3">
      <selection activeCell="E19" sqref="E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4" max="14" width="12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131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642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241</v>
      </c>
      <c r="B13" s="5"/>
      <c r="C13" s="18"/>
      <c r="D13" s="18"/>
      <c r="E13" s="5"/>
      <c r="F13" s="5"/>
      <c r="G13" s="404" t="s">
        <v>121</v>
      </c>
      <c r="H13" s="405"/>
      <c r="I13" s="405"/>
      <c r="J13" s="405"/>
      <c r="K13" s="405"/>
      <c r="L13" s="405"/>
      <c r="M13" s="405"/>
      <c r="N13" s="405"/>
      <c r="O13" s="406"/>
      <c r="P13" s="415" t="s">
        <v>122</v>
      </c>
      <c r="Q13" s="416"/>
    </row>
    <row r="14" spans="1:17" ht="32.25" customHeight="1" thickBot="1">
      <c r="A14" s="402" t="s">
        <v>245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34.5" customHeight="1" thickBot="1">
      <c r="A19" s="91">
        <v>1</v>
      </c>
      <c r="B19" s="85" t="s">
        <v>522</v>
      </c>
      <c r="C19" s="297">
        <v>1</v>
      </c>
      <c r="D19" s="35">
        <v>0</v>
      </c>
      <c r="E19" s="158">
        <v>0</v>
      </c>
      <c r="F19" s="170">
        <v>0</v>
      </c>
      <c r="G19" s="32"/>
      <c r="H19" s="17"/>
      <c r="I19" s="17"/>
      <c r="J19" s="17"/>
      <c r="K19" s="17"/>
      <c r="L19" s="17"/>
      <c r="M19" s="17"/>
      <c r="N19" s="298"/>
      <c r="O19" s="298"/>
      <c r="P19" s="130" t="s">
        <v>132</v>
      </c>
      <c r="Q19" s="68"/>
    </row>
    <row r="20" spans="1:17" ht="24.75" customHeight="1" thickBot="1">
      <c r="A20" s="93">
        <v>2</v>
      </c>
      <c r="B20" s="85" t="s">
        <v>523</v>
      </c>
      <c r="C20" s="92">
        <v>1</v>
      </c>
      <c r="D20" s="35">
        <v>0</v>
      </c>
      <c r="E20" s="88">
        <v>0</v>
      </c>
      <c r="F20" s="170"/>
      <c r="G20" s="9"/>
      <c r="H20" s="30"/>
      <c r="I20" s="30"/>
      <c r="J20" s="30"/>
      <c r="K20" s="30"/>
      <c r="L20" s="30"/>
      <c r="M20" s="30"/>
      <c r="N20" s="298"/>
      <c r="O20" s="298"/>
      <c r="P20" s="130" t="s">
        <v>132</v>
      </c>
      <c r="Q20" s="73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SUM(F19:F20)/2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71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Q25"/>
  <sheetViews>
    <sheetView zoomScale="75" zoomScaleNormal="75" zoomScalePageLayoutView="0" workbookViewId="0" topLeftCell="D16">
      <selection activeCell="E19" sqref="E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2.00390625" style="0" bestFit="1" customWidth="1"/>
    <col min="8" max="8" width="9.8515625" style="0" bestFit="1" customWidth="1"/>
    <col min="9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131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641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241</v>
      </c>
      <c r="B13" s="5"/>
      <c r="C13" s="18"/>
      <c r="D13" s="18"/>
      <c r="E13" s="5"/>
      <c r="F13" s="5"/>
      <c r="G13" s="404" t="s">
        <v>119</v>
      </c>
      <c r="H13" s="405"/>
      <c r="I13" s="405"/>
      <c r="J13" s="405"/>
      <c r="K13" s="405"/>
      <c r="L13" s="405"/>
      <c r="M13" s="405"/>
      <c r="N13" s="405"/>
      <c r="O13" s="406"/>
      <c r="P13" s="415" t="s">
        <v>120</v>
      </c>
      <c r="Q13" s="416"/>
    </row>
    <row r="14" spans="1:17" ht="32.25" customHeight="1" thickBot="1">
      <c r="A14" s="402" t="s">
        <v>244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42.75" customHeight="1">
      <c r="A19" s="91">
        <v>1</v>
      </c>
      <c r="B19" s="94" t="s">
        <v>520</v>
      </c>
      <c r="C19" s="299">
        <v>1</v>
      </c>
      <c r="D19" s="300">
        <v>0</v>
      </c>
      <c r="E19" s="339">
        <f>D19/C19</f>
        <v>0</v>
      </c>
      <c r="F19" s="172">
        <v>0</v>
      </c>
      <c r="G19" s="335">
        <v>8500</v>
      </c>
      <c r="H19" s="36"/>
      <c r="I19" s="36"/>
      <c r="J19" s="36"/>
      <c r="K19" s="36"/>
      <c r="L19" s="36"/>
      <c r="M19" s="36"/>
      <c r="N19" s="335">
        <f>G19</f>
        <v>8500</v>
      </c>
      <c r="O19" s="335">
        <v>0</v>
      </c>
      <c r="P19" s="87" t="s">
        <v>132</v>
      </c>
      <c r="Q19" s="36"/>
    </row>
    <row r="20" spans="1:17" ht="42.75" customHeight="1">
      <c r="A20" s="91">
        <v>2</v>
      </c>
      <c r="B20" s="85" t="s">
        <v>579</v>
      </c>
      <c r="C20" s="299">
        <v>1</v>
      </c>
      <c r="D20" s="300">
        <v>0</v>
      </c>
      <c r="E20" s="339">
        <f>D20/C20</f>
        <v>0</v>
      </c>
      <c r="F20" s="172">
        <v>0</v>
      </c>
      <c r="G20" s="36"/>
      <c r="H20" s="36"/>
      <c r="I20" s="36"/>
      <c r="J20" s="36"/>
      <c r="K20" s="36"/>
      <c r="L20" s="36"/>
      <c r="M20" s="36"/>
      <c r="N20" s="188"/>
      <c r="O20" s="188"/>
      <c r="P20" s="87" t="s">
        <v>132</v>
      </c>
      <c r="Q20" s="36"/>
    </row>
    <row r="21" spans="1:17" ht="42.75" customHeight="1">
      <c r="A21" s="91">
        <v>3</v>
      </c>
      <c r="B21" s="85" t="s">
        <v>606</v>
      </c>
      <c r="C21" s="299">
        <v>1</v>
      </c>
      <c r="D21" s="301">
        <v>0</v>
      </c>
      <c r="E21" s="339">
        <f>D21/C21</f>
        <v>0</v>
      </c>
      <c r="F21" s="172">
        <v>0</v>
      </c>
      <c r="G21" s="36"/>
      <c r="H21" s="335">
        <v>4000</v>
      </c>
      <c r="I21" s="36"/>
      <c r="J21" s="36"/>
      <c r="K21" s="36"/>
      <c r="L21" s="36"/>
      <c r="M21" s="36"/>
      <c r="N21" s="335">
        <f>H21</f>
        <v>4000</v>
      </c>
      <c r="O21" s="335">
        <v>0</v>
      </c>
      <c r="P21" s="87" t="s">
        <v>132</v>
      </c>
      <c r="Q21" s="36"/>
    </row>
    <row r="22" spans="1:17" ht="24.75" customHeight="1">
      <c r="A22" s="39"/>
      <c r="B22" s="55"/>
      <c r="C22" s="34"/>
      <c r="D22" s="35"/>
      <c r="E22" s="34"/>
      <c r="F22" s="67"/>
      <c r="G22" s="36"/>
      <c r="H22" s="36"/>
      <c r="I22" s="36"/>
      <c r="J22" s="36"/>
      <c r="K22" s="36"/>
      <c r="L22" s="36"/>
      <c r="M22" s="36"/>
      <c r="N22" s="96"/>
      <c r="O22" s="36"/>
      <c r="P22" s="36"/>
      <c r="Q22" s="36"/>
    </row>
    <row r="23" spans="1:17" ht="24.75" customHeight="1" thickBot="1">
      <c r="A23" s="40"/>
      <c r="B23" s="41" t="s">
        <v>204</v>
      </c>
      <c r="C23" s="42"/>
      <c r="D23" s="43"/>
      <c r="E23" s="60"/>
      <c r="F23" s="9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5" spans="1:17" ht="12.75">
      <c r="A25" s="366" t="s">
        <v>208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5:Q25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3">
      <selection activeCell="E19" sqref="E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12.00390625" style="0" bestFit="1" customWidth="1"/>
    <col min="9" max="13" width="7.7109375" style="0" customWidth="1"/>
    <col min="15" max="15" width="12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131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642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247</v>
      </c>
      <c r="B13" s="5"/>
      <c r="C13" s="18"/>
      <c r="D13" s="18"/>
      <c r="E13" s="5"/>
      <c r="F13" s="5"/>
      <c r="G13" s="404" t="s">
        <v>250</v>
      </c>
      <c r="H13" s="405"/>
      <c r="I13" s="405"/>
      <c r="J13" s="405"/>
      <c r="K13" s="405"/>
      <c r="L13" s="405"/>
      <c r="M13" s="405"/>
      <c r="N13" s="405"/>
      <c r="O13" s="406"/>
      <c r="P13" s="415" t="s">
        <v>250</v>
      </c>
      <c r="Q13" s="416"/>
    </row>
    <row r="14" spans="1:17" ht="32.25" customHeight="1" thickBot="1">
      <c r="A14" s="402" t="s">
        <v>246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414" t="s">
        <v>77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1"/>
      <c r="Q18" s="374"/>
    </row>
    <row r="19" spans="1:17" ht="41.25" customHeight="1" thickBot="1">
      <c r="A19" s="91">
        <v>1</v>
      </c>
      <c r="B19" s="85" t="s">
        <v>524</v>
      </c>
      <c r="C19" s="302">
        <v>1</v>
      </c>
      <c r="D19" s="303">
        <v>0</v>
      </c>
      <c r="E19" s="339">
        <f>D19/C19</f>
        <v>0</v>
      </c>
      <c r="F19" s="158">
        <f>E19</f>
        <v>0</v>
      </c>
      <c r="G19" s="32"/>
      <c r="H19" s="344">
        <v>3000</v>
      </c>
      <c r="I19" s="17"/>
      <c r="J19" s="17"/>
      <c r="K19" s="17"/>
      <c r="L19" s="17"/>
      <c r="M19" s="17"/>
      <c r="N19" s="344">
        <f>H19</f>
        <v>3000</v>
      </c>
      <c r="O19" s="298"/>
      <c r="P19" s="51" t="s">
        <v>132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A13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131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642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241</v>
      </c>
      <c r="B13" s="5"/>
      <c r="C13" s="18"/>
      <c r="D13" s="18"/>
      <c r="E13" s="5"/>
      <c r="F13" s="5"/>
      <c r="G13" s="404" t="s">
        <v>248</v>
      </c>
      <c r="H13" s="405"/>
      <c r="I13" s="405"/>
      <c r="J13" s="405"/>
      <c r="K13" s="405"/>
      <c r="L13" s="405"/>
      <c r="M13" s="405"/>
      <c r="N13" s="405"/>
      <c r="O13" s="406"/>
      <c r="P13" s="415" t="s">
        <v>249</v>
      </c>
      <c r="Q13" s="416"/>
    </row>
    <row r="14" spans="1:17" ht="32.25" customHeight="1" thickBot="1">
      <c r="A14" s="402" t="s">
        <v>251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414" t="s">
        <v>77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50.25" customHeight="1" thickBot="1">
      <c r="A19" s="91">
        <v>1</v>
      </c>
      <c r="B19" s="85" t="s">
        <v>525</v>
      </c>
      <c r="C19" s="132">
        <v>20</v>
      </c>
      <c r="D19" s="35">
        <v>0</v>
      </c>
      <c r="E19" s="339">
        <f>D19/C19</f>
        <v>0</v>
      </c>
      <c r="F19" s="172">
        <f>E19</f>
        <v>0</v>
      </c>
      <c r="G19" s="32"/>
      <c r="H19" s="17"/>
      <c r="I19" s="17"/>
      <c r="J19" s="17"/>
      <c r="K19" s="17"/>
      <c r="L19" s="17"/>
      <c r="M19" s="17"/>
      <c r="N19" s="188">
        <v>0</v>
      </c>
      <c r="O19" s="195">
        <v>0</v>
      </c>
      <c r="P19" s="51" t="s">
        <v>132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4:Q26"/>
  <sheetViews>
    <sheetView zoomScale="75" zoomScaleNormal="75" zoomScalePageLayoutView="0" workbookViewId="0" topLeftCell="C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2.140625" style="20" customWidth="1"/>
    <col min="4" max="4" width="18.8515625" style="20" customWidth="1"/>
    <col min="5" max="5" width="17.00390625" style="0" customWidth="1"/>
    <col min="6" max="6" width="17.710937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131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642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252</v>
      </c>
      <c r="B13" s="5"/>
      <c r="C13" s="18"/>
      <c r="D13" s="18"/>
      <c r="E13" s="5"/>
      <c r="F13" s="5"/>
      <c r="G13" s="404" t="s">
        <v>254</v>
      </c>
      <c r="H13" s="405"/>
      <c r="I13" s="405"/>
      <c r="J13" s="405"/>
      <c r="K13" s="405"/>
      <c r="L13" s="405"/>
      <c r="M13" s="405"/>
      <c r="N13" s="405"/>
      <c r="O13" s="406"/>
      <c r="P13" s="415" t="s">
        <v>255</v>
      </c>
      <c r="Q13" s="416"/>
    </row>
    <row r="14" spans="1:17" ht="32.25" customHeight="1" thickBot="1">
      <c r="A14" s="402" t="s">
        <v>253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12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46.5" customHeight="1">
      <c r="A19" s="91">
        <v>1</v>
      </c>
      <c r="B19" s="85" t="s">
        <v>529</v>
      </c>
      <c r="C19" s="121">
        <v>1</v>
      </c>
      <c r="D19" s="121">
        <v>0</v>
      </c>
      <c r="E19" s="339">
        <f>D19/C19</f>
        <v>0</v>
      </c>
      <c r="F19" s="172">
        <f>E19</f>
        <v>0</v>
      </c>
      <c r="G19" s="36"/>
      <c r="H19" s="36"/>
      <c r="I19" s="36"/>
      <c r="J19" s="36"/>
      <c r="K19" s="36"/>
      <c r="L19" s="36"/>
      <c r="M19" s="36"/>
      <c r="N19" s="278"/>
      <c r="O19" s="278"/>
      <c r="P19" s="87" t="s">
        <v>132</v>
      </c>
      <c r="Q19" s="36"/>
    </row>
    <row r="20" spans="1:17" ht="45.75" customHeight="1">
      <c r="A20" s="91">
        <v>2</v>
      </c>
      <c r="B20" s="85" t="s">
        <v>530</v>
      </c>
      <c r="C20" s="121">
        <v>1</v>
      </c>
      <c r="D20" s="121">
        <v>0</v>
      </c>
      <c r="E20" s="339">
        <f>D20/C20</f>
        <v>0</v>
      </c>
      <c r="F20" s="172">
        <f>E20</f>
        <v>0</v>
      </c>
      <c r="G20" s="36"/>
      <c r="H20" s="36"/>
      <c r="I20" s="36"/>
      <c r="J20" s="36"/>
      <c r="K20" s="36"/>
      <c r="L20" s="36"/>
      <c r="M20" s="188"/>
      <c r="N20" s="278"/>
      <c r="O20" s="278"/>
      <c r="P20" s="87" t="s">
        <v>132</v>
      </c>
      <c r="Q20" s="36"/>
    </row>
    <row r="21" spans="1:17" ht="45.75" customHeight="1">
      <c r="A21" s="34">
        <v>3</v>
      </c>
      <c r="B21" s="245" t="s">
        <v>609</v>
      </c>
      <c r="C21" s="121">
        <v>1</v>
      </c>
      <c r="D21" s="203">
        <v>0</v>
      </c>
      <c r="E21" s="339">
        <f>D21/C21</f>
        <v>0</v>
      </c>
      <c r="F21" s="172">
        <f>E21</f>
        <v>0</v>
      </c>
      <c r="G21" s="36"/>
      <c r="H21" s="36"/>
      <c r="I21" s="36"/>
      <c r="J21" s="36"/>
      <c r="K21" s="36"/>
      <c r="L21" s="36"/>
      <c r="M21" s="188"/>
      <c r="N21" s="278"/>
      <c r="O21" s="278"/>
      <c r="P21" s="87" t="s">
        <v>132</v>
      </c>
      <c r="Q21" s="36"/>
    </row>
    <row r="22" spans="1:17" ht="45.75" customHeight="1">
      <c r="A22" s="34">
        <v>4</v>
      </c>
      <c r="B22" s="245" t="s">
        <v>610</v>
      </c>
      <c r="C22" s="121">
        <v>1</v>
      </c>
      <c r="D22" s="203">
        <v>0</v>
      </c>
      <c r="E22" s="339">
        <f>D22/C22</f>
        <v>0</v>
      </c>
      <c r="F22" s="172">
        <f>E22</f>
        <v>0</v>
      </c>
      <c r="G22" s="36"/>
      <c r="H22" s="36"/>
      <c r="I22" s="36"/>
      <c r="J22" s="36"/>
      <c r="K22" s="36"/>
      <c r="L22" s="36"/>
      <c r="M22" s="188"/>
      <c r="N22" s="278"/>
      <c r="O22" s="278"/>
      <c r="P22" s="87" t="s">
        <v>132</v>
      </c>
      <c r="Q22" s="36"/>
    </row>
    <row r="23" spans="1:17" ht="44.25" customHeight="1">
      <c r="A23" s="34">
        <v>5</v>
      </c>
      <c r="B23" s="94" t="s">
        <v>629</v>
      </c>
      <c r="C23" s="121">
        <v>1</v>
      </c>
      <c r="D23" s="35">
        <v>0</v>
      </c>
      <c r="E23" s="339">
        <f>D23/C23</f>
        <v>0</v>
      </c>
      <c r="F23" s="172">
        <f>E23</f>
        <v>0</v>
      </c>
      <c r="G23" s="36"/>
      <c r="H23" s="36"/>
      <c r="I23" s="36"/>
      <c r="J23" s="36"/>
      <c r="K23" s="36"/>
      <c r="L23" s="36"/>
      <c r="M23" s="36"/>
      <c r="N23" s="59"/>
      <c r="O23" s="36"/>
      <c r="P23" s="87"/>
      <c r="Q23" s="36"/>
    </row>
    <row r="24" spans="1:17" ht="24.75" customHeight="1" thickBot="1">
      <c r="A24" s="40"/>
      <c r="B24" s="41" t="s">
        <v>204</v>
      </c>
      <c r="C24" s="42"/>
      <c r="D24" s="43"/>
      <c r="E24" s="196"/>
      <c r="F24" s="9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251"/>
    </row>
    <row r="26" spans="1:17" ht="12.75">
      <c r="A26" s="366" t="s">
        <v>208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6:Q26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4:Q26"/>
  <sheetViews>
    <sheetView zoomScale="75" zoomScaleNormal="75" zoomScalePageLayoutView="0" workbookViewId="0" topLeftCell="D4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2.00390625" style="0" bestFit="1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131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642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252</v>
      </c>
      <c r="B13" s="5"/>
      <c r="C13" s="18"/>
      <c r="D13" s="18"/>
      <c r="E13" s="5"/>
      <c r="F13" s="5"/>
      <c r="G13" s="404" t="s">
        <v>258</v>
      </c>
      <c r="H13" s="405"/>
      <c r="I13" s="405"/>
      <c r="J13" s="405"/>
      <c r="K13" s="405"/>
      <c r="L13" s="405"/>
      <c r="M13" s="405"/>
      <c r="N13" s="405"/>
      <c r="O13" s="406"/>
      <c r="P13" s="415" t="s">
        <v>258</v>
      </c>
      <c r="Q13" s="416"/>
    </row>
    <row r="14" spans="1:17" ht="32.25" customHeight="1" thickBot="1">
      <c r="A14" s="402" t="s">
        <v>257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35.25" customHeight="1" thickBot="1">
      <c r="A19" s="91">
        <v>1</v>
      </c>
      <c r="B19" s="94" t="s">
        <v>521</v>
      </c>
      <c r="C19" s="169">
        <v>1</v>
      </c>
      <c r="D19" s="307">
        <v>0</v>
      </c>
      <c r="E19" s="339">
        <f>D19/C19</f>
        <v>0</v>
      </c>
      <c r="F19" s="172">
        <v>0</v>
      </c>
      <c r="G19" s="335">
        <v>5000</v>
      </c>
      <c r="H19" s="277"/>
      <c r="I19" s="277"/>
      <c r="J19" s="277"/>
      <c r="K19" s="277"/>
      <c r="L19" s="277"/>
      <c r="M19" s="277"/>
      <c r="N19" s="335">
        <v>5000</v>
      </c>
      <c r="O19" s="278"/>
      <c r="P19" s="130" t="s">
        <v>132</v>
      </c>
      <c r="Q19" s="68"/>
    </row>
    <row r="20" spans="1:17" ht="24.75" customHeight="1" thickBot="1">
      <c r="A20" s="93">
        <v>2</v>
      </c>
      <c r="B20" s="94" t="s">
        <v>527</v>
      </c>
      <c r="C20" s="169">
        <v>1</v>
      </c>
      <c r="D20" s="307">
        <v>0</v>
      </c>
      <c r="E20" s="339">
        <f>D20/C20</f>
        <v>0</v>
      </c>
      <c r="F20" s="172">
        <v>0</v>
      </c>
      <c r="G20" s="36"/>
      <c r="H20" s="36"/>
      <c r="I20" s="36"/>
      <c r="J20" s="36"/>
      <c r="K20" s="36"/>
      <c r="L20" s="36"/>
      <c r="M20" s="36"/>
      <c r="N20" s="278"/>
      <c r="O20" s="278"/>
      <c r="P20" s="130" t="s">
        <v>132</v>
      </c>
      <c r="Q20" s="73"/>
    </row>
    <row r="21" spans="1:17" ht="24.75" customHeight="1" thickBot="1">
      <c r="A21" s="97">
        <v>3</v>
      </c>
      <c r="B21" s="94" t="s">
        <v>528</v>
      </c>
      <c r="C21" s="173">
        <v>1</v>
      </c>
      <c r="D21" s="173">
        <v>0</v>
      </c>
      <c r="E21" s="339">
        <f>D21/C21</f>
        <v>0</v>
      </c>
      <c r="F21" s="172">
        <v>0</v>
      </c>
      <c r="G21" s="36"/>
      <c r="H21" s="36"/>
      <c r="I21" s="36"/>
      <c r="J21" s="36"/>
      <c r="K21" s="36"/>
      <c r="L21" s="36"/>
      <c r="M21" s="36"/>
      <c r="N21" s="278"/>
      <c r="O21" s="278"/>
      <c r="P21" s="130" t="s">
        <v>132</v>
      </c>
      <c r="Q21" s="73"/>
    </row>
    <row r="22" spans="1:17" ht="24.75" customHeight="1" thickBot="1">
      <c r="A22" s="97">
        <v>4</v>
      </c>
      <c r="B22" s="85" t="s">
        <v>608</v>
      </c>
      <c r="C22" s="173">
        <v>1</v>
      </c>
      <c r="D22" s="173">
        <v>0</v>
      </c>
      <c r="E22" s="339">
        <f>D22/C22</f>
        <v>0</v>
      </c>
      <c r="F22" s="172">
        <v>0</v>
      </c>
      <c r="G22" s="36"/>
      <c r="H22" s="36"/>
      <c r="I22" s="36"/>
      <c r="J22" s="36"/>
      <c r="K22" s="36"/>
      <c r="L22" s="139"/>
      <c r="M22" s="246"/>
      <c r="N22" s="306"/>
      <c r="O22" s="278"/>
      <c r="P22" s="130" t="s">
        <v>132</v>
      </c>
      <c r="Q22" s="73"/>
    </row>
    <row r="23" spans="1:17" ht="24.75" customHeight="1" thickBot="1">
      <c r="A23" s="97">
        <v>5</v>
      </c>
      <c r="B23" s="85" t="s">
        <v>630</v>
      </c>
      <c r="C23" s="173">
        <v>1</v>
      </c>
      <c r="D23" s="173">
        <v>0</v>
      </c>
      <c r="E23" s="339">
        <f>D23/C23</f>
        <v>0</v>
      </c>
      <c r="F23" s="172">
        <v>0</v>
      </c>
      <c r="G23" s="36"/>
      <c r="H23" s="36"/>
      <c r="I23" s="36"/>
      <c r="J23" s="36"/>
      <c r="K23" s="36"/>
      <c r="L23" s="139"/>
      <c r="M23" s="246"/>
      <c r="N23" s="308"/>
      <c r="O23" s="308"/>
      <c r="P23" s="130"/>
      <c r="Q23" s="73"/>
    </row>
    <row r="24" spans="1:17" ht="24.75" customHeight="1" thickBot="1">
      <c r="A24" s="123"/>
      <c r="B24" s="48" t="s">
        <v>204</v>
      </c>
      <c r="C24" s="124"/>
      <c r="D24" s="43"/>
      <c r="E24" s="60"/>
      <c r="F24" s="9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73"/>
    </row>
    <row r="26" spans="1:17" ht="12.75">
      <c r="A26" s="366" t="s">
        <v>208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</row>
    <row r="38" ht="16.5" customHeight="1"/>
  </sheetData>
  <sheetProtection/>
  <mergeCells count="18">
    <mergeCell ref="A26:Q26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1"/>
  <sheetViews>
    <sheetView zoomScale="75" zoomScaleNormal="75" zoomScalePageLayoutView="0" workbookViewId="0" topLeftCell="C4">
      <selection activeCell="M10" sqref="M10"/>
    </sheetView>
  </sheetViews>
  <sheetFormatPr defaultColWidth="11.421875" defaultRowHeight="12.75"/>
  <cols>
    <col min="1" max="1" width="6.8515625" style="0" customWidth="1"/>
    <col min="2" max="2" width="29.421875" style="0" customWidth="1"/>
    <col min="6" max="6" width="12.57421875" style="0" customWidth="1"/>
    <col min="7" max="7" width="17.421875" style="0" customWidth="1"/>
    <col min="14" max="14" width="11.8515625" style="0" bestFit="1" customWidth="1"/>
    <col min="15" max="15" width="12.7109375" style="0" bestFit="1" customWidth="1"/>
    <col min="16" max="16" width="17.57421875" style="0" customWidth="1"/>
  </cols>
  <sheetData>
    <row r="1" spans="3:4" ht="12.75">
      <c r="C1" s="20"/>
      <c r="D1" s="20"/>
    </row>
    <row r="2" spans="3:4" ht="12.75">
      <c r="C2" s="20"/>
      <c r="D2" s="20"/>
    </row>
    <row r="3" spans="3:4" ht="12.75">
      <c r="C3" s="20"/>
      <c r="D3" s="20"/>
    </row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1:17" ht="12.75">
      <c r="A6" s="366" t="s">
        <v>640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131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C10" s="20"/>
      <c r="D10" s="20"/>
      <c r="M10" s="24" t="s">
        <v>641</v>
      </c>
      <c r="N10" s="24"/>
    </row>
    <row r="11" spans="3:4" ht="13.5" thickBot="1">
      <c r="C11" s="20"/>
      <c r="D11" s="20"/>
    </row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15.75" customHeight="1">
      <c r="A13" s="4" t="s">
        <v>252</v>
      </c>
      <c r="B13" s="5"/>
      <c r="C13" s="18"/>
      <c r="D13" s="18"/>
      <c r="E13" s="5"/>
      <c r="F13" s="5"/>
      <c r="G13" s="404" t="s">
        <v>626</v>
      </c>
      <c r="H13" s="405"/>
      <c r="I13" s="405"/>
      <c r="J13" s="405"/>
      <c r="K13" s="405"/>
      <c r="L13" s="405"/>
      <c r="M13" s="405"/>
      <c r="N13" s="405"/>
      <c r="O13" s="406"/>
      <c r="P13" s="415" t="s">
        <v>627</v>
      </c>
      <c r="Q13" s="416"/>
    </row>
    <row r="14" spans="1:17" ht="24.75" customHeight="1" thickBot="1">
      <c r="A14" s="402" t="s">
        <v>625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spans="3:4" ht="13.5" thickBot="1">
      <c r="C15" s="20"/>
      <c r="D15" s="20"/>
    </row>
    <row r="16" spans="1:17" ht="67.5" customHeight="1" thickBot="1">
      <c r="A16" s="369" t="s">
        <v>206</v>
      </c>
      <c r="B16" s="369"/>
      <c r="C16" s="369"/>
      <c r="D16" s="369"/>
      <c r="E16" s="369"/>
      <c r="F16" s="369"/>
      <c r="G16" s="126" t="s">
        <v>189</v>
      </c>
      <c r="H16" s="126"/>
      <c r="I16" s="126"/>
      <c r="J16" s="126"/>
      <c r="K16" s="126"/>
      <c r="L16" s="126"/>
      <c r="M16" s="126"/>
      <c r="N16" s="126"/>
      <c r="O16" s="126"/>
      <c r="P16" s="126" t="s">
        <v>207</v>
      </c>
      <c r="Q16" s="126" t="s">
        <v>190</v>
      </c>
    </row>
    <row r="17" spans="1:17" ht="31.5" customHeight="1" thickBot="1">
      <c r="A17" s="7"/>
      <c r="B17" s="8"/>
      <c r="C17" s="22"/>
      <c r="D17" s="22"/>
      <c r="E17" s="8"/>
      <c r="F17" s="9"/>
      <c r="G17" s="126"/>
      <c r="H17" s="126"/>
      <c r="I17" s="126"/>
      <c r="J17" s="126"/>
      <c r="K17" s="126" t="s">
        <v>205</v>
      </c>
      <c r="L17" s="126"/>
      <c r="M17" s="126"/>
      <c r="N17" s="126"/>
      <c r="O17" s="126"/>
      <c r="P17" s="126"/>
      <c r="Q17" s="126"/>
    </row>
    <row r="18" spans="1:17" ht="65.25" customHeight="1">
      <c r="A18" s="10" t="s">
        <v>191</v>
      </c>
      <c r="B18" s="126" t="s">
        <v>192</v>
      </c>
      <c r="C18" s="126" t="s">
        <v>193</v>
      </c>
      <c r="D18" s="126" t="s">
        <v>209</v>
      </c>
      <c r="E18" s="126" t="s">
        <v>210</v>
      </c>
      <c r="F18" s="126" t="s">
        <v>194</v>
      </c>
      <c r="G18" s="126" t="s">
        <v>195</v>
      </c>
      <c r="H18" s="126" t="s">
        <v>196</v>
      </c>
      <c r="I18" s="126" t="s">
        <v>197</v>
      </c>
      <c r="J18" s="126" t="s">
        <v>198</v>
      </c>
      <c r="K18" s="126" t="s">
        <v>199</v>
      </c>
      <c r="L18" s="126" t="s">
        <v>200</v>
      </c>
      <c r="M18" s="126" t="s">
        <v>201</v>
      </c>
      <c r="N18" s="126" t="s">
        <v>202</v>
      </c>
      <c r="O18" s="126" t="s">
        <v>203</v>
      </c>
      <c r="P18" s="126"/>
      <c r="Q18" s="126"/>
    </row>
    <row r="19" spans="1:17" ht="44.25" customHeight="1">
      <c r="A19" s="91">
        <v>1</v>
      </c>
      <c r="B19" s="85" t="s">
        <v>531</v>
      </c>
      <c r="C19" s="133">
        <v>1</v>
      </c>
      <c r="D19" s="304">
        <v>0</v>
      </c>
      <c r="E19" s="339">
        <f>D19/C19</f>
        <v>0</v>
      </c>
      <c r="F19" s="172">
        <f>E19</f>
        <v>0</v>
      </c>
      <c r="G19" s="335">
        <v>8000</v>
      </c>
      <c r="H19" s="36"/>
      <c r="I19" s="36"/>
      <c r="J19" s="36"/>
      <c r="K19" s="36"/>
      <c r="L19" s="36"/>
      <c r="M19" s="36"/>
      <c r="N19" s="335">
        <f>G19</f>
        <v>8000</v>
      </c>
      <c r="O19" s="278"/>
      <c r="P19" s="130" t="s">
        <v>132</v>
      </c>
      <c r="Q19" s="36"/>
    </row>
    <row r="20" spans="1:17" ht="46.5" customHeight="1">
      <c r="A20" s="91">
        <v>2</v>
      </c>
      <c r="B20" s="85" t="s">
        <v>532</v>
      </c>
      <c r="C20" s="133">
        <v>1</v>
      </c>
      <c r="D20" s="133">
        <v>0</v>
      </c>
      <c r="E20" s="339">
        <f aca="true" t="shared" si="0" ref="E20:E25">D20/C20</f>
        <v>0</v>
      </c>
      <c r="F20" s="172">
        <f aca="true" t="shared" si="1" ref="F20:F25">E20</f>
        <v>0</v>
      </c>
      <c r="G20" s="335"/>
      <c r="H20" s="335">
        <v>5000</v>
      </c>
      <c r="I20" s="36"/>
      <c r="J20" s="36"/>
      <c r="K20" s="36"/>
      <c r="L20" s="36"/>
      <c r="M20" s="36"/>
      <c r="N20" s="335">
        <f>SUM(G20:M20)</f>
        <v>5000</v>
      </c>
      <c r="O20" s="278"/>
      <c r="P20" s="130" t="s">
        <v>132</v>
      </c>
      <c r="Q20" s="36"/>
    </row>
    <row r="21" spans="1:17" ht="45.75" customHeight="1">
      <c r="A21" s="91">
        <v>3</v>
      </c>
      <c r="B21" s="85" t="s">
        <v>533</v>
      </c>
      <c r="C21" s="133">
        <v>1</v>
      </c>
      <c r="D21" s="133">
        <v>0</v>
      </c>
      <c r="E21" s="339">
        <f t="shared" si="0"/>
        <v>0</v>
      </c>
      <c r="F21" s="172">
        <f t="shared" si="1"/>
        <v>0</v>
      </c>
      <c r="G21" s="36"/>
      <c r="H21" s="335">
        <v>5000</v>
      </c>
      <c r="I21" s="36"/>
      <c r="J21" s="36"/>
      <c r="K21" s="36"/>
      <c r="L21" s="36"/>
      <c r="M21" s="36"/>
      <c r="N21" s="335">
        <f>SUM(G21:M21)</f>
        <v>5000</v>
      </c>
      <c r="O21" s="278"/>
      <c r="P21" s="130" t="s">
        <v>132</v>
      </c>
      <c r="Q21" s="36"/>
    </row>
    <row r="22" spans="1:17" ht="44.25" customHeight="1">
      <c r="A22" s="91">
        <v>4</v>
      </c>
      <c r="B22" s="85" t="s">
        <v>534</v>
      </c>
      <c r="C22" s="133">
        <v>1</v>
      </c>
      <c r="D22" s="133">
        <v>0</v>
      </c>
      <c r="E22" s="339">
        <f t="shared" si="0"/>
        <v>0</v>
      </c>
      <c r="F22" s="172">
        <f t="shared" si="1"/>
        <v>0</v>
      </c>
      <c r="G22" s="335">
        <v>5000</v>
      </c>
      <c r="H22" s="36"/>
      <c r="I22" s="36"/>
      <c r="J22" s="36"/>
      <c r="K22" s="36"/>
      <c r="L22" s="36"/>
      <c r="M22" s="36"/>
      <c r="N22" s="335">
        <f>G22</f>
        <v>5000</v>
      </c>
      <c r="O22" s="278"/>
      <c r="P22" s="130" t="s">
        <v>132</v>
      </c>
      <c r="Q22" s="36"/>
    </row>
    <row r="23" spans="1:17" ht="48" customHeight="1">
      <c r="A23" s="93">
        <v>5</v>
      </c>
      <c r="B23" s="85" t="s">
        <v>535</v>
      </c>
      <c r="C23" s="134">
        <v>1</v>
      </c>
      <c r="D23" s="134">
        <v>0</v>
      </c>
      <c r="E23" s="339">
        <f t="shared" si="0"/>
        <v>0</v>
      </c>
      <c r="F23" s="172">
        <f t="shared" si="1"/>
        <v>0</v>
      </c>
      <c r="G23" s="36"/>
      <c r="H23" s="335">
        <v>1500</v>
      </c>
      <c r="I23" s="36"/>
      <c r="J23" s="36"/>
      <c r="K23" s="36"/>
      <c r="L23" s="36"/>
      <c r="M23" s="36"/>
      <c r="N23" s="335">
        <f>H23</f>
        <v>1500</v>
      </c>
      <c r="O23" s="278"/>
      <c r="P23" s="130" t="s">
        <v>132</v>
      </c>
      <c r="Q23" s="36"/>
    </row>
    <row r="24" spans="1:17" ht="34.5" customHeight="1">
      <c r="A24" s="97">
        <v>6</v>
      </c>
      <c r="B24" s="85" t="s">
        <v>536</v>
      </c>
      <c r="C24" s="135">
        <v>1</v>
      </c>
      <c r="D24" s="135">
        <v>0</v>
      </c>
      <c r="E24" s="339">
        <f t="shared" si="0"/>
        <v>0</v>
      </c>
      <c r="F24" s="172">
        <f t="shared" si="1"/>
        <v>0</v>
      </c>
      <c r="G24" s="36"/>
      <c r="H24" s="335">
        <v>2000</v>
      </c>
      <c r="I24" s="36"/>
      <c r="J24" s="36"/>
      <c r="K24" s="36"/>
      <c r="L24" s="36"/>
      <c r="M24" s="36"/>
      <c r="N24" s="335">
        <f>H24</f>
        <v>2000</v>
      </c>
      <c r="O24" s="278"/>
      <c r="P24" s="130" t="s">
        <v>132</v>
      </c>
      <c r="Q24" s="36"/>
    </row>
    <row r="25" spans="1:17" ht="66" customHeight="1">
      <c r="A25" s="97">
        <v>7</v>
      </c>
      <c r="B25" s="305" t="s">
        <v>628</v>
      </c>
      <c r="C25" s="135">
        <v>1</v>
      </c>
      <c r="D25" s="135">
        <v>0</v>
      </c>
      <c r="E25" s="339">
        <f t="shared" si="0"/>
        <v>0</v>
      </c>
      <c r="F25" s="172">
        <f t="shared" si="1"/>
        <v>0</v>
      </c>
      <c r="G25" s="36"/>
      <c r="H25" s="335">
        <v>1000</v>
      </c>
      <c r="I25" s="36"/>
      <c r="J25" s="36"/>
      <c r="K25" s="36"/>
      <c r="L25" s="36"/>
      <c r="M25" s="36"/>
      <c r="N25" s="335">
        <f>H25</f>
        <v>1000</v>
      </c>
      <c r="O25" s="188"/>
      <c r="P25" s="130"/>
      <c r="Q25" s="36"/>
    </row>
    <row r="26" spans="1:17" ht="34.5" customHeight="1">
      <c r="A26" s="97"/>
      <c r="B26" s="98"/>
      <c r="C26" s="99"/>
      <c r="D26" s="65"/>
      <c r="E26" s="64"/>
      <c r="F26" s="69"/>
      <c r="G26" s="36"/>
      <c r="H26" s="36"/>
      <c r="I26" s="36"/>
      <c r="J26" s="36"/>
      <c r="K26" s="36"/>
      <c r="L26" s="36"/>
      <c r="M26" s="36"/>
      <c r="N26" s="189"/>
      <c r="O26" s="190"/>
      <c r="P26" s="87"/>
      <c r="Q26" s="36"/>
    </row>
    <row r="27" spans="1:17" ht="24.75" customHeight="1" thickBot="1">
      <c r="A27" s="40"/>
      <c r="B27" s="41" t="s">
        <v>204</v>
      </c>
      <c r="C27" s="42"/>
      <c r="D27" s="43"/>
      <c r="E27" s="60">
        <f>SUM(E19:E26)</f>
        <v>0</v>
      </c>
      <c r="F27" s="95">
        <f>SUM(F19:F26)/7</f>
        <v>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4" ht="12.75">
      <c r="C28" s="20"/>
      <c r="D28" s="20"/>
    </row>
    <row r="29" spans="1:17" ht="12.75">
      <c r="A29" s="366" t="s">
        <v>208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</row>
    <row r="30" spans="3:4" ht="12.75">
      <c r="C30" s="20"/>
      <c r="D30" s="20"/>
    </row>
    <row r="31" spans="3:4" ht="12.75">
      <c r="C31" s="20"/>
      <c r="D31" s="20"/>
    </row>
  </sheetData>
  <sheetProtection/>
  <mergeCells count="14">
    <mergeCell ref="A4:Q4"/>
    <mergeCell ref="A5:Q5"/>
    <mergeCell ref="A7:F7"/>
    <mergeCell ref="M7:N7"/>
    <mergeCell ref="A29:Q29"/>
    <mergeCell ref="A6:Q6"/>
    <mergeCell ref="P12:Q12"/>
    <mergeCell ref="G13:O14"/>
    <mergeCell ref="P13:Q14"/>
    <mergeCell ref="A14:F14"/>
    <mergeCell ref="A16:F16"/>
    <mergeCell ref="A8:F8"/>
    <mergeCell ref="A9:F9"/>
    <mergeCell ref="G12:O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5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4:Q28"/>
  <sheetViews>
    <sheetView zoomScale="75" zoomScaleNormal="75" zoomScalePageLayoutView="0" workbookViewId="0" topLeftCell="A16">
      <selection activeCell="B31" sqref="B31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2.7109375" style="20" customWidth="1"/>
    <col min="4" max="4" width="17.28125" style="20" customWidth="1"/>
    <col min="5" max="5" width="16.57421875" style="0" customWidth="1"/>
    <col min="6" max="6" width="16.28125" style="0" customWidth="1"/>
    <col min="7" max="7" width="12.00390625" style="0" bestFit="1" customWidth="1"/>
    <col min="8" max="8" width="9.421875" style="0" bestFit="1" customWidth="1"/>
    <col min="9" max="13" width="7.7109375" style="0" customWidth="1"/>
    <col min="14" max="14" width="12.00390625" style="0" bestFit="1" customWidth="1"/>
    <col min="15" max="15" width="12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131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631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262</v>
      </c>
      <c r="B13" s="5"/>
      <c r="C13" s="18"/>
      <c r="D13" s="18"/>
      <c r="E13" s="5"/>
      <c r="F13" s="5"/>
      <c r="G13" s="415" t="s">
        <v>260</v>
      </c>
      <c r="H13" s="420"/>
      <c r="I13" s="420"/>
      <c r="J13" s="420"/>
      <c r="K13" s="420"/>
      <c r="L13" s="420"/>
      <c r="M13" s="420"/>
      <c r="N13" s="420"/>
      <c r="O13" s="416"/>
      <c r="P13" s="415" t="s">
        <v>261</v>
      </c>
      <c r="Q13" s="416"/>
    </row>
    <row r="14" spans="1:17" ht="56.25" customHeight="1" thickBot="1">
      <c r="A14" s="402" t="s">
        <v>259</v>
      </c>
      <c r="B14" s="403"/>
      <c r="C14" s="403"/>
      <c r="D14" s="403"/>
      <c r="E14" s="403"/>
      <c r="F14" s="403"/>
      <c r="G14" s="417"/>
      <c r="H14" s="421"/>
      <c r="I14" s="421"/>
      <c r="J14" s="421"/>
      <c r="K14" s="421"/>
      <c r="L14" s="421"/>
      <c r="M14" s="421"/>
      <c r="N14" s="421"/>
      <c r="O14" s="418"/>
      <c r="P14" s="417"/>
      <c r="Q14" s="418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12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0"/>
      <c r="Q18" s="374"/>
    </row>
    <row r="19" spans="1:17" ht="40.5" customHeight="1">
      <c r="A19" s="91">
        <v>1</v>
      </c>
      <c r="B19" s="85" t="s">
        <v>421</v>
      </c>
      <c r="C19" s="310">
        <v>1</v>
      </c>
      <c r="D19" s="317">
        <v>0</v>
      </c>
      <c r="E19" s="339">
        <f aca="true" t="shared" si="0" ref="E19:E25">D19/C19</f>
        <v>0</v>
      </c>
      <c r="F19" s="172">
        <f aca="true" t="shared" si="1" ref="F19:F25">E19</f>
        <v>0</v>
      </c>
      <c r="G19" s="335">
        <v>6000</v>
      </c>
      <c r="H19" s="36"/>
      <c r="I19" s="36"/>
      <c r="J19" s="36"/>
      <c r="K19" s="36"/>
      <c r="L19" s="36"/>
      <c r="M19" s="36"/>
      <c r="N19" s="335">
        <f aca="true" t="shared" si="2" ref="N19:N25">SUM(G19:M19)</f>
        <v>6000</v>
      </c>
      <c r="O19" s="298"/>
      <c r="P19" s="130" t="s">
        <v>132</v>
      </c>
      <c r="Q19" s="36"/>
    </row>
    <row r="20" spans="1:17" ht="21" customHeight="1">
      <c r="A20" s="91">
        <v>2</v>
      </c>
      <c r="B20" s="85" t="s">
        <v>422</v>
      </c>
      <c r="C20" s="311">
        <v>1</v>
      </c>
      <c r="D20" s="311">
        <v>0</v>
      </c>
      <c r="E20" s="339">
        <f t="shared" si="0"/>
        <v>0</v>
      </c>
      <c r="F20" s="172">
        <f t="shared" si="1"/>
        <v>0</v>
      </c>
      <c r="G20" s="36"/>
      <c r="H20" s="335">
        <v>1000</v>
      </c>
      <c r="I20" s="36"/>
      <c r="J20" s="36"/>
      <c r="K20" s="36"/>
      <c r="L20" s="36"/>
      <c r="M20" s="36"/>
      <c r="N20" s="335">
        <f t="shared" si="2"/>
        <v>1000</v>
      </c>
      <c r="O20" s="298"/>
      <c r="P20" s="130" t="s">
        <v>132</v>
      </c>
      <c r="Q20" s="36"/>
    </row>
    <row r="21" spans="1:17" ht="18.75" customHeight="1">
      <c r="A21" s="91">
        <v>3</v>
      </c>
      <c r="B21" s="85" t="s">
        <v>423</v>
      </c>
      <c r="C21" s="311">
        <v>1</v>
      </c>
      <c r="D21" s="311">
        <v>0</v>
      </c>
      <c r="E21" s="339">
        <f t="shared" si="0"/>
        <v>0</v>
      </c>
      <c r="F21" s="172">
        <f t="shared" si="1"/>
        <v>0</v>
      </c>
      <c r="G21" s="335">
        <v>1000</v>
      </c>
      <c r="H21" s="36"/>
      <c r="I21" s="36"/>
      <c r="J21" s="36"/>
      <c r="K21" s="36"/>
      <c r="L21" s="36"/>
      <c r="M21" s="36"/>
      <c r="N21" s="335">
        <f t="shared" si="2"/>
        <v>1000</v>
      </c>
      <c r="O21" s="298"/>
      <c r="P21" s="130" t="s">
        <v>132</v>
      </c>
      <c r="Q21" s="36"/>
    </row>
    <row r="22" spans="1:17" ht="25.5" customHeight="1">
      <c r="A22" s="91">
        <v>4</v>
      </c>
      <c r="B22" s="85" t="s">
        <v>424</v>
      </c>
      <c r="C22" s="310">
        <v>1</v>
      </c>
      <c r="D22" s="310">
        <v>0</v>
      </c>
      <c r="E22" s="339">
        <f t="shared" si="0"/>
        <v>0</v>
      </c>
      <c r="F22" s="172">
        <f t="shared" si="1"/>
        <v>0</v>
      </c>
      <c r="G22" s="335">
        <v>1000</v>
      </c>
      <c r="H22" s="36"/>
      <c r="I22" s="36"/>
      <c r="J22" s="36"/>
      <c r="K22" s="36"/>
      <c r="L22" s="36"/>
      <c r="M22" s="36"/>
      <c r="N22" s="335">
        <f t="shared" si="2"/>
        <v>1000</v>
      </c>
      <c r="O22" s="298"/>
      <c r="P22" s="130" t="s">
        <v>132</v>
      </c>
      <c r="Q22" s="36"/>
    </row>
    <row r="23" spans="1:17" ht="27" customHeight="1">
      <c r="A23" s="91">
        <v>5</v>
      </c>
      <c r="B23" s="85" t="s">
        <v>425</v>
      </c>
      <c r="C23" s="311">
        <v>1</v>
      </c>
      <c r="D23" s="311">
        <v>0</v>
      </c>
      <c r="E23" s="339">
        <f t="shared" si="0"/>
        <v>0</v>
      </c>
      <c r="F23" s="172">
        <f t="shared" si="1"/>
        <v>0</v>
      </c>
      <c r="G23" s="335">
        <v>3000</v>
      </c>
      <c r="H23" s="36"/>
      <c r="I23" s="36"/>
      <c r="J23" s="36"/>
      <c r="K23" s="36"/>
      <c r="L23" s="36"/>
      <c r="M23" s="36"/>
      <c r="N23" s="335">
        <f t="shared" si="2"/>
        <v>3000</v>
      </c>
      <c r="O23" s="315"/>
      <c r="P23" s="193" t="s">
        <v>132</v>
      </c>
      <c r="Q23" s="36"/>
    </row>
    <row r="24" spans="1:17" ht="24.75" customHeight="1">
      <c r="A24" s="39">
        <v>6</v>
      </c>
      <c r="B24" s="85" t="s">
        <v>426</v>
      </c>
      <c r="C24" s="294">
        <v>1</v>
      </c>
      <c r="D24" s="294">
        <v>0</v>
      </c>
      <c r="E24" s="339">
        <f t="shared" si="0"/>
        <v>0</v>
      </c>
      <c r="F24" s="172">
        <f t="shared" si="1"/>
        <v>0</v>
      </c>
      <c r="G24" s="335">
        <v>1000</v>
      </c>
      <c r="H24" s="36"/>
      <c r="I24" s="36"/>
      <c r="J24" s="36"/>
      <c r="K24" s="36"/>
      <c r="L24" s="36"/>
      <c r="M24" s="36"/>
      <c r="N24" s="335">
        <f t="shared" si="2"/>
        <v>1000</v>
      </c>
      <c r="O24" s="314"/>
      <c r="P24" s="130" t="s">
        <v>132</v>
      </c>
      <c r="Q24" s="36"/>
    </row>
    <row r="25" spans="1:17" ht="24.75" customHeight="1">
      <c r="A25" s="118">
        <v>7</v>
      </c>
      <c r="B25" s="85" t="s">
        <v>600</v>
      </c>
      <c r="C25" s="294">
        <v>1</v>
      </c>
      <c r="D25" s="294">
        <v>0</v>
      </c>
      <c r="E25" s="339">
        <f t="shared" si="0"/>
        <v>0</v>
      </c>
      <c r="F25" s="172">
        <f t="shared" si="1"/>
        <v>0</v>
      </c>
      <c r="G25" s="335">
        <v>0</v>
      </c>
      <c r="H25" s="36"/>
      <c r="I25" s="36"/>
      <c r="J25" s="36"/>
      <c r="K25" s="36"/>
      <c r="L25" s="36"/>
      <c r="M25" s="36"/>
      <c r="N25" s="312">
        <f t="shared" si="2"/>
        <v>0</v>
      </c>
      <c r="O25" s="312"/>
      <c r="P25" s="130" t="s">
        <v>132</v>
      </c>
      <c r="Q25" s="36"/>
    </row>
    <row r="26" spans="1:17" ht="24.75" customHeight="1" thickBot="1">
      <c r="A26" s="40"/>
      <c r="B26" s="41" t="s">
        <v>204</v>
      </c>
      <c r="C26" s="309"/>
      <c r="D26" s="316"/>
      <c r="E26" s="60"/>
      <c r="F26" s="44"/>
      <c r="G26" s="70"/>
      <c r="H26" s="71"/>
      <c r="I26" s="71"/>
      <c r="J26" s="71"/>
      <c r="K26" s="71"/>
      <c r="L26" s="71"/>
      <c r="M26" s="71"/>
      <c r="N26" s="71"/>
      <c r="O26" s="71"/>
      <c r="P26" s="71"/>
      <c r="Q26" s="106"/>
    </row>
    <row r="28" spans="1:17" ht="12.75">
      <c r="A28" s="366" t="s">
        <v>208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</row>
  </sheetData>
  <sheetProtection/>
  <mergeCells count="18">
    <mergeCell ref="P16:P18"/>
    <mergeCell ref="Q16:Q18"/>
    <mergeCell ref="M7:N7"/>
    <mergeCell ref="A8:F8"/>
    <mergeCell ref="A9:F9"/>
    <mergeCell ref="G12:O12"/>
    <mergeCell ref="P12:Q12"/>
    <mergeCell ref="A14:F14"/>
    <mergeCell ref="A28:Q28"/>
    <mergeCell ref="G13:O14"/>
    <mergeCell ref="P13:Q14"/>
    <mergeCell ref="A4:Q4"/>
    <mergeCell ref="A5:Q5"/>
    <mergeCell ref="E6:K6"/>
    <mergeCell ref="P6:Q6"/>
    <mergeCell ref="A7:F7"/>
    <mergeCell ref="A16:F16"/>
    <mergeCell ref="G16:O1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Q23"/>
  <sheetViews>
    <sheetView view="pageBreakPreview" zoomScale="75" zoomScaleNormal="75" zoomScaleSheetLayoutView="75" zoomScalePageLayoutView="0" workbookViewId="0" topLeftCell="D2">
      <selection activeCell="N8" sqref="N8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9.8515625" style="0" bestFit="1" customWidth="1"/>
    <col min="8" max="13" width="7.7109375" style="0" customWidth="1"/>
    <col min="14" max="14" width="13.00390625" style="0" bestFit="1" customWidth="1"/>
    <col min="15" max="15" width="13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635</v>
      </c>
      <c r="F6" s="366"/>
      <c r="G6" s="366"/>
      <c r="H6" s="366"/>
      <c r="I6" s="366"/>
      <c r="J6" s="366"/>
      <c r="K6" s="366"/>
      <c r="P6" s="365"/>
      <c r="Q6" s="365"/>
    </row>
    <row r="7" spans="1:17" ht="19.5" customHeight="1">
      <c r="A7" s="365" t="s">
        <v>211</v>
      </c>
      <c r="B7" s="365"/>
      <c r="C7" s="365"/>
      <c r="D7" s="365"/>
      <c r="E7" s="365"/>
      <c r="F7" s="365"/>
      <c r="N7" s="365" t="s">
        <v>185</v>
      </c>
      <c r="O7" s="365"/>
      <c r="P7" s="365"/>
      <c r="Q7" s="365"/>
    </row>
    <row r="8" spans="1:17" ht="19.5" customHeight="1">
      <c r="A8" s="365" t="s">
        <v>212</v>
      </c>
      <c r="B8" s="365"/>
      <c r="C8" s="365"/>
      <c r="D8" s="365"/>
      <c r="E8" s="365"/>
      <c r="F8" s="365"/>
      <c r="N8" s="19" t="s">
        <v>214</v>
      </c>
      <c r="O8" s="19"/>
      <c r="P8" s="19"/>
      <c r="Q8" s="19"/>
    </row>
    <row r="9" spans="1:17" ht="19.5" customHeight="1">
      <c r="A9" s="398" t="s">
        <v>125</v>
      </c>
      <c r="B9" s="398"/>
      <c r="C9" s="398"/>
      <c r="D9" s="398"/>
      <c r="E9" s="398"/>
      <c r="F9" s="398"/>
      <c r="N9" s="19" t="str">
        <f>'EDUCACION 1 '!M9</f>
        <v>JEFE DE PLANEACIÓN: OSCAR RODRIGO BARRETO ORJUELA</v>
      </c>
      <c r="O9" s="19"/>
      <c r="P9" s="19"/>
      <c r="Q9" s="19"/>
    </row>
    <row r="10" spans="1:17" ht="12.75">
      <c r="A10" s="24" t="s">
        <v>213</v>
      </c>
      <c r="B10" s="24"/>
      <c r="N10" s="24" t="s">
        <v>637</v>
      </c>
      <c r="O10" s="24"/>
      <c r="P10" s="24"/>
      <c r="Q10" s="24"/>
    </row>
    <row r="11" ht="13.5" thickBot="1"/>
    <row r="12" spans="1:17" ht="19.5" customHeight="1" thickBot="1">
      <c r="A12" s="1" t="s">
        <v>186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19.5" customHeight="1">
      <c r="A13" s="4" t="s">
        <v>217</v>
      </c>
      <c r="B13" s="5"/>
      <c r="C13" s="18"/>
      <c r="D13" s="18"/>
      <c r="E13" s="5"/>
      <c r="F13" s="6"/>
      <c r="G13" s="392" t="s">
        <v>104</v>
      </c>
      <c r="H13" s="393"/>
      <c r="I13" s="393"/>
      <c r="J13" s="393"/>
      <c r="K13" s="393"/>
      <c r="L13" s="393"/>
      <c r="M13" s="393"/>
      <c r="N13" s="393"/>
      <c r="O13" s="394"/>
      <c r="P13" s="392" t="s">
        <v>105</v>
      </c>
      <c r="Q13" s="393"/>
    </row>
    <row r="14" spans="1:17" ht="32.25" customHeight="1" thickBot="1">
      <c r="A14" s="375" t="s">
        <v>221</v>
      </c>
      <c r="B14" s="376"/>
      <c r="C14" s="376"/>
      <c r="D14" s="376"/>
      <c r="E14" s="376"/>
      <c r="F14" s="391"/>
      <c r="G14" s="395"/>
      <c r="H14" s="396"/>
      <c r="I14" s="396"/>
      <c r="J14" s="396"/>
      <c r="K14" s="396"/>
      <c r="L14" s="396"/>
      <c r="M14" s="396"/>
      <c r="N14" s="396"/>
      <c r="O14" s="397"/>
      <c r="P14" s="395"/>
      <c r="Q14" s="396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87"/>
      <c r="P16" s="388" t="s">
        <v>77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9"/>
      <c r="P17" s="389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390"/>
      <c r="Q18" s="374"/>
    </row>
    <row r="19" spans="1:17" ht="87" customHeight="1">
      <c r="A19" s="89">
        <v>1</v>
      </c>
      <c r="B19" s="85" t="s">
        <v>165</v>
      </c>
      <c r="C19" s="88">
        <v>1</v>
      </c>
      <c r="D19" s="35">
        <v>0</v>
      </c>
      <c r="E19" s="339">
        <f>D19/C19</f>
        <v>0</v>
      </c>
      <c r="F19" s="158">
        <f>E19</f>
        <v>0</v>
      </c>
      <c r="G19" s="332">
        <v>4000</v>
      </c>
      <c r="H19" s="16"/>
      <c r="I19" s="16"/>
      <c r="J19" s="16"/>
      <c r="K19" s="16"/>
      <c r="L19" s="16"/>
      <c r="M19" s="16"/>
      <c r="N19" s="281">
        <v>4000</v>
      </c>
      <c r="O19" s="282">
        <v>0</v>
      </c>
      <c r="P19" s="51" t="s">
        <v>126</v>
      </c>
      <c r="Q19" s="16"/>
    </row>
    <row r="20" spans="1:17" ht="37.5" customHeight="1" thickBot="1">
      <c r="A20" s="90"/>
      <c r="B20" s="85"/>
      <c r="C20" s="34"/>
      <c r="D20" s="35"/>
      <c r="E20" s="34"/>
      <c r="F20" s="47"/>
      <c r="G20" s="32"/>
      <c r="H20" s="17"/>
      <c r="I20" s="17"/>
      <c r="J20" s="17"/>
      <c r="K20" s="17"/>
      <c r="L20" s="17"/>
      <c r="M20" s="17"/>
      <c r="N20" s="84"/>
      <c r="O20" s="17"/>
      <c r="P20" s="17"/>
      <c r="Q20" s="17"/>
    </row>
    <row r="21" spans="1:17" ht="24.75" customHeight="1" thickBot="1">
      <c r="A21" s="29"/>
      <c r="B21" s="48" t="s">
        <v>204</v>
      </c>
      <c r="C21" s="34"/>
      <c r="D21" s="49"/>
      <c r="E21" s="47">
        <f>SUM(E19:E20)</f>
        <v>0</v>
      </c>
      <c r="F21" s="47">
        <f>SUM(F19:F20)</f>
        <v>0</v>
      </c>
      <c r="G21" s="333">
        <f>SUM(G19)</f>
        <v>4000</v>
      </c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9">
    <mergeCell ref="A23:Q23"/>
    <mergeCell ref="A4:Q4"/>
    <mergeCell ref="A5:Q5"/>
    <mergeCell ref="P6:Q6"/>
    <mergeCell ref="A7:F7"/>
    <mergeCell ref="P7:Q7"/>
    <mergeCell ref="E6:K6"/>
    <mergeCell ref="A8:F8"/>
    <mergeCell ref="A9:F9"/>
    <mergeCell ref="G12:O12"/>
    <mergeCell ref="N7:O7"/>
    <mergeCell ref="P12:Q12"/>
    <mergeCell ref="A16:F16"/>
    <mergeCell ref="G16:O16"/>
    <mergeCell ref="P16:P18"/>
    <mergeCell ref="Q16:Q18"/>
    <mergeCell ref="A14:F14"/>
    <mergeCell ref="G13:O14"/>
    <mergeCell ref="P13:Q14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4:Q29"/>
  <sheetViews>
    <sheetView zoomScale="75" zoomScaleNormal="75" zoomScalePageLayoutView="0" workbookViewId="0" topLeftCell="A1">
      <selection activeCell="M10" sqref="M10"/>
    </sheetView>
  </sheetViews>
  <sheetFormatPr defaultColWidth="11.421875" defaultRowHeight="12.75"/>
  <cols>
    <col min="1" max="1" width="4.140625" style="0" customWidth="1"/>
    <col min="2" max="2" width="43.28125" style="0" customWidth="1"/>
    <col min="3" max="3" width="13.28125" style="20" customWidth="1"/>
    <col min="4" max="4" width="15.28125" style="20" customWidth="1"/>
    <col min="5" max="5" width="16.7109375" style="0" customWidth="1"/>
    <col min="6" max="6" width="16.28125" style="0" customWidth="1"/>
    <col min="7" max="7" width="11.00390625" style="0" bestFit="1" customWidth="1"/>
    <col min="8" max="8" width="9.8515625" style="0" bestFit="1" customWidth="1"/>
    <col min="9" max="13" width="7.7109375" style="0" customWidth="1"/>
    <col min="15" max="15" width="13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G8" s="8"/>
      <c r="M8" s="19" t="s">
        <v>214</v>
      </c>
      <c r="N8" s="19"/>
    </row>
    <row r="9" spans="1:14" ht="19.5" customHeight="1">
      <c r="A9" s="5" t="s">
        <v>133</v>
      </c>
      <c r="B9" s="5"/>
      <c r="C9" s="5"/>
      <c r="D9" s="5"/>
      <c r="E9" s="5"/>
      <c r="F9" s="82"/>
      <c r="G9" s="83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G10" s="8"/>
      <c r="M10" s="24" t="s">
        <v>642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262</v>
      </c>
      <c r="B13" s="5"/>
      <c r="C13" s="18"/>
      <c r="D13" s="18"/>
      <c r="E13" s="5"/>
      <c r="F13" s="5"/>
      <c r="G13" s="404" t="s">
        <v>264</v>
      </c>
      <c r="H13" s="405"/>
      <c r="I13" s="405"/>
      <c r="J13" s="405"/>
      <c r="K13" s="405"/>
      <c r="L13" s="405"/>
      <c r="M13" s="405"/>
      <c r="N13" s="405"/>
      <c r="O13" s="406"/>
      <c r="P13" s="415" t="s">
        <v>265</v>
      </c>
      <c r="Q13" s="416"/>
    </row>
    <row r="14" spans="1:17" ht="32.25" customHeight="1" thickBot="1">
      <c r="A14" s="402" t="s">
        <v>263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12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60.75" customHeight="1">
      <c r="A19" s="91">
        <v>1</v>
      </c>
      <c r="B19" s="85" t="s">
        <v>427</v>
      </c>
      <c r="C19" s="318">
        <v>8</v>
      </c>
      <c r="D19" s="318">
        <v>0</v>
      </c>
      <c r="E19" s="339">
        <f aca="true" t="shared" si="0" ref="E19:E24">D19/C19</f>
        <v>0</v>
      </c>
      <c r="F19" s="67">
        <f aca="true" t="shared" si="1" ref="F19:F24">E19</f>
        <v>0</v>
      </c>
      <c r="G19" s="335">
        <v>4000</v>
      </c>
      <c r="H19" s="36"/>
      <c r="I19" s="36"/>
      <c r="J19" s="36"/>
      <c r="K19" s="36"/>
      <c r="L19" s="36"/>
      <c r="M19" s="36"/>
      <c r="N19" s="335">
        <f>G19</f>
        <v>4000</v>
      </c>
      <c r="O19" s="278"/>
      <c r="P19" s="130" t="s">
        <v>134</v>
      </c>
      <c r="Q19" s="36"/>
    </row>
    <row r="20" spans="1:17" ht="36.75" customHeight="1">
      <c r="A20" s="91">
        <v>2</v>
      </c>
      <c r="B20" s="85" t="s">
        <v>428</v>
      </c>
      <c r="C20" s="318">
        <v>1</v>
      </c>
      <c r="D20" s="318">
        <v>0</v>
      </c>
      <c r="E20" s="339">
        <f t="shared" si="0"/>
        <v>0</v>
      </c>
      <c r="F20" s="67">
        <f t="shared" si="1"/>
        <v>0</v>
      </c>
      <c r="G20" s="36"/>
      <c r="H20" s="335">
        <v>3000</v>
      </c>
      <c r="I20" s="36"/>
      <c r="J20" s="36"/>
      <c r="K20" s="36"/>
      <c r="L20" s="36"/>
      <c r="M20" s="36"/>
      <c r="N20" s="335">
        <f>SUM(G20:M20)</f>
        <v>3000</v>
      </c>
      <c r="O20" s="313"/>
      <c r="P20" s="130" t="s">
        <v>134</v>
      </c>
      <c r="Q20" s="36"/>
    </row>
    <row r="21" spans="1:17" ht="38.25" customHeight="1">
      <c r="A21" s="91">
        <v>3</v>
      </c>
      <c r="B21" s="85" t="s">
        <v>429</v>
      </c>
      <c r="C21" s="318">
        <v>1</v>
      </c>
      <c r="D21" s="318">
        <v>0</v>
      </c>
      <c r="E21" s="339">
        <f t="shared" si="0"/>
        <v>0</v>
      </c>
      <c r="F21" s="67">
        <f t="shared" si="1"/>
        <v>0</v>
      </c>
      <c r="G21" s="335"/>
      <c r="H21" s="335">
        <v>2421</v>
      </c>
      <c r="I21" s="36"/>
      <c r="J21" s="36"/>
      <c r="K21" s="36"/>
      <c r="L21" s="36"/>
      <c r="M21" s="36"/>
      <c r="N21" s="335">
        <f>SUM(G21:M21)</f>
        <v>2421</v>
      </c>
      <c r="O21" s="313"/>
      <c r="P21" s="130" t="s">
        <v>134</v>
      </c>
      <c r="Q21" s="36"/>
    </row>
    <row r="22" spans="1:17" ht="31.5" customHeight="1">
      <c r="A22" s="91">
        <v>4</v>
      </c>
      <c r="B22" s="85" t="s">
        <v>430</v>
      </c>
      <c r="C22" s="318">
        <v>1</v>
      </c>
      <c r="D22" s="318">
        <v>0</v>
      </c>
      <c r="E22" s="339">
        <f t="shared" si="0"/>
        <v>0</v>
      </c>
      <c r="F22" s="67">
        <f t="shared" si="1"/>
        <v>0</v>
      </c>
      <c r="G22" s="335">
        <v>15000</v>
      </c>
      <c r="H22" s="36"/>
      <c r="I22" s="36"/>
      <c r="J22" s="36"/>
      <c r="K22" s="36"/>
      <c r="L22" s="36"/>
      <c r="M22" s="36"/>
      <c r="N22" s="335">
        <f>SUM(G22:M22)</f>
        <v>15000</v>
      </c>
      <c r="O22" s="313"/>
      <c r="P22" s="130" t="s">
        <v>134</v>
      </c>
      <c r="Q22" s="36"/>
    </row>
    <row r="23" spans="1:17" ht="31.5" customHeight="1">
      <c r="A23" s="91">
        <v>5</v>
      </c>
      <c r="B23" s="85" t="s">
        <v>431</v>
      </c>
      <c r="C23" s="318">
        <v>1</v>
      </c>
      <c r="D23" s="318">
        <v>0</v>
      </c>
      <c r="E23" s="339">
        <f t="shared" si="0"/>
        <v>0</v>
      </c>
      <c r="F23" s="67">
        <f t="shared" si="1"/>
        <v>0</v>
      </c>
      <c r="G23" s="335">
        <v>30000</v>
      </c>
      <c r="H23" s="36"/>
      <c r="I23" s="36"/>
      <c r="J23" s="36"/>
      <c r="K23" s="36"/>
      <c r="L23" s="36"/>
      <c r="M23" s="36"/>
      <c r="N23" s="335">
        <f>SUM(G23:M23)</f>
        <v>30000</v>
      </c>
      <c r="O23" s="313"/>
      <c r="P23" s="130" t="s">
        <v>134</v>
      </c>
      <c r="Q23" s="36"/>
    </row>
    <row r="24" spans="1:17" ht="27" customHeight="1">
      <c r="A24" s="91">
        <v>6</v>
      </c>
      <c r="B24" s="85" t="s">
        <v>432</v>
      </c>
      <c r="C24" s="318">
        <v>1</v>
      </c>
      <c r="D24" s="318">
        <v>0</v>
      </c>
      <c r="E24" s="339">
        <f t="shared" si="0"/>
        <v>0</v>
      </c>
      <c r="F24" s="67">
        <f t="shared" si="1"/>
        <v>0</v>
      </c>
      <c r="G24" s="335">
        <v>1000</v>
      </c>
      <c r="H24" s="36"/>
      <c r="I24" s="36"/>
      <c r="J24" s="36"/>
      <c r="K24" s="36"/>
      <c r="L24" s="36"/>
      <c r="M24" s="36"/>
      <c r="N24" s="335">
        <f>SUM(G24:M24)</f>
        <v>1000</v>
      </c>
      <c r="O24" s="278"/>
      <c r="P24" s="130" t="s">
        <v>134</v>
      </c>
      <c r="Q24" s="36"/>
    </row>
    <row r="25" spans="1:17" ht="24.75" customHeight="1">
      <c r="A25" s="249"/>
      <c r="B25" s="247"/>
      <c r="C25" s="248"/>
      <c r="D25" s="248"/>
      <c r="E25" s="187"/>
      <c r="F25" s="205"/>
      <c r="G25" s="36"/>
      <c r="H25" s="36"/>
      <c r="I25" s="36"/>
      <c r="J25" s="36"/>
      <c r="K25" s="36"/>
      <c r="L25" s="36"/>
      <c r="M25" s="36"/>
      <c r="N25" s="246"/>
      <c r="O25" s="246"/>
      <c r="P25" s="238"/>
      <c r="Q25" s="36"/>
    </row>
    <row r="26" spans="1:17" ht="24.75" customHeight="1">
      <c r="A26" s="249"/>
      <c r="B26" s="247"/>
      <c r="C26" s="248"/>
      <c r="D26" s="248"/>
      <c r="E26" s="187"/>
      <c r="F26" s="205"/>
      <c r="G26" s="36"/>
      <c r="H26" s="36"/>
      <c r="I26" s="36"/>
      <c r="J26" s="36"/>
      <c r="K26" s="36"/>
      <c r="L26" s="36"/>
      <c r="M26" s="36"/>
      <c r="N26" s="246"/>
      <c r="O26" s="246"/>
      <c r="P26" s="238"/>
      <c r="Q26" s="36"/>
    </row>
    <row r="27" spans="1:17" ht="24.75" customHeight="1" thickBot="1">
      <c r="A27" s="40"/>
      <c r="B27" s="41" t="s">
        <v>204</v>
      </c>
      <c r="C27" s="42"/>
      <c r="D27" s="43"/>
      <c r="E27" s="60"/>
      <c r="F27" s="4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9" spans="1:17" ht="12.75">
      <c r="A29" s="366" t="s">
        <v>208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</row>
  </sheetData>
  <sheetProtection/>
  <mergeCells count="17">
    <mergeCell ref="A14:F14"/>
    <mergeCell ref="A4:Q4"/>
    <mergeCell ref="A5:Q5"/>
    <mergeCell ref="E6:K6"/>
    <mergeCell ref="P6:Q6"/>
    <mergeCell ref="A7:F7"/>
    <mergeCell ref="M7:N7"/>
    <mergeCell ref="A29:Q29"/>
    <mergeCell ref="A8:F8"/>
    <mergeCell ref="G12:O12"/>
    <mergeCell ref="P12:Q12"/>
    <mergeCell ref="G13:O14"/>
    <mergeCell ref="P13:Q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E4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12.00390625" style="0" bestFit="1" customWidth="1"/>
    <col min="9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G8" s="8"/>
      <c r="M8" s="19" t="s">
        <v>214</v>
      </c>
      <c r="N8" s="19"/>
    </row>
    <row r="9" spans="1:14" ht="19.5" customHeight="1">
      <c r="A9" s="5" t="s">
        <v>133</v>
      </c>
      <c r="B9" s="5"/>
      <c r="C9" s="5"/>
      <c r="D9" s="5"/>
      <c r="E9" s="5"/>
      <c r="F9" s="82"/>
      <c r="G9" s="83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G10" s="8"/>
      <c r="M10" s="24" t="s">
        <v>643</v>
      </c>
      <c r="N10" s="24"/>
    </row>
    <row r="11" ht="13.5" thickBot="1"/>
    <row r="12" spans="1:17" ht="19.5" customHeigh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241</v>
      </c>
      <c r="B13" s="5"/>
      <c r="C13" s="18"/>
      <c r="D13" s="18"/>
      <c r="E13" s="5"/>
      <c r="F13" s="5"/>
      <c r="G13" s="424" t="s">
        <v>267</v>
      </c>
      <c r="H13" s="425"/>
      <c r="I13" s="425"/>
      <c r="J13" s="425"/>
      <c r="K13" s="425"/>
      <c r="L13" s="425"/>
      <c r="M13" s="425"/>
      <c r="N13" s="425"/>
      <c r="O13" s="426"/>
      <c r="P13" s="422" t="s">
        <v>269</v>
      </c>
      <c r="Q13" s="423"/>
    </row>
    <row r="14" spans="1:17" ht="32.25" customHeight="1" thickBot="1">
      <c r="A14" s="402" t="s">
        <v>266</v>
      </c>
      <c r="B14" s="403"/>
      <c r="C14" s="403"/>
      <c r="D14" s="403"/>
      <c r="E14" s="403"/>
      <c r="F14" s="403"/>
      <c r="G14" s="424" t="s">
        <v>268</v>
      </c>
      <c r="H14" s="425"/>
      <c r="I14" s="425"/>
      <c r="J14" s="425"/>
      <c r="K14" s="425"/>
      <c r="L14" s="425"/>
      <c r="M14" s="425"/>
      <c r="N14" s="425"/>
      <c r="O14" s="426"/>
      <c r="P14" s="422" t="s">
        <v>270</v>
      </c>
      <c r="Q14" s="423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0"/>
      <c r="Q18" s="374"/>
    </row>
    <row r="19" spans="1:17" ht="60.75" customHeight="1" thickBot="1">
      <c r="A19" s="91">
        <v>1</v>
      </c>
      <c r="B19" s="94" t="s">
        <v>433</v>
      </c>
      <c r="C19" s="34">
        <v>1</v>
      </c>
      <c r="D19" s="34">
        <v>0</v>
      </c>
      <c r="E19" s="339">
        <f>D19/C19</f>
        <v>0</v>
      </c>
      <c r="F19" s="67">
        <f>E19</f>
        <v>0</v>
      </c>
      <c r="G19" s="17"/>
      <c r="H19" s="344">
        <v>2000</v>
      </c>
      <c r="I19" s="17"/>
      <c r="J19" s="17"/>
      <c r="K19" s="17"/>
      <c r="L19" s="17"/>
      <c r="M19" s="17"/>
      <c r="N19" s="344">
        <f>SUM(H19:M19)</f>
        <v>2000</v>
      </c>
      <c r="O19" s="344">
        <v>0</v>
      </c>
      <c r="P19" s="130" t="s">
        <v>134</v>
      </c>
      <c r="Q19" s="286"/>
    </row>
    <row r="20" spans="1:17" ht="30.75" customHeight="1" thickBot="1">
      <c r="A20" s="39">
        <v>2</v>
      </c>
      <c r="B20" s="101" t="s">
        <v>442</v>
      </c>
      <c r="C20" s="34">
        <v>1</v>
      </c>
      <c r="D20" s="34">
        <v>0</v>
      </c>
      <c r="E20" s="34">
        <v>0</v>
      </c>
      <c r="F20" s="38">
        <v>0</v>
      </c>
      <c r="G20" s="9"/>
      <c r="H20" s="344">
        <v>500</v>
      </c>
      <c r="I20" s="30"/>
      <c r="J20" s="30"/>
      <c r="K20" s="30"/>
      <c r="L20" s="30"/>
      <c r="M20" s="30">
        <v>200</v>
      </c>
      <c r="N20" s="344">
        <f>SUM(H20:M20)</f>
        <v>700</v>
      </c>
      <c r="O20" s="344">
        <v>0</v>
      </c>
      <c r="P20" s="131" t="s">
        <v>134</v>
      </c>
      <c r="Q20" s="27"/>
    </row>
    <row r="21" spans="1:17" ht="24.75" customHeight="1" thickBot="1">
      <c r="A21" s="40"/>
      <c r="B21" s="41" t="s">
        <v>204</v>
      </c>
      <c r="C21" s="42"/>
      <c r="D21" s="43"/>
      <c r="E21" s="60"/>
      <c r="F21" s="44"/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9">
    <mergeCell ref="A14:F14"/>
    <mergeCell ref="A4:Q4"/>
    <mergeCell ref="A5:Q5"/>
    <mergeCell ref="E6:K6"/>
    <mergeCell ref="P6:Q6"/>
    <mergeCell ref="A7:F7"/>
    <mergeCell ref="M7:N7"/>
    <mergeCell ref="G13:O13"/>
    <mergeCell ref="G14:O14"/>
    <mergeCell ref="A23:Q23"/>
    <mergeCell ref="A8:F8"/>
    <mergeCell ref="G12:O12"/>
    <mergeCell ref="P12:Q12"/>
    <mergeCell ref="P13:Q13"/>
    <mergeCell ref="P14:Q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4">
      <selection activeCell="M9" sqref="M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G8" s="8"/>
      <c r="M8" s="19" t="s">
        <v>214</v>
      </c>
      <c r="N8" s="19"/>
    </row>
    <row r="9" spans="1:14" ht="19.5" customHeight="1">
      <c r="A9" s="5" t="s">
        <v>133</v>
      </c>
      <c r="B9" s="5"/>
      <c r="C9" s="5"/>
      <c r="D9" s="5"/>
      <c r="E9" s="5"/>
      <c r="F9" s="82"/>
      <c r="G9" s="83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G10" s="8"/>
      <c r="M10" s="24" t="s">
        <v>642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262</v>
      </c>
      <c r="B13" s="5"/>
      <c r="C13" s="18"/>
      <c r="D13" s="18"/>
      <c r="E13" s="5"/>
      <c r="F13" s="5"/>
      <c r="G13" s="404" t="s">
        <v>272</v>
      </c>
      <c r="H13" s="405"/>
      <c r="I13" s="405"/>
      <c r="J13" s="405"/>
      <c r="K13" s="405"/>
      <c r="L13" s="405"/>
      <c r="M13" s="405"/>
      <c r="N13" s="405"/>
      <c r="O13" s="406"/>
      <c r="P13" s="415" t="s">
        <v>273</v>
      </c>
      <c r="Q13" s="416"/>
    </row>
    <row r="14" spans="1:17" ht="32.25" customHeight="1" thickBot="1">
      <c r="A14" s="402" t="s">
        <v>271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1"/>
      <c r="Q18" s="374"/>
    </row>
    <row r="19" spans="1:17" ht="60" customHeight="1" thickBot="1">
      <c r="A19" s="91">
        <v>1</v>
      </c>
      <c r="B19" s="85" t="s">
        <v>443</v>
      </c>
      <c r="C19" s="132">
        <v>1</v>
      </c>
      <c r="D19" s="35">
        <v>0</v>
      </c>
      <c r="E19" s="339">
        <f>D19/C19</f>
        <v>0</v>
      </c>
      <c r="F19" s="67">
        <f>E19</f>
        <v>0</v>
      </c>
      <c r="G19" s="17"/>
      <c r="H19" s="344">
        <v>500</v>
      </c>
      <c r="I19" s="17"/>
      <c r="J19" s="17"/>
      <c r="K19" s="17"/>
      <c r="L19" s="17"/>
      <c r="M19" s="17"/>
      <c r="N19" s="344">
        <f>H19</f>
        <v>500</v>
      </c>
      <c r="O19" s="319"/>
      <c r="P19" s="131" t="s">
        <v>134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/>
      <c r="F21" s="44"/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7"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G12:O12"/>
    <mergeCell ref="P12:Q12"/>
    <mergeCell ref="G13:O14"/>
    <mergeCell ref="P13:Q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A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4" max="14" width="12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262</v>
      </c>
      <c r="B13" s="5"/>
      <c r="C13" s="18"/>
      <c r="D13" s="18"/>
      <c r="E13" s="5"/>
      <c r="F13" s="5"/>
      <c r="G13" s="404" t="s">
        <v>275</v>
      </c>
      <c r="H13" s="405"/>
      <c r="I13" s="405"/>
      <c r="J13" s="405"/>
      <c r="K13" s="405"/>
      <c r="L13" s="405"/>
      <c r="M13" s="405"/>
      <c r="N13" s="405"/>
      <c r="O13" s="406"/>
      <c r="P13" s="415" t="s">
        <v>276</v>
      </c>
      <c r="Q13" s="416"/>
    </row>
    <row r="14" spans="1:17" ht="32.25" customHeight="1" thickBot="1">
      <c r="A14" s="402" t="s">
        <v>274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41.25" customHeight="1" thickBot="1">
      <c r="A19" s="91">
        <v>1</v>
      </c>
      <c r="B19" s="94" t="s">
        <v>444</v>
      </c>
      <c r="C19" s="322">
        <v>1</v>
      </c>
      <c r="D19" s="322">
        <v>0.0025</v>
      </c>
      <c r="E19" s="339">
        <f>D19/C19</f>
        <v>0.0025</v>
      </c>
      <c r="F19" s="67">
        <f>E19</f>
        <v>0.0025</v>
      </c>
      <c r="G19" s="17"/>
      <c r="H19" s="344">
        <v>500</v>
      </c>
      <c r="I19" s="17"/>
      <c r="J19" s="17"/>
      <c r="K19" s="17"/>
      <c r="L19" s="17"/>
      <c r="M19" s="17"/>
      <c r="N19" s="344">
        <f>H19</f>
        <v>500</v>
      </c>
      <c r="O19" s="320"/>
      <c r="P19" s="130" t="s">
        <v>136</v>
      </c>
      <c r="Q19" s="68"/>
    </row>
    <row r="20" spans="1:17" ht="52.5" customHeight="1" thickBot="1">
      <c r="A20" s="39">
        <v>2</v>
      </c>
      <c r="B20" s="85" t="s">
        <v>445</v>
      </c>
      <c r="C20" s="322">
        <v>1</v>
      </c>
      <c r="D20" s="322">
        <v>0</v>
      </c>
      <c r="E20" s="158">
        <v>0</v>
      </c>
      <c r="F20" s="170">
        <v>0</v>
      </c>
      <c r="G20" s="9"/>
      <c r="H20" s="344">
        <v>500</v>
      </c>
      <c r="I20" s="30"/>
      <c r="J20" s="30"/>
      <c r="K20" s="30"/>
      <c r="L20" s="30"/>
      <c r="M20" s="30"/>
      <c r="N20" s="344">
        <f>H20</f>
        <v>500</v>
      </c>
      <c r="O20" s="321"/>
      <c r="P20" s="130" t="s">
        <v>136</v>
      </c>
      <c r="Q20" s="73"/>
    </row>
    <row r="21" spans="1:17" ht="24.75" customHeight="1" thickBot="1">
      <c r="A21" s="40"/>
      <c r="B21" s="41" t="s">
        <v>204</v>
      </c>
      <c r="C21" s="42"/>
      <c r="D21" s="43"/>
      <c r="E21" s="60"/>
      <c r="F21" s="44"/>
      <c r="G21" s="33"/>
      <c r="H21" s="26"/>
      <c r="I21" s="26"/>
      <c r="J21" s="26"/>
      <c r="K21" s="26"/>
      <c r="L21" s="26"/>
      <c r="M21" s="26"/>
      <c r="N21" s="26"/>
      <c r="O21" s="26"/>
      <c r="P21" s="71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4:Q28"/>
  <sheetViews>
    <sheetView zoomScale="75" zoomScaleNormal="75" zoomScalePageLayoutView="0" workbookViewId="0" topLeftCell="E16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8" width="10.57421875" style="0" bestFit="1" customWidth="1"/>
    <col min="9" max="13" width="7.7109375" style="0" customWidth="1"/>
    <col min="14" max="14" width="12.00390625" style="0" bestFit="1" customWidth="1"/>
    <col min="15" max="15" width="13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642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262</v>
      </c>
      <c r="B13" s="5"/>
      <c r="C13" s="18"/>
      <c r="D13" s="18"/>
      <c r="E13" s="5"/>
      <c r="F13" s="5"/>
      <c r="G13" s="404" t="s">
        <v>278</v>
      </c>
      <c r="H13" s="405"/>
      <c r="I13" s="405"/>
      <c r="J13" s="405"/>
      <c r="K13" s="405"/>
      <c r="L13" s="405"/>
      <c r="M13" s="405"/>
      <c r="N13" s="405"/>
      <c r="O13" s="406"/>
      <c r="P13" s="415" t="s">
        <v>279</v>
      </c>
      <c r="Q13" s="416"/>
    </row>
    <row r="14" spans="1:17" ht="32.25" customHeight="1" thickBot="1">
      <c r="A14" s="402" t="s">
        <v>277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0"/>
      <c r="Q18" s="374"/>
    </row>
    <row r="19" spans="1:17" ht="42.75" customHeight="1">
      <c r="A19" s="91">
        <v>1</v>
      </c>
      <c r="B19" s="85" t="s">
        <v>446</v>
      </c>
      <c r="C19" s="169">
        <v>1</v>
      </c>
      <c r="D19" s="307">
        <v>0</v>
      </c>
      <c r="E19" s="339">
        <f>D19/C19</f>
        <v>0</v>
      </c>
      <c r="F19" s="67">
        <f>E19</f>
        <v>0</v>
      </c>
      <c r="G19" s="335">
        <v>2000</v>
      </c>
      <c r="H19" s="36"/>
      <c r="I19" s="36"/>
      <c r="J19" s="36"/>
      <c r="K19" s="36"/>
      <c r="L19" s="36"/>
      <c r="M19" s="36"/>
      <c r="N19" s="335">
        <f aca="true" t="shared" si="0" ref="N19:N24">SUM(G19:M19)</f>
        <v>2000</v>
      </c>
      <c r="O19" s="298"/>
      <c r="P19" s="130" t="s">
        <v>136</v>
      </c>
      <c r="Q19" s="36"/>
    </row>
    <row r="20" spans="1:17" ht="38.25" customHeight="1">
      <c r="A20" s="91">
        <v>2</v>
      </c>
      <c r="B20" s="85" t="s">
        <v>447</v>
      </c>
      <c r="C20" s="169">
        <v>1</v>
      </c>
      <c r="D20" s="307">
        <v>0</v>
      </c>
      <c r="E20" s="339">
        <f aca="true" t="shared" si="1" ref="E20:E25">D20/C20</f>
        <v>0</v>
      </c>
      <c r="F20" s="67">
        <f aca="true" t="shared" si="2" ref="F20:F25">E20</f>
        <v>0</v>
      </c>
      <c r="G20" s="335"/>
      <c r="H20" s="335">
        <v>17478</v>
      </c>
      <c r="I20" s="36"/>
      <c r="J20" s="36"/>
      <c r="K20" s="36"/>
      <c r="L20" s="36"/>
      <c r="M20" s="139"/>
      <c r="N20" s="335">
        <f t="shared" si="0"/>
        <v>17478</v>
      </c>
      <c r="O20" s="315"/>
      <c r="P20" s="193" t="s">
        <v>136</v>
      </c>
      <c r="Q20" s="36"/>
    </row>
    <row r="21" spans="1:17" ht="39" customHeight="1">
      <c r="A21" s="93">
        <v>3</v>
      </c>
      <c r="B21" s="85" t="s">
        <v>448</v>
      </c>
      <c r="C21" s="169">
        <v>1</v>
      </c>
      <c r="D21" s="169">
        <v>0</v>
      </c>
      <c r="E21" s="339">
        <f t="shared" si="1"/>
        <v>0</v>
      </c>
      <c r="F21" s="67">
        <f t="shared" si="2"/>
        <v>0</v>
      </c>
      <c r="G21" s="335">
        <v>1000</v>
      </c>
      <c r="H21" s="36"/>
      <c r="I21" s="36"/>
      <c r="J21" s="36"/>
      <c r="K21" s="36"/>
      <c r="L21" s="36"/>
      <c r="M21" s="139"/>
      <c r="N21" s="335">
        <f t="shared" si="0"/>
        <v>1000</v>
      </c>
      <c r="O21" s="315"/>
      <c r="P21" s="193" t="s">
        <v>136</v>
      </c>
      <c r="Q21" s="36"/>
    </row>
    <row r="22" spans="1:17" ht="39" customHeight="1">
      <c r="A22" s="93">
        <v>4</v>
      </c>
      <c r="B22" s="245" t="s">
        <v>601</v>
      </c>
      <c r="C22" s="169">
        <v>1</v>
      </c>
      <c r="D22" s="307">
        <v>0</v>
      </c>
      <c r="E22" s="339">
        <f t="shared" si="1"/>
        <v>0</v>
      </c>
      <c r="F22" s="67">
        <f t="shared" si="2"/>
        <v>0</v>
      </c>
      <c r="G22" s="36"/>
      <c r="H22" s="335">
        <v>2000</v>
      </c>
      <c r="I22" s="36"/>
      <c r="J22" s="36"/>
      <c r="K22" s="36"/>
      <c r="L22" s="36"/>
      <c r="M22" s="139"/>
      <c r="N22" s="335">
        <f t="shared" si="0"/>
        <v>2000</v>
      </c>
      <c r="O22" s="315"/>
      <c r="P22" s="193" t="s">
        <v>136</v>
      </c>
      <c r="Q22" s="36"/>
    </row>
    <row r="23" spans="1:17" ht="39" customHeight="1">
      <c r="A23" s="97">
        <v>5</v>
      </c>
      <c r="B23" s="247" t="s">
        <v>602</v>
      </c>
      <c r="C23" s="173">
        <v>1</v>
      </c>
      <c r="D23" s="173">
        <v>0</v>
      </c>
      <c r="E23" s="339">
        <f t="shared" si="1"/>
        <v>0</v>
      </c>
      <c r="F23" s="67">
        <f t="shared" si="2"/>
        <v>0</v>
      </c>
      <c r="G23" s="335">
        <v>500</v>
      </c>
      <c r="H23" s="335"/>
      <c r="I23" s="165"/>
      <c r="J23" s="165"/>
      <c r="K23" s="165"/>
      <c r="L23" s="165"/>
      <c r="M23" s="165"/>
      <c r="N23" s="335">
        <f t="shared" si="0"/>
        <v>500</v>
      </c>
      <c r="O23" s="323"/>
      <c r="P23" s="238" t="s">
        <v>136</v>
      </c>
      <c r="Q23" s="165"/>
    </row>
    <row r="24" spans="1:17" ht="39" customHeight="1">
      <c r="A24" s="100">
        <v>6</v>
      </c>
      <c r="B24" s="85" t="s">
        <v>603</v>
      </c>
      <c r="C24" s="88">
        <v>1</v>
      </c>
      <c r="D24" s="293">
        <v>0</v>
      </c>
      <c r="E24" s="339">
        <f t="shared" si="1"/>
        <v>0</v>
      </c>
      <c r="F24" s="67">
        <f t="shared" si="2"/>
        <v>0</v>
      </c>
      <c r="G24" s="335">
        <v>2000</v>
      </c>
      <c r="H24" s="36"/>
      <c r="I24" s="36"/>
      <c r="J24" s="36"/>
      <c r="K24" s="36"/>
      <c r="L24" s="36"/>
      <c r="M24" s="36"/>
      <c r="N24" s="335">
        <f t="shared" si="0"/>
        <v>2000</v>
      </c>
      <c r="O24" s="315"/>
      <c r="P24" s="130" t="s">
        <v>136</v>
      </c>
      <c r="Q24" s="36"/>
    </row>
    <row r="25" spans="1:17" ht="39" customHeight="1">
      <c r="A25" s="100">
        <v>7</v>
      </c>
      <c r="B25" s="324" t="s">
        <v>632</v>
      </c>
      <c r="C25" s="88">
        <v>1</v>
      </c>
      <c r="D25" s="293">
        <v>0</v>
      </c>
      <c r="E25" s="339">
        <f t="shared" si="1"/>
        <v>0</v>
      </c>
      <c r="F25" s="67">
        <f t="shared" si="2"/>
        <v>0</v>
      </c>
      <c r="G25" s="36"/>
      <c r="H25" s="36"/>
      <c r="I25" s="36"/>
      <c r="J25" s="36"/>
      <c r="K25" s="36"/>
      <c r="L25" s="36"/>
      <c r="M25" s="36"/>
      <c r="N25" s="315"/>
      <c r="O25" s="315"/>
      <c r="P25" s="130" t="s">
        <v>136</v>
      </c>
      <c r="Q25" s="36"/>
    </row>
    <row r="26" spans="1:17" ht="24.75" customHeight="1" thickBot="1">
      <c r="A26" s="239"/>
      <c r="B26" s="240" t="s">
        <v>204</v>
      </c>
      <c r="C26" s="241"/>
      <c r="D26" s="242"/>
      <c r="E26" s="243"/>
      <c r="F26" s="244"/>
      <c r="G26" s="70"/>
      <c r="H26" s="71"/>
      <c r="I26" s="71"/>
      <c r="J26" s="71"/>
      <c r="K26" s="71"/>
      <c r="L26" s="71"/>
      <c r="M26" s="71"/>
      <c r="N26" s="71"/>
      <c r="O26" s="71"/>
      <c r="P26" s="71"/>
      <c r="Q26" s="106"/>
    </row>
    <row r="28" spans="1:17" ht="12.75">
      <c r="A28" s="366" t="s">
        <v>208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</row>
  </sheetData>
  <sheetProtection/>
  <mergeCells count="18">
    <mergeCell ref="A28:Q28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262</v>
      </c>
      <c r="B13" s="5"/>
      <c r="C13" s="18"/>
      <c r="D13" s="18"/>
      <c r="E13" s="5"/>
      <c r="F13" s="5"/>
      <c r="G13" s="404" t="s">
        <v>281</v>
      </c>
      <c r="H13" s="405"/>
      <c r="I13" s="405"/>
      <c r="J13" s="405"/>
      <c r="K13" s="405"/>
      <c r="L13" s="405"/>
      <c r="M13" s="405"/>
      <c r="N13" s="405"/>
      <c r="O13" s="406"/>
      <c r="P13" s="415" t="s">
        <v>282</v>
      </c>
      <c r="Q13" s="416"/>
    </row>
    <row r="14" spans="1:17" ht="32.25" customHeight="1" thickBot="1">
      <c r="A14" s="402" t="s">
        <v>280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1"/>
      <c r="Q18" s="374"/>
    </row>
    <row r="19" spans="1:17" ht="43.5" customHeight="1" thickBot="1">
      <c r="A19" s="91">
        <v>1</v>
      </c>
      <c r="B19" s="94" t="s">
        <v>449</v>
      </c>
      <c r="C19" s="310">
        <v>1</v>
      </c>
      <c r="D19" s="35">
        <v>0</v>
      </c>
      <c r="E19" s="339">
        <f>D19/C19</f>
        <v>0</v>
      </c>
      <c r="F19" s="67">
        <f>E19</f>
        <v>0</v>
      </c>
      <c r="G19" s="32"/>
      <c r="H19" s="344">
        <v>500</v>
      </c>
      <c r="I19" s="17"/>
      <c r="J19" s="17"/>
      <c r="K19" s="17"/>
      <c r="L19" s="17"/>
      <c r="M19" s="17"/>
      <c r="N19" s="344">
        <f>SUM(H19:M19)</f>
        <v>500</v>
      </c>
      <c r="O19" s="326"/>
      <c r="P19" s="131" t="s">
        <v>136</v>
      </c>
      <c r="Q19" s="52"/>
    </row>
    <row r="20" spans="1:17" ht="24.75" customHeight="1" thickBot="1">
      <c r="A20" s="39"/>
      <c r="B20" s="55"/>
      <c r="C20" s="325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3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2" width="7.7109375" style="0" customWidth="1"/>
    <col min="13" max="13" width="11.0039062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133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645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283</v>
      </c>
      <c r="B13" s="5"/>
      <c r="C13" s="18"/>
      <c r="D13" s="18"/>
      <c r="E13" s="5"/>
      <c r="F13" s="5"/>
      <c r="G13" s="404" t="s">
        <v>285</v>
      </c>
      <c r="H13" s="405"/>
      <c r="I13" s="405"/>
      <c r="J13" s="405"/>
      <c r="K13" s="405"/>
      <c r="L13" s="405"/>
      <c r="M13" s="405"/>
      <c r="N13" s="405"/>
      <c r="O13" s="406"/>
      <c r="P13" s="415" t="s">
        <v>286</v>
      </c>
      <c r="Q13" s="416"/>
    </row>
    <row r="14" spans="1:17" ht="32.25" customHeight="1" thickBot="1">
      <c r="A14" s="402" t="s">
        <v>284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1"/>
      <c r="Q18" s="374"/>
    </row>
    <row r="19" spans="1:17" ht="68.25" customHeight="1" thickBot="1">
      <c r="A19" s="91">
        <v>1</v>
      </c>
      <c r="B19" s="94" t="s">
        <v>415</v>
      </c>
      <c r="C19" s="35">
        <v>4</v>
      </c>
      <c r="D19" s="35">
        <v>0</v>
      </c>
      <c r="E19" s="339">
        <f>D19/C19</f>
        <v>0</v>
      </c>
      <c r="F19" s="67">
        <f>E19</f>
        <v>0</v>
      </c>
      <c r="G19" s="17"/>
      <c r="H19" s="17"/>
      <c r="I19" s="17"/>
      <c r="J19" s="17"/>
      <c r="K19" s="17"/>
      <c r="L19" s="17"/>
      <c r="M19" s="345">
        <v>15426</v>
      </c>
      <c r="N19" s="345">
        <f>M19</f>
        <v>15426</v>
      </c>
      <c r="O19" s="278"/>
      <c r="P19" s="131" t="s">
        <v>134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/>
      <c r="F21" s="44"/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E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0.57421875" style="0" bestFit="1" customWidth="1"/>
    <col min="8" max="8" width="10.421875" style="0" customWidth="1"/>
    <col min="9" max="12" width="7.7109375" style="0" customWidth="1"/>
    <col min="13" max="13" width="10.57421875" style="0" customWidth="1"/>
    <col min="14" max="14" width="13.00390625" style="0" bestFit="1" customWidth="1"/>
    <col min="15" max="15" width="13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>
      <c r="A9" s="365" t="s">
        <v>133</v>
      </c>
      <c r="B9" s="365"/>
      <c r="C9" s="365"/>
      <c r="D9" s="365"/>
      <c r="E9" s="365"/>
      <c r="F9" s="365"/>
      <c r="G9" s="8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262</v>
      </c>
      <c r="B13" s="5"/>
      <c r="C13" s="18"/>
      <c r="D13" s="18"/>
      <c r="E13" s="5"/>
      <c r="F13" s="5"/>
      <c r="G13" s="404" t="s">
        <v>288</v>
      </c>
      <c r="H13" s="405"/>
      <c r="I13" s="405"/>
      <c r="J13" s="405"/>
      <c r="K13" s="405"/>
      <c r="L13" s="405"/>
      <c r="M13" s="405"/>
      <c r="N13" s="405"/>
      <c r="O13" s="406"/>
      <c r="P13" s="415" t="s">
        <v>289</v>
      </c>
      <c r="Q13" s="416"/>
    </row>
    <row r="14" spans="1:17" ht="32.25" customHeight="1" thickBot="1">
      <c r="A14" s="402" t="s">
        <v>287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414" t="s">
        <v>77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66" t="s">
        <v>202</v>
      </c>
      <c r="O18" s="167" t="s">
        <v>203</v>
      </c>
      <c r="P18" s="427"/>
      <c r="Q18" s="374"/>
    </row>
    <row r="19" spans="1:17" ht="45.75" customHeight="1">
      <c r="A19" s="91">
        <v>1</v>
      </c>
      <c r="B19" s="85" t="s">
        <v>416</v>
      </c>
      <c r="C19" s="318">
        <v>12</v>
      </c>
      <c r="D19" s="328">
        <v>0</v>
      </c>
      <c r="E19" s="339">
        <f>D19/C19</f>
        <v>0</v>
      </c>
      <c r="F19" s="67">
        <f>E19</f>
        <v>0</v>
      </c>
      <c r="G19" s="335">
        <v>10000</v>
      </c>
      <c r="H19" s="335"/>
      <c r="I19" s="335"/>
      <c r="J19" s="335"/>
      <c r="K19" s="335"/>
      <c r="L19" s="335"/>
      <c r="M19" s="335">
        <v>2000</v>
      </c>
      <c r="N19" s="335">
        <f>SUM(G19:M19)</f>
        <v>12000</v>
      </c>
      <c r="O19" s="315"/>
      <c r="P19" s="193" t="s">
        <v>134</v>
      </c>
      <c r="Q19" s="36"/>
    </row>
    <row r="20" spans="1:17" ht="55.5" customHeight="1">
      <c r="A20" s="97">
        <v>3</v>
      </c>
      <c r="B20" s="85" t="s">
        <v>417</v>
      </c>
      <c r="C20" s="99">
        <v>1</v>
      </c>
      <c r="D20" s="327">
        <v>0</v>
      </c>
      <c r="E20" s="339">
        <f>D20/C20</f>
        <v>0</v>
      </c>
      <c r="F20" s="67">
        <f>E20</f>
        <v>0</v>
      </c>
      <c r="G20" s="36"/>
      <c r="H20" s="335">
        <v>18745</v>
      </c>
      <c r="I20" s="36"/>
      <c r="J20" s="36"/>
      <c r="K20" s="36"/>
      <c r="L20" s="36"/>
      <c r="M20" s="36"/>
      <c r="N20" s="335">
        <f>SUM(G20:M20)</f>
        <v>18745</v>
      </c>
      <c r="O20" s="314"/>
      <c r="P20" s="130" t="s">
        <v>134</v>
      </c>
      <c r="Q20" s="36"/>
    </row>
    <row r="21" spans="1:17" ht="24.75" customHeight="1">
      <c r="A21" s="36"/>
      <c r="B21" s="48" t="s">
        <v>204</v>
      </c>
      <c r="C21" s="34"/>
      <c r="D21" s="49"/>
      <c r="E21" s="153"/>
      <c r="F21" s="4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6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9.8515625" style="0" bestFit="1" customWidth="1"/>
    <col min="8" max="13" width="7.7109375" style="0" customWidth="1"/>
    <col min="14" max="14" width="12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133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642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262</v>
      </c>
      <c r="B13" s="5"/>
      <c r="C13" s="18"/>
      <c r="D13" s="18"/>
      <c r="E13" s="5"/>
      <c r="F13" s="5"/>
      <c r="G13" s="404" t="s">
        <v>291</v>
      </c>
      <c r="H13" s="405"/>
      <c r="I13" s="405"/>
      <c r="J13" s="405"/>
      <c r="K13" s="405"/>
      <c r="L13" s="405"/>
      <c r="M13" s="405"/>
      <c r="N13" s="405"/>
      <c r="O13" s="406"/>
      <c r="P13" s="415" t="s">
        <v>292</v>
      </c>
      <c r="Q13" s="416"/>
    </row>
    <row r="14" spans="1:17" ht="32.25" customHeight="1" thickBot="1">
      <c r="A14" s="402" t="s">
        <v>290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56.25" customHeight="1">
      <c r="A19" s="91">
        <v>1</v>
      </c>
      <c r="B19" s="85" t="s">
        <v>418</v>
      </c>
      <c r="C19" s="92">
        <v>1</v>
      </c>
      <c r="D19" s="92">
        <v>0</v>
      </c>
      <c r="E19" s="339">
        <f>D19/C19</f>
        <v>0</v>
      </c>
      <c r="F19" s="67">
        <f>E19</f>
        <v>0</v>
      </c>
      <c r="G19" s="344">
        <v>7279</v>
      </c>
      <c r="H19" s="17"/>
      <c r="I19" s="17"/>
      <c r="J19" s="17"/>
      <c r="K19" s="17"/>
      <c r="L19" s="17"/>
      <c r="M19" s="90"/>
      <c r="N19" s="332">
        <f>G19</f>
        <v>7279</v>
      </c>
      <c r="O19" s="315"/>
      <c r="P19" s="193" t="s">
        <v>134</v>
      </c>
      <c r="Q19" s="36"/>
    </row>
    <row r="20" spans="1:17" ht="57" customHeight="1" thickBot="1">
      <c r="A20" s="93">
        <v>2</v>
      </c>
      <c r="B20" s="85" t="s">
        <v>419</v>
      </c>
      <c r="C20" s="92">
        <v>1</v>
      </c>
      <c r="D20" s="92">
        <v>0</v>
      </c>
      <c r="E20" s="339">
        <f>D20/C20</f>
        <v>0</v>
      </c>
      <c r="F20" s="67">
        <f>E20</f>
        <v>0</v>
      </c>
      <c r="G20" s="71"/>
      <c r="H20" s="30"/>
      <c r="I20" s="30"/>
      <c r="J20" s="30"/>
      <c r="K20" s="30"/>
      <c r="L20" s="30"/>
      <c r="M20" s="7"/>
      <c r="N20" s="291"/>
      <c r="O20" s="273"/>
      <c r="P20" s="193" t="s">
        <v>134</v>
      </c>
      <c r="Q20" s="36"/>
    </row>
    <row r="21" spans="1:17" ht="24.75" customHeight="1" thickBot="1">
      <c r="A21" s="40"/>
      <c r="B21" s="41" t="s">
        <v>204</v>
      </c>
      <c r="C21" s="42"/>
      <c r="D21" s="43"/>
      <c r="E21" s="60"/>
      <c r="F21" s="44"/>
      <c r="G21" s="33"/>
      <c r="H21" s="26"/>
      <c r="I21" s="26"/>
      <c r="J21" s="26"/>
      <c r="K21" s="26"/>
      <c r="L21" s="26"/>
      <c r="M21" s="26"/>
      <c r="N21" s="71"/>
      <c r="O21" s="71"/>
      <c r="P21" s="71"/>
      <c r="Q21" s="106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3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133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242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296</v>
      </c>
      <c r="B13" s="5"/>
      <c r="C13" s="18"/>
      <c r="D13" s="18"/>
      <c r="E13" s="5"/>
      <c r="F13" s="5"/>
      <c r="G13" s="404" t="s">
        <v>294</v>
      </c>
      <c r="H13" s="405"/>
      <c r="I13" s="405"/>
      <c r="J13" s="405"/>
      <c r="K13" s="405"/>
      <c r="L13" s="405"/>
      <c r="M13" s="405"/>
      <c r="N13" s="405"/>
      <c r="O13" s="406"/>
      <c r="P13" s="415" t="s">
        <v>295</v>
      </c>
      <c r="Q13" s="416"/>
    </row>
    <row r="14" spans="1:17" ht="32.25" customHeight="1" thickBot="1">
      <c r="A14" s="402" t="s">
        <v>293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1"/>
      <c r="Q18" s="374"/>
    </row>
    <row r="19" spans="1:17" ht="68.25" customHeight="1" thickBot="1">
      <c r="A19" s="91">
        <v>1</v>
      </c>
      <c r="B19" s="85" t="s">
        <v>420</v>
      </c>
      <c r="C19" s="328">
        <v>1</v>
      </c>
      <c r="D19" s="328">
        <v>0</v>
      </c>
      <c r="E19" s="339">
        <f>D19/C19</f>
        <v>0</v>
      </c>
      <c r="F19" s="38">
        <f>E19</f>
        <v>0</v>
      </c>
      <c r="G19" s="32"/>
      <c r="H19" s="344">
        <v>500</v>
      </c>
      <c r="I19" s="17"/>
      <c r="J19" s="17"/>
      <c r="K19" s="17"/>
      <c r="L19" s="17"/>
      <c r="M19" s="344">
        <v>200</v>
      </c>
      <c r="N19" s="344">
        <f>SUM(G19:M19)</f>
        <v>700</v>
      </c>
      <c r="O19" s="298"/>
      <c r="P19" s="131" t="s">
        <v>134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Q22"/>
  <sheetViews>
    <sheetView zoomScale="75" zoomScaleNormal="75" zoomScalePageLayoutView="0" workbookViewId="0" topLeftCell="D4">
      <selection activeCell="M11" sqref="M11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3.140625" style="0" bestFit="1" customWidth="1"/>
    <col min="8" max="13" width="7.7109375" style="0" customWidth="1"/>
    <col min="14" max="14" width="16.00390625" style="0" customWidth="1"/>
    <col min="15" max="15" width="15.574218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>
      <c r="A9" s="398" t="s">
        <v>123</v>
      </c>
      <c r="B9" s="398"/>
      <c r="C9" s="398"/>
      <c r="D9" s="398"/>
      <c r="E9" s="398"/>
      <c r="F9" s="398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216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19.5" customHeight="1">
      <c r="A13" s="4" t="s">
        <v>217</v>
      </c>
      <c r="B13" s="5"/>
      <c r="C13" s="18"/>
      <c r="D13" s="18"/>
      <c r="E13" s="5"/>
      <c r="F13" s="5"/>
      <c r="G13" s="404" t="s">
        <v>106</v>
      </c>
      <c r="H13" s="405"/>
      <c r="I13" s="405"/>
      <c r="J13" s="405"/>
      <c r="K13" s="405"/>
      <c r="L13" s="405"/>
      <c r="M13" s="405"/>
      <c r="N13" s="405"/>
      <c r="O13" s="406"/>
      <c r="P13" s="404" t="s">
        <v>223</v>
      </c>
      <c r="Q13" s="406"/>
    </row>
    <row r="14" spans="1:17" ht="32.25" customHeight="1" thickBot="1">
      <c r="A14" s="402" t="s">
        <v>222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07"/>
      <c r="Q14" s="409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1"/>
      <c r="Q18" s="374"/>
    </row>
    <row r="19" spans="1:17" ht="38.25" customHeight="1" thickBot="1">
      <c r="A19" s="91">
        <v>1</v>
      </c>
      <c r="B19" s="85" t="s">
        <v>166</v>
      </c>
      <c r="C19" s="169">
        <v>1</v>
      </c>
      <c r="D19" s="35">
        <v>0</v>
      </c>
      <c r="E19" s="339">
        <f>D19/C19</f>
        <v>0</v>
      </c>
      <c r="F19" s="158">
        <f>E19</f>
        <v>0</v>
      </c>
      <c r="G19" s="332">
        <v>20000</v>
      </c>
      <c r="H19" s="17"/>
      <c r="I19" s="17"/>
      <c r="J19" s="17"/>
      <c r="K19" s="17"/>
      <c r="L19" s="17"/>
      <c r="M19" s="17"/>
      <c r="N19" s="332">
        <v>20000</v>
      </c>
      <c r="O19" s="282">
        <v>0</v>
      </c>
      <c r="P19" s="51" t="s">
        <v>124</v>
      </c>
      <c r="Q19" s="52"/>
    </row>
    <row r="20" spans="1:17" ht="24.75" customHeight="1" thickBot="1">
      <c r="A20" s="40"/>
      <c r="B20" s="41" t="s">
        <v>204</v>
      </c>
      <c r="C20" s="42"/>
      <c r="D20" s="43"/>
      <c r="E20" s="60">
        <f>SUM(E19:E19)</f>
        <v>0</v>
      </c>
      <c r="F20" s="44">
        <f>SUM(F19:F19)</f>
        <v>0</v>
      </c>
      <c r="G20" s="332">
        <f>SUM(G19)</f>
        <v>20000</v>
      </c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2" spans="1:17" ht="12.75">
      <c r="A22" s="366" t="s">
        <v>208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</row>
  </sheetData>
  <sheetProtection/>
  <mergeCells count="18">
    <mergeCell ref="A22:Q22"/>
    <mergeCell ref="A4:Q4"/>
    <mergeCell ref="A5:Q5"/>
    <mergeCell ref="P6:Q6"/>
    <mergeCell ref="A7:F7"/>
    <mergeCell ref="M7:N7"/>
    <mergeCell ref="E6:K6"/>
    <mergeCell ref="A8:F8"/>
    <mergeCell ref="A9:F9"/>
    <mergeCell ref="G12:O12"/>
    <mergeCell ref="P12:Q12"/>
    <mergeCell ref="A16:F16"/>
    <mergeCell ref="G16:O16"/>
    <mergeCell ref="P16:P18"/>
    <mergeCell ref="Q16:Q18"/>
    <mergeCell ref="A14:F14"/>
    <mergeCell ref="G13:O14"/>
    <mergeCell ref="P13:Q14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3.421875" style="0" bestFit="1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137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618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299</v>
      </c>
      <c r="B13" s="5"/>
      <c r="C13" s="18"/>
      <c r="D13" s="18"/>
      <c r="E13" s="5"/>
      <c r="F13" s="5"/>
      <c r="G13" s="404" t="s">
        <v>304</v>
      </c>
      <c r="H13" s="405"/>
      <c r="I13" s="405"/>
      <c r="J13" s="405"/>
      <c r="K13" s="405"/>
      <c r="L13" s="405"/>
      <c r="M13" s="405"/>
      <c r="N13" s="405"/>
      <c r="O13" s="406"/>
      <c r="P13" s="415" t="s">
        <v>305</v>
      </c>
      <c r="Q13" s="416"/>
    </row>
    <row r="14" spans="1:17" ht="32.25" customHeight="1" thickBot="1">
      <c r="A14" s="402" t="s">
        <v>303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13.5" thickBot="1">
      <c r="A19" s="91">
        <v>1</v>
      </c>
      <c r="B19" s="94" t="s">
        <v>499</v>
      </c>
      <c r="C19" s="105">
        <v>1</v>
      </c>
      <c r="D19" s="35">
        <v>0</v>
      </c>
      <c r="E19" s="339">
        <f>D19/C19</f>
        <v>0</v>
      </c>
      <c r="F19" s="38">
        <f>E19</f>
        <v>0</v>
      </c>
      <c r="G19" s="346">
        <v>10000</v>
      </c>
      <c r="H19" s="17"/>
      <c r="I19" s="17"/>
      <c r="J19" s="17"/>
      <c r="K19" s="17"/>
      <c r="L19" s="17"/>
      <c r="M19" s="17"/>
      <c r="N19" s="346">
        <f>SUM(G19:M19)</f>
        <v>10000</v>
      </c>
      <c r="O19" s="346">
        <v>0</v>
      </c>
      <c r="P19" s="62" t="s">
        <v>138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1.5748031496062993" right="0.7480314960629921" top="0.4724409448818898" bottom="0.7874015748031497" header="0.5118110236220472" footer="0.5118110236220472"/>
  <pageSetup horizontalDpi="300" verticalDpi="300" orientation="landscape" paperSize="5" scale="55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4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9.7109375" style="0" customWidth="1"/>
    <col min="8" max="13" width="7.7109375" style="0" customWidth="1"/>
    <col min="14" max="14" width="12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137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641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299</v>
      </c>
      <c r="B13" s="5"/>
      <c r="C13" s="18"/>
      <c r="D13" s="18"/>
      <c r="E13" s="5"/>
      <c r="F13" s="5"/>
      <c r="G13" s="404" t="s">
        <v>301</v>
      </c>
      <c r="H13" s="405"/>
      <c r="I13" s="405"/>
      <c r="J13" s="405"/>
      <c r="K13" s="405"/>
      <c r="L13" s="405"/>
      <c r="M13" s="405"/>
      <c r="N13" s="405"/>
      <c r="O13" s="406"/>
      <c r="P13" s="415" t="s">
        <v>302</v>
      </c>
      <c r="Q13" s="416"/>
    </row>
    <row r="14" spans="1:17" ht="32.25" customHeight="1" thickBot="1">
      <c r="A14" s="402" t="s">
        <v>297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23.25" thickBot="1">
      <c r="A19" s="91">
        <v>1</v>
      </c>
      <c r="B19" s="85" t="s">
        <v>500</v>
      </c>
      <c r="C19" s="105">
        <v>9</v>
      </c>
      <c r="D19" s="35">
        <v>0</v>
      </c>
      <c r="E19" s="339">
        <f>D19/C19</f>
        <v>0</v>
      </c>
      <c r="F19" s="38">
        <f>E19</f>
        <v>0</v>
      </c>
      <c r="G19" s="335">
        <v>2000</v>
      </c>
      <c r="H19" s="36"/>
      <c r="I19" s="36"/>
      <c r="J19" s="36"/>
      <c r="K19" s="36"/>
      <c r="L19" s="36"/>
      <c r="M19" s="36"/>
      <c r="N19" s="335">
        <f>G19</f>
        <v>2000</v>
      </c>
      <c r="O19" s="335">
        <v>0</v>
      </c>
      <c r="P19" s="199" t="s">
        <v>138</v>
      </c>
      <c r="Q19" s="68"/>
    </row>
    <row r="20" spans="1:17" ht="24.75" customHeight="1" thickBot="1">
      <c r="A20" s="93">
        <v>2</v>
      </c>
      <c r="B20" s="94" t="s">
        <v>410</v>
      </c>
      <c r="C20" s="92">
        <v>1</v>
      </c>
      <c r="D20" s="35">
        <v>0</v>
      </c>
      <c r="E20" s="339">
        <f>D20/C20</f>
        <v>0</v>
      </c>
      <c r="F20" s="38">
        <f>E20</f>
        <v>0</v>
      </c>
      <c r="G20" s="36"/>
      <c r="H20" s="36"/>
      <c r="I20" s="36"/>
      <c r="J20" s="36"/>
      <c r="K20" s="36"/>
      <c r="L20" s="36"/>
      <c r="M20" s="36"/>
      <c r="N20" s="347"/>
      <c r="O20" s="347"/>
      <c r="P20" s="199" t="s">
        <v>590</v>
      </c>
      <c r="Q20" s="73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95">
        <f>SUM(F19:F20)/2</f>
        <v>0</v>
      </c>
      <c r="G21" s="36"/>
      <c r="H21" s="36"/>
      <c r="I21" s="36"/>
      <c r="J21" s="36"/>
      <c r="K21" s="36"/>
      <c r="L21" s="36"/>
      <c r="M21" s="36"/>
      <c r="N21" s="86"/>
      <c r="O21" s="86"/>
      <c r="P21" s="70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1.5748031496062993" right="0.7480314960629921" top="0.4724409448818898" bottom="0.7874015748031497" header="0.5118110236220472" footer="0.5118110236220472"/>
  <pageSetup horizontalDpi="300" verticalDpi="300" orientation="landscape" paperSize="5" scale="55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4:Q24"/>
  <sheetViews>
    <sheetView zoomScale="75" zoomScaleNormal="75" zoomScalePageLayoutView="0" workbookViewId="0" topLeftCell="E4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2.7109375" style="0" bestFit="1" customWidth="1"/>
    <col min="8" max="13" width="7.7109375" style="0" customWidth="1"/>
    <col min="14" max="14" width="13.00390625" style="0" bestFit="1" customWidth="1"/>
    <col min="15" max="15" width="13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139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299</v>
      </c>
      <c r="B13" s="5"/>
      <c r="C13" s="18"/>
      <c r="D13" s="18"/>
      <c r="E13" s="5"/>
      <c r="F13" s="5"/>
      <c r="G13" s="404" t="s">
        <v>307</v>
      </c>
      <c r="H13" s="405"/>
      <c r="I13" s="405"/>
      <c r="J13" s="405"/>
      <c r="K13" s="405"/>
      <c r="L13" s="405"/>
      <c r="M13" s="405"/>
      <c r="N13" s="405"/>
      <c r="O13" s="406"/>
      <c r="P13" s="415" t="s">
        <v>308</v>
      </c>
      <c r="Q13" s="416"/>
    </row>
    <row r="14" spans="1:17" ht="32.25" customHeight="1" thickBot="1">
      <c r="A14" s="402" t="s">
        <v>306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0"/>
      <c r="Q18" s="374"/>
    </row>
    <row r="19" spans="1:17" ht="24.75" customHeight="1">
      <c r="A19" s="93">
        <v>2</v>
      </c>
      <c r="B19" s="94" t="s">
        <v>587</v>
      </c>
      <c r="C19" s="169">
        <v>30</v>
      </c>
      <c r="D19" s="169">
        <v>0</v>
      </c>
      <c r="E19" s="339">
        <f>D19/C19</f>
        <v>0</v>
      </c>
      <c r="F19" s="38">
        <f>E19</f>
        <v>0</v>
      </c>
      <c r="G19" s="343">
        <v>10000</v>
      </c>
      <c r="H19" s="36"/>
      <c r="I19" s="36"/>
      <c r="J19" s="36"/>
      <c r="K19" s="36"/>
      <c r="L19" s="36"/>
      <c r="M19" s="36"/>
      <c r="N19" s="343">
        <f>SUM(G19:M19)</f>
        <v>10000</v>
      </c>
      <c r="O19" s="343">
        <v>0</v>
      </c>
      <c r="P19" s="74" t="s">
        <v>140</v>
      </c>
      <c r="Q19" s="36"/>
    </row>
    <row r="20" spans="1:17" ht="30.75" customHeight="1">
      <c r="A20" s="97"/>
      <c r="B20" s="85"/>
      <c r="C20" s="173"/>
      <c r="D20" s="173"/>
      <c r="E20" s="214"/>
      <c r="F20" s="172"/>
      <c r="G20" s="36"/>
      <c r="H20" s="36"/>
      <c r="I20" s="36"/>
      <c r="J20" s="36"/>
      <c r="K20" s="36"/>
      <c r="L20" s="36"/>
      <c r="M20" s="36"/>
      <c r="N20" s="86"/>
      <c r="O20" s="86"/>
      <c r="P20" s="74"/>
      <c r="Q20" s="36"/>
    </row>
    <row r="21" spans="1:17" ht="24.75" customHeight="1">
      <c r="A21" s="97"/>
      <c r="B21" s="94"/>
      <c r="C21" s="99"/>
      <c r="D21" s="65"/>
      <c r="E21" s="64"/>
      <c r="F21" s="69"/>
      <c r="G21" s="36"/>
      <c r="H21" s="36"/>
      <c r="I21" s="36"/>
      <c r="J21" s="36"/>
      <c r="K21" s="36"/>
      <c r="L21" s="36"/>
      <c r="M21" s="36"/>
      <c r="N21" s="86"/>
      <c r="O21" s="139"/>
      <c r="P21" s="36"/>
      <c r="Q21" s="36"/>
    </row>
    <row r="22" spans="1:17" ht="24.75" customHeight="1" thickBot="1">
      <c r="A22" s="40"/>
      <c r="B22" s="41" t="s">
        <v>204</v>
      </c>
      <c r="C22" s="42"/>
      <c r="D22" s="43"/>
      <c r="E22" s="60">
        <f>SUM(E19:E20)</f>
        <v>0</v>
      </c>
      <c r="F22" s="44">
        <f>SUM(F19:F21)/2</f>
        <v>0</v>
      </c>
      <c r="G22" s="70"/>
      <c r="H22" s="71"/>
      <c r="I22" s="71"/>
      <c r="J22" s="71"/>
      <c r="K22" s="71"/>
      <c r="L22" s="71"/>
      <c r="M22" s="71"/>
      <c r="N22" s="71"/>
      <c r="O22" s="136"/>
      <c r="P22" s="36"/>
      <c r="Q22" s="36"/>
    </row>
    <row r="24" spans="1:17" ht="12.75">
      <c r="A24" s="366" t="s">
        <v>208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4:Q24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1.3779527559055118" right="0.7480314960629921" top="0.4724409448818898" bottom="0.7874015748031497" header="0.5118110236220472" footer="0.5118110236220472"/>
  <pageSetup horizontalDpi="300" verticalDpi="300" orientation="landscape" paperSize="5" scale="55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9.421875" style="0" bestFit="1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137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299</v>
      </c>
      <c r="B13" s="5"/>
      <c r="C13" s="18"/>
      <c r="D13" s="18"/>
      <c r="E13" s="5"/>
      <c r="F13" s="5"/>
      <c r="G13" s="404" t="s">
        <v>314</v>
      </c>
      <c r="H13" s="405"/>
      <c r="I13" s="405"/>
      <c r="J13" s="405"/>
      <c r="K13" s="405"/>
      <c r="L13" s="405"/>
      <c r="M13" s="405"/>
      <c r="N13" s="405"/>
      <c r="O13" s="406"/>
      <c r="P13" s="415" t="s">
        <v>315</v>
      </c>
      <c r="Q13" s="416"/>
    </row>
    <row r="14" spans="1:17" ht="32.25" customHeight="1" thickBot="1">
      <c r="A14" s="402" t="s">
        <v>313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1"/>
      <c r="Q18" s="374"/>
    </row>
    <row r="19" spans="1:17" ht="34.5" thickBot="1">
      <c r="A19" s="91">
        <v>1</v>
      </c>
      <c r="B19" s="85" t="s">
        <v>501</v>
      </c>
      <c r="C19" s="224">
        <v>1</v>
      </c>
      <c r="D19" s="35">
        <v>0</v>
      </c>
      <c r="E19" s="339">
        <f>D19/C19</f>
        <v>0</v>
      </c>
      <c r="F19" s="38">
        <f>E19</f>
        <v>0</v>
      </c>
      <c r="G19" s="332">
        <v>1000</v>
      </c>
      <c r="H19" s="17"/>
      <c r="I19" s="17"/>
      <c r="J19" s="17"/>
      <c r="K19" s="17"/>
      <c r="L19" s="17"/>
      <c r="M19" s="17"/>
      <c r="N19" s="332">
        <f>SUM(G19:M19)</f>
        <v>1000</v>
      </c>
      <c r="O19" s="332">
        <v>0</v>
      </c>
      <c r="P19" s="62" t="s">
        <v>138</v>
      </c>
      <c r="Q19" s="52"/>
    </row>
    <row r="20" spans="1:17" ht="24.75" customHeight="1" thickBot="1">
      <c r="A20" s="39"/>
      <c r="B20" s="55"/>
      <c r="C20" s="88"/>
      <c r="D20" s="35"/>
      <c r="E20" s="88"/>
      <c r="F20" s="170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13.140625" style="0" bestFit="1" customWidth="1"/>
    <col min="9" max="13" width="7.7109375" style="0" customWidth="1"/>
    <col min="14" max="14" width="13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137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299</v>
      </c>
      <c r="B13" s="5"/>
      <c r="C13" s="18"/>
      <c r="D13" s="18"/>
      <c r="E13" s="5"/>
      <c r="F13" s="5"/>
      <c r="G13" s="404" t="s">
        <v>310</v>
      </c>
      <c r="H13" s="405"/>
      <c r="I13" s="405"/>
      <c r="J13" s="405"/>
      <c r="K13" s="405"/>
      <c r="L13" s="405"/>
      <c r="M13" s="405"/>
      <c r="N13" s="405"/>
      <c r="O13" s="406"/>
      <c r="P13" s="415" t="s">
        <v>311</v>
      </c>
      <c r="Q13" s="416"/>
    </row>
    <row r="14" spans="1:17" ht="32.25" customHeight="1" thickBot="1">
      <c r="A14" s="402" t="s">
        <v>309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13.5" thickBot="1">
      <c r="A19" s="91">
        <v>1</v>
      </c>
      <c r="B19" s="94" t="s">
        <v>503</v>
      </c>
      <c r="C19" s="105">
        <v>15</v>
      </c>
      <c r="D19" s="105">
        <v>0</v>
      </c>
      <c r="E19" s="339">
        <f>D19/C19</f>
        <v>0</v>
      </c>
      <c r="F19" s="38">
        <f>E19</f>
        <v>0</v>
      </c>
      <c r="G19" s="54"/>
      <c r="H19" s="348">
        <v>35000</v>
      </c>
      <c r="I19" s="54"/>
      <c r="J19" s="54"/>
      <c r="K19" s="54"/>
      <c r="L19" s="54"/>
      <c r="M19" s="54"/>
      <c r="N19" s="348">
        <f>SUM(H19:M19)</f>
        <v>35000</v>
      </c>
      <c r="O19" s="348">
        <v>0</v>
      </c>
      <c r="P19" s="202" t="s">
        <v>138</v>
      </c>
      <c r="Q19" s="52"/>
    </row>
    <row r="20" spans="1:17" ht="24.75" customHeight="1" thickBot="1">
      <c r="A20" s="39">
        <v>2</v>
      </c>
      <c r="B20" s="102" t="s">
        <v>586</v>
      </c>
      <c r="C20" s="34">
        <v>1</v>
      </c>
      <c r="D20" s="34">
        <v>0</v>
      </c>
      <c r="E20" s="339">
        <f>D20/C20</f>
        <v>0</v>
      </c>
      <c r="F20" s="38">
        <f>E20</f>
        <v>0</v>
      </c>
      <c r="G20" s="54"/>
      <c r="H20" s="54"/>
      <c r="I20" s="54"/>
      <c r="J20" s="54"/>
      <c r="K20" s="54"/>
      <c r="L20" s="54"/>
      <c r="M20" s="54"/>
      <c r="N20" s="349"/>
      <c r="O20" s="350"/>
      <c r="P20" s="202" t="s">
        <v>138</v>
      </c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SUM(F19:F20)/2</f>
        <v>0</v>
      </c>
      <c r="G21" s="54"/>
      <c r="H21" s="54"/>
      <c r="I21" s="54"/>
      <c r="J21" s="54"/>
      <c r="K21" s="54"/>
      <c r="L21" s="54"/>
      <c r="M21" s="54"/>
      <c r="N21" s="351"/>
      <c r="O21" s="54"/>
      <c r="P21" s="33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1.5748031496062993" right="0.7480314960629921" top="0.4724409448818898" bottom="0.7874015748031497" header="0.5118110236220472" footer="0.5118110236220472"/>
  <pageSetup horizontalDpi="300" verticalDpi="300" orientation="landscape" paperSize="5" scale="55" r:id="rId4"/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9.8515625" style="0" customWidth="1"/>
    <col min="9" max="13" width="7.7109375" style="0" customWidth="1"/>
    <col min="15" max="15" width="12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137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299</v>
      </c>
      <c r="B13" s="5"/>
      <c r="C13" s="18"/>
      <c r="D13" s="18"/>
      <c r="E13" s="5"/>
      <c r="F13" s="5"/>
      <c r="G13" s="404" t="s">
        <v>317</v>
      </c>
      <c r="H13" s="405"/>
      <c r="I13" s="405"/>
      <c r="J13" s="405"/>
      <c r="K13" s="405"/>
      <c r="L13" s="405"/>
      <c r="M13" s="405"/>
      <c r="N13" s="405"/>
      <c r="O13" s="406"/>
      <c r="P13" s="415" t="s">
        <v>318</v>
      </c>
      <c r="Q13" s="416"/>
    </row>
    <row r="14" spans="1:17" ht="32.25" customHeight="1" thickBot="1">
      <c r="A14" s="402" t="s">
        <v>316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13.5" thickBot="1">
      <c r="A19" s="91">
        <v>1</v>
      </c>
      <c r="B19" s="94" t="s">
        <v>504</v>
      </c>
      <c r="C19" s="105">
        <v>6</v>
      </c>
      <c r="D19" s="35">
        <v>0</v>
      </c>
      <c r="E19" s="339">
        <f>D19/C19</f>
        <v>0</v>
      </c>
      <c r="F19" s="38">
        <f>E19</f>
        <v>0</v>
      </c>
      <c r="G19" s="32"/>
      <c r="H19" s="348">
        <v>2000</v>
      </c>
      <c r="I19" s="17"/>
      <c r="J19" s="17"/>
      <c r="K19" s="17"/>
      <c r="L19" s="17"/>
      <c r="M19" s="17"/>
      <c r="N19" s="348">
        <f>SUM(H19:M19)</f>
        <v>2000</v>
      </c>
      <c r="O19" s="348">
        <v>0</v>
      </c>
      <c r="P19" s="62" t="s">
        <v>138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1.5748031496062993" right="0.7480314960629921" top="0.4724409448818898" bottom="0.7874015748031497" header="0.5118110236220472" footer="0.5118110236220472"/>
  <pageSetup horizontalDpi="300" verticalDpi="300" orientation="landscape" paperSize="5" scale="55" r:id="rId4"/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0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9.8515625" style="0" bestFit="1" customWidth="1"/>
    <col min="9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137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299</v>
      </c>
      <c r="B13" s="5"/>
      <c r="C13" s="18"/>
      <c r="D13" s="18"/>
      <c r="E13" s="5"/>
      <c r="F13" s="5"/>
      <c r="G13" s="404" t="s">
        <v>323</v>
      </c>
      <c r="H13" s="405"/>
      <c r="I13" s="405"/>
      <c r="J13" s="405"/>
      <c r="K13" s="405"/>
      <c r="L13" s="405"/>
      <c r="M13" s="405"/>
      <c r="N13" s="405"/>
      <c r="O13" s="406"/>
      <c r="P13" s="415" t="s">
        <v>324</v>
      </c>
      <c r="Q13" s="416"/>
    </row>
    <row r="14" spans="1:17" ht="32.25" customHeight="1" thickBot="1">
      <c r="A14" s="402" t="s">
        <v>322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23.25" thickBot="1">
      <c r="A19" s="91">
        <v>1</v>
      </c>
      <c r="B19" s="85" t="s">
        <v>505</v>
      </c>
      <c r="C19" s="109">
        <v>0.25</v>
      </c>
      <c r="D19" s="35">
        <v>0</v>
      </c>
      <c r="E19" s="339">
        <f>D19/C19</f>
        <v>0</v>
      </c>
      <c r="F19" s="38">
        <f>E19</f>
        <v>0</v>
      </c>
      <c r="G19" s="32"/>
      <c r="H19" s="348">
        <v>2000</v>
      </c>
      <c r="I19" s="17"/>
      <c r="J19" s="17"/>
      <c r="K19" s="17"/>
      <c r="L19" s="17"/>
      <c r="M19" s="17"/>
      <c r="N19" s="348">
        <f>SUM(H19:M19)</f>
        <v>2000</v>
      </c>
      <c r="O19" s="348">
        <v>0</v>
      </c>
      <c r="P19" s="62" t="s">
        <v>138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1.5748031496062993" right="0.7480314960629921" top="0.4724409448818898" bottom="0.7874015748031497" header="0.5118110236220472" footer="0.5118110236220472"/>
  <pageSetup horizontalDpi="300" verticalDpi="300" orientation="landscape" paperSize="5" scale="55" r:id="rId4"/>
  <drawing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137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646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299</v>
      </c>
      <c r="B13" s="5"/>
      <c r="C13" s="18"/>
      <c r="D13" s="18"/>
      <c r="E13" s="5"/>
      <c r="F13" s="5"/>
      <c r="G13" s="404" t="s">
        <v>320</v>
      </c>
      <c r="H13" s="405"/>
      <c r="I13" s="405"/>
      <c r="J13" s="405"/>
      <c r="K13" s="405"/>
      <c r="L13" s="405"/>
      <c r="M13" s="405"/>
      <c r="N13" s="405"/>
      <c r="O13" s="406"/>
      <c r="P13" s="415" t="s">
        <v>321</v>
      </c>
      <c r="Q13" s="416"/>
    </row>
    <row r="14" spans="1:17" ht="32.25" customHeight="1" thickBot="1">
      <c r="A14" s="402" t="s">
        <v>319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13.5" thickBot="1">
      <c r="A19" s="91">
        <v>1</v>
      </c>
      <c r="B19" s="94" t="s">
        <v>502</v>
      </c>
      <c r="C19" s="105">
        <v>1</v>
      </c>
      <c r="D19" s="35">
        <v>0</v>
      </c>
      <c r="E19" s="339">
        <f>D19/C19</f>
        <v>0</v>
      </c>
      <c r="F19" s="38">
        <f>E19</f>
        <v>0</v>
      </c>
      <c r="G19" s="32"/>
      <c r="H19" s="17"/>
      <c r="I19" s="17"/>
      <c r="J19" s="17"/>
      <c r="K19" s="17"/>
      <c r="L19" s="17"/>
      <c r="M19" s="17"/>
      <c r="N19" s="348">
        <f>SUM(H19:M19)</f>
        <v>0</v>
      </c>
      <c r="O19" s="17">
        <v>0</v>
      </c>
      <c r="P19" s="62" t="s">
        <v>138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1.5748031496062993" right="0.7480314960629921" top="0.4724409448818898" bottom="0.7874015748031497" header="0.5118110236220472" footer="0.5118110236220472"/>
  <pageSetup horizontalDpi="300" verticalDpi="300" orientation="landscape" paperSize="5" scale="55" r:id="rId4"/>
  <drawing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4:Q28"/>
  <sheetViews>
    <sheetView zoomScale="75" zoomScaleNormal="75" zoomScalePageLayoutView="0" workbookViewId="0" topLeftCell="E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9.8515625" style="0" bestFit="1" customWidth="1"/>
    <col min="8" max="13" width="7.7109375" style="0" customWidth="1"/>
    <col min="14" max="14" width="12.421875" style="0" bestFit="1" customWidth="1"/>
    <col min="15" max="15" width="13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141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326</v>
      </c>
      <c r="B13" s="5"/>
      <c r="C13" s="18"/>
      <c r="D13" s="18"/>
      <c r="E13" s="5"/>
      <c r="F13" s="5"/>
      <c r="G13" s="428" t="s">
        <v>327</v>
      </c>
      <c r="H13" s="429"/>
      <c r="I13" s="429"/>
      <c r="J13" s="429"/>
      <c r="K13" s="429"/>
      <c r="L13" s="429"/>
      <c r="M13" s="429"/>
      <c r="N13" s="429"/>
      <c r="O13" s="430"/>
      <c r="P13" s="428" t="s">
        <v>330</v>
      </c>
      <c r="Q13" s="430"/>
    </row>
    <row r="14" spans="1:17" ht="43.5" customHeight="1">
      <c r="A14" s="431"/>
      <c r="B14" s="367"/>
      <c r="C14" s="367"/>
      <c r="D14" s="367"/>
      <c r="E14" s="367"/>
      <c r="F14" s="367"/>
      <c r="G14" s="432" t="s">
        <v>328</v>
      </c>
      <c r="H14" s="433"/>
      <c r="I14" s="433"/>
      <c r="J14" s="433"/>
      <c r="K14" s="433"/>
      <c r="L14" s="433"/>
      <c r="M14" s="433"/>
      <c r="N14" s="433"/>
      <c r="O14" s="434"/>
      <c r="P14" s="432" t="s">
        <v>332</v>
      </c>
      <c r="Q14" s="434"/>
    </row>
    <row r="15" spans="1:17" ht="32.25" customHeight="1" thickBot="1">
      <c r="A15" s="402" t="s">
        <v>325</v>
      </c>
      <c r="B15" s="403"/>
      <c r="C15" s="403"/>
      <c r="D15" s="403"/>
      <c r="E15" s="403"/>
      <c r="F15" s="403"/>
      <c r="G15" s="435" t="s">
        <v>329</v>
      </c>
      <c r="H15" s="436"/>
      <c r="I15" s="436"/>
      <c r="J15" s="436"/>
      <c r="K15" s="436"/>
      <c r="L15" s="436"/>
      <c r="M15" s="436"/>
      <c r="N15" s="436"/>
      <c r="O15" s="437"/>
      <c r="P15" s="435" t="s">
        <v>333</v>
      </c>
      <c r="Q15" s="437"/>
    </row>
    <row r="16" ht="13.5" thickBot="1"/>
    <row r="17" spans="1:17" ht="19.5" customHeight="1" thickBot="1">
      <c r="A17" s="369" t="s">
        <v>206</v>
      </c>
      <c r="B17" s="369"/>
      <c r="C17" s="369"/>
      <c r="D17" s="369"/>
      <c r="E17" s="369"/>
      <c r="F17" s="369"/>
      <c r="G17" s="370" t="s">
        <v>189</v>
      </c>
      <c r="H17" s="371"/>
      <c r="I17" s="371"/>
      <c r="J17" s="371"/>
      <c r="K17" s="371"/>
      <c r="L17" s="371"/>
      <c r="M17" s="371"/>
      <c r="N17" s="371"/>
      <c r="O17" s="371"/>
      <c r="P17" s="399" t="s">
        <v>207</v>
      </c>
      <c r="Q17" s="374" t="s">
        <v>190</v>
      </c>
    </row>
    <row r="18" spans="1:17" ht="13.5" thickBot="1">
      <c r="A18" s="7"/>
      <c r="B18" s="8"/>
      <c r="C18" s="22"/>
      <c r="D18" s="22"/>
      <c r="E18" s="8"/>
      <c r="F18" s="9"/>
      <c r="G18" s="7"/>
      <c r="H18" s="8"/>
      <c r="I18" s="8"/>
      <c r="K18" s="25" t="s">
        <v>205</v>
      </c>
      <c r="L18" s="25"/>
      <c r="M18" s="8"/>
      <c r="N18" s="8"/>
      <c r="O18" s="8"/>
      <c r="P18" s="400"/>
      <c r="Q18" s="374"/>
    </row>
    <row r="19" spans="1:17" ht="90" customHeight="1">
      <c r="A19" s="10" t="s">
        <v>191</v>
      </c>
      <c r="B19" s="11" t="s">
        <v>192</v>
      </c>
      <c r="C19" s="23" t="s">
        <v>193</v>
      </c>
      <c r="D19" s="12" t="s">
        <v>209</v>
      </c>
      <c r="E19" s="13" t="s">
        <v>210</v>
      </c>
      <c r="F19" s="28" t="s">
        <v>194</v>
      </c>
      <c r="G19" s="14" t="s">
        <v>195</v>
      </c>
      <c r="H19" s="15" t="s">
        <v>196</v>
      </c>
      <c r="I19" s="15" t="s">
        <v>197</v>
      </c>
      <c r="J19" s="15" t="s">
        <v>198</v>
      </c>
      <c r="K19" s="15" t="s">
        <v>199</v>
      </c>
      <c r="L19" s="15" t="s">
        <v>200</v>
      </c>
      <c r="M19" s="15" t="s">
        <v>201</v>
      </c>
      <c r="N19" s="45" t="s">
        <v>202</v>
      </c>
      <c r="O19" s="72" t="s">
        <v>203</v>
      </c>
      <c r="P19" s="427"/>
      <c r="Q19" s="374"/>
    </row>
    <row r="20" spans="1:17" ht="68.25" customHeight="1" thickBot="1">
      <c r="A20" s="91">
        <v>1</v>
      </c>
      <c r="B20" s="85" t="s">
        <v>454</v>
      </c>
      <c r="C20" s="169">
        <v>10</v>
      </c>
      <c r="D20" s="169">
        <v>0</v>
      </c>
      <c r="E20" s="339">
        <f>D20/C20</f>
        <v>0</v>
      </c>
      <c r="F20" s="38">
        <f>E20</f>
        <v>0</v>
      </c>
      <c r="G20" s="335">
        <v>5000</v>
      </c>
      <c r="H20" s="36"/>
      <c r="I20" s="36"/>
      <c r="J20" s="36"/>
      <c r="K20" s="36"/>
      <c r="L20" s="36"/>
      <c r="M20" s="36"/>
      <c r="N20" s="335">
        <f>SUM(G20:L20)</f>
        <v>5000</v>
      </c>
      <c r="O20" s="335">
        <v>0</v>
      </c>
      <c r="P20" s="130" t="s">
        <v>142</v>
      </c>
      <c r="Q20" s="68"/>
    </row>
    <row r="21" spans="1:17" ht="55.5" customHeight="1" thickBot="1">
      <c r="A21" s="93">
        <v>2</v>
      </c>
      <c r="B21" s="85" t="s">
        <v>455</v>
      </c>
      <c r="C21" s="169">
        <v>10</v>
      </c>
      <c r="D21" s="169">
        <v>0</v>
      </c>
      <c r="E21" s="339">
        <f>D21/C21</f>
        <v>0</v>
      </c>
      <c r="F21" s="38">
        <f>E21</f>
        <v>0</v>
      </c>
      <c r="G21" s="36"/>
      <c r="H21" s="36"/>
      <c r="I21" s="36"/>
      <c r="J21" s="36"/>
      <c r="K21" s="36"/>
      <c r="L21" s="36"/>
      <c r="M21" s="36"/>
      <c r="N21" s="335">
        <f>SUM(G21:L21)</f>
        <v>0</v>
      </c>
      <c r="O21" s="335">
        <v>0</v>
      </c>
      <c r="P21" s="130" t="s">
        <v>142</v>
      </c>
      <c r="Q21" s="73"/>
    </row>
    <row r="22" spans="1:17" ht="60.75" customHeight="1" thickBot="1">
      <c r="A22" s="97">
        <v>3</v>
      </c>
      <c r="B22" s="85" t="s">
        <v>456</v>
      </c>
      <c r="C22" s="173">
        <v>5</v>
      </c>
      <c r="D22" s="173">
        <v>0</v>
      </c>
      <c r="E22" s="339">
        <f>D22/C22</f>
        <v>0</v>
      </c>
      <c r="F22" s="38">
        <f>E22</f>
        <v>0</v>
      </c>
      <c r="G22" s="335">
        <v>0</v>
      </c>
      <c r="H22" s="36"/>
      <c r="I22" s="36"/>
      <c r="J22" s="36"/>
      <c r="K22" s="36"/>
      <c r="L22" s="36"/>
      <c r="M22" s="36"/>
      <c r="N22" s="335">
        <f>SUM(G22:L22)</f>
        <v>0</v>
      </c>
      <c r="O22" s="335">
        <v>0</v>
      </c>
      <c r="P22" s="130" t="s">
        <v>142</v>
      </c>
      <c r="Q22" s="73"/>
    </row>
    <row r="23" spans="1:17" ht="66.75" customHeight="1" thickBot="1">
      <c r="A23" s="97">
        <v>4</v>
      </c>
      <c r="B23" s="85" t="s">
        <v>588</v>
      </c>
      <c r="C23" s="173">
        <v>0</v>
      </c>
      <c r="D23" s="173">
        <v>0</v>
      </c>
      <c r="E23" s="339">
        <v>0</v>
      </c>
      <c r="F23" s="38">
        <f>E23</f>
        <v>0</v>
      </c>
      <c r="G23" s="36"/>
      <c r="H23" s="36"/>
      <c r="I23" s="36"/>
      <c r="J23" s="36"/>
      <c r="K23" s="36"/>
      <c r="L23" s="36"/>
      <c r="M23" s="36"/>
      <c r="N23" s="335">
        <f>SUM(G23:L23)</f>
        <v>0</v>
      </c>
      <c r="O23" s="335">
        <v>0</v>
      </c>
      <c r="P23" s="130" t="s">
        <v>142</v>
      </c>
      <c r="Q23" s="73"/>
    </row>
    <row r="24" spans="1:17" ht="30" customHeight="1" thickBot="1">
      <c r="A24" s="97">
        <v>5</v>
      </c>
      <c r="B24" s="85" t="s">
        <v>604</v>
      </c>
      <c r="C24" s="173">
        <v>19</v>
      </c>
      <c r="D24" s="173">
        <v>0</v>
      </c>
      <c r="E24" s="339">
        <f>D24/C24</f>
        <v>0</v>
      </c>
      <c r="F24" s="38">
        <f>E24</f>
        <v>0</v>
      </c>
      <c r="G24" s="335">
        <v>5000</v>
      </c>
      <c r="H24" s="36"/>
      <c r="I24" s="36"/>
      <c r="J24" s="36"/>
      <c r="K24" s="36"/>
      <c r="L24" s="36"/>
      <c r="M24" s="36"/>
      <c r="N24" s="335">
        <f>SUM(G24:L24)</f>
        <v>5000</v>
      </c>
      <c r="O24" s="335">
        <v>0</v>
      </c>
      <c r="P24" s="130" t="s">
        <v>142</v>
      </c>
      <c r="Q24" s="73"/>
    </row>
    <row r="25" spans="1:17" ht="30" customHeight="1" thickBot="1">
      <c r="A25" s="97"/>
      <c r="B25" s="98"/>
      <c r="C25" s="99"/>
      <c r="D25" s="65"/>
      <c r="E25" s="64"/>
      <c r="F25" s="69"/>
      <c r="G25" s="36"/>
      <c r="H25" s="36"/>
      <c r="I25" s="36"/>
      <c r="J25" s="36"/>
      <c r="K25" s="36"/>
      <c r="L25" s="36"/>
      <c r="M25" s="36"/>
      <c r="N25" s="75"/>
      <c r="O25" s="36"/>
      <c r="P25" s="74"/>
      <c r="Q25" s="73"/>
    </row>
    <row r="26" spans="1:17" ht="24.75" customHeight="1" thickBot="1">
      <c r="A26" s="40"/>
      <c r="B26" s="41" t="s">
        <v>204</v>
      </c>
      <c r="C26" s="42"/>
      <c r="D26" s="43"/>
      <c r="E26" s="60">
        <f>SUM(E20:E23)</f>
        <v>0</v>
      </c>
      <c r="F26" s="95">
        <f>SUM(F20:F25)/4</f>
        <v>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73"/>
    </row>
    <row r="28" spans="1:17" ht="12.75">
      <c r="A28" s="366" t="s">
        <v>208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</row>
  </sheetData>
  <sheetProtection/>
  <mergeCells count="23">
    <mergeCell ref="A7:F7"/>
    <mergeCell ref="M7:N7"/>
    <mergeCell ref="A8:F8"/>
    <mergeCell ref="A4:Q4"/>
    <mergeCell ref="A5:Q5"/>
    <mergeCell ref="E6:K6"/>
    <mergeCell ref="P6:Q6"/>
    <mergeCell ref="A28:Q28"/>
    <mergeCell ref="A14:F14"/>
    <mergeCell ref="G14:O14"/>
    <mergeCell ref="G15:O15"/>
    <mergeCell ref="P14:Q14"/>
    <mergeCell ref="P15:Q15"/>
    <mergeCell ref="A17:F17"/>
    <mergeCell ref="A15:F15"/>
    <mergeCell ref="G17:O17"/>
    <mergeCell ref="P17:P19"/>
    <mergeCell ref="Q17:Q19"/>
    <mergeCell ref="A9:F9"/>
    <mergeCell ref="G12:O12"/>
    <mergeCell ref="P12:Q12"/>
    <mergeCell ref="G13:O13"/>
    <mergeCell ref="P13:Q13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2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9.421875" style="0" bestFit="1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G8" s="8"/>
      <c r="M8" s="19" t="s">
        <v>214</v>
      </c>
      <c r="N8" s="19"/>
    </row>
    <row r="9" spans="1:14" ht="19.5" customHeight="1">
      <c r="A9" s="81" t="s">
        <v>144</v>
      </c>
      <c r="B9" s="5"/>
      <c r="C9" s="5"/>
      <c r="D9" s="5"/>
      <c r="E9" s="5"/>
      <c r="F9" s="82"/>
      <c r="G9" s="83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G10" s="8"/>
      <c r="M10" s="24" t="s">
        <v>638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336</v>
      </c>
      <c r="B13" s="5"/>
      <c r="C13" s="18"/>
      <c r="D13" s="18"/>
      <c r="E13" s="5"/>
      <c r="F13" s="5"/>
      <c r="G13" s="404" t="s">
        <v>337</v>
      </c>
      <c r="H13" s="405"/>
      <c r="I13" s="405"/>
      <c r="J13" s="405"/>
      <c r="K13" s="405"/>
      <c r="L13" s="405"/>
      <c r="M13" s="405"/>
      <c r="N13" s="405"/>
      <c r="O13" s="406"/>
      <c r="P13" s="415" t="s">
        <v>338</v>
      </c>
      <c r="Q13" s="416"/>
    </row>
    <row r="14" spans="1:17" ht="32.25" customHeight="1" thickBot="1">
      <c r="A14" s="402" t="s">
        <v>335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75.75" customHeight="1" thickBot="1">
      <c r="A19" s="91">
        <v>1</v>
      </c>
      <c r="B19" s="94" t="s">
        <v>457</v>
      </c>
      <c r="C19" s="223">
        <v>0.005</v>
      </c>
      <c r="D19" s="223">
        <v>0</v>
      </c>
      <c r="E19" s="339">
        <f>D19/C19</f>
        <v>0</v>
      </c>
      <c r="F19" s="38">
        <f>E19</f>
        <v>0</v>
      </c>
      <c r="G19" s="332">
        <v>1000</v>
      </c>
      <c r="H19" s="17"/>
      <c r="I19" s="17"/>
      <c r="J19" s="17"/>
      <c r="K19" s="17"/>
      <c r="L19" s="17"/>
      <c r="M19" s="17"/>
      <c r="N19" s="332">
        <f>SUM(G19:M19)</f>
        <v>1000</v>
      </c>
      <c r="O19" s="332">
        <v>0</v>
      </c>
      <c r="P19" s="131" t="s">
        <v>143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7"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G12:O12"/>
    <mergeCell ref="P12:Q12"/>
    <mergeCell ref="G13:O14"/>
    <mergeCell ref="P13:Q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4" max="14" width="13.57421875" style="0" customWidth="1"/>
    <col min="15" max="15" width="14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G8" s="8"/>
      <c r="M8" s="19" t="s">
        <v>214</v>
      </c>
      <c r="N8" s="19"/>
    </row>
    <row r="9" spans="1:14" ht="19.5" customHeight="1">
      <c r="A9" s="5" t="s">
        <v>127</v>
      </c>
      <c r="B9" s="5"/>
      <c r="C9" s="5"/>
      <c r="D9" s="5"/>
      <c r="E9" s="5"/>
      <c r="F9" s="82"/>
      <c r="G9" s="83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G10" s="8"/>
      <c r="M10" s="24" t="s">
        <v>638</v>
      </c>
      <c r="N10" s="24"/>
    </row>
    <row r="11" ht="13.5" thickBot="1"/>
    <row r="12" spans="1:17" ht="19.5" customHeight="1" thickBot="1">
      <c r="A12" s="1" t="s">
        <v>216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 thickBot="1">
      <c r="A13" s="4" t="s">
        <v>217</v>
      </c>
      <c r="B13" s="5"/>
      <c r="C13" s="18"/>
      <c r="D13" s="18"/>
      <c r="E13" s="5"/>
      <c r="F13" s="5"/>
      <c r="G13" s="410" t="s">
        <v>107</v>
      </c>
      <c r="H13" s="411"/>
      <c r="I13" s="411"/>
      <c r="J13" s="411"/>
      <c r="K13" s="411"/>
      <c r="L13" s="411"/>
      <c r="M13" s="411"/>
      <c r="N13" s="411"/>
      <c r="O13" s="412"/>
      <c r="P13" s="413" t="s">
        <v>229</v>
      </c>
      <c r="Q13" s="412"/>
    </row>
    <row r="14" spans="1:17" ht="32.25" customHeight="1" thickBot="1">
      <c r="A14" s="402" t="s">
        <v>226</v>
      </c>
      <c r="B14" s="403"/>
      <c r="C14" s="403"/>
      <c r="D14" s="403"/>
      <c r="E14" s="403"/>
      <c r="F14" s="403"/>
      <c r="G14" s="410" t="s">
        <v>227</v>
      </c>
      <c r="H14" s="411"/>
      <c r="I14" s="411"/>
      <c r="J14" s="411"/>
      <c r="K14" s="411"/>
      <c r="L14" s="411"/>
      <c r="M14" s="411"/>
      <c r="N14" s="411"/>
      <c r="O14" s="412"/>
      <c r="P14" s="413" t="s">
        <v>228</v>
      </c>
      <c r="Q14" s="412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414" t="s">
        <v>77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1"/>
      <c r="Q18" s="374"/>
    </row>
    <row r="19" spans="1:17" ht="92.25" customHeight="1" thickBot="1">
      <c r="A19" s="91">
        <v>1</v>
      </c>
      <c r="B19" s="85" t="s">
        <v>167</v>
      </c>
      <c r="C19" s="169">
        <v>14</v>
      </c>
      <c r="D19" s="35">
        <v>0</v>
      </c>
      <c r="E19" s="339">
        <f>D19/C19</f>
        <v>0</v>
      </c>
      <c r="F19" s="158">
        <f>E19</f>
        <v>0</v>
      </c>
      <c r="G19" s="283">
        <v>9367</v>
      </c>
      <c r="H19" s="17"/>
      <c r="I19" s="17"/>
      <c r="J19" s="17"/>
      <c r="K19" s="17"/>
      <c r="L19" s="17"/>
      <c r="M19" s="17"/>
      <c r="N19" s="50">
        <f>G19</f>
        <v>9367</v>
      </c>
      <c r="O19" s="274">
        <v>0</v>
      </c>
      <c r="P19" s="51" t="s">
        <v>128</v>
      </c>
      <c r="Q19" s="284" t="s">
        <v>623</v>
      </c>
    </row>
    <row r="20" spans="1:17" ht="24.75" customHeight="1" thickBot="1">
      <c r="A20" s="93"/>
      <c r="B20" s="56"/>
      <c r="C20" s="92"/>
      <c r="D20" s="35"/>
      <c r="E20" s="88"/>
      <c r="F20" s="170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171">
        <f>SUM(F19:F19)</f>
        <v>0</v>
      </c>
      <c r="G21" s="331">
        <f>SUM(G19)</f>
        <v>9367</v>
      </c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9">
    <mergeCell ref="A4:Q4"/>
    <mergeCell ref="A5:Q5"/>
    <mergeCell ref="E6:K6"/>
    <mergeCell ref="P6:Q6"/>
    <mergeCell ref="P12:Q12"/>
    <mergeCell ref="A7:F7"/>
    <mergeCell ref="M7:N7"/>
    <mergeCell ref="A8:F8"/>
    <mergeCell ref="G12:O12"/>
    <mergeCell ref="G13:O13"/>
    <mergeCell ref="A23:Q23"/>
    <mergeCell ref="A14:F14"/>
    <mergeCell ref="G14:O14"/>
    <mergeCell ref="P14:Q14"/>
    <mergeCell ref="A16:F16"/>
    <mergeCell ref="G16:O16"/>
    <mergeCell ref="P16:P18"/>
    <mergeCell ref="Q16:Q18"/>
    <mergeCell ref="P13:Q13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0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0.8515625" style="0" customWidth="1"/>
    <col min="8" max="13" width="7.7109375" style="0" customWidth="1"/>
    <col min="15" max="15" width="12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>
      <c r="A9" s="81" t="s">
        <v>144</v>
      </c>
      <c r="B9" s="81"/>
      <c r="C9" s="81"/>
      <c r="D9" s="81"/>
      <c r="E9" s="81"/>
      <c r="F9" s="81"/>
      <c r="G9" s="81"/>
      <c r="H9" s="81"/>
      <c r="I9" s="81"/>
      <c r="J9" s="81"/>
      <c r="K9" s="81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326</v>
      </c>
      <c r="B13" s="5"/>
      <c r="C13" s="18"/>
      <c r="D13" s="18"/>
      <c r="E13" s="5"/>
      <c r="F13" s="5"/>
      <c r="G13" s="438" t="s">
        <v>340</v>
      </c>
      <c r="H13" s="433"/>
      <c r="I13" s="433"/>
      <c r="J13" s="433"/>
      <c r="K13" s="433"/>
      <c r="L13" s="433"/>
      <c r="M13" s="433"/>
      <c r="N13" s="433"/>
      <c r="O13" s="434"/>
      <c r="P13" s="439" t="s">
        <v>331</v>
      </c>
      <c r="Q13" s="440"/>
    </row>
    <row r="14" spans="1:17" ht="32.25" customHeight="1" thickBot="1">
      <c r="A14" s="402" t="s">
        <v>339</v>
      </c>
      <c r="B14" s="403"/>
      <c r="C14" s="403"/>
      <c r="D14" s="403"/>
      <c r="E14" s="403"/>
      <c r="F14" s="403"/>
      <c r="G14" s="438" t="s">
        <v>341</v>
      </c>
      <c r="H14" s="433"/>
      <c r="I14" s="433"/>
      <c r="J14" s="433"/>
      <c r="K14" s="433"/>
      <c r="L14" s="433"/>
      <c r="M14" s="433"/>
      <c r="N14" s="433"/>
      <c r="O14" s="434"/>
      <c r="P14" s="441" t="s">
        <v>342</v>
      </c>
      <c r="Q14" s="442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1" t="s">
        <v>195</v>
      </c>
      <c r="H18" s="141" t="s">
        <v>196</v>
      </c>
      <c r="I18" s="141" t="s">
        <v>197</v>
      </c>
      <c r="J18" s="141" t="s">
        <v>198</v>
      </c>
      <c r="K18" s="141" t="s">
        <v>199</v>
      </c>
      <c r="L18" s="141" t="s">
        <v>200</v>
      </c>
      <c r="M18" s="141" t="s">
        <v>201</v>
      </c>
      <c r="N18" s="141" t="s">
        <v>202</v>
      </c>
      <c r="O18" s="141" t="s">
        <v>203</v>
      </c>
      <c r="P18" s="401"/>
      <c r="Q18" s="374"/>
    </row>
    <row r="19" spans="1:17" ht="71.25" customHeight="1" thickBot="1">
      <c r="A19" s="91">
        <v>1</v>
      </c>
      <c r="B19" s="94" t="s">
        <v>458</v>
      </c>
      <c r="C19" s="169">
        <v>5</v>
      </c>
      <c r="D19" s="169">
        <v>0</v>
      </c>
      <c r="E19" s="339">
        <f>D19/C19</f>
        <v>0</v>
      </c>
      <c r="F19" s="38">
        <f>E19</f>
        <v>0</v>
      </c>
      <c r="G19" s="332">
        <v>5000</v>
      </c>
      <c r="H19" s="78"/>
      <c r="I19" s="78"/>
      <c r="J19" s="78"/>
      <c r="K19" s="78"/>
      <c r="L19" s="78"/>
      <c r="M19" s="78"/>
      <c r="N19" s="332">
        <f>SUM(G19:M19)</f>
        <v>5000</v>
      </c>
      <c r="O19" s="332">
        <v>0</v>
      </c>
      <c r="P19" s="140" t="s">
        <v>143</v>
      </c>
      <c r="Q19" s="68"/>
    </row>
    <row r="20" spans="1:17" ht="77.25" customHeight="1" thickBot="1">
      <c r="A20" s="93">
        <v>2</v>
      </c>
      <c r="B20" s="94" t="s">
        <v>459</v>
      </c>
      <c r="C20" s="169">
        <v>6</v>
      </c>
      <c r="D20" s="169">
        <v>0</v>
      </c>
      <c r="E20" s="339">
        <f>D20/C20</f>
        <v>0</v>
      </c>
      <c r="F20" s="38">
        <f>E20</f>
        <v>0</v>
      </c>
      <c r="G20" s="332">
        <v>5000</v>
      </c>
      <c r="H20" s="30"/>
      <c r="I20" s="30"/>
      <c r="J20" s="30"/>
      <c r="K20" s="30"/>
      <c r="L20" s="30"/>
      <c r="M20" s="30"/>
      <c r="N20" s="332">
        <f>SUM(G20:M20)</f>
        <v>5000</v>
      </c>
      <c r="O20" s="332">
        <v>0</v>
      </c>
      <c r="P20" s="140" t="s">
        <v>143</v>
      </c>
      <c r="Q20" s="73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9">
    <mergeCell ref="A14:F14"/>
    <mergeCell ref="G14:O14"/>
    <mergeCell ref="P14:Q14"/>
    <mergeCell ref="A4:Q4"/>
    <mergeCell ref="A5:Q5"/>
    <mergeCell ref="E6:K6"/>
    <mergeCell ref="P6:Q6"/>
    <mergeCell ref="A7:F7"/>
    <mergeCell ref="M7:N7"/>
    <mergeCell ref="A23:Q23"/>
    <mergeCell ref="A8:F8"/>
    <mergeCell ref="G12:O12"/>
    <mergeCell ref="P12:Q12"/>
    <mergeCell ref="G13:O13"/>
    <mergeCell ref="P13:Q13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E2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1.57421875" style="0" bestFit="1" customWidth="1"/>
    <col min="8" max="13" width="7.7109375" style="0" customWidth="1"/>
    <col min="14" max="14" width="11.5742187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>
      <c r="A9" s="81" t="s">
        <v>144</v>
      </c>
      <c r="B9" s="81"/>
      <c r="C9" s="81"/>
      <c r="D9" s="81"/>
      <c r="E9" s="81"/>
      <c r="F9" s="81"/>
      <c r="G9" s="81"/>
      <c r="H9" s="81"/>
      <c r="I9" s="81"/>
      <c r="J9" s="81"/>
      <c r="K9" s="81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326</v>
      </c>
      <c r="B13" s="5"/>
      <c r="C13" s="18"/>
      <c r="D13" s="18"/>
      <c r="E13" s="5"/>
      <c r="F13" s="5"/>
      <c r="G13" s="443" t="s">
        <v>147</v>
      </c>
      <c r="H13" s="444"/>
      <c r="I13" s="444"/>
      <c r="J13" s="444"/>
      <c r="K13" s="444"/>
      <c r="L13" s="444"/>
      <c r="M13" s="444"/>
      <c r="N13" s="444"/>
      <c r="O13" s="445"/>
      <c r="P13" s="449" t="s">
        <v>146</v>
      </c>
      <c r="Q13" s="450"/>
    </row>
    <row r="14" spans="1:17" ht="32.25" customHeight="1" thickBot="1">
      <c r="A14" s="402" t="s">
        <v>145</v>
      </c>
      <c r="B14" s="403"/>
      <c r="C14" s="403"/>
      <c r="D14" s="403"/>
      <c r="E14" s="403"/>
      <c r="F14" s="403"/>
      <c r="G14" s="446"/>
      <c r="H14" s="447"/>
      <c r="I14" s="447"/>
      <c r="J14" s="447"/>
      <c r="K14" s="447"/>
      <c r="L14" s="447"/>
      <c r="M14" s="447"/>
      <c r="N14" s="447"/>
      <c r="O14" s="448"/>
      <c r="P14" s="451"/>
      <c r="Q14" s="452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1" t="s">
        <v>195</v>
      </c>
      <c r="H18" s="141" t="s">
        <v>196</v>
      </c>
      <c r="I18" s="141" t="s">
        <v>197</v>
      </c>
      <c r="J18" s="141" t="s">
        <v>198</v>
      </c>
      <c r="K18" s="141" t="s">
        <v>199</v>
      </c>
      <c r="L18" s="141" t="s">
        <v>200</v>
      </c>
      <c r="M18" s="141" t="s">
        <v>201</v>
      </c>
      <c r="N18" s="141" t="s">
        <v>202</v>
      </c>
      <c r="O18" s="141" t="s">
        <v>203</v>
      </c>
      <c r="P18" s="401"/>
      <c r="Q18" s="374"/>
    </row>
    <row r="19" spans="1:17" ht="73.5" customHeight="1" thickBot="1">
      <c r="A19" s="91">
        <v>1</v>
      </c>
      <c r="B19" s="94" t="s">
        <v>460</v>
      </c>
      <c r="C19" s="222">
        <v>1</v>
      </c>
      <c r="D19" s="35">
        <v>0</v>
      </c>
      <c r="E19" s="339">
        <f>D19/C19</f>
        <v>0</v>
      </c>
      <c r="F19" s="38">
        <f>E19</f>
        <v>0</v>
      </c>
      <c r="G19" s="354">
        <v>1000</v>
      </c>
      <c r="H19" s="353"/>
      <c r="I19" s="353"/>
      <c r="J19" s="353"/>
      <c r="K19" s="353"/>
      <c r="L19" s="353"/>
      <c r="M19" s="353"/>
      <c r="N19" s="354">
        <f>SUM(G19:M19)</f>
        <v>1000</v>
      </c>
      <c r="O19" s="352">
        <v>0</v>
      </c>
      <c r="P19" s="140" t="s">
        <v>143</v>
      </c>
      <c r="Q19" s="68"/>
    </row>
    <row r="20" spans="1:17" ht="22.5" customHeight="1" thickBot="1">
      <c r="A20" s="39"/>
      <c r="B20" s="61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79"/>
      <c r="O20" s="7"/>
      <c r="P20" s="76"/>
      <c r="Q20" s="73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7">
    <mergeCell ref="A14:F14"/>
    <mergeCell ref="G13:O14"/>
    <mergeCell ref="P13:Q14"/>
    <mergeCell ref="M7:N7"/>
    <mergeCell ref="A8:F8"/>
    <mergeCell ref="G12:O12"/>
    <mergeCell ref="P12:Q12"/>
    <mergeCell ref="A23:Q23"/>
    <mergeCell ref="A4:Q4"/>
    <mergeCell ref="A5:Q5"/>
    <mergeCell ref="E6:K6"/>
    <mergeCell ref="P6:Q6"/>
    <mergeCell ref="A7:F7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4:Q26"/>
  <sheetViews>
    <sheetView zoomScale="75" zoomScaleNormal="75" zoomScalePageLayoutView="0" workbookViewId="0" topLeftCell="E13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0.8515625" style="0" customWidth="1"/>
    <col min="8" max="13" width="7.7109375" style="0" customWidth="1"/>
    <col min="14" max="14" width="12.00390625" style="0" bestFit="1" customWidth="1"/>
    <col min="15" max="15" width="12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148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343</v>
      </c>
      <c r="B13" s="5"/>
      <c r="C13" s="18"/>
      <c r="D13" s="18"/>
      <c r="E13" s="5"/>
      <c r="F13" s="5"/>
      <c r="G13" s="404" t="s">
        <v>345</v>
      </c>
      <c r="H13" s="405"/>
      <c r="I13" s="405"/>
      <c r="J13" s="405"/>
      <c r="K13" s="405"/>
      <c r="L13" s="405"/>
      <c r="M13" s="405"/>
      <c r="N13" s="405"/>
      <c r="O13" s="406"/>
      <c r="P13" s="415" t="s">
        <v>346</v>
      </c>
      <c r="Q13" s="416"/>
    </row>
    <row r="14" spans="1:17" ht="32.25" customHeight="1" thickBot="1">
      <c r="A14" s="402" t="s">
        <v>344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58.5" customHeight="1" thickBot="1">
      <c r="A19" s="91">
        <v>1</v>
      </c>
      <c r="B19" s="85" t="s">
        <v>510</v>
      </c>
      <c r="C19" s="203">
        <v>1</v>
      </c>
      <c r="D19" s="203">
        <v>0</v>
      </c>
      <c r="E19" s="339">
        <f>D19/C19</f>
        <v>0</v>
      </c>
      <c r="F19" s="38">
        <f>E19</f>
        <v>0</v>
      </c>
      <c r="G19" s="335">
        <v>10000</v>
      </c>
      <c r="H19" s="36"/>
      <c r="I19" s="36"/>
      <c r="J19" s="36"/>
      <c r="K19" s="36"/>
      <c r="L19" s="36"/>
      <c r="M19" s="36"/>
      <c r="N19" s="335">
        <f>G19</f>
        <v>10000</v>
      </c>
      <c r="O19" s="335">
        <v>0</v>
      </c>
      <c r="P19" s="142" t="s">
        <v>149</v>
      </c>
      <c r="Q19" s="68"/>
    </row>
    <row r="20" spans="1:17" ht="51.75" customHeight="1" thickBot="1">
      <c r="A20" s="93">
        <v>2</v>
      </c>
      <c r="B20" s="85" t="s">
        <v>511</v>
      </c>
      <c r="C20" s="169">
        <v>1</v>
      </c>
      <c r="D20" s="169">
        <v>0</v>
      </c>
      <c r="E20" s="339">
        <f>D20/C20</f>
        <v>0</v>
      </c>
      <c r="F20" s="38">
        <f>E20</f>
        <v>0</v>
      </c>
      <c r="G20" s="335">
        <v>2000</v>
      </c>
      <c r="H20" s="36"/>
      <c r="I20" s="36"/>
      <c r="J20" s="36"/>
      <c r="K20" s="36"/>
      <c r="L20" s="36"/>
      <c r="M20" s="36"/>
      <c r="N20" s="335">
        <f>G20</f>
        <v>2000</v>
      </c>
      <c r="O20" s="335">
        <v>0</v>
      </c>
      <c r="P20" s="142" t="s">
        <v>149</v>
      </c>
      <c r="Q20" s="73"/>
    </row>
    <row r="21" spans="1:17" ht="51" customHeight="1" thickBot="1">
      <c r="A21" s="97">
        <v>3</v>
      </c>
      <c r="B21" s="85" t="s">
        <v>512</v>
      </c>
      <c r="C21" s="173">
        <v>1</v>
      </c>
      <c r="D21" s="173">
        <v>0</v>
      </c>
      <c r="E21" s="339">
        <f>D21/C21</f>
        <v>0</v>
      </c>
      <c r="F21" s="38">
        <f>E21</f>
        <v>0</v>
      </c>
      <c r="G21" s="36"/>
      <c r="H21" s="36"/>
      <c r="I21" s="36"/>
      <c r="J21" s="36"/>
      <c r="K21" s="36"/>
      <c r="L21" s="36"/>
      <c r="M21" s="36"/>
      <c r="N21" s="335">
        <f>G21</f>
        <v>0</v>
      </c>
      <c r="O21" s="335">
        <v>0</v>
      </c>
      <c r="P21" s="142" t="s">
        <v>149</v>
      </c>
      <c r="Q21" s="73"/>
    </row>
    <row r="22" spans="1:17" ht="48.75" customHeight="1" thickBot="1">
      <c r="A22" s="97">
        <v>4</v>
      </c>
      <c r="B22" s="85" t="s">
        <v>513</v>
      </c>
      <c r="C22" s="173">
        <v>1</v>
      </c>
      <c r="D22" s="173">
        <v>0</v>
      </c>
      <c r="E22" s="339">
        <f>D22/C22</f>
        <v>0</v>
      </c>
      <c r="F22" s="38">
        <f>E22</f>
        <v>0</v>
      </c>
      <c r="G22" s="335">
        <v>6000</v>
      </c>
      <c r="H22" s="36"/>
      <c r="I22" s="36"/>
      <c r="J22" s="36"/>
      <c r="K22" s="36"/>
      <c r="L22" s="36"/>
      <c r="M22" s="36"/>
      <c r="N22" s="335">
        <f>G22</f>
        <v>6000</v>
      </c>
      <c r="O22" s="335">
        <v>0</v>
      </c>
      <c r="P22" s="142" t="s">
        <v>149</v>
      </c>
      <c r="Q22" s="73"/>
    </row>
    <row r="23" spans="1:17" ht="58.5" customHeight="1" thickBot="1">
      <c r="A23" s="97">
        <v>5</v>
      </c>
      <c r="B23" s="85" t="s">
        <v>510</v>
      </c>
      <c r="C23" s="173">
        <v>1</v>
      </c>
      <c r="D23" s="173">
        <v>0</v>
      </c>
      <c r="E23" s="339">
        <f>D23/C23</f>
        <v>0</v>
      </c>
      <c r="F23" s="38">
        <f>E23</f>
        <v>0</v>
      </c>
      <c r="G23" s="335">
        <v>5000</v>
      </c>
      <c r="H23" s="36"/>
      <c r="I23" s="36"/>
      <c r="J23" s="36"/>
      <c r="K23" s="36"/>
      <c r="L23" s="36"/>
      <c r="M23" s="36"/>
      <c r="N23" s="335">
        <f>G23</f>
        <v>5000</v>
      </c>
      <c r="O23" s="335">
        <v>0</v>
      </c>
      <c r="P23" s="142" t="s">
        <v>149</v>
      </c>
      <c r="Q23" s="73"/>
    </row>
    <row r="24" spans="1:17" ht="24.75" customHeight="1" thickBot="1">
      <c r="A24" s="40"/>
      <c r="B24" s="41" t="s">
        <v>204</v>
      </c>
      <c r="C24" s="42"/>
      <c r="D24" s="43"/>
      <c r="E24" s="60">
        <f>SUM(E19:E20)</f>
        <v>0</v>
      </c>
      <c r="F24" s="95">
        <f>SUM(F19:F23)/5</f>
        <v>0</v>
      </c>
      <c r="G24" s="335"/>
      <c r="H24" s="36"/>
      <c r="I24" s="36"/>
      <c r="J24" s="36"/>
      <c r="K24" s="36"/>
      <c r="L24" s="36"/>
      <c r="M24" s="36"/>
      <c r="N24" s="36"/>
      <c r="O24" s="36"/>
      <c r="P24" s="70"/>
      <c r="Q24" s="27"/>
    </row>
    <row r="26" spans="1:17" ht="12.75">
      <c r="A26" s="366" t="s">
        <v>208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6:Q26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A16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9.421875" style="0" bestFit="1" customWidth="1"/>
    <col min="9" max="13" width="7.7109375" style="0" customWidth="1"/>
    <col min="14" max="14" width="13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150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354</v>
      </c>
      <c r="B13" s="5"/>
      <c r="C13" s="18"/>
      <c r="D13" s="18"/>
      <c r="E13" s="5"/>
      <c r="F13" s="5"/>
      <c r="G13" s="404" t="s">
        <v>348</v>
      </c>
      <c r="H13" s="405"/>
      <c r="I13" s="405"/>
      <c r="J13" s="405"/>
      <c r="K13" s="405"/>
      <c r="L13" s="405"/>
      <c r="M13" s="405"/>
      <c r="N13" s="405"/>
      <c r="O13" s="406"/>
      <c r="P13" s="415" t="s">
        <v>349</v>
      </c>
      <c r="Q13" s="416"/>
    </row>
    <row r="14" spans="1:17" ht="32.25" customHeight="1" thickBot="1">
      <c r="A14" s="402" t="s">
        <v>347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77.25" customHeight="1" thickBot="1">
      <c r="A19" s="91">
        <v>1</v>
      </c>
      <c r="B19" s="85" t="s">
        <v>557</v>
      </c>
      <c r="C19" s="200">
        <v>50</v>
      </c>
      <c r="D19" s="35">
        <v>0</v>
      </c>
      <c r="E19" s="339">
        <f>D19/C19</f>
        <v>0</v>
      </c>
      <c r="F19" s="38">
        <f>E19</f>
        <v>0</v>
      </c>
      <c r="G19" s="32"/>
      <c r="H19" s="344">
        <v>1000</v>
      </c>
      <c r="I19" s="17"/>
      <c r="J19" s="17"/>
      <c r="K19" s="17"/>
      <c r="L19" s="17"/>
      <c r="M19" s="17"/>
      <c r="N19" s="344">
        <f>H19</f>
        <v>1000</v>
      </c>
      <c r="O19" s="344">
        <v>0</v>
      </c>
      <c r="P19" s="74" t="s">
        <v>151</v>
      </c>
      <c r="Q19" s="68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P20" s="74" t="s">
        <v>151</v>
      </c>
      <c r="Q20" s="73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71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A16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9.421875" style="0" bestFit="1" customWidth="1"/>
    <col min="9" max="13" width="7.7109375" style="0" customWidth="1"/>
    <col min="14" max="14" width="12.00390625" style="0" bestFit="1" customWidth="1"/>
    <col min="15" max="15" width="12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152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354</v>
      </c>
      <c r="B13" s="5"/>
      <c r="C13" s="18"/>
      <c r="D13" s="18"/>
      <c r="E13" s="5"/>
      <c r="F13" s="5"/>
      <c r="G13" s="404" t="s">
        <v>351</v>
      </c>
      <c r="H13" s="405"/>
      <c r="I13" s="405"/>
      <c r="J13" s="405"/>
      <c r="K13" s="405"/>
      <c r="L13" s="405"/>
      <c r="M13" s="405"/>
      <c r="N13" s="405"/>
      <c r="O13" s="406"/>
      <c r="P13" s="415" t="s">
        <v>352</v>
      </c>
      <c r="Q13" s="416"/>
    </row>
    <row r="14" spans="1:17" ht="32.25" customHeight="1" thickBot="1">
      <c r="A14" s="402" t="s">
        <v>350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1"/>
      <c r="Q18" s="374"/>
    </row>
    <row r="19" spans="1:17" ht="66.75" customHeight="1" thickBot="1">
      <c r="A19" s="91">
        <v>1</v>
      </c>
      <c r="B19" s="85" t="s">
        <v>558</v>
      </c>
      <c r="C19" s="200">
        <v>1</v>
      </c>
      <c r="D19" s="35">
        <v>0</v>
      </c>
      <c r="E19" s="339">
        <f>D19/C19</f>
        <v>0</v>
      </c>
      <c r="F19" s="38">
        <f>E19</f>
        <v>0</v>
      </c>
      <c r="G19" s="32"/>
      <c r="H19" s="344">
        <v>1000</v>
      </c>
      <c r="I19" s="17"/>
      <c r="J19" s="17"/>
      <c r="K19" s="17"/>
      <c r="L19" s="17"/>
      <c r="M19" s="17"/>
      <c r="N19" s="344">
        <f>H19</f>
        <v>1000</v>
      </c>
      <c r="O19" s="344">
        <v>0</v>
      </c>
      <c r="P19" s="62" t="s">
        <v>153</v>
      </c>
      <c r="Q19" s="52"/>
    </row>
    <row r="20" spans="1:17" ht="73.5" customHeight="1" thickBot="1">
      <c r="A20" s="93">
        <v>2</v>
      </c>
      <c r="B20" s="85" t="s">
        <v>559</v>
      </c>
      <c r="C20" s="169">
        <v>1</v>
      </c>
      <c r="D20" s="35">
        <v>0</v>
      </c>
      <c r="E20" s="339">
        <f>D20/C20</f>
        <v>0</v>
      </c>
      <c r="F20" s="38">
        <f>E20</f>
        <v>0</v>
      </c>
      <c r="G20" s="9"/>
      <c r="H20" s="344">
        <v>1000</v>
      </c>
      <c r="I20" s="17"/>
      <c r="J20" s="17"/>
      <c r="K20" s="17"/>
      <c r="L20" s="17"/>
      <c r="M20" s="17"/>
      <c r="N20" s="344">
        <f>H20</f>
        <v>1000</v>
      </c>
      <c r="O20" s="344">
        <v>0</v>
      </c>
      <c r="P20" s="62" t="s">
        <v>153</v>
      </c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SUM(F19:F20)/2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A13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152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354</v>
      </c>
      <c r="B13" s="5"/>
      <c r="C13" s="18"/>
      <c r="D13" s="18"/>
      <c r="E13" s="5"/>
      <c r="F13" s="5"/>
      <c r="G13" s="404" t="s">
        <v>355</v>
      </c>
      <c r="H13" s="405"/>
      <c r="I13" s="405"/>
      <c r="J13" s="405"/>
      <c r="K13" s="405"/>
      <c r="L13" s="405"/>
      <c r="M13" s="405"/>
      <c r="N13" s="405"/>
      <c r="O13" s="406"/>
      <c r="P13" s="415" t="s">
        <v>356</v>
      </c>
      <c r="Q13" s="416"/>
    </row>
    <row r="14" spans="1:17" ht="32.25" customHeight="1" thickBot="1">
      <c r="A14" s="402" t="s">
        <v>353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45.75" customHeight="1" thickBot="1">
      <c r="A19" s="91">
        <v>1</v>
      </c>
      <c r="B19" s="94" t="s">
        <v>560</v>
      </c>
      <c r="C19" s="108">
        <v>1</v>
      </c>
      <c r="D19" s="35">
        <v>0</v>
      </c>
      <c r="E19" s="339">
        <f>D19/C19</f>
        <v>0</v>
      </c>
      <c r="F19" s="38">
        <f>E19</f>
        <v>0</v>
      </c>
      <c r="G19" s="32"/>
      <c r="H19" s="344">
        <v>500</v>
      </c>
      <c r="I19" s="17"/>
      <c r="J19" s="17"/>
      <c r="K19" s="17"/>
      <c r="L19" s="17"/>
      <c r="M19" s="17"/>
      <c r="N19" s="344">
        <f>H19</f>
        <v>500</v>
      </c>
      <c r="O19" s="344">
        <v>0</v>
      </c>
      <c r="P19" s="62" t="s">
        <v>153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4:Q28"/>
  <sheetViews>
    <sheetView zoomScale="75" zoomScaleNormal="75" zoomScalePageLayoutView="0" workbookViewId="0" topLeftCell="D16">
      <selection activeCell="E19" sqref="E19:O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154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354</v>
      </c>
      <c r="B13" s="5"/>
      <c r="C13" s="18"/>
      <c r="D13" s="18"/>
      <c r="E13" s="5"/>
      <c r="F13" s="5"/>
      <c r="G13" s="404" t="s">
        <v>358</v>
      </c>
      <c r="H13" s="405"/>
      <c r="I13" s="405"/>
      <c r="J13" s="405"/>
      <c r="K13" s="405"/>
      <c r="L13" s="405"/>
      <c r="M13" s="405"/>
      <c r="N13" s="405"/>
      <c r="O13" s="406"/>
      <c r="P13" s="415" t="s">
        <v>359</v>
      </c>
      <c r="Q13" s="416"/>
    </row>
    <row r="14" spans="1:17" ht="32.25" customHeight="1" thickBot="1">
      <c r="A14" s="402" t="s">
        <v>357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25.5">
      <c r="A19" s="91">
        <v>1</v>
      </c>
      <c r="B19" s="85" t="s">
        <v>506</v>
      </c>
      <c r="C19" s="219">
        <v>1</v>
      </c>
      <c r="D19" s="219">
        <v>0</v>
      </c>
      <c r="E19" s="339">
        <f>D19/C19</f>
        <v>0</v>
      </c>
      <c r="F19" s="38">
        <f>E19</f>
        <v>0</v>
      </c>
      <c r="G19" s="32"/>
      <c r="H19" s="344">
        <v>500</v>
      </c>
      <c r="I19" s="17"/>
      <c r="J19" s="17"/>
      <c r="K19" s="17"/>
      <c r="L19" s="17"/>
      <c r="M19" s="17"/>
      <c r="N19" s="344">
        <f>H19</f>
        <v>500</v>
      </c>
      <c r="O19" s="344">
        <v>0</v>
      </c>
      <c r="P19" s="74" t="s">
        <v>155</v>
      </c>
      <c r="Q19" s="36"/>
    </row>
    <row r="20" spans="1:17" ht="33.75">
      <c r="A20" s="91">
        <v>2</v>
      </c>
      <c r="B20" s="85" t="s">
        <v>507</v>
      </c>
      <c r="C20" s="216">
        <v>1</v>
      </c>
      <c r="D20" s="216">
        <v>0</v>
      </c>
      <c r="E20" s="339">
        <f>D20/C20</f>
        <v>0</v>
      </c>
      <c r="F20" s="38">
        <f>E20</f>
        <v>0</v>
      </c>
      <c r="G20" s="32"/>
      <c r="H20" s="344">
        <v>500</v>
      </c>
      <c r="I20" s="17"/>
      <c r="J20" s="17"/>
      <c r="K20" s="17"/>
      <c r="L20" s="17"/>
      <c r="M20" s="17"/>
      <c r="N20" s="344">
        <f>H20</f>
        <v>500</v>
      </c>
      <c r="O20" s="344">
        <v>0</v>
      </c>
      <c r="P20" s="74" t="s">
        <v>155</v>
      </c>
      <c r="Q20" s="36"/>
    </row>
    <row r="21" spans="1:17" ht="25.5">
      <c r="A21" s="91">
        <v>3</v>
      </c>
      <c r="B21" s="85" t="s">
        <v>508</v>
      </c>
      <c r="C21" s="219">
        <v>1</v>
      </c>
      <c r="D21" s="219">
        <v>0</v>
      </c>
      <c r="E21" s="339">
        <f>D21/C21</f>
        <v>0</v>
      </c>
      <c r="F21" s="38">
        <f>E21</f>
        <v>0</v>
      </c>
      <c r="G21" s="32"/>
      <c r="H21" s="344">
        <v>500</v>
      </c>
      <c r="I21" s="17"/>
      <c r="J21" s="17"/>
      <c r="K21" s="17"/>
      <c r="L21" s="17"/>
      <c r="M21" s="17"/>
      <c r="N21" s="344">
        <f>H21</f>
        <v>500</v>
      </c>
      <c r="O21" s="344">
        <v>0</v>
      </c>
      <c r="P21" s="74" t="s">
        <v>155</v>
      </c>
      <c r="Q21" s="36"/>
    </row>
    <row r="22" spans="1:17" ht="25.5">
      <c r="A22" s="91">
        <v>4</v>
      </c>
      <c r="B22" s="85" t="s">
        <v>509</v>
      </c>
      <c r="C22" s="219">
        <v>1</v>
      </c>
      <c r="D22" s="219">
        <v>0</v>
      </c>
      <c r="E22" s="339">
        <f>D22/C22</f>
        <v>0</v>
      </c>
      <c r="F22" s="38">
        <f>E22</f>
        <v>0</v>
      </c>
      <c r="G22" s="32"/>
      <c r="H22" s="344">
        <v>500</v>
      </c>
      <c r="I22" s="17"/>
      <c r="J22" s="17"/>
      <c r="K22" s="17"/>
      <c r="L22" s="17"/>
      <c r="M22" s="17"/>
      <c r="N22" s="344">
        <f>H22</f>
        <v>500</v>
      </c>
      <c r="O22" s="344">
        <v>0</v>
      </c>
      <c r="P22" s="74" t="s">
        <v>155</v>
      </c>
      <c r="Q22" s="36"/>
    </row>
    <row r="23" spans="1:17" ht="12.75">
      <c r="A23" s="37"/>
      <c r="B23" s="117"/>
      <c r="C23" s="221"/>
      <c r="D23" s="35"/>
      <c r="E23" s="34"/>
      <c r="F23" s="67"/>
      <c r="G23" s="36"/>
      <c r="H23" s="36"/>
      <c r="I23" s="36"/>
      <c r="J23" s="36"/>
      <c r="K23" s="36"/>
      <c r="L23" s="36"/>
      <c r="M23" s="36"/>
      <c r="N23" s="59"/>
      <c r="O23" s="36"/>
      <c r="P23" s="74"/>
      <c r="Q23" s="36"/>
    </row>
    <row r="24" spans="1:17" ht="12.75">
      <c r="A24" s="37"/>
      <c r="B24" s="117"/>
      <c r="C24" s="63"/>
      <c r="D24" s="35"/>
      <c r="E24" s="34"/>
      <c r="F24" s="67"/>
      <c r="G24" s="36"/>
      <c r="H24" s="36"/>
      <c r="I24" s="36"/>
      <c r="J24" s="36"/>
      <c r="K24" s="36"/>
      <c r="L24" s="36"/>
      <c r="M24" s="36"/>
      <c r="N24" s="59"/>
      <c r="O24" s="36"/>
      <c r="P24" s="74"/>
      <c r="Q24" s="36"/>
    </row>
    <row r="25" spans="1:17" ht="24.75" customHeight="1">
      <c r="A25" s="39"/>
      <c r="B25" s="55"/>
      <c r="C25" s="34"/>
      <c r="D25" s="35"/>
      <c r="E25" s="34"/>
      <c r="F25" s="67"/>
      <c r="G25" s="36"/>
      <c r="H25" s="36"/>
      <c r="I25" s="36"/>
      <c r="J25" s="36"/>
      <c r="K25" s="36"/>
      <c r="L25" s="36"/>
      <c r="M25" s="36"/>
      <c r="N25" s="96"/>
      <c r="O25" s="36"/>
      <c r="P25" s="36"/>
      <c r="Q25" s="36"/>
    </row>
    <row r="26" spans="1:17" ht="24.75" customHeight="1" thickBot="1">
      <c r="A26" s="40"/>
      <c r="B26" s="41" t="s">
        <v>204</v>
      </c>
      <c r="C26" s="42"/>
      <c r="D26" s="43"/>
      <c r="E26" s="207">
        <f>SUM(E19:E25)</f>
        <v>0</v>
      </c>
      <c r="F26" s="95">
        <f>SUM(F19:F25)/4</f>
        <v>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8" spans="1:17" ht="12.75">
      <c r="A28" s="366" t="s">
        <v>208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8:Q28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4:Q28"/>
  <sheetViews>
    <sheetView zoomScale="75" zoomScaleNormal="75" zoomScalePageLayoutView="0" workbookViewId="0" topLeftCell="E13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9.8515625" style="0" bestFit="1" customWidth="1"/>
    <col min="8" max="13" width="7.7109375" style="0" customWidth="1"/>
    <col min="14" max="14" width="12.00390625" style="0" bestFit="1" customWidth="1"/>
    <col min="15" max="15" width="12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354</v>
      </c>
      <c r="B13" s="5"/>
      <c r="C13" s="18"/>
      <c r="D13" s="18"/>
      <c r="E13" s="5"/>
      <c r="F13" s="5"/>
      <c r="G13" s="404" t="s">
        <v>361</v>
      </c>
      <c r="H13" s="405"/>
      <c r="I13" s="405"/>
      <c r="J13" s="405"/>
      <c r="K13" s="405"/>
      <c r="L13" s="405"/>
      <c r="M13" s="405"/>
      <c r="N13" s="405"/>
      <c r="O13" s="406"/>
      <c r="P13" s="415" t="s">
        <v>362</v>
      </c>
      <c r="Q13" s="416"/>
    </row>
    <row r="14" spans="1:17" ht="32.25" customHeight="1" thickBot="1">
      <c r="A14" s="402" t="s">
        <v>360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0"/>
      <c r="Q18" s="374"/>
    </row>
    <row r="19" spans="1:17" ht="25.5">
      <c r="A19" s="88">
        <v>1</v>
      </c>
      <c r="B19" s="94" t="s">
        <v>540</v>
      </c>
      <c r="C19" s="88">
        <v>1</v>
      </c>
      <c r="D19" s="88">
        <v>0</v>
      </c>
      <c r="E19" s="339">
        <f>D19/C19</f>
        <v>0</v>
      </c>
      <c r="F19" s="38">
        <f>E19</f>
        <v>0</v>
      </c>
      <c r="G19" s="335">
        <v>2000</v>
      </c>
      <c r="H19" s="36"/>
      <c r="I19" s="36"/>
      <c r="J19" s="36"/>
      <c r="K19" s="36"/>
      <c r="L19" s="36"/>
      <c r="M19" s="36"/>
      <c r="N19" s="335">
        <f>SUM(G19:M19)</f>
        <v>2000</v>
      </c>
      <c r="O19" s="291">
        <v>0</v>
      </c>
      <c r="P19" s="74" t="s">
        <v>235</v>
      </c>
      <c r="Q19" s="36"/>
    </row>
    <row r="20" spans="1:17" ht="25.5">
      <c r="A20" s="88">
        <v>2</v>
      </c>
      <c r="B20" s="94" t="s">
        <v>561</v>
      </c>
      <c r="C20" s="88">
        <v>1</v>
      </c>
      <c r="D20" s="88">
        <v>0</v>
      </c>
      <c r="E20" s="339">
        <f aca="true" t="shared" si="0" ref="E20:E25">D20/C20</f>
        <v>0</v>
      </c>
      <c r="F20" s="38">
        <f aca="true" t="shared" si="1" ref="F20:F25">E20</f>
        <v>0</v>
      </c>
      <c r="G20" s="335"/>
      <c r="H20" s="36"/>
      <c r="I20" s="36"/>
      <c r="J20" s="36"/>
      <c r="K20" s="36"/>
      <c r="L20" s="36"/>
      <c r="M20" s="36"/>
      <c r="N20" s="335"/>
      <c r="O20" s="291"/>
      <c r="P20" s="74" t="s">
        <v>235</v>
      </c>
      <c r="Q20" s="36"/>
    </row>
    <row r="21" spans="1:17" ht="24.75" customHeight="1">
      <c r="A21" s="181">
        <v>3</v>
      </c>
      <c r="B21" s="94" t="s">
        <v>562</v>
      </c>
      <c r="C21" s="88">
        <v>1</v>
      </c>
      <c r="D21" s="34">
        <v>0</v>
      </c>
      <c r="E21" s="339">
        <f t="shared" si="0"/>
        <v>0</v>
      </c>
      <c r="F21" s="38">
        <f t="shared" si="1"/>
        <v>0</v>
      </c>
      <c r="G21" s="335">
        <v>2000</v>
      </c>
      <c r="H21" s="36"/>
      <c r="I21" s="36"/>
      <c r="J21" s="36"/>
      <c r="K21" s="36"/>
      <c r="L21" s="36"/>
      <c r="M21" s="36"/>
      <c r="N21" s="335">
        <f>SUM(G21:M21)</f>
        <v>2000</v>
      </c>
      <c r="O21" s="291">
        <v>0</v>
      </c>
      <c r="P21" s="74" t="s">
        <v>235</v>
      </c>
      <c r="Q21" s="36"/>
    </row>
    <row r="22" spans="1:17" ht="24.75" customHeight="1">
      <c r="A22" s="252">
        <v>4</v>
      </c>
      <c r="B22" s="245" t="s">
        <v>611</v>
      </c>
      <c r="C22" s="173">
        <v>1</v>
      </c>
      <c r="D22" s="35">
        <v>0</v>
      </c>
      <c r="E22" s="339">
        <f t="shared" si="0"/>
        <v>0</v>
      </c>
      <c r="F22" s="38">
        <f t="shared" si="1"/>
        <v>0</v>
      </c>
      <c r="G22" s="335">
        <v>2000</v>
      </c>
      <c r="H22" s="36"/>
      <c r="I22" s="36"/>
      <c r="J22" s="36"/>
      <c r="K22" s="36"/>
      <c r="L22" s="36"/>
      <c r="M22" s="36"/>
      <c r="N22" s="335">
        <f>SUM(G22:M22)</f>
        <v>2000</v>
      </c>
      <c r="O22" s="291">
        <v>0</v>
      </c>
      <c r="P22" s="74" t="s">
        <v>235</v>
      </c>
      <c r="Q22" s="36"/>
    </row>
    <row r="23" spans="1:17" ht="24.75" customHeight="1">
      <c r="A23" s="253">
        <v>5</v>
      </c>
      <c r="B23" s="245" t="s">
        <v>612</v>
      </c>
      <c r="C23" s="169">
        <v>1</v>
      </c>
      <c r="D23" s="35">
        <v>0</v>
      </c>
      <c r="E23" s="339">
        <f t="shared" si="0"/>
        <v>0</v>
      </c>
      <c r="F23" s="38">
        <f t="shared" si="1"/>
        <v>0</v>
      </c>
      <c r="G23" s="335">
        <v>2000</v>
      </c>
      <c r="H23" s="36"/>
      <c r="I23" s="36"/>
      <c r="J23" s="36"/>
      <c r="K23" s="36"/>
      <c r="L23" s="36"/>
      <c r="M23" s="36"/>
      <c r="N23" s="335">
        <f>SUM(G23:M23)</f>
        <v>2000</v>
      </c>
      <c r="O23" s="291">
        <v>0</v>
      </c>
      <c r="P23" s="74" t="s">
        <v>235</v>
      </c>
      <c r="Q23" s="36"/>
    </row>
    <row r="24" spans="1:17" ht="24.75" customHeight="1">
      <c r="A24" s="253">
        <v>6</v>
      </c>
      <c r="B24" s="94" t="s">
        <v>613</v>
      </c>
      <c r="C24" s="169">
        <v>1</v>
      </c>
      <c r="D24" s="35">
        <v>0</v>
      </c>
      <c r="E24" s="339">
        <f t="shared" si="0"/>
        <v>0</v>
      </c>
      <c r="F24" s="38">
        <f t="shared" si="1"/>
        <v>0</v>
      </c>
      <c r="G24" s="335">
        <v>2000</v>
      </c>
      <c r="H24" s="36"/>
      <c r="I24" s="36"/>
      <c r="J24" s="36"/>
      <c r="K24" s="36"/>
      <c r="L24" s="36"/>
      <c r="M24" s="36"/>
      <c r="N24" s="335">
        <f>SUM(G24:M24)</f>
        <v>2000</v>
      </c>
      <c r="O24" s="291">
        <v>0</v>
      </c>
      <c r="P24" s="74" t="s">
        <v>235</v>
      </c>
      <c r="Q24" s="36"/>
    </row>
    <row r="25" spans="1:17" ht="24.75" customHeight="1">
      <c r="A25" s="181">
        <v>7</v>
      </c>
      <c r="B25" s="85" t="s">
        <v>614</v>
      </c>
      <c r="C25" s="169">
        <v>1</v>
      </c>
      <c r="D25" s="35">
        <v>0</v>
      </c>
      <c r="E25" s="339">
        <f t="shared" si="0"/>
        <v>0</v>
      </c>
      <c r="F25" s="38">
        <f t="shared" si="1"/>
        <v>0</v>
      </c>
      <c r="G25" s="335">
        <v>3000</v>
      </c>
      <c r="H25" s="36"/>
      <c r="I25" s="36"/>
      <c r="J25" s="36"/>
      <c r="K25" s="36"/>
      <c r="L25" s="36"/>
      <c r="M25" s="36"/>
      <c r="N25" s="335">
        <f>SUM(G25:M25)</f>
        <v>3000</v>
      </c>
      <c r="O25" s="291">
        <v>0</v>
      </c>
      <c r="P25" s="74" t="s">
        <v>235</v>
      </c>
      <c r="Q25" s="36"/>
    </row>
    <row r="26" spans="1:17" ht="24.75" customHeight="1" thickBot="1">
      <c r="A26" s="36"/>
      <c r="B26" s="48" t="s">
        <v>204</v>
      </c>
      <c r="C26" s="34"/>
      <c r="D26" s="49"/>
      <c r="E26" s="60">
        <f>SUM(E19:E21)</f>
        <v>0</v>
      </c>
      <c r="F26" s="95">
        <f>SUM(F19:F22)/4</f>
        <v>0</v>
      </c>
      <c r="G26" s="36"/>
      <c r="H26" s="36"/>
      <c r="I26" s="36"/>
      <c r="J26" s="36"/>
      <c r="K26" s="36"/>
      <c r="L26" s="36"/>
      <c r="M26" s="36"/>
      <c r="N26" s="273"/>
      <c r="O26" s="273"/>
      <c r="P26" s="36"/>
      <c r="Q26" s="36"/>
    </row>
    <row r="28" spans="1:17" ht="12.75">
      <c r="A28" s="366" t="s">
        <v>208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8:Q28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3">
      <selection activeCell="E19" sqref="E19:O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354</v>
      </c>
      <c r="B13" s="5"/>
      <c r="C13" s="18"/>
      <c r="D13" s="18"/>
      <c r="E13" s="5"/>
      <c r="F13" s="5"/>
      <c r="G13" s="404" t="s">
        <v>367</v>
      </c>
      <c r="H13" s="405"/>
      <c r="I13" s="405"/>
      <c r="J13" s="405"/>
      <c r="K13" s="405"/>
      <c r="L13" s="405"/>
      <c r="M13" s="405"/>
      <c r="N13" s="405"/>
      <c r="O13" s="406"/>
      <c r="P13" s="415" t="s">
        <v>368</v>
      </c>
      <c r="Q13" s="416"/>
    </row>
    <row r="14" spans="1:17" ht="32.25" customHeight="1" thickBot="1">
      <c r="A14" s="402" t="s">
        <v>366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38.25">
      <c r="A19" s="91">
        <v>1</v>
      </c>
      <c r="B19" s="85" t="s">
        <v>564</v>
      </c>
      <c r="C19" s="103">
        <v>0.1</v>
      </c>
      <c r="D19" s="35">
        <v>0</v>
      </c>
      <c r="E19" s="339">
        <v>0</v>
      </c>
      <c r="F19" s="38">
        <f>E19</f>
        <v>0</v>
      </c>
      <c r="G19" s="32"/>
      <c r="H19" s="344">
        <v>500</v>
      </c>
      <c r="I19" s="17"/>
      <c r="J19" s="17"/>
      <c r="K19" s="17"/>
      <c r="L19" s="17"/>
      <c r="M19" s="17"/>
      <c r="N19" s="344">
        <f>H19</f>
        <v>500</v>
      </c>
      <c r="O19" s="344">
        <v>0</v>
      </c>
      <c r="P19" s="74" t="s">
        <v>607</v>
      </c>
      <c r="Q19" s="36"/>
    </row>
    <row r="20" spans="1:17" ht="12.75">
      <c r="A20" s="91"/>
      <c r="B20" s="127"/>
      <c r="C20" s="103"/>
      <c r="D20" s="35"/>
      <c r="E20" s="34"/>
      <c r="F20" s="67"/>
      <c r="G20" s="36"/>
      <c r="H20" s="36"/>
      <c r="I20" s="36"/>
      <c r="J20" s="36"/>
      <c r="K20" s="36"/>
      <c r="L20" s="36"/>
      <c r="M20" s="36"/>
      <c r="N20" s="59"/>
      <c r="O20" s="36"/>
      <c r="P20" s="74"/>
      <c r="Q20" s="36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95">
        <f>SUM(F19:F19)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E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11.00390625" style="0" customWidth="1"/>
    <col min="9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354</v>
      </c>
      <c r="B13" s="5"/>
      <c r="C13" s="18"/>
      <c r="D13" s="18"/>
      <c r="E13" s="5"/>
      <c r="F13" s="5"/>
      <c r="G13" s="404" t="s">
        <v>364</v>
      </c>
      <c r="H13" s="405"/>
      <c r="I13" s="405"/>
      <c r="J13" s="405"/>
      <c r="K13" s="405"/>
      <c r="L13" s="405"/>
      <c r="M13" s="405"/>
      <c r="N13" s="405"/>
      <c r="O13" s="406"/>
      <c r="P13" s="415" t="s">
        <v>365</v>
      </c>
      <c r="Q13" s="416"/>
    </row>
    <row r="14" spans="1:17" ht="32.25" customHeight="1" thickBot="1">
      <c r="A14" s="402" t="s">
        <v>363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1"/>
      <c r="Q18" s="374"/>
    </row>
    <row r="19" spans="1:17" ht="45.75" thickBot="1">
      <c r="A19" s="91">
        <v>1</v>
      </c>
      <c r="B19" s="85" t="s">
        <v>563</v>
      </c>
      <c r="C19" s="318">
        <v>1</v>
      </c>
      <c r="D19" s="318">
        <v>1</v>
      </c>
      <c r="E19" s="47">
        <v>0</v>
      </c>
      <c r="F19" s="38">
        <v>0</v>
      </c>
      <c r="G19" s="32"/>
      <c r="H19" s="344">
        <v>1000</v>
      </c>
      <c r="I19" s="17"/>
      <c r="J19" s="17"/>
      <c r="K19" s="17"/>
      <c r="L19" s="17"/>
      <c r="M19" s="17"/>
      <c r="N19" s="344">
        <f>H19</f>
        <v>1000</v>
      </c>
      <c r="O19" s="298"/>
      <c r="P19" s="62" t="s">
        <v>224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/>
      <c r="F21" s="44"/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3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2.00390625" style="0" bestFit="1" customWidth="1"/>
    <col min="8" max="13" width="7.7109375" style="0" customWidth="1"/>
    <col min="15" max="15" width="15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123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216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217</v>
      </c>
      <c r="B13" s="5"/>
      <c r="C13" s="18"/>
      <c r="D13" s="18"/>
      <c r="E13" s="5"/>
      <c r="F13" s="5"/>
      <c r="G13" s="404" t="s">
        <v>233</v>
      </c>
      <c r="H13" s="405"/>
      <c r="I13" s="405"/>
      <c r="J13" s="405"/>
      <c r="K13" s="405"/>
      <c r="L13" s="405"/>
      <c r="M13" s="405"/>
      <c r="N13" s="405"/>
      <c r="O13" s="406"/>
      <c r="P13" s="415" t="s">
        <v>108</v>
      </c>
      <c r="Q13" s="416"/>
    </row>
    <row r="14" spans="1:17" ht="32.25" customHeight="1" thickBot="1">
      <c r="A14" s="402" t="s">
        <v>230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414" t="s">
        <v>77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1"/>
      <c r="Q18" s="374"/>
    </row>
    <row r="19" spans="1:17" ht="71.25" customHeight="1" thickBot="1">
      <c r="A19" s="91">
        <v>1</v>
      </c>
      <c r="B19" s="94" t="s">
        <v>168</v>
      </c>
      <c r="C19" s="169">
        <v>10</v>
      </c>
      <c r="D19" s="35">
        <v>0</v>
      </c>
      <c r="E19" s="339">
        <f>D19/C19</f>
        <v>0</v>
      </c>
      <c r="F19" s="158">
        <f>E19</f>
        <v>0</v>
      </c>
      <c r="G19" s="332">
        <v>4000</v>
      </c>
      <c r="H19" s="17"/>
      <c r="I19" s="17"/>
      <c r="J19" s="17"/>
      <c r="K19" s="17"/>
      <c r="L19" s="17"/>
      <c r="M19" s="90"/>
      <c r="N19" s="279">
        <v>4000</v>
      </c>
      <c r="O19" s="285">
        <v>0</v>
      </c>
      <c r="P19" s="51" t="s">
        <v>124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338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3">
        <f>SUM(G19)</f>
        <v>4000</v>
      </c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9.421875" style="0" bestFit="1" customWidth="1"/>
    <col min="9" max="13" width="7.7109375" style="0" customWidth="1"/>
    <col min="14" max="14" width="13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298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372</v>
      </c>
      <c r="B13" s="5"/>
      <c r="C13" s="18"/>
      <c r="D13" s="18"/>
      <c r="E13" s="5"/>
      <c r="F13" s="5"/>
      <c r="G13" s="404" t="s">
        <v>370</v>
      </c>
      <c r="H13" s="405"/>
      <c r="I13" s="405"/>
      <c r="J13" s="405"/>
      <c r="K13" s="405"/>
      <c r="L13" s="405"/>
      <c r="M13" s="405"/>
      <c r="N13" s="405"/>
      <c r="O13" s="406"/>
      <c r="P13" s="415" t="s">
        <v>371</v>
      </c>
      <c r="Q13" s="416"/>
    </row>
    <row r="14" spans="1:17" ht="32.25" customHeight="1" thickBot="1">
      <c r="A14" s="402" t="s">
        <v>369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453" t="s">
        <v>206</v>
      </c>
      <c r="B16" s="454"/>
      <c r="C16" s="454"/>
      <c r="D16" s="454"/>
      <c r="E16" s="454"/>
      <c r="F16" s="454"/>
      <c r="G16" s="455" t="s">
        <v>189</v>
      </c>
      <c r="H16" s="456"/>
      <c r="I16" s="456"/>
      <c r="J16" s="456"/>
      <c r="K16" s="456"/>
      <c r="L16" s="456"/>
      <c r="M16" s="456"/>
      <c r="N16" s="456"/>
      <c r="O16" s="456"/>
      <c r="P16" s="399" t="s">
        <v>207</v>
      </c>
      <c r="Q16" s="457" t="s">
        <v>190</v>
      </c>
    </row>
    <row r="17" spans="1:17" ht="13.5" thickBot="1">
      <c r="A17" s="254"/>
      <c r="B17" s="8"/>
      <c r="C17" s="22"/>
      <c r="D17" s="22"/>
      <c r="E17" s="8"/>
      <c r="F17" s="9"/>
      <c r="G17" s="7"/>
      <c r="H17" s="8"/>
      <c r="I17" s="8"/>
      <c r="J17" s="8"/>
      <c r="K17" s="25" t="s">
        <v>205</v>
      </c>
      <c r="L17" s="25"/>
      <c r="M17" s="8"/>
      <c r="N17" s="8"/>
      <c r="O17" s="8"/>
      <c r="P17" s="400"/>
      <c r="Q17" s="458"/>
    </row>
    <row r="18" spans="1:17" ht="90" customHeight="1" thickBot="1">
      <c r="A18" s="255" t="s">
        <v>191</v>
      </c>
      <c r="B18" s="256" t="s">
        <v>192</v>
      </c>
      <c r="C18" s="257" t="s">
        <v>193</v>
      </c>
      <c r="D18" s="258" t="s">
        <v>209</v>
      </c>
      <c r="E18" s="259" t="s">
        <v>210</v>
      </c>
      <c r="F18" s="260" t="s">
        <v>194</v>
      </c>
      <c r="G18" s="261" t="s">
        <v>195</v>
      </c>
      <c r="H18" s="261" t="s">
        <v>196</v>
      </c>
      <c r="I18" s="261" t="s">
        <v>197</v>
      </c>
      <c r="J18" s="261" t="s">
        <v>198</v>
      </c>
      <c r="K18" s="261" t="s">
        <v>199</v>
      </c>
      <c r="L18" s="261" t="s">
        <v>200</v>
      </c>
      <c r="M18" s="261" t="s">
        <v>201</v>
      </c>
      <c r="N18" s="261" t="s">
        <v>202</v>
      </c>
      <c r="O18" s="261" t="s">
        <v>203</v>
      </c>
      <c r="P18" s="401"/>
      <c r="Q18" s="459"/>
    </row>
    <row r="19" spans="1:17" ht="38.25">
      <c r="A19" s="262">
        <v>1</v>
      </c>
      <c r="B19" s="263" t="s">
        <v>573</v>
      </c>
      <c r="C19" s="264">
        <v>1</v>
      </c>
      <c r="D19" s="264">
        <v>0</v>
      </c>
      <c r="E19" s="339">
        <f>D19/C19</f>
        <v>0</v>
      </c>
      <c r="F19" s="38">
        <f>E19</f>
        <v>0</v>
      </c>
      <c r="G19" s="32"/>
      <c r="H19" s="344">
        <v>500</v>
      </c>
      <c r="I19" s="17"/>
      <c r="J19" s="17"/>
      <c r="K19" s="17"/>
      <c r="L19" s="17"/>
      <c r="M19" s="17"/>
      <c r="N19" s="344">
        <f>H19</f>
        <v>500</v>
      </c>
      <c r="O19" s="344">
        <v>0</v>
      </c>
      <c r="P19" s="265" t="s">
        <v>334</v>
      </c>
      <c r="Q19" s="266"/>
    </row>
    <row r="20" spans="1:17" ht="39" customHeight="1">
      <c r="A20" s="93"/>
      <c r="B20" s="94" t="s">
        <v>574</v>
      </c>
      <c r="C20" s="92">
        <v>1</v>
      </c>
      <c r="D20" s="92">
        <v>0</v>
      </c>
      <c r="E20" s="339">
        <f>D20/C20</f>
        <v>0</v>
      </c>
      <c r="F20" s="38">
        <f>E20</f>
        <v>0</v>
      </c>
      <c r="G20" s="36"/>
      <c r="H20" s="344">
        <v>1000</v>
      </c>
      <c r="I20" s="36"/>
      <c r="J20" s="36"/>
      <c r="K20" s="36"/>
      <c r="L20" s="36"/>
      <c r="M20" s="36"/>
      <c r="N20" s="347">
        <v>1000000</v>
      </c>
      <c r="O20" s="344">
        <v>0</v>
      </c>
      <c r="P20" s="74" t="s">
        <v>334</v>
      </c>
      <c r="Q20" s="26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95">
        <f>SUM(F19:F19)</f>
        <v>0</v>
      </c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9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2.00390625" style="0" bestFit="1" customWidth="1"/>
    <col min="8" max="13" width="7.7109375" style="0" customWidth="1"/>
    <col min="14" max="14" width="12.00390625" style="0" bestFit="1" customWidth="1"/>
    <col min="15" max="15" width="12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374</v>
      </c>
      <c r="B13" s="5"/>
      <c r="C13" s="18"/>
      <c r="D13" s="18"/>
      <c r="E13" s="5"/>
      <c r="F13" s="5"/>
      <c r="G13" s="404" t="s">
        <v>376</v>
      </c>
      <c r="H13" s="405"/>
      <c r="I13" s="405"/>
      <c r="J13" s="405"/>
      <c r="K13" s="405"/>
      <c r="L13" s="405"/>
      <c r="M13" s="405"/>
      <c r="N13" s="405"/>
      <c r="O13" s="406"/>
      <c r="P13" s="415" t="s">
        <v>377</v>
      </c>
      <c r="Q13" s="416"/>
    </row>
    <row r="14" spans="1:17" ht="32.25" customHeight="1" thickBot="1">
      <c r="A14" s="402" t="s">
        <v>375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39" customHeight="1">
      <c r="A19" s="91">
        <v>1</v>
      </c>
      <c r="B19" s="94" t="s">
        <v>461</v>
      </c>
      <c r="C19" s="200">
        <v>3</v>
      </c>
      <c r="D19" s="200">
        <v>0</v>
      </c>
      <c r="E19" s="339">
        <f>D19/C19</f>
        <v>0</v>
      </c>
      <c r="F19" s="38">
        <f>E19</f>
        <v>0</v>
      </c>
      <c r="G19" s="335">
        <v>6000</v>
      </c>
      <c r="H19" s="36"/>
      <c r="I19" s="36"/>
      <c r="J19" s="36"/>
      <c r="K19" s="36"/>
      <c r="L19" s="36"/>
      <c r="M19" s="36"/>
      <c r="N19" s="335">
        <f>SUM(G19:M19)</f>
        <v>6000</v>
      </c>
      <c r="O19" s="335">
        <v>0</v>
      </c>
      <c r="P19" s="74" t="s">
        <v>312</v>
      </c>
      <c r="Q19" s="36"/>
    </row>
    <row r="20" spans="1:17" ht="22.5" customHeight="1">
      <c r="A20" s="93"/>
      <c r="B20" s="85"/>
      <c r="C20" s="92"/>
      <c r="D20" s="92"/>
      <c r="E20" s="214"/>
      <c r="F20" s="67"/>
      <c r="G20" s="36"/>
      <c r="H20" s="36"/>
      <c r="I20" s="36"/>
      <c r="J20" s="36"/>
      <c r="K20" s="36"/>
      <c r="L20" s="36"/>
      <c r="M20" s="36"/>
      <c r="N20" s="189"/>
      <c r="O20" s="189"/>
      <c r="P20" s="74"/>
      <c r="Q20" s="36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95">
        <f>SUM(F19:F19)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E13">
      <selection activeCell="M9" sqref="M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1.00390625" style="0" bestFit="1" customWidth="1"/>
    <col min="8" max="13" width="7.7109375" style="0" customWidth="1"/>
    <col min="14" max="14" width="13.00390625" style="0" bestFit="1" customWidth="1"/>
    <col min="15" max="15" width="12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374</v>
      </c>
      <c r="B13" s="5"/>
      <c r="C13" s="18"/>
      <c r="D13" s="18"/>
      <c r="E13" s="5"/>
      <c r="F13" s="5"/>
      <c r="G13" s="404" t="s">
        <v>379</v>
      </c>
      <c r="H13" s="405"/>
      <c r="I13" s="405"/>
      <c r="J13" s="405"/>
      <c r="K13" s="405"/>
      <c r="L13" s="405"/>
      <c r="M13" s="405"/>
      <c r="N13" s="405"/>
      <c r="O13" s="406"/>
      <c r="P13" s="415" t="s">
        <v>380</v>
      </c>
      <c r="Q13" s="416"/>
    </row>
    <row r="14" spans="1:17" ht="32.25" customHeight="1" thickBot="1">
      <c r="A14" s="402" t="s">
        <v>378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41.25" customHeight="1" thickBot="1">
      <c r="A19" s="91">
        <v>1</v>
      </c>
      <c r="B19" s="94" t="s">
        <v>462</v>
      </c>
      <c r="C19" s="137">
        <v>8</v>
      </c>
      <c r="D19" s="137">
        <v>0</v>
      </c>
      <c r="E19" s="339">
        <f>D19/C19</f>
        <v>0</v>
      </c>
      <c r="F19" s="38">
        <f>E19</f>
        <v>0</v>
      </c>
      <c r="G19" s="335">
        <v>6000</v>
      </c>
      <c r="H19" s="36"/>
      <c r="I19" s="36"/>
      <c r="J19" s="36"/>
      <c r="K19" s="36"/>
      <c r="L19" s="36"/>
      <c r="M19" s="36"/>
      <c r="N19" s="335">
        <f>SUM(G19:M19)</f>
        <v>6000</v>
      </c>
      <c r="O19" s="335">
        <v>0</v>
      </c>
      <c r="P19" s="74" t="s">
        <v>334</v>
      </c>
      <c r="Q19" s="68"/>
    </row>
    <row r="20" spans="1:17" ht="45" customHeight="1" thickBot="1">
      <c r="A20" s="39">
        <v>2</v>
      </c>
      <c r="B20" s="101" t="s">
        <v>463</v>
      </c>
      <c r="C20" s="47">
        <v>1</v>
      </c>
      <c r="D20" s="47">
        <v>0</v>
      </c>
      <c r="E20" s="339">
        <f>D20/C20</f>
        <v>0</v>
      </c>
      <c r="F20" s="38">
        <f>E20</f>
        <v>0</v>
      </c>
      <c r="G20" s="335">
        <v>32000</v>
      </c>
      <c r="H20" s="36"/>
      <c r="I20" s="36"/>
      <c r="J20" s="36"/>
      <c r="K20" s="36"/>
      <c r="L20" s="36"/>
      <c r="M20" s="36"/>
      <c r="N20" s="335">
        <f>SUM(G20:M20)</f>
        <v>32000</v>
      </c>
      <c r="O20" s="335">
        <v>0</v>
      </c>
      <c r="P20" s="74" t="s">
        <v>334</v>
      </c>
      <c r="Q20" s="73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71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6">
      <selection activeCell="E19" sqref="E19:O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11.57421875" style="0" bestFit="1" customWidth="1"/>
    <col min="9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>
      <c r="A9" s="419" t="s">
        <v>215</v>
      </c>
      <c r="B9" s="365"/>
      <c r="C9" s="365"/>
      <c r="D9" s="365"/>
      <c r="E9" s="365"/>
      <c r="F9" s="365"/>
      <c r="G9" s="8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374</v>
      </c>
      <c r="B13" s="5"/>
      <c r="C13" s="18"/>
      <c r="D13" s="18"/>
      <c r="E13" s="5"/>
      <c r="F13" s="5"/>
      <c r="G13" s="404" t="s">
        <v>382</v>
      </c>
      <c r="H13" s="405"/>
      <c r="I13" s="405"/>
      <c r="J13" s="405"/>
      <c r="K13" s="405"/>
      <c r="L13" s="405"/>
      <c r="M13" s="405"/>
      <c r="N13" s="405"/>
      <c r="O13" s="406"/>
      <c r="P13" s="415" t="s">
        <v>383</v>
      </c>
      <c r="Q13" s="416"/>
    </row>
    <row r="14" spans="1:17" ht="32.25" customHeight="1" thickBot="1">
      <c r="A14" s="402" t="s">
        <v>381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51" customHeight="1" thickBot="1">
      <c r="A19" s="91">
        <v>1</v>
      </c>
      <c r="B19" s="85" t="s">
        <v>464</v>
      </c>
      <c r="C19" s="108">
        <v>1</v>
      </c>
      <c r="D19" s="35">
        <v>0</v>
      </c>
      <c r="E19" s="339">
        <f>D19/C19</f>
        <v>0</v>
      </c>
      <c r="F19" s="38">
        <f>E19</f>
        <v>0</v>
      </c>
      <c r="G19" s="32"/>
      <c r="H19" s="344">
        <v>1000</v>
      </c>
      <c r="I19" s="17"/>
      <c r="J19" s="17"/>
      <c r="K19" s="17"/>
      <c r="L19" s="17"/>
      <c r="M19" s="17"/>
      <c r="N19" s="344">
        <f>SUM(H19:M19)</f>
        <v>1000</v>
      </c>
      <c r="O19" s="344">
        <v>0</v>
      </c>
      <c r="P19" s="62" t="s">
        <v>312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4:Q22"/>
  <sheetViews>
    <sheetView zoomScale="75" zoomScaleNormal="75" zoomScalePageLayoutView="0" workbookViewId="0" topLeftCell="D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9.8515625" style="0" bestFit="1" customWidth="1"/>
    <col min="9" max="13" width="7.7109375" style="0" customWidth="1"/>
    <col min="14" max="14" width="12.00390625" style="0" bestFit="1" customWidth="1"/>
    <col min="15" max="15" width="12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374</v>
      </c>
      <c r="B13" s="5"/>
      <c r="C13" s="18"/>
      <c r="D13" s="18"/>
      <c r="E13" s="5"/>
      <c r="F13" s="5"/>
      <c r="G13" s="404" t="s">
        <v>385</v>
      </c>
      <c r="H13" s="405"/>
      <c r="I13" s="405"/>
      <c r="J13" s="405"/>
      <c r="K13" s="405"/>
      <c r="L13" s="405"/>
      <c r="M13" s="405"/>
      <c r="N13" s="405"/>
      <c r="O13" s="406"/>
      <c r="P13" s="415" t="s">
        <v>386</v>
      </c>
      <c r="Q13" s="416"/>
    </row>
    <row r="14" spans="1:17" ht="32.25" customHeight="1" thickBot="1">
      <c r="A14" s="402" t="s">
        <v>384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39" customHeight="1" thickBot="1">
      <c r="A19" s="91">
        <v>1</v>
      </c>
      <c r="B19" s="94" t="s">
        <v>465</v>
      </c>
      <c r="C19" s="137">
        <v>1</v>
      </c>
      <c r="D19" s="137">
        <v>0</v>
      </c>
      <c r="E19" s="339">
        <f>D19/C19</f>
        <v>0</v>
      </c>
      <c r="F19" s="38">
        <f>E19</f>
        <v>0</v>
      </c>
      <c r="G19" s="32"/>
      <c r="H19" s="344">
        <v>2000</v>
      </c>
      <c r="I19" s="17"/>
      <c r="J19" s="17"/>
      <c r="K19" s="17"/>
      <c r="L19" s="17"/>
      <c r="M19" s="17"/>
      <c r="N19" s="344">
        <f>SUM(H19:M19)</f>
        <v>2000</v>
      </c>
      <c r="O19" s="344">
        <v>0</v>
      </c>
      <c r="P19" s="74" t="s">
        <v>312</v>
      </c>
      <c r="Q19" s="68"/>
    </row>
    <row r="20" spans="1:17" ht="24.75" customHeight="1" thickBot="1">
      <c r="A20" s="40"/>
      <c r="B20" s="41" t="s">
        <v>204</v>
      </c>
      <c r="C20" s="42"/>
      <c r="D20" s="43"/>
      <c r="E20" s="60">
        <f>SUM(E19:E19)</f>
        <v>0</v>
      </c>
      <c r="F20" s="44">
        <f>SUM(F19:F19)</f>
        <v>0</v>
      </c>
      <c r="G20" s="33"/>
      <c r="H20" s="26"/>
      <c r="I20" s="26"/>
      <c r="J20" s="26"/>
      <c r="K20" s="26"/>
      <c r="L20" s="26"/>
      <c r="M20" s="26"/>
      <c r="N20" s="26"/>
      <c r="O20" s="26"/>
      <c r="P20" s="71"/>
      <c r="Q20" s="27"/>
    </row>
    <row r="22" spans="1:17" ht="12.75">
      <c r="A22" s="366" t="s">
        <v>208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2:Q22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0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9.8515625" style="0" bestFit="1" customWidth="1"/>
    <col min="8" max="13" width="7.7109375" style="0" customWidth="1"/>
    <col min="14" max="14" width="14.00390625" style="0" bestFit="1" customWidth="1"/>
    <col min="15" max="15" width="12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>
      <c r="A9" s="419" t="s">
        <v>215</v>
      </c>
      <c r="B9" s="365"/>
      <c r="C9" s="365"/>
      <c r="D9" s="365"/>
      <c r="E9" s="365"/>
      <c r="F9" s="365"/>
      <c r="G9" s="8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374</v>
      </c>
      <c r="B13" s="5"/>
      <c r="C13" s="18"/>
      <c r="D13" s="18"/>
      <c r="E13" s="5"/>
      <c r="F13" s="5"/>
      <c r="G13" s="404" t="s">
        <v>389</v>
      </c>
      <c r="H13" s="405"/>
      <c r="I13" s="405"/>
      <c r="J13" s="405"/>
      <c r="K13" s="405"/>
      <c r="L13" s="405"/>
      <c r="M13" s="405"/>
      <c r="N13" s="405"/>
      <c r="O13" s="406"/>
      <c r="P13" s="415" t="s">
        <v>390</v>
      </c>
      <c r="Q13" s="416"/>
    </row>
    <row r="14" spans="1:17" ht="32.25" customHeight="1" thickBot="1">
      <c r="A14" s="402" t="s">
        <v>388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39" thickBot="1">
      <c r="A19" s="37">
        <v>1</v>
      </c>
      <c r="B19" s="46" t="s">
        <v>387</v>
      </c>
      <c r="C19" s="66">
        <v>10</v>
      </c>
      <c r="D19" s="35">
        <v>0</v>
      </c>
      <c r="E19" s="339">
        <f>D19/C19</f>
        <v>0</v>
      </c>
      <c r="F19" s="38">
        <f>E19</f>
        <v>0</v>
      </c>
      <c r="G19" s="32"/>
      <c r="H19" s="17"/>
      <c r="I19" s="17"/>
      <c r="J19" s="17"/>
      <c r="K19" s="17"/>
      <c r="L19" s="17"/>
      <c r="M19" s="17"/>
      <c r="N19" s="338">
        <v>0</v>
      </c>
      <c r="O19" s="338">
        <v>0</v>
      </c>
      <c r="P19" s="62" t="s">
        <v>312</v>
      </c>
      <c r="Q19" s="52"/>
    </row>
    <row r="20" spans="1:17" ht="39.75" customHeight="1" thickBot="1">
      <c r="A20" s="39">
        <v>2</v>
      </c>
      <c r="B20" s="228" t="s">
        <v>605</v>
      </c>
      <c r="C20" s="34"/>
      <c r="D20" s="35"/>
      <c r="E20" s="34"/>
      <c r="F20" s="38"/>
      <c r="G20" s="338">
        <v>5000</v>
      </c>
      <c r="H20" s="30"/>
      <c r="I20" s="30"/>
      <c r="J20" s="30"/>
      <c r="K20" s="30"/>
      <c r="L20" s="30"/>
      <c r="M20" s="30"/>
      <c r="N20" s="338">
        <f>SUM(G20:M20)</f>
        <v>5000</v>
      </c>
      <c r="O20" s="338">
        <v>0</v>
      </c>
      <c r="P20" s="62" t="s">
        <v>312</v>
      </c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6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374</v>
      </c>
      <c r="B13" s="5"/>
      <c r="C13" s="18"/>
      <c r="D13" s="18"/>
      <c r="E13" s="5"/>
      <c r="F13" s="5"/>
      <c r="G13" s="404" t="s">
        <v>392</v>
      </c>
      <c r="H13" s="405"/>
      <c r="I13" s="405"/>
      <c r="J13" s="405"/>
      <c r="K13" s="405"/>
      <c r="L13" s="405"/>
      <c r="M13" s="405"/>
      <c r="N13" s="405"/>
      <c r="O13" s="406"/>
      <c r="P13" s="415" t="s">
        <v>393</v>
      </c>
      <c r="Q13" s="416"/>
    </row>
    <row r="14" spans="1:17" ht="32.25" customHeight="1" thickBot="1">
      <c r="A14" s="402" t="s">
        <v>391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47.25" customHeight="1" thickBot="1">
      <c r="A19" s="91">
        <v>1</v>
      </c>
      <c r="B19" s="94" t="s">
        <v>466</v>
      </c>
      <c r="C19" s="108">
        <v>1</v>
      </c>
      <c r="D19" s="35">
        <v>0</v>
      </c>
      <c r="E19" s="339">
        <f>D19/C19</f>
        <v>0</v>
      </c>
      <c r="F19" s="38">
        <f>E19</f>
        <v>0</v>
      </c>
      <c r="G19" s="32"/>
      <c r="H19" s="355">
        <v>500</v>
      </c>
      <c r="I19" s="17"/>
      <c r="J19" s="17"/>
      <c r="K19" s="17"/>
      <c r="L19" s="17"/>
      <c r="M19" s="17"/>
      <c r="N19" s="355">
        <f>SUM(H19:M19)</f>
        <v>500</v>
      </c>
      <c r="O19" s="355">
        <v>0</v>
      </c>
      <c r="P19" s="62" t="s">
        <v>312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11.57421875" style="0" bestFit="1" customWidth="1"/>
    <col min="9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374</v>
      </c>
      <c r="B13" s="5"/>
      <c r="C13" s="18"/>
      <c r="D13" s="18"/>
      <c r="E13" s="5"/>
      <c r="F13" s="5"/>
      <c r="G13" s="404" t="s">
        <v>396</v>
      </c>
      <c r="H13" s="405"/>
      <c r="I13" s="405"/>
      <c r="J13" s="405"/>
      <c r="K13" s="405"/>
      <c r="L13" s="405"/>
      <c r="M13" s="405"/>
      <c r="N13" s="405"/>
      <c r="O13" s="406"/>
      <c r="P13" s="415" t="s">
        <v>395</v>
      </c>
      <c r="Q13" s="416"/>
    </row>
    <row r="14" spans="1:17" ht="32.25" customHeight="1" thickBot="1">
      <c r="A14" s="402" t="s">
        <v>394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51" customHeight="1" thickBot="1">
      <c r="A19" s="91">
        <v>1</v>
      </c>
      <c r="B19" s="94" t="s">
        <v>467</v>
      </c>
      <c r="C19" s="108">
        <v>1</v>
      </c>
      <c r="D19" s="34">
        <v>0</v>
      </c>
      <c r="E19" s="339">
        <f>D19/C19</f>
        <v>0</v>
      </c>
      <c r="F19" s="38">
        <f>E19</f>
        <v>0</v>
      </c>
      <c r="G19" s="32"/>
      <c r="H19" s="344">
        <v>1000</v>
      </c>
      <c r="I19" s="17"/>
      <c r="J19" s="17"/>
      <c r="K19" s="17"/>
      <c r="L19" s="17"/>
      <c r="M19" s="17"/>
      <c r="N19" s="344">
        <f>SUM(H19:M19)</f>
        <v>1000</v>
      </c>
      <c r="O19" s="344">
        <v>0</v>
      </c>
      <c r="P19" s="62" t="s">
        <v>312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4:Q24"/>
  <sheetViews>
    <sheetView zoomScale="75" zoomScaleNormal="75" zoomScalePageLayoutView="0" workbookViewId="0" topLeftCell="C4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1.57421875" style="0" bestFit="1" customWidth="1"/>
    <col min="8" max="13" width="7.7109375" style="0" customWidth="1"/>
    <col min="14" max="14" width="12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374</v>
      </c>
      <c r="B13" s="5"/>
      <c r="C13" s="18"/>
      <c r="D13" s="18"/>
      <c r="E13" s="5"/>
      <c r="F13" s="5"/>
      <c r="G13" s="404" t="s">
        <v>398</v>
      </c>
      <c r="H13" s="405"/>
      <c r="I13" s="405"/>
      <c r="J13" s="405"/>
      <c r="K13" s="405"/>
      <c r="L13" s="405"/>
      <c r="M13" s="405"/>
      <c r="N13" s="405"/>
      <c r="O13" s="406"/>
      <c r="P13" s="415" t="s">
        <v>399</v>
      </c>
      <c r="Q13" s="416"/>
    </row>
    <row r="14" spans="1:17" ht="32.25" customHeight="1" thickBot="1">
      <c r="A14" s="402" t="s">
        <v>397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39" customHeight="1">
      <c r="A19" s="91">
        <v>1</v>
      </c>
      <c r="B19" s="94" t="s">
        <v>468</v>
      </c>
      <c r="C19" s="143">
        <v>0.9</v>
      </c>
      <c r="D19" s="143">
        <v>0</v>
      </c>
      <c r="E19" s="339">
        <f>D19/C19</f>
        <v>0</v>
      </c>
      <c r="F19" s="38">
        <f>E19</f>
        <v>0</v>
      </c>
      <c r="G19" s="335">
        <v>1409</v>
      </c>
      <c r="H19" s="36"/>
      <c r="I19" s="36"/>
      <c r="J19" s="36"/>
      <c r="K19" s="36"/>
      <c r="L19" s="36"/>
      <c r="M19" s="139"/>
      <c r="N19" s="335">
        <f aca="true" t="shared" si="0" ref="N19:O21">G19</f>
        <v>1409</v>
      </c>
      <c r="O19" s="335">
        <f t="shared" si="0"/>
        <v>0</v>
      </c>
      <c r="P19" s="199" t="s">
        <v>312</v>
      </c>
      <c r="Q19" s="36"/>
    </row>
    <row r="20" spans="1:17" ht="42" customHeight="1">
      <c r="A20" s="91">
        <v>2</v>
      </c>
      <c r="B20" s="94" t="s">
        <v>469</v>
      </c>
      <c r="C20" s="143">
        <v>0.9</v>
      </c>
      <c r="D20" s="143">
        <v>0</v>
      </c>
      <c r="E20" s="339">
        <f>D20/C20</f>
        <v>0</v>
      </c>
      <c r="F20" s="38">
        <f>E20</f>
        <v>0</v>
      </c>
      <c r="G20" s="335">
        <v>500</v>
      </c>
      <c r="H20" s="36"/>
      <c r="I20" s="36"/>
      <c r="J20" s="36"/>
      <c r="K20" s="36"/>
      <c r="L20" s="36"/>
      <c r="M20" s="139"/>
      <c r="N20" s="335">
        <f t="shared" si="0"/>
        <v>500</v>
      </c>
      <c r="O20" s="335">
        <f t="shared" si="0"/>
        <v>0</v>
      </c>
      <c r="P20" s="199" t="s">
        <v>312</v>
      </c>
      <c r="Q20" s="36"/>
    </row>
    <row r="21" spans="1:17" ht="37.5" customHeight="1">
      <c r="A21" s="93">
        <v>3</v>
      </c>
      <c r="B21" s="94" t="s">
        <v>470</v>
      </c>
      <c r="C21" s="120">
        <v>0.9</v>
      </c>
      <c r="D21" s="120">
        <v>0</v>
      </c>
      <c r="E21" s="339">
        <f>D21/C21</f>
        <v>0</v>
      </c>
      <c r="F21" s="38">
        <f>E21</f>
        <v>0</v>
      </c>
      <c r="G21" s="335">
        <v>2000</v>
      </c>
      <c r="H21" s="36"/>
      <c r="I21" s="36"/>
      <c r="J21" s="36"/>
      <c r="K21" s="36"/>
      <c r="L21" s="36"/>
      <c r="M21" s="139"/>
      <c r="N21" s="335">
        <f t="shared" si="0"/>
        <v>2000</v>
      </c>
      <c r="O21" s="335">
        <f t="shared" si="0"/>
        <v>0</v>
      </c>
      <c r="P21" s="199" t="s">
        <v>312</v>
      </c>
      <c r="Q21" s="36"/>
    </row>
    <row r="22" spans="1:17" ht="24.75" customHeight="1" thickBot="1">
      <c r="A22" s="40"/>
      <c r="B22" s="41" t="s">
        <v>204</v>
      </c>
      <c r="C22" s="42"/>
      <c r="D22" s="43"/>
      <c r="E22" s="60">
        <f>SUM(E19:E21)</f>
        <v>0</v>
      </c>
      <c r="F22" s="95">
        <f>SUM(F19:F21)/3</f>
        <v>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4" spans="1:17" ht="12.75">
      <c r="A24" s="366" t="s">
        <v>208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</row>
  </sheetData>
  <sheetProtection/>
  <mergeCells count="18">
    <mergeCell ref="A24:Q24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9.421875" style="0" bestFit="1" customWidth="1"/>
    <col min="9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374</v>
      </c>
      <c r="B13" s="5"/>
      <c r="C13" s="18"/>
      <c r="D13" s="18"/>
      <c r="E13" s="5"/>
      <c r="F13" s="5"/>
      <c r="G13" s="404" t="s">
        <v>404</v>
      </c>
      <c r="H13" s="405"/>
      <c r="I13" s="405"/>
      <c r="J13" s="405"/>
      <c r="K13" s="405"/>
      <c r="L13" s="405"/>
      <c r="M13" s="405"/>
      <c r="N13" s="405"/>
      <c r="O13" s="406"/>
      <c r="P13" s="415" t="s">
        <v>0</v>
      </c>
      <c r="Q13" s="416"/>
    </row>
    <row r="14" spans="1:17" ht="32.25" customHeight="1" thickBot="1">
      <c r="A14" s="402" t="s">
        <v>403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41.25" customHeight="1" thickBot="1">
      <c r="A19" s="91">
        <v>1</v>
      </c>
      <c r="B19" s="94" t="s">
        <v>472</v>
      </c>
      <c r="C19" s="108">
        <v>1</v>
      </c>
      <c r="D19" s="35">
        <v>0</v>
      </c>
      <c r="E19" s="339">
        <f>D19/C19</f>
        <v>0</v>
      </c>
      <c r="F19" s="38">
        <f>E19</f>
        <v>0</v>
      </c>
      <c r="G19" s="32"/>
      <c r="H19" s="344">
        <v>1000</v>
      </c>
      <c r="I19" s="17"/>
      <c r="J19" s="17"/>
      <c r="K19" s="17"/>
      <c r="L19" s="17"/>
      <c r="M19" s="17"/>
      <c r="N19" s="344">
        <f>SUM(H19:M19)</f>
        <v>1000</v>
      </c>
      <c r="O19" s="344">
        <v>0</v>
      </c>
      <c r="P19" s="62" t="s">
        <v>312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E4">
      <selection activeCell="M11" sqref="M11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1.421875" style="0" customWidth="1"/>
    <col min="8" max="12" width="7.7109375" style="0" customWidth="1"/>
    <col min="13" max="13" width="10.28125" style="0" customWidth="1"/>
    <col min="14" max="14" width="13.00390625" style="0" bestFit="1" customWidth="1"/>
    <col min="15" max="15" width="14.14062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123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5" ht="12.75">
      <c r="A10" s="24" t="s">
        <v>213</v>
      </c>
      <c r="B10" s="24"/>
      <c r="M10" s="24" t="s">
        <v>639</v>
      </c>
      <c r="N10" s="24"/>
      <c r="O10" s="271"/>
    </row>
    <row r="11" ht="13.5" thickBot="1"/>
    <row r="12" spans="1:17" ht="19.5" customHeight="1" thickBot="1">
      <c r="A12" s="1" t="s">
        <v>216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217</v>
      </c>
      <c r="B13" s="5"/>
      <c r="C13" s="18"/>
      <c r="D13" s="18"/>
      <c r="E13" s="5"/>
      <c r="F13" s="5"/>
      <c r="G13" s="404" t="s">
        <v>232</v>
      </c>
      <c r="H13" s="405"/>
      <c r="I13" s="405"/>
      <c r="J13" s="405"/>
      <c r="K13" s="405"/>
      <c r="L13" s="405"/>
      <c r="M13" s="405"/>
      <c r="N13" s="405"/>
      <c r="O13" s="406"/>
      <c r="P13" s="415" t="s">
        <v>109</v>
      </c>
      <c r="Q13" s="416"/>
    </row>
    <row r="14" spans="1:17" ht="32.25" customHeight="1" thickBot="1">
      <c r="A14" s="402" t="s">
        <v>231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414" t="s">
        <v>77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64.5" customHeight="1" thickBot="1">
      <c r="A19" s="91">
        <v>1</v>
      </c>
      <c r="B19" s="85" t="s">
        <v>169</v>
      </c>
      <c r="C19" s="169">
        <v>500</v>
      </c>
      <c r="D19" s="35">
        <v>0</v>
      </c>
      <c r="E19" s="339">
        <f>D19/C19</f>
        <v>0</v>
      </c>
      <c r="F19" s="158">
        <f>E19</f>
        <v>0</v>
      </c>
      <c r="G19" s="332">
        <v>26000</v>
      </c>
      <c r="H19" s="17"/>
      <c r="I19" s="17"/>
      <c r="J19" s="17"/>
      <c r="K19" s="17"/>
      <c r="L19" s="17"/>
      <c r="M19" s="332">
        <v>1000</v>
      </c>
      <c r="N19" s="332">
        <f>M19+G19</f>
        <v>27000</v>
      </c>
      <c r="O19" s="282">
        <v>0</v>
      </c>
      <c r="P19" s="87" t="s">
        <v>124</v>
      </c>
      <c r="Q19" s="286"/>
    </row>
    <row r="20" spans="1:17" ht="27" customHeight="1" thickBot="1">
      <c r="A20" s="93"/>
      <c r="B20" s="85"/>
      <c r="C20" s="169"/>
      <c r="D20" s="35"/>
      <c r="E20" s="226"/>
      <c r="F20" s="170"/>
      <c r="G20" s="338"/>
      <c r="H20" s="30"/>
      <c r="I20" s="30"/>
      <c r="J20" s="30"/>
      <c r="K20" s="30"/>
      <c r="L20" s="30"/>
      <c r="M20" s="30"/>
      <c r="N20" s="50"/>
      <c r="O20" s="50"/>
      <c r="P20" s="51"/>
      <c r="Q20" s="27"/>
    </row>
    <row r="21" spans="1:17" ht="24.75" customHeight="1" thickBot="1">
      <c r="A21" s="40"/>
      <c r="B21" s="41" t="s">
        <v>204</v>
      </c>
      <c r="C21" s="42"/>
      <c r="D21" s="43"/>
      <c r="E21" s="60"/>
      <c r="F21" s="44">
        <f>SUM(F19:F20)/1</f>
        <v>0</v>
      </c>
      <c r="G21" s="333">
        <f>SUM(G19)</f>
        <v>26000</v>
      </c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23:Q23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/>
  <pageMargins left="0.9902777777777778" right="0.7298611111111112" top="0.4902777777777778" bottom="0.7875" header="0.5118055555555556" footer="0.5118055555555556"/>
  <pageSetup horizontalDpi="300" verticalDpi="300" orientation="landscape" paperSize="14" scale="55" r:id="rId4"/>
  <drawing r:id="rId3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">
      <selection activeCell="A8" sqref="A8:F8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9.8515625" style="0" bestFit="1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374</v>
      </c>
      <c r="B13" s="5"/>
      <c r="C13" s="18"/>
      <c r="D13" s="18"/>
      <c r="E13" s="5"/>
      <c r="F13" s="5"/>
      <c r="G13" s="404" t="s">
        <v>402</v>
      </c>
      <c r="H13" s="405"/>
      <c r="I13" s="405"/>
      <c r="J13" s="405"/>
      <c r="K13" s="405"/>
      <c r="L13" s="405"/>
      <c r="M13" s="405"/>
      <c r="N13" s="405"/>
      <c r="O13" s="406"/>
      <c r="P13" s="415" t="s">
        <v>401</v>
      </c>
      <c r="Q13" s="416"/>
    </row>
    <row r="14" spans="1:17" ht="32.25" customHeight="1" thickBot="1">
      <c r="A14" s="402" t="s">
        <v>400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51" customHeight="1" thickBot="1">
      <c r="A19" s="91">
        <v>1</v>
      </c>
      <c r="B19" s="94" t="s">
        <v>471</v>
      </c>
      <c r="C19" s="108">
        <v>10</v>
      </c>
      <c r="D19" s="35">
        <v>0</v>
      </c>
      <c r="E19" s="339">
        <f>D19/C19</f>
        <v>0</v>
      </c>
      <c r="F19" s="38">
        <f>E19</f>
        <v>0</v>
      </c>
      <c r="G19" s="335">
        <v>2000</v>
      </c>
      <c r="H19" s="36"/>
      <c r="I19" s="36"/>
      <c r="J19" s="36"/>
      <c r="K19" s="36"/>
      <c r="L19" s="36"/>
      <c r="M19" s="139"/>
      <c r="N19" s="335">
        <f>G19</f>
        <v>2000</v>
      </c>
      <c r="O19" s="335">
        <f>H19</f>
        <v>0</v>
      </c>
      <c r="P19" s="62" t="s">
        <v>312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A1">
      <selection activeCell="E6" sqref="E6:K6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156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">
        <v>218</v>
      </c>
      <c r="N9" s="19"/>
    </row>
    <row r="10" spans="1:14" ht="12.75">
      <c r="A10" s="24" t="s">
        <v>213</v>
      </c>
      <c r="B10" s="24"/>
      <c r="M10" s="24" t="s">
        <v>219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374</v>
      </c>
      <c r="B13" s="5"/>
      <c r="C13" s="18"/>
      <c r="D13" s="18"/>
      <c r="E13" s="5"/>
      <c r="F13" s="5"/>
      <c r="G13" s="404" t="s">
        <v>3</v>
      </c>
      <c r="H13" s="405"/>
      <c r="I13" s="405"/>
      <c r="J13" s="405"/>
      <c r="K13" s="405"/>
      <c r="L13" s="405"/>
      <c r="M13" s="405"/>
      <c r="N13" s="405"/>
      <c r="O13" s="406"/>
      <c r="P13" s="415" t="s">
        <v>4</v>
      </c>
      <c r="Q13" s="416"/>
    </row>
    <row r="14" spans="1:17" ht="32.25" customHeight="1" thickBot="1">
      <c r="A14" s="402" t="s">
        <v>2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1"/>
      <c r="Q18" s="374"/>
    </row>
    <row r="19" spans="1:17" ht="84.75" thickBot="1">
      <c r="A19" s="37">
        <v>1</v>
      </c>
      <c r="B19" s="80" t="s">
        <v>1</v>
      </c>
      <c r="C19" s="66">
        <v>1</v>
      </c>
      <c r="D19" s="35"/>
      <c r="E19" s="34"/>
      <c r="F19" s="38"/>
      <c r="G19" s="32"/>
      <c r="H19" s="17"/>
      <c r="I19" s="17"/>
      <c r="J19" s="17"/>
      <c r="K19" s="17"/>
      <c r="L19" s="17"/>
      <c r="M19" s="17"/>
      <c r="N19" s="59">
        <v>2000</v>
      </c>
      <c r="O19" s="17"/>
      <c r="P19" s="62" t="s">
        <v>312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/>
  <pageMargins left="0.9902777777777778" right="0.7298611111111112" top="0.4902777777777778" bottom="0.7875" header="0.5118055555555556" footer="0.5118055555555556"/>
  <pageSetup horizontalDpi="300" verticalDpi="300" orientation="landscape" paperSize="14" scale="60" r:id="rId4"/>
  <drawing r:id="rId3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8"/>
  <sheetViews>
    <sheetView zoomScale="75" zoomScaleNormal="75" zoomScalePageLayoutView="0" workbookViewId="0" topLeftCell="C1">
      <selection activeCell="M10" sqref="M10"/>
    </sheetView>
  </sheetViews>
  <sheetFormatPr defaultColWidth="11.421875" defaultRowHeight="12.75"/>
  <cols>
    <col min="2" max="2" width="34.140625" style="0" customWidth="1"/>
    <col min="3" max="3" width="15.57421875" style="145" customWidth="1"/>
    <col min="4" max="4" width="14.57421875" style="0" customWidth="1"/>
    <col min="5" max="5" width="15.7109375" style="0" customWidth="1"/>
    <col min="6" max="6" width="14.140625" style="0" customWidth="1"/>
    <col min="7" max="7" width="6.57421875" style="0" customWidth="1"/>
    <col min="8" max="8" width="9.8515625" style="0" bestFit="1" customWidth="1"/>
    <col min="9" max="9" width="8.140625" style="0" customWidth="1"/>
    <col min="10" max="10" width="8.7109375" style="0" customWidth="1"/>
    <col min="11" max="11" width="9.140625" style="0" customWidth="1"/>
    <col min="12" max="12" width="8.7109375" style="0" customWidth="1"/>
    <col min="13" max="13" width="9.00390625" style="0" customWidth="1"/>
    <col min="14" max="14" width="11.140625" style="0" customWidth="1"/>
    <col min="15" max="15" width="12.8515625" style="0" bestFit="1" customWidth="1"/>
    <col min="16" max="16" width="19.00390625" style="0" customWidth="1"/>
    <col min="17" max="17" width="18.7109375" style="0" customWidth="1"/>
  </cols>
  <sheetData>
    <row r="1" ht="12.75">
      <c r="D1" s="20"/>
    </row>
    <row r="2" ht="12.75">
      <c r="D2" s="20"/>
    </row>
    <row r="3" ht="12.75">
      <c r="D3" s="20"/>
    </row>
    <row r="4" spans="1:17" ht="12.75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2.75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4:17" ht="12.75">
      <c r="D6" s="20"/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2.75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3.5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3.5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D10" s="20"/>
      <c r="M10" s="24" t="s">
        <v>638</v>
      </c>
      <c r="N10" s="24"/>
    </row>
    <row r="11" ht="13.5" thickBot="1">
      <c r="D11" s="20"/>
    </row>
    <row r="12" spans="1:17" ht="13.5" thickBot="1">
      <c r="A12" s="1" t="s">
        <v>373</v>
      </c>
      <c r="B12" s="2"/>
      <c r="C12" s="2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12.75">
      <c r="A13" s="4" t="s">
        <v>374</v>
      </c>
      <c r="B13" s="5"/>
      <c r="C13" s="5"/>
      <c r="D13" s="18"/>
      <c r="E13" s="5"/>
      <c r="F13" s="5"/>
      <c r="G13" s="404" t="s">
        <v>484</v>
      </c>
      <c r="H13" s="405"/>
      <c r="I13" s="405"/>
      <c r="J13" s="405"/>
      <c r="K13" s="405"/>
      <c r="L13" s="405"/>
      <c r="M13" s="405"/>
      <c r="N13" s="405"/>
      <c r="O13" s="406"/>
      <c r="P13" s="415" t="s">
        <v>7</v>
      </c>
      <c r="Q13" s="416"/>
    </row>
    <row r="14" spans="1:17" ht="13.5" thickBot="1">
      <c r="A14" s="402" t="s">
        <v>483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>
      <c r="D15" s="20"/>
    </row>
    <row r="16" spans="1:17" ht="13.5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146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s="115" customFormat="1" ht="80.25" customHeight="1">
      <c r="A18" s="110" t="s">
        <v>191</v>
      </c>
      <c r="B18" s="111" t="s">
        <v>192</v>
      </c>
      <c r="C18" s="147" t="s">
        <v>193</v>
      </c>
      <c r="D18" s="112" t="s">
        <v>209</v>
      </c>
      <c r="E18" s="113" t="s">
        <v>210</v>
      </c>
      <c r="F18" s="114" t="s">
        <v>194</v>
      </c>
      <c r="G18" s="144" t="s">
        <v>195</v>
      </c>
      <c r="H18" s="144" t="s">
        <v>196</v>
      </c>
      <c r="I18" s="144" t="s">
        <v>197</v>
      </c>
      <c r="J18" s="144" t="s">
        <v>198</v>
      </c>
      <c r="K18" s="144" t="s">
        <v>199</v>
      </c>
      <c r="L18" s="144" t="s">
        <v>200</v>
      </c>
      <c r="M18" s="144" t="s">
        <v>201</v>
      </c>
      <c r="N18" s="144" t="s">
        <v>202</v>
      </c>
      <c r="O18" s="144" t="s">
        <v>203</v>
      </c>
      <c r="P18" s="400"/>
      <c r="Q18" s="374"/>
    </row>
    <row r="19" spans="1:17" ht="39.75" customHeight="1">
      <c r="A19" s="91">
        <v>1</v>
      </c>
      <c r="B19" s="85" t="s">
        <v>474</v>
      </c>
      <c r="C19" s="137">
        <v>1</v>
      </c>
      <c r="D19" s="137">
        <v>0</v>
      </c>
      <c r="E19" s="339">
        <f>D19/C19</f>
        <v>0</v>
      </c>
      <c r="F19" s="38">
        <f>E19</f>
        <v>0</v>
      </c>
      <c r="G19" s="36"/>
      <c r="H19" s="335">
        <v>3000</v>
      </c>
      <c r="I19" s="36"/>
      <c r="J19" s="36"/>
      <c r="K19" s="36"/>
      <c r="L19" s="36"/>
      <c r="M19" s="36"/>
      <c r="N19" s="335">
        <f aca="true" t="shared" si="0" ref="N19:N32">H19</f>
        <v>3000</v>
      </c>
      <c r="O19" s="335">
        <v>0</v>
      </c>
      <c r="P19" s="74" t="s">
        <v>312</v>
      </c>
      <c r="Q19" s="36"/>
    </row>
    <row r="20" spans="1:17" ht="39.75" customHeight="1">
      <c r="A20" s="91">
        <v>2</v>
      </c>
      <c r="B20" s="85" t="s">
        <v>475</v>
      </c>
      <c r="C20" s="137">
        <v>1</v>
      </c>
      <c r="D20" s="137">
        <v>0</v>
      </c>
      <c r="E20" s="339">
        <f aca="true" t="shared" si="1" ref="E20:E32">D20/C20</f>
        <v>0</v>
      </c>
      <c r="F20" s="38">
        <f aca="true" t="shared" si="2" ref="F20:F32">E20</f>
        <v>0</v>
      </c>
      <c r="G20" s="36"/>
      <c r="H20" s="335">
        <v>1000</v>
      </c>
      <c r="I20" s="36"/>
      <c r="J20" s="36"/>
      <c r="K20" s="36"/>
      <c r="L20" s="36"/>
      <c r="M20" s="36"/>
      <c r="N20" s="335">
        <f t="shared" si="0"/>
        <v>1000</v>
      </c>
      <c r="O20" s="335">
        <v>0</v>
      </c>
      <c r="P20" s="74" t="s">
        <v>312</v>
      </c>
      <c r="Q20" s="36"/>
    </row>
    <row r="21" spans="1:17" ht="39" customHeight="1">
      <c r="A21" s="91">
        <v>3</v>
      </c>
      <c r="B21" s="85" t="s">
        <v>476</v>
      </c>
      <c r="C21" s="137">
        <v>1</v>
      </c>
      <c r="D21" s="137">
        <v>0</v>
      </c>
      <c r="E21" s="339">
        <f t="shared" si="1"/>
        <v>0</v>
      </c>
      <c r="F21" s="38">
        <f t="shared" si="2"/>
        <v>0</v>
      </c>
      <c r="G21" s="36"/>
      <c r="H21" s="335">
        <v>7000</v>
      </c>
      <c r="I21" s="36"/>
      <c r="J21" s="36"/>
      <c r="K21" s="36"/>
      <c r="L21" s="36"/>
      <c r="M21" s="36"/>
      <c r="N21" s="335">
        <f t="shared" si="0"/>
        <v>7000</v>
      </c>
      <c r="O21" s="335">
        <v>0</v>
      </c>
      <c r="P21" s="74" t="s">
        <v>312</v>
      </c>
      <c r="Q21" s="36"/>
    </row>
    <row r="22" spans="1:17" ht="42" customHeight="1">
      <c r="A22" s="91">
        <v>4</v>
      </c>
      <c r="B22" s="85" t="s">
        <v>477</v>
      </c>
      <c r="C22" s="137">
        <v>1</v>
      </c>
      <c r="D22" s="137">
        <v>0</v>
      </c>
      <c r="E22" s="339">
        <f t="shared" si="1"/>
        <v>0</v>
      </c>
      <c r="F22" s="38">
        <f t="shared" si="2"/>
        <v>0</v>
      </c>
      <c r="G22" s="36"/>
      <c r="H22" s="335">
        <v>2000</v>
      </c>
      <c r="I22" s="36"/>
      <c r="J22" s="36"/>
      <c r="K22" s="36"/>
      <c r="L22" s="36"/>
      <c r="M22" s="36"/>
      <c r="N22" s="335">
        <f t="shared" si="0"/>
        <v>2000</v>
      </c>
      <c r="O22" s="335">
        <v>0</v>
      </c>
      <c r="P22" s="74" t="s">
        <v>312</v>
      </c>
      <c r="Q22" s="36"/>
    </row>
    <row r="23" spans="1:17" ht="35.25" customHeight="1">
      <c r="A23" s="91">
        <v>5</v>
      </c>
      <c r="B23" s="85" t="s">
        <v>478</v>
      </c>
      <c r="C23" s="137">
        <v>1</v>
      </c>
      <c r="D23" s="137">
        <v>0</v>
      </c>
      <c r="E23" s="339">
        <f t="shared" si="1"/>
        <v>0</v>
      </c>
      <c r="F23" s="38">
        <f t="shared" si="2"/>
        <v>0</v>
      </c>
      <c r="G23" s="36"/>
      <c r="H23" s="335">
        <v>2000</v>
      </c>
      <c r="I23" s="36"/>
      <c r="J23" s="36"/>
      <c r="K23" s="36"/>
      <c r="L23" s="36"/>
      <c r="M23" s="36"/>
      <c r="N23" s="335">
        <f t="shared" si="0"/>
        <v>2000</v>
      </c>
      <c r="O23" s="335">
        <v>0</v>
      </c>
      <c r="P23" s="74" t="s">
        <v>312</v>
      </c>
      <c r="Q23" s="36"/>
    </row>
    <row r="24" spans="1:17" ht="35.25" customHeight="1">
      <c r="A24" s="91">
        <v>6</v>
      </c>
      <c r="B24" s="85" t="s">
        <v>479</v>
      </c>
      <c r="C24" s="137">
        <v>1</v>
      </c>
      <c r="D24" s="137">
        <v>0</v>
      </c>
      <c r="E24" s="339">
        <f t="shared" si="1"/>
        <v>0</v>
      </c>
      <c r="F24" s="38">
        <f t="shared" si="2"/>
        <v>0</v>
      </c>
      <c r="G24" s="36"/>
      <c r="H24" s="335">
        <v>6000</v>
      </c>
      <c r="I24" s="36"/>
      <c r="J24" s="36"/>
      <c r="K24" s="36"/>
      <c r="L24" s="36"/>
      <c r="M24" s="36"/>
      <c r="N24" s="335">
        <f t="shared" si="0"/>
        <v>6000</v>
      </c>
      <c r="O24" s="335">
        <v>0</v>
      </c>
      <c r="P24" s="74" t="s">
        <v>312</v>
      </c>
      <c r="Q24" s="36"/>
    </row>
    <row r="25" spans="1:17" ht="39" customHeight="1">
      <c r="A25" s="91">
        <v>7</v>
      </c>
      <c r="B25" s="85" t="s">
        <v>480</v>
      </c>
      <c r="C25" s="137">
        <v>1</v>
      </c>
      <c r="D25" s="137">
        <v>0</v>
      </c>
      <c r="E25" s="339">
        <f t="shared" si="1"/>
        <v>0</v>
      </c>
      <c r="F25" s="38">
        <f t="shared" si="2"/>
        <v>0</v>
      </c>
      <c r="G25" s="36"/>
      <c r="H25" s="335">
        <v>7000</v>
      </c>
      <c r="I25" s="36"/>
      <c r="J25" s="36"/>
      <c r="K25" s="36"/>
      <c r="L25" s="36"/>
      <c r="M25" s="36"/>
      <c r="N25" s="335">
        <f t="shared" si="0"/>
        <v>7000</v>
      </c>
      <c r="O25" s="335">
        <v>0</v>
      </c>
      <c r="P25" s="74" t="s">
        <v>312</v>
      </c>
      <c r="Q25" s="36"/>
    </row>
    <row r="26" spans="1:17" ht="41.25" customHeight="1">
      <c r="A26" s="91">
        <v>8</v>
      </c>
      <c r="B26" s="85" t="s">
        <v>481</v>
      </c>
      <c r="C26" s="137">
        <v>1</v>
      </c>
      <c r="D26" s="137">
        <v>0</v>
      </c>
      <c r="E26" s="339">
        <f t="shared" si="1"/>
        <v>0</v>
      </c>
      <c r="F26" s="38">
        <f t="shared" si="2"/>
        <v>0</v>
      </c>
      <c r="G26" s="36"/>
      <c r="H26" s="335">
        <v>2000</v>
      </c>
      <c r="I26" s="36"/>
      <c r="J26" s="36"/>
      <c r="K26" s="36"/>
      <c r="L26" s="36"/>
      <c r="M26" s="36"/>
      <c r="N26" s="335">
        <f t="shared" si="0"/>
        <v>2000</v>
      </c>
      <c r="O26" s="335">
        <v>0</v>
      </c>
      <c r="P26" s="74" t="s">
        <v>312</v>
      </c>
      <c r="Q26" s="36"/>
    </row>
    <row r="27" spans="1:17" ht="36.75" customHeight="1">
      <c r="A27" s="91">
        <v>9</v>
      </c>
      <c r="B27" s="85" t="s">
        <v>482</v>
      </c>
      <c r="C27" s="137">
        <v>1</v>
      </c>
      <c r="D27" s="137">
        <v>0</v>
      </c>
      <c r="E27" s="339">
        <f t="shared" si="1"/>
        <v>0</v>
      </c>
      <c r="F27" s="38">
        <f t="shared" si="2"/>
        <v>0</v>
      </c>
      <c r="G27" s="36"/>
      <c r="H27" s="335">
        <v>2000</v>
      </c>
      <c r="I27" s="36"/>
      <c r="J27" s="36"/>
      <c r="K27" s="36"/>
      <c r="L27" s="36"/>
      <c r="M27" s="36"/>
      <c r="N27" s="335">
        <f t="shared" si="0"/>
        <v>2000</v>
      </c>
      <c r="O27" s="335">
        <v>0</v>
      </c>
      <c r="P27" s="74" t="s">
        <v>312</v>
      </c>
      <c r="Q27" s="36"/>
    </row>
    <row r="28" spans="1:17" ht="36.75" customHeight="1">
      <c r="A28" s="91">
        <v>10</v>
      </c>
      <c r="B28" s="85" t="s">
        <v>485</v>
      </c>
      <c r="C28" s="137">
        <v>1</v>
      </c>
      <c r="D28" s="137">
        <v>0</v>
      </c>
      <c r="E28" s="339">
        <f t="shared" si="1"/>
        <v>0</v>
      </c>
      <c r="F28" s="38">
        <f t="shared" si="2"/>
        <v>0</v>
      </c>
      <c r="G28" s="36"/>
      <c r="H28" s="335">
        <v>2000</v>
      </c>
      <c r="I28" s="36"/>
      <c r="J28" s="36"/>
      <c r="K28" s="36"/>
      <c r="L28" s="36"/>
      <c r="M28" s="36"/>
      <c r="N28" s="335">
        <f t="shared" si="0"/>
        <v>2000</v>
      </c>
      <c r="O28" s="335">
        <v>0</v>
      </c>
      <c r="P28" s="74" t="s">
        <v>312</v>
      </c>
      <c r="Q28" s="36"/>
    </row>
    <row r="29" spans="1:17" ht="36.75" customHeight="1">
      <c r="A29" s="91">
        <v>11</v>
      </c>
      <c r="B29" s="85" t="s">
        <v>486</v>
      </c>
      <c r="C29" s="137">
        <v>1</v>
      </c>
      <c r="D29" s="137">
        <v>0</v>
      </c>
      <c r="E29" s="339">
        <f t="shared" si="1"/>
        <v>0</v>
      </c>
      <c r="F29" s="38">
        <f t="shared" si="2"/>
        <v>0</v>
      </c>
      <c r="G29" s="36"/>
      <c r="H29" s="335">
        <v>2000</v>
      </c>
      <c r="I29" s="36"/>
      <c r="J29" s="36"/>
      <c r="K29" s="36"/>
      <c r="L29" s="36"/>
      <c r="M29" s="36"/>
      <c r="N29" s="335">
        <f t="shared" si="0"/>
        <v>2000</v>
      </c>
      <c r="O29" s="335">
        <v>0</v>
      </c>
      <c r="P29" s="74" t="s">
        <v>312</v>
      </c>
      <c r="Q29" s="36"/>
    </row>
    <row r="30" spans="1:17" ht="36.75" customHeight="1">
      <c r="A30" s="91">
        <v>12</v>
      </c>
      <c r="B30" s="85" t="s">
        <v>487</v>
      </c>
      <c r="C30" s="137">
        <v>1</v>
      </c>
      <c r="D30" s="137">
        <v>0</v>
      </c>
      <c r="E30" s="339">
        <f t="shared" si="1"/>
        <v>0</v>
      </c>
      <c r="F30" s="38">
        <f t="shared" si="2"/>
        <v>0</v>
      </c>
      <c r="G30" s="36"/>
      <c r="H30" s="335">
        <v>2000</v>
      </c>
      <c r="I30" s="36"/>
      <c r="J30" s="36"/>
      <c r="K30" s="36"/>
      <c r="L30" s="36"/>
      <c r="M30" s="36"/>
      <c r="N30" s="335">
        <f t="shared" si="0"/>
        <v>2000</v>
      </c>
      <c r="O30" s="335">
        <v>0</v>
      </c>
      <c r="P30" s="74" t="s">
        <v>312</v>
      </c>
      <c r="Q30" s="36"/>
    </row>
    <row r="31" spans="1:17" ht="36.75" customHeight="1">
      <c r="A31" s="91">
        <v>13</v>
      </c>
      <c r="B31" s="85" t="s">
        <v>488</v>
      </c>
      <c r="C31" s="137">
        <v>1</v>
      </c>
      <c r="D31" s="137">
        <v>0</v>
      </c>
      <c r="E31" s="339">
        <f t="shared" si="1"/>
        <v>0</v>
      </c>
      <c r="F31" s="38">
        <f t="shared" si="2"/>
        <v>0</v>
      </c>
      <c r="G31" s="36"/>
      <c r="H31" s="335">
        <v>2000</v>
      </c>
      <c r="I31" s="36"/>
      <c r="J31" s="36"/>
      <c r="K31" s="36"/>
      <c r="L31" s="36"/>
      <c r="M31" s="36"/>
      <c r="N31" s="335">
        <f t="shared" si="0"/>
        <v>2000</v>
      </c>
      <c r="O31" s="335">
        <v>0</v>
      </c>
      <c r="P31" s="74" t="s">
        <v>312</v>
      </c>
      <c r="Q31" s="36"/>
    </row>
    <row r="32" spans="1:17" ht="36.75" customHeight="1">
      <c r="A32" s="91">
        <v>14</v>
      </c>
      <c r="B32" s="85" t="s">
        <v>489</v>
      </c>
      <c r="C32" s="137">
        <v>1</v>
      </c>
      <c r="D32" s="137">
        <v>0</v>
      </c>
      <c r="E32" s="339">
        <f t="shared" si="1"/>
        <v>0</v>
      </c>
      <c r="F32" s="38">
        <f t="shared" si="2"/>
        <v>0</v>
      </c>
      <c r="G32" s="36"/>
      <c r="H32" s="335">
        <v>5000</v>
      </c>
      <c r="I32" s="36"/>
      <c r="J32" s="36"/>
      <c r="K32" s="36"/>
      <c r="L32" s="36"/>
      <c r="M32" s="36"/>
      <c r="N32" s="335">
        <f t="shared" si="0"/>
        <v>5000</v>
      </c>
      <c r="O32" s="335">
        <v>0</v>
      </c>
      <c r="P32" s="74" t="s">
        <v>312</v>
      </c>
      <c r="Q32" s="36"/>
    </row>
    <row r="33" spans="1:17" ht="12.75">
      <c r="A33" s="91"/>
      <c r="B33" s="85"/>
      <c r="C33" s="108"/>
      <c r="D33" s="35"/>
      <c r="E33" s="34"/>
      <c r="F33" s="67"/>
      <c r="G33" s="36"/>
      <c r="H33" s="36"/>
      <c r="I33" s="36"/>
      <c r="J33" s="36"/>
      <c r="K33" s="36"/>
      <c r="L33" s="36"/>
      <c r="M33" s="36"/>
      <c r="N33" s="59"/>
      <c r="O33" s="36"/>
      <c r="P33" s="74"/>
      <c r="Q33" s="36"/>
    </row>
    <row r="34" spans="1:17" ht="12.75">
      <c r="A34" s="91"/>
      <c r="B34" s="94"/>
      <c r="C34" s="108"/>
      <c r="D34" s="35"/>
      <c r="E34" s="34"/>
      <c r="F34" s="67"/>
      <c r="G34" s="36"/>
      <c r="H34" s="36"/>
      <c r="I34" s="36"/>
      <c r="J34" s="36"/>
      <c r="K34" s="36"/>
      <c r="L34" s="36"/>
      <c r="M34" s="36"/>
      <c r="N34" s="59"/>
      <c r="O34" s="36"/>
      <c r="P34" s="74"/>
      <c r="Q34" s="36"/>
    </row>
    <row r="35" spans="1:17" ht="12.75">
      <c r="A35" s="93"/>
      <c r="B35" s="56"/>
      <c r="C35" s="148"/>
      <c r="D35" s="35"/>
      <c r="E35" s="34"/>
      <c r="F35" s="67"/>
      <c r="G35" s="36"/>
      <c r="H35" s="36"/>
      <c r="I35" s="36"/>
      <c r="J35" s="36"/>
      <c r="K35" s="36"/>
      <c r="L35" s="36"/>
      <c r="M35" s="36"/>
      <c r="N35" s="96"/>
      <c r="O35" s="36"/>
      <c r="P35" s="36"/>
      <c r="Q35" s="36"/>
    </row>
    <row r="36" spans="1:17" ht="13.5" thickBot="1">
      <c r="A36" s="40"/>
      <c r="B36" s="41" t="s">
        <v>204</v>
      </c>
      <c r="C36" s="149"/>
      <c r="D36" s="43"/>
      <c r="E36" s="60">
        <f>SUM(E19:E35)</f>
        <v>0</v>
      </c>
      <c r="F36" s="95">
        <f>SUM(F19:F35)/14</f>
        <v>0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ht="12.75">
      <c r="D37" s="20"/>
    </row>
    <row r="38" spans="1:17" ht="12.75">
      <c r="A38" s="366" t="s">
        <v>208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</row>
  </sheetData>
  <sheetProtection/>
  <mergeCells count="18">
    <mergeCell ref="A38:Q38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  <mergeCell ref="P13:Q14"/>
    <mergeCell ref="A14:F14"/>
    <mergeCell ref="A4:Q4"/>
    <mergeCell ref="A5:Q5"/>
    <mergeCell ref="E6:K6"/>
    <mergeCell ref="P6:Q6"/>
    <mergeCell ref="A7:F7"/>
    <mergeCell ref="M7:N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F18" sqref="F18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0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641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374</v>
      </c>
      <c r="B13" s="5"/>
      <c r="C13" s="18"/>
      <c r="D13" s="18"/>
      <c r="E13" s="5"/>
      <c r="F13" s="5"/>
      <c r="G13" s="404" t="s">
        <v>6</v>
      </c>
      <c r="H13" s="405"/>
      <c r="I13" s="405"/>
      <c r="J13" s="405"/>
      <c r="K13" s="405"/>
      <c r="L13" s="405"/>
      <c r="M13" s="405"/>
      <c r="N13" s="405"/>
      <c r="O13" s="406"/>
      <c r="P13" s="415" t="s">
        <v>7</v>
      </c>
      <c r="Q13" s="416"/>
    </row>
    <row r="14" spans="1:17" ht="32.25" customHeight="1" thickBot="1">
      <c r="A14" s="402" t="s">
        <v>5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44.25" customHeight="1">
      <c r="A19" s="91">
        <v>1</v>
      </c>
      <c r="B19" s="85" t="s">
        <v>473</v>
      </c>
      <c r="C19" s="108">
        <v>1</v>
      </c>
      <c r="D19" s="108">
        <v>0</v>
      </c>
      <c r="E19" s="339">
        <f>D19/C19</f>
        <v>0</v>
      </c>
      <c r="F19" s="38">
        <f>E19</f>
        <v>0</v>
      </c>
      <c r="G19" s="335">
        <v>2000</v>
      </c>
      <c r="H19" s="36"/>
      <c r="I19" s="36"/>
      <c r="J19" s="36"/>
      <c r="K19" s="36"/>
      <c r="L19" s="36"/>
      <c r="M19" s="139"/>
      <c r="N19" s="335">
        <f>G19</f>
        <v>2000</v>
      </c>
      <c r="O19" s="335">
        <f>H19</f>
        <v>0</v>
      </c>
      <c r="P19" s="74" t="s">
        <v>312</v>
      </c>
      <c r="Q19" s="36"/>
    </row>
    <row r="20" spans="1:17" ht="24.75" customHeight="1">
      <c r="A20" s="93"/>
      <c r="B20" s="56"/>
      <c r="C20" s="92"/>
      <c r="D20" s="35"/>
      <c r="E20" s="34"/>
      <c r="F20" s="67"/>
      <c r="G20" s="36"/>
      <c r="H20" s="36"/>
      <c r="I20" s="36"/>
      <c r="J20" s="36"/>
      <c r="K20" s="36"/>
      <c r="L20" s="36"/>
      <c r="M20" s="36"/>
      <c r="N20" s="96"/>
      <c r="O20" s="36"/>
      <c r="P20" s="36"/>
      <c r="Q20" s="36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95">
        <f>SUM(F19:F19)</f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F2" sqref="F2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1.140625" style="0" customWidth="1"/>
    <col min="8" max="13" width="7.7109375" style="0" customWidth="1"/>
    <col min="14" max="14" width="12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>
      <c r="A9" s="419" t="s">
        <v>215</v>
      </c>
      <c r="B9" s="365"/>
      <c r="C9" s="365"/>
      <c r="D9" s="365"/>
      <c r="E9" s="365"/>
      <c r="F9" s="365"/>
      <c r="G9" s="8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9</v>
      </c>
      <c r="B13" s="5"/>
      <c r="C13" s="18"/>
      <c r="D13" s="18"/>
      <c r="E13" s="5"/>
      <c r="F13" s="5"/>
      <c r="G13" s="404" t="s">
        <v>10</v>
      </c>
      <c r="H13" s="405"/>
      <c r="I13" s="405"/>
      <c r="J13" s="405"/>
      <c r="K13" s="405"/>
      <c r="L13" s="405"/>
      <c r="M13" s="405"/>
      <c r="N13" s="405"/>
      <c r="O13" s="406"/>
      <c r="P13" s="415" t="s">
        <v>11</v>
      </c>
      <c r="Q13" s="416"/>
    </row>
    <row r="14" spans="1:17" ht="32.25" customHeight="1" thickBot="1">
      <c r="A14" s="402" t="s">
        <v>8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44.25" customHeight="1">
      <c r="A19" s="91">
        <v>1</v>
      </c>
      <c r="B19" s="85" t="s">
        <v>517</v>
      </c>
      <c r="C19" s="108">
        <v>1</v>
      </c>
      <c r="D19" s="108">
        <v>0</v>
      </c>
      <c r="E19" s="339">
        <f>D19/C19</f>
        <v>0</v>
      </c>
      <c r="F19" s="38">
        <f>E19</f>
        <v>0</v>
      </c>
      <c r="G19" s="332">
        <v>1000</v>
      </c>
      <c r="H19" s="17"/>
      <c r="I19" s="17"/>
      <c r="J19" s="17"/>
      <c r="K19" s="17"/>
      <c r="L19" s="17"/>
      <c r="M19" s="17"/>
      <c r="N19" s="332">
        <f>SUM(G19:M19)</f>
        <v>1000</v>
      </c>
      <c r="O19" s="332">
        <v>0</v>
      </c>
      <c r="P19" s="74" t="s">
        <v>224</v>
      </c>
      <c r="Q19" s="36"/>
    </row>
    <row r="20" spans="1:17" ht="25.5" customHeight="1" thickBot="1">
      <c r="A20" s="93"/>
      <c r="B20" s="94"/>
      <c r="C20" s="92"/>
      <c r="D20" s="92"/>
      <c r="E20" s="209"/>
      <c r="F20" s="38"/>
      <c r="G20" s="9"/>
      <c r="H20" s="30"/>
      <c r="I20" s="30"/>
      <c r="J20" s="30"/>
      <c r="K20" s="30"/>
      <c r="L20" s="30"/>
      <c r="M20" s="30"/>
      <c r="N20" s="198"/>
      <c r="O20" s="198"/>
      <c r="P20" s="74"/>
      <c r="Q20" s="36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SUM(F19:F20)/2</f>
        <v>0</v>
      </c>
      <c r="G21" s="33"/>
      <c r="H21" s="26"/>
      <c r="I21" s="26"/>
      <c r="J21" s="26"/>
      <c r="K21" s="26"/>
      <c r="L21" s="26"/>
      <c r="M21" s="26"/>
      <c r="N21" s="26"/>
      <c r="O21" s="119"/>
      <c r="P21" s="36"/>
      <c r="Q21" s="36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4:Q24"/>
  <sheetViews>
    <sheetView zoomScale="75" zoomScaleNormal="75" zoomScalePageLayoutView="0" workbookViewId="0" topLeftCell="C1">
      <selection activeCell="A4" sqref="A4:Q4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2.00390625" style="0" bestFit="1" customWidth="1"/>
    <col min="8" max="13" width="7.7109375" style="0" customWidth="1"/>
    <col min="14" max="14" width="12.00390625" style="0" bestFit="1" customWidth="1"/>
    <col min="16" max="16" width="22.57421875" style="0" customWidth="1"/>
    <col min="17" max="17" width="19.7109375" style="0" customWidth="1"/>
  </cols>
  <sheetData>
    <row r="3" ht="31.5" customHeight="1"/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647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9</v>
      </c>
      <c r="B13" s="5"/>
      <c r="C13" s="18"/>
      <c r="D13" s="18"/>
      <c r="E13" s="5"/>
      <c r="F13" s="5"/>
      <c r="G13" s="404" t="s">
        <v>13</v>
      </c>
      <c r="H13" s="405"/>
      <c r="I13" s="405"/>
      <c r="J13" s="405"/>
      <c r="K13" s="405"/>
      <c r="L13" s="405"/>
      <c r="M13" s="405"/>
      <c r="N13" s="405"/>
      <c r="O13" s="406"/>
      <c r="P13" s="415" t="s">
        <v>14</v>
      </c>
      <c r="Q13" s="416"/>
    </row>
    <row r="14" spans="1:17" ht="32.25" customHeight="1" thickBot="1">
      <c r="A14" s="402" t="s">
        <v>12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24.75" customHeight="1" thickBot="1">
      <c r="A19" s="93">
        <v>1</v>
      </c>
      <c r="B19" s="94" t="s">
        <v>556</v>
      </c>
      <c r="C19" s="92">
        <v>1</v>
      </c>
      <c r="D19" s="92">
        <v>0</v>
      </c>
      <c r="E19" s="339">
        <f>D19/C19</f>
        <v>0</v>
      </c>
      <c r="F19" s="38">
        <f>E19</f>
        <v>0</v>
      </c>
      <c r="G19" s="36"/>
      <c r="H19" s="36"/>
      <c r="I19" s="36"/>
      <c r="J19" s="36"/>
      <c r="K19" s="36"/>
      <c r="L19" s="36"/>
      <c r="M19" s="36"/>
      <c r="N19" s="298"/>
      <c r="O19" s="298"/>
      <c r="P19" s="74" t="s">
        <v>224</v>
      </c>
      <c r="Q19" s="73"/>
    </row>
    <row r="20" spans="1:17" ht="24.75" customHeight="1" thickBot="1">
      <c r="A20" s="97">
        <v>2</v>
      </c>
      <c r="B20" s="85" t="s">
        <v>555</v>
      </c>
      <c r="C20" s="99">
        <v>1</v>
      </c>
      <c r="D20" s="329">
        <v>0</v>
      </c>
      <c r="E20" s="339">
        <f>D20/C20</f>
        <v>0</v>
      </c>
      <c r="F20" s="38">
        <f>E20</f>
        <v>0</v>
      </c>
      <c r="G20" s="335">
        <v>5000</v>
      </c>
      <c r="H20" s="36"/>
      <c r="I20" s="36"/>
      <c r="J20" s="36"/>
      <c r="K20" s="36"/>
      <c r="L20" s="36"/>
      <c r="M20" s="36"/>
      <c r="N20" s="335">
        <f>G20</f>
        <v>5000</v>
      </c>
      <c r="O20" s="278"/>
      <c r="P20" s="74" t="s">
        <v>224</v>
      </c>
      <c r="Q20" s="73"/>
    </row>
    <row r="21" spans="1:17" ht="24.75" customHeight="1" thickBot="1">
      <c r="A21" s="97"/>
      <c r="B21" s="94"/>
      <c r="C21" s="99"/>
      <c r="D21" s="65"/>
      <c r="E21" s="64"/>
      <c r="F21" s="69"/>
      <c r="G21" s="36"/>
      <c r="H21" s="36"/>
      <c r="I21" s="36"/>
      <c r="J21" s="36"/>
      <c r="K21" s="36"/>
      <c r="L21" s="36"/>
      <c r="M21" s="36"/>
      <c r="N21" s="86"/>
      <c r="O21" s="36"/>
      <c r="P21" s="36"/>
      <c r="Q21" s="73"/>
    </row>
    <row r="22" spans="1:17" ht="24.75" customHeight="1" thickBot="1">
      <c r="A22" s="40"/>
      <c r="B22" s="41" t="s">
        <v>204</v>
      </c>
      <c r="C22" s="42"/>
      <c r="D22" s="43"/>
      <c r="E22" s="60">
        <f>SUM(E19:E19)</f>
        <v>0</v>
      </c>
      <c r="F22" s="95">
        <f>SUM(F19:F21)/3</f>
        <v>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73"/>
    </row>
    <row r="24" spans="1:17" ht="12.75">
      <c r="A24" s="366" t="s">
        <v>208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</row>
  </sheetData>
  <sheetProtection/>
  <mergeCells count="18">
    <mergeCell ref="A24:Q24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4:Q23"/>
  <sheetViews>
    <sheetView zoomScale="70" zoomScaleNormal="70" zoomScalePageLayoutView="0" workbookViewId="0" topLeftCell="A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9.421875" style="0" bestFit="1" customWidth="1"/>
    <col min="9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>
      <c r="A9" s="365" t="s">
        <v>215</v>
      </c>
      <c r="B9" s="365"/>
      <c r="C9" s="365"/>
      <c r="D9" s="365"/>
      <c r="E9" s="365"/>
      <c r="F9" s="365"/>
      <c r="G9" s="8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642</v>
      </c>
      <c r="N10" s="24"/>
    </row>
    <row r="11" ht="13.5" thickBot="1"/>
    <row r="12" spans="1:17" ht="19.5" customHeight="1" thickBot="1">
      <c r="A12" s="1" t="s">
        <v>177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9</v>
      </c>
      <c r="B13" s="5"/>
      <c r="C13" s="18"/>
      <c r="D13" s="18"/>
      <c r="E13" s="5"/>
      <c r="F13" s="5"/>
      <c r="G13" s="404" t="s">
        <v>16</v>
      </c>
      <c r="H13" s="405"/>
      <c r="I13" s="405"/>
      <c r="J13" s="405"/>
      <c r="K13" s="405"/>
      <c r="L13" s="405"/>
      <c r="M13" s="405"/>
      <c r="N13" s="405"/>
      <c r="O13" s="406"/>
      <c r="P13" s="415" t="s">
        <v>17</v>
      </c>
      <c r="Q13" s="416"/>
    </row>
    <row r="14" spans="1:17" ht="32.25" customHeight="1" thickBot="1">
      <c r="A14" s="402" t="s">
        <v>15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34.5" thickBot="1">
      <c r="A19" s="91">
        <v>1</v>
      </c>
      <c r="B19" s="85" t="s">
        <v>518</v>
      </c>
      <c r="C19" s="108">
        <v>1</v>
      </c>
      <c r="D19" s="328">
        <v>0</v>
      </c>
      <c r="E19" s="339">
        <f>D19/C19</f>
        <v>0</v>
      </c>
      <c r="F19" s="38">
        <f>E19</f>
        <v>0</v>
      </c>
      <c r="G19" s="32"/>
      <c r="H19" s="344">
        <v>1000</v>
      </c>
      <c r="I19" s="17"/>
      <c r="J19" s="17"/>
      <c r="K19" s="17"/>
      <c r="L19" s="17"/>
      <c r="M19" s="17"/>
      <c r="N19" s="344">
        <f>H19</f>
        <v>1000</v>
      </c>
      <c r="O19" s="298"/>
      <c r="P19" s="62" t="s">
        <v>224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4:Q25"/>
  <sheetViews>
    <sheetView zoomScale="75" zoomScaleNormal="75" zoomScalePageLayoutView="0" workbookViewId="0" topLeftCell="C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12.7109375" style="0" customWidth="1"/>
    <col min="9" max="13" width="7.7109375" style="0" customWidth="1"/>
    <col min="14" max="14" width="12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177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18</v>
      </c>
      <c r="B13" s="5"/>
      <c r="C13" s="18"/>
      <c r="D13" s="18"/>
      <c r="E13" s="5"/>
      <c r="F13" s="5"/>
      <c r="G13" s="404" t="s">
        <v>20</v>
      </c>
      <c r="H13" s="405"/>
      <c r="I13" s="405"/>
      <c r="J13" s="405"/>
      <c r="K13" s="405"/>
      <c r="L13" s="405"/>
      <c r="M13" s="405"/>
      <c r="N13" s="405"/>
      <c r="O13" s="406"/>
      <c r="P13" s="415" t="s">
        <v>21</v>
      </c>
      <c r="Q13" s="416"/>
    </row>
    <row r="14" spans="1:17" ht="32.25" customHeight="1" thickBot="1">
      <c r="A14" s="402" t="s">
        <v>19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22.5">
      <c r="A19" s="91">
        <v>1</v>
      </c>
      <c r="B19" s="85" t="s">
        <v>514</v>
      </c>
      <c r="C19" s="220">
        <v>0.025</v>
      </c>
      <c r="D19" s="220">
        <v>0</v>
      </c>
      <c r="E19" s="339">
        <f>D19/C19</f>
        <v>0</v>
      </c>
      <c r="F19" s="38">
        <f>E19</f>
        <v>0</v>
      </c>
      <c r="G19" s="36"/>
      <c r="H19" s="335">
        <v>1000</v>
      </c>
      <c r="I19" s="36"/>
      <c r="J19" s="36"/>
      <c r="K19" s="36"/>
      <c r="L19" s="36"/>
      <c r="M19" s="36"/>
      <c r="N19" s="335">
        <f>SUM(H19:M19)</f>
        <v>1000</v>
      </c>
      <c r="O19" s="335">
        <v>0</v>
      </c>
      <c r="P19" s="74" t="s">
        <v>22</v>
      </c>
      <c r="Q19" s="36"/>
    </row>
    <row r="20" spans="1:17" ht="24.75" customHeight="1">
      <c r="A20" s="93">
        <v>2</v>
      </c>
      <c r="B20" s="85" t="s">
        <v>515</v>
      </c>
      <c r="C20" s="138">
        <v>0.3</v>
      </c>
      <c r="D20" s="138">
        <v>0</v>
      </c>
      <c r="E20" s="339">
        <f>D20/C20</f>
        <v>0</v>
      </c>
      <c r="F20" s="38">
        <f>E20</f>
        <v>0</v>
      </c>
      <c r="G20" s="36"/>
      <c r="H20" s="335">
        <v>1000</v>
      </c>
      <c r="I20" s="36"/>
      <c r="J20" s="36"/>
      <c r="K20" s="36"/>
      <c r="L20" s="36"/>
      <c r="M20" s="36"/>
      <c r="N20" s="335">
        <f>SUM(H20:M20)</f>
        <v>1000</v>
      </c>
      <c r="O20" s="335">
        <v>0</v>
      </c>
      <c r="P20" s="74" t="s">
        <v>22</v>
      </c>
      <c r="Q20" s="36"/>
    </row>
    <row r="21" spans="1:17" ht="24.75" customHeight="1">
      <c r="A21" s="97">
        <v>3</v>
      </c>
      <c r="B21" s="85" t="s">
        <v>516</v>
      </c>
      <c r="C21" s="99">
        <v>1</v>
      </c>
      <c r="D21" s="99">
        <v>0</v>
      </c>
      <c r="E21" s="339">
        <f>D21/C21</f>
        <v>0</v>
      </c>
      <c r="F21" s="38">
        <f>E21</f>
        <v>0</v>
      </c>
      <c r="G21" s="36"/>
      <c r="H21" s="335">
        <v>1000</v>
      </c>
      <c r="I21" s="36"/>
      <c r="J21" s="36"/>
      <c r="K21" s="36"/>
      <c r="L21" s="36"/>
      <c r="M21" s="36"/>
      <c r="N21" s="335">
        <f>SUM(H21:M21)</f>
        <v>1000</v>
      </c>
      <c r="O21" s="335">
        <v>0</v>
      </c>
      <c r="P21" s="74" t="s">
        <v>22</v>
      </c>
      <c r="Q21" s="36"/>
    </row>
    <row r="22" spans="1:17" ht="24.75" customHeight="1">
      <c r="A22" s="97"/>
      <c r="B22" s="98"/>
      <c r="C22" s="99"/>
      <c r="D22" s="65"/>
      <c r="E22" s="64"/>
      <c r="F22" s="69"/>
      <c r="G22" s="36"/>
      <c r="H22" s="36"/>
      <c r="I22" s="36"/>
      <c r="J22" s="36"/>
      <c r="K22" s="36"/>
      <c r="L22" s="36"/>
      <c r="M22" s="36"/>
      <c r="N22" s="86"/>
      <c r="O22" s="36"/>
      <c r="P22" s="36"/>
      <c r="Q22" s="36"/>
    </row>
    <row r="23" spans="1:17" ht="24.75" customHeight="1" thickBot="1">
      <c r="A23" s="40"/>
      <c r="B23" s="41" t="s">
        <v>204</v>
      </c>
      <c r="C23" s="42"/>
      <c r="D23" s="43"/>
      <c r="E23" s="60">
        <f>SUM(E19:E21)</f>
        <v>0</v>
      </c>
      <c r="F23" s="95">
        <f>SUM(F19:F22)/3</f>
        <v>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5" spans="1:17" ht="12.75">
      <c r="A25" s="366" t="s">
        <v>208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</row>
  </sheetData>
  <sheetProtection/>
  <mergeCells count="18">
    <mergeCell ref="A25:Q25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E16">
      <selection activeCell="N19" sqref="N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12.28125" style="0" customWidth="1"/>
    <col min="9" max="13" width="7.7109375" style="0" customWidth="1"/>
    <col min="14" max="14" width="13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177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26</v>
      </c>
      <c r="B13" s="5"/>
      <c r="C13" s="18"/>
      <c r="D13" s="18"/>
      <c r="E13" s="5"/>
      <c r="F13" s="5"/>
      <c r="G13" s="404" t="s">
        <v>24</v>
      </c>
      <c r="H13" s="405"/>
      <c r="I13" s="405"/>
      <c r="J13" s="405"/>
      <c r="K13" s="405"/>
      <c r="L13" s="405"/>
      <c r="M13" s="405"/>
      <c r="N13" s="405"/>
      <c r="O13" s="406"/>
      <c r="P13" s="415" t="s">
        <v>25</v>
      </c>
      <c r="Q13" s="416"/>
    </row>
    <row r="14" spans="1:17" ht="32.25" customHeight="1" thickBot="1">
      <c r="A14" s="402" t="s">
        <v>23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39.75" customHeight="1" thickBot="1">
      <c r="A19" s="93">
        <v>1</v>
      </c>
      <c r="B19" s="85" t="s">
        <v>490</v>
      </c>
      <c r="C19" s="92">
        <v>6</v>
      </c>
      <c r="D19" s="92">
        <v>0</v>
      </c>
      <c r="E19" s="339">
        <f>D19/C19</f>
        <v>0</v>
      </c>
      <c r="F19" s="38">
        <f>E19</f>
        <v>0</v>
      </c>
      <c r="G19" s="36"/>
      <c r="H19" s="335">
        <v>15000</v>
      </c>
      <c r="I19" s="36"/>
      <c r="J19" s="36"/>
      <c r="K19" s="36"/>
      <c r="L19" s="36"/>
      <c r="M19" s="139"/>
      <c r="N19" s="335">
        <f>H19</f>
        <v>15000</v>
      </c>
      <c r="O19" s="335">
        <v>0</v>
      </c>
      <c r="P19" s="199" t="s">
        <v>334</v>
      </c>
      <c r="Q19" s="73"/>
    </row>
    <row r="20" spans="1:17" ht="39.75" customHeight="1" thickBot="1">
      <c r="A20" s="97">
        <v>2</v>
      </c>
      <c r="B20" s="85" t="s">
        <v>491</v>
      </c>
      <c r="C20" s="99">
        <v>6</v>
      </c>
      <c r="D20" s="99">
        <v>0</v>
      </c>
      <c r="E20" s="339">
        <f>D20/C20</f>
        <v>0</v>
      </c>
      <c r="F20" s="38">
        <f>E20</f>
        <v>0</v>
      </c>
      <c r="G20" s="36"/>
      <c r="H20" s="335">
        <v>5000</v>
      </c>
      <c r="I20" s="36"/>
      <c r="J20" s="36"/>
      <c r="K20" s="36"/>
      <c r="L20" s="36"/>
      <c r="M20" s="139"/>
      <c r="N20" s="335">
        <f>H20</f>
        <v>5000</v>
      </c>
      <c r="O20" s="335">
        <v>0</v>
      </c>
      <c r="P20" s="199" t="s">
        <v>334</v>
      </c>
      <c r="Q20" s="73"/>
    </row>
    <row r="21" spans="1:17" ht="24.75" customHeight="1" thickBot="1">
      <c r="A21" s="40"/>
      <c r="B21" s="116" t="s">
        <v>204</v>
      </c>
      <c r="C21" s="42"/>
      <c r="D21" s="43"/>
      <c r="E21" s="60">
        <f>SUM(E19:E20)</f>
        <v>0</v>
      </c>
      <c r="F21" s="44">
        <v>1</v>
      </c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69.xml><?xml version="1.0" encoding="utf-8"?>
<worksheet xmlns="http://schemas.openxmlformats.org/spreadsheetml/2006/main" xmlns:r="http://schemas.openxmlformats.org/officeDocument/2006/relationships">
  <dimension ref="A4:Q26"/>
  <sheetViews>
    <sheetView zoomScale="69" zoomScaleNormal="69" zoomScalePageLayoutView="0" workbookViewId="0" topLeftCell="D10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2.421875" style="0" bestFit="1" customWidth="1"/>
    <col min="8" max="9" width="7.7109375" style="0" customWidth="1"/>
    <col min="10" max="10" width="11.28125" style="0" customWidth="1"/>
    <col min="11" max="13" width="7.7109375" style="0" customWidth="1"/>
    <col min="14" max="14" width="20.57421875" style="0" customWidth="1"/>
    <col min="15" max="15" width="12.851562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177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26</v>
      </c>
      <c r="B13" s="5"/>
      <c r="C13" s="18"/>
      <c r="D13" s="18"/>
      <c r="E13" s="5"/>
      <c r="F13" s="5"/>
      <c r="G13" s="404" t="s">
        <v>28</v>
      </c>
      <c r="H13" s="405"/>
      <c r="I13" s="405"/>
      <c r="J13" s="405"/>
      <c r="K13" s="405"/>
      <c r="L13" s="405"/>
      <c r="M13" s="405"/>
      <c r="N13" s="405"/>
      <c r="O13" s="406"/>
      <c r="P13" s="415" t="s">
        <v>29</v>
      </c>
      <c r="Q13" s="416"/>
    </row>
    <row r="14" spans="1:17" ht="32.25" customHeight="1" thickBot="1">
      <c r="A14" s="402" t="s">
        <v>27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38.25">
      <c r="A19" s="37">
        <v>1</v>
      </c>
      <c r="B19" s="46" t="s">
        <v>492</v>
      </c>
      <c r="C19" s="150">
        <v>0.25</v>
      </c>
      <c r="D19" s="150">
        <v>0</v>
      </c>
      <c r="E19" s="339">
        <f>D19/C19</f>
        <v>0</v>
      </c>
      <c r="F19" s="38">
        <f>E19</f>
        <v>0</v>
      </c>
      <c r="G19" s="335">
        <v>50000</v>
      </c>
      <c r="H19" s="36"/>
      <c r="I19" s="36"/>
      <c r="J19" s="36"/>
      <c r="K19" s="36"/>
      <c r="L19" s="36"/>
      <c r="M19" s="139"/>
      <c r="N19" s="335">
        <f>G19</f>
        <v>50000</v>
      </c>
      <c r="O19" s="335">
        <v>0</v>
      </c>
      <c r="P19" s="199" t="s">
        <v>334</v>
      </c>
      <c r="Q19" s="36"/>
    </row>
    <row r="20" spans="1:17" ht="38.25">
      <c r="A20" s="37">
        <v>2</v>
      </c>
      <c r="B20" s="46" t="s">
        <v>493</v>
      </c>
      <c r="C20" s="151">
        <v>1</v>
      </c>
      <c r="D20" s="151">
        <v>0</v>
      </c>
      <c r="E20" s="339">
        <f>D20/C20</f>
        <v>0</v>
      </c>
      <c r="F20" s="38">
        <f>E20</f>
        <v>0</v>
      </c>
      <c r="G20" s="335">
        <v>53000</v>
      </c>
      <c r="H20" s="36"/>
      <c r="I20" s="36"/>
      <c r="J20" s="36"/>
      <c r="K20" s="36"/>
      <c r="L20" s="36"/>
      <c r="M20" s="139"/>
      <c r="N20" s="335">
        <f>G20</f>
        <v>53000</v>
      </c>
      <c r="O20" s="335">
        <v>0</v>
      </c>
      <c r="P20" s="199" t="s">
        <v>334</v>
      </c>
      <c r="Q20" s="36"/>
    </row>
    <row r="21" spans="1:17" ht="48">
      <c r="A21" s="37">
        <v>3</v>
      </c>
      <c r="B21" s="46" t="s">
        <v>494</v>
      </c>
      <c r="C21" s="151">
        <v>1</v>
      </c>
      <c r="D21" s="151">
        <v>0</v>
      </c>
      <c r="E21" s="339">
        <f>D21/C21</f>
        <v>0</v>
      </c>
      <c r="F21" s="38">
        <f>E21</f>
        <v>0</v>
      </c>
      <c r="G21" s="335">
        <v>109266</v>
      </c>
      <c r="H21" s="36"/>
      <c r="I21" s="36"/>
      <c r="J21" s="36"/>
      <c r="K21" s="36"/>
      <c r="L21" s="36"/>
      <c r="M21" s="139"/>
      <c r="N21" s="335">
        <f>G21</f>
        <v>109266</v>
      </c>
      <c r="O21" s="335">
        <v>0</v>
      </c>
      <c r="P21" s="199" t="s">
        <v>334</v>
      </c>
      <c r="Q21" s="36"/>
    </row>
    <row r="22" spans="1:17" ht="24.75" customHeight="1">
      <c r="A22" s="118">
        <v>4</v>
      </c>
      <c r="B22" s="46" t="s">
        <v>495</v>
      </c>
      <c r="C22" s="34">
        <v>1</v>
      </c>
      <c r="D22" s="34">
        <v>0</v>
      </c>
      <c r="E22" s="339">
        <f>D22/C22</f>
        <v>0</v>
      </c>
      <c r="F22" s="38">
        <f>E22</f>
        <v>0</v>
      </c>
      <c r="G22" s="36"/>
      <c r="H22" s="36"/>
      <c r="I22" s="36"/>
      <c r="J22" s="36"/>
      <c r="K22" s="36"/>
      <c r="L22" s="36"/>
      <c r="M22" s="36"/>
      <c r="N22" s="233"/>
      <c r="O22" s="233"/>
      <c r="P22" s="74" t="s">
        <v>334</v>
      </c>
      <c r="Q22" s="36"/>
    </row>
    <row r="23" spans="1:17" ht="24.75" customHeight="1">
      <c r="A23" s="118"/>
      <c r="B23" s="94"/>
      <c r="C23" s="34"/>
      <c r="D23" s="65"/>
      <c r="E23" s="64"/>
      <c r="F23" s="69"/>
      <c r="G23" s="36"/>
      <c r="H23" s="36"/>
      <c r="I23" s="36"/>
      <c r="J23" s="36"/>
      <c r="K23" s="36"/>
      <c r="L23" s="36"/>
      <c r="M23" s="36"/>
      <c r="N23" s="96"/>
      <c r="O23" s="36"/>
      <c r="P23" s="36"/>
      <c r="Q23" s="36"/>
    </row>
    <row r="24" spans="1:17" ht="24.75" customHeight="1" thickBot="1">
      <c r="A24" s="40"/>
      <c r="B24" s="41" t="s">
        <v>204</v>
      </c>
      <c r="C24" s="42"/>
      <c r="D24" s="43"/>
      <c r="E24" s="60">
        <f>SUM(E19:E21)</f>
        <v>0</v>
      </c>
      <c r="F24" s="95"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6" spans="1:17" ht="12.75">
      <c r="A26" s="366" t="s">
        <v>208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</row>
  </sheetData>
  <sheetProtection/>
  <mergeCells count="18">
    <mergeCell ref="A26:Q26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Q33"/>
  <sheetViews>
    <sheetView zoomScale="75" zoomScaleNormal="75" zoomScalePageLayoutView="0" workbookViewId="0" topLeftCell="D13">
      <selection activeCell="E19" sqref="E19:F19"/>
    </sheetView>
  </sheetViews>
  <sheetFormatPr defaultColWidth="11.421875" defaultRowHeight="12.75"/>
  <cols>
    <col min="1" max="1" width="4.140625" style="145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1.140625" style="0" bestFit="1" customWidth="1"/>
    <col min="8" max="13" width="7.7109375" style="0" customWidth="1"/>
    <col min="14" max="14" width="14.00390625" style="0" bestFit="1" customWidth="1"/>
    <col min="15" max="15" width="14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129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175" t="s">
        <v>213</v>
      </c>
      <c r="B10" s="24"/>
      <c r="M10" s="24" t="s">
        <v>639</v>
      </c>
      <c r="N10" s="24"/>
    </row>
    <row r="11" ht="13.5" thickBot="1"/>
    <row r="12" spans="1:17" ht="19.5" customHeight="1" thickBot="1">
      <c r="A12" s="1" t="s">
        <v>216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217</v>
      </c>
      <c r="B13" s="5"/>
      <c r="C13" s="18"/>
      <c r="D13" s="18"/>
      <c r="E13" s="5"/>
      <c r="F13" s="5"/>
      <c r="G13" s="404" t="s">
        <v>110</v>
      </c>
      <c r="H13" s="405"/>
      <c r="I13" s="405"/>
      <c r="J13" s="405"/>
      <c r="K13" s="405"/>
      <c r="L13" s="405"/>
      <c r="M13" s="405"/>
      <c r="N13" s="405"/>
      <c r="O13" s="406"/>
      <c r="P13" s="415" t="s">
        <v>624</v>
      </c>
      <c r="Q13" s="416"/>
    </row>
    <row r="14" spans="1:17" ht="32.25" customHeight="1" thickBot="1">
      <c r="A14" s="402" t="s">
        <v>234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176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55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57.75" customHeight="1">
      <c r="A19" s="177">
        <v>1</v>
      </c>
      <c r="B19" s="85" t="s">
        <v>170</v>
      </c>
      <c r="C19" s="169">
        <v>6</v>
      </c>
      <c r="D19" s="169">
        <v>0</v>
      </c>
      <c r="E19" s="339">
        <f>D19/C19</f>
        <v>0</v>
      </c>
      <c r="F19" s="158">
        <f>E19</f>
        <v>0</v>
      </c>
      <c r="G19" s="274">
        <v>23000</v>
      </c>
      <c r="H19" s="277"/>
      <c r="I19" s="277"/>
      <c r="J19" s="277"/>
      <c r="K19" s="277"/>
      <c r="L19" s="277"/>
      <c r="M19" s="277"/>
      <c r="N19" s="277">
        <f aca="true" t="shared" si="0" ref="N19:N28">G19</f>
        <v>23000</v>
      </c>
      <c r="O19" s="274">
        <v>0</v>
      </c>
      <c r="P19" s="130" t="s">
        <v>130</v>
      </c>
      <c r="Q19" s="36"/>
    </row>
    <row r="20" spans="1:17" ht="52.5" customHeight="1">
      <c r="A20" s="177">
        <v>3</v>
      </c>
      <c r="B20" s="85" t="s">
        <v>171</v>
      </c>
      <c r="C20" s="169">
        <v>6</v>
      </c>
      <c r="D20" s="169">
        <v>0</v>
      </c>
      <c r="E20" s="339">
        <f>D20/C20</f>
        <v>0</v>
      </c>
      <c r="F20" s="158">
        <f aca="true" t="shared" si="1" ref="F20:F28">E20</f>
        <v>0</v>
      </c>
      <c r="G20" s="274">
        <v>23000</v>
      </c>
      <c r="H20" s="277"/>
      <c r="I20" s="277"/>
      <c r="J20" s="277"/>
      <c r="K20" s="277"/>
      <c r="L20" s="277"/>
      <c r="M20" s="277"/>
      <c r="N20" s="277">
        <f t="shared" si="0"/>
        <v>23000</v>
      </c>
      <c r="O20" s="274">
        <v>0</v>
      </c>
      <c r="P20" s="130" t="s">
        <v>130</v>
      </c>
      <c r="Q20" s="36"/>
    </row>
    <row r="21" spans="1:17" ht="54" customHeight="1">
      <c r="A21" s="177">
        <v>4</v>
      </c>
      <c r="B21" s="85" t="s">
        <v>172</v>
      </c>
      <c r="C21" s="169">
        <v>6</v>
      </c>
      <c r="D21" s="169">
        <v>0</v>
      </c>
      <c r="E21" s="339">
        <f>D21/C21</f>
        <v>0</v>
      </c>
      <c r="F21" s="158">
        <f t="shared" si="1"/>
        <v>0</v>
      </c>
      <c r="G21" s="274">
        <v>23000</v>
      </c>
      <c r="H21" s="277"/>
      <c r="I21" s="277"/>
      <c r="J21" s="277"/>
      <c r="K21" s="277"/>
      <c r="L21" s="277"/>
      <c r="M21" s="277"/>
      <c r="N21" s="277">
        <f t="shared" si="0"/>
        <v>23000</v>
      </c>
      <c r="O21" s="288">
        <v>0</v>
      </c>
      <c r="P21" s="130" t="s">
        <v>130</v>
      </c>
      <c r="Q21" s="36"/>
    </row>
    <row r="22" spans="1:17" ht="53.25" customHeight="1">
      <c r="A22" s="177">
        <v>5</v>
      </c>
      <c r="B22" s="85" t="s">
        <v>173</v>
      </c>
      <c r="C22" s="169">
        <v>6</v>
      </c>
      <c r="D22" s="169">
        <v>0</v>
      </c>
      <c r="E22" s="339">
        <f aca="true" t="shared" si="2" ref="E22:E28">D22/C22</f>
        <v>0</v>
      </c>
      <c r="F22" s="158">
        <f t="shared" si="1"/>
        <v>0</v>
      </c>
      <c r="G22" s="274">
        <v>23000</v>
      </c>
      <c r="H22" s="277"/>
      <c r="I22" s="277"/>
      <c r="J22" s="277"/>
      <c r="K22" s="277"/>
      <c r="L22" s="277"/>
      <c r="M22" s="277"/>
      <c r="N22" s="277">
        <f t="shared" si="0"/>
        <v>23000</v>
      </c>
      <c r="O22" s="274">
        <v>0</v>
      </c>
      <c r="P22" s="130" t="s">
        <v>130</v>
      </c>
      <c r="Q22" s="36"/>
    </row>
    <row r="23" spans="1:17" ht="55.5" customHeight="1">
      <c r="A23" s="177">
        <v>6</v>
      </c>
      <c r="B23" s="85" t="s">
        <v>174</v>
      </c>
      <c r="C23" s="169">
        <v>6</v>
      </c>
      <c r="D23" s="35">
        <v>0</v>
      </c>
      <c r="E23" s="339">
        <f t="shared" si="2"/>
        <v>0</v>
      </c>
      <c r="F23" s="158">
        <f t="shared" si="1"/>
        <v>0</v>
      </c>
      <c r="G23" s="274">
        <v>10000</v>
      </c>
      <c r="H23" s="277"/>
      <c r="I23" s="277"/>
      <c r="J23" s="277"/>
      <c r="K23" s="277"/>
      <c r="L23" s="277"/>
      <c r="M23" s="277"/>
      <c r="N23" s="274">
        <f t="shared" si="0"/>
        <v>10000</v>
      </c>
      <c r="O23" s="288">
        <v>0</v>
      </c>
      <c r="P23" s="130" t="s">
        <v>130</v>
      </c>
      <c r="Q23" s="36"/>
    </row>
    <row r="24" spans="1:17" ht="52.5" customHeight="1">
      <c r="A24" s="178">
        <v>11</v>
      </c>
      <c r="B24" s="85" t="s">
        <v>178</v>
      </c>
      <c r="C24" s="173">
        <v>6</v>
      </c>
      <c r="D24" s="65">
        <v>0</v>
      </c>
      <c r="E24" s="339">
        <f t="shared" si="2"/>
        <v>0</v>
      </c>
      <c r="F24" s="158">
        <f t="shared" si="1"/>
        <v>0</v>
      </c>
      <c r="G24" s="274">
        <v>9625</v>
      </c>
      <c r="H24" s="277"/>
      <c r="I24" s="277"/>
      <c r="J24" s="277"/>
      <c r="K24" s="277"/>
      <c r="L24" s="277"/>
      <c r="M24" s="277"/>
      <c r="N24" s="274">
        <f t="shared" si="0"/>
        <v>9625</v>
      </c>
      <c r="O24" s="288">
        <v>0</v>
      </c>
      <c r="P24" s="130" t="s">
        <v>130</v>
      </c>
      <c r="Q24" s="36"/>
    </row>
    <row r="25" spans="1:17" ht="55.5" customHeight="1">
      <c r="A25" s="178">
        <v>12</v>
      </c>
      <c r="B25" s="85" t="s">
        <v>179</v>
      </c>
      <c r="C25" s="173">
        <v>6</v>
      </c>
      <c r="D25" s="65">
        <v>0</v>
      </c>
      <c r="E25" s="339">
        <f t="shared" si="2"/>
        <v>0</v>
      </c>
      <c r="F25" s="158">
        <f t="shared" si="1"/>
        <v>0</v>
      </c>
      <c r="G25" s="274">
        <v>9625</v>
      </c>
      <c r="H25" s="274"/>
      <c r="I25" s="274"/>
      <c r="J25" s="277"/>
      <c r="K25" s="277"/>
      <c r="L25" s="277"/>
      <c r="M25" s="277"/>
      <c r="N25" s="274">
        <f t="shared" si="0"/>
        <v>9625</v>
      </c>
      <c r="O25" s="288">
        <v>0</v>
      </c>
      <c r="P25" s="130" t="s">
        <v>130</v>
      </c>
      <c r="Q25" s="36"/>
    </row>
    <row r="26" spans="1:17" ht="55.5" customHeight="1">
      <c r="A26" s="178">
        <v>13</v>
      </c>
      <c r="B26" s="85" t="s">
        <v>180</v>
      </c>
      <c r="C26" s="173">
        <v>6</v>
      </c>
      <c r="D26" s="65">
        <v>0</v>
      </c>
      <c r="E26" s="339">
        <f t="shared" si="2"/>
        <v>0</v>
      </c>
      <c r="F26" s="158">
        <f t="shared" si="1"/>
        <v>0</v>
      </c>
      <c r="G26" s="274">
        <v>9625</v>
      </c>
      <c r="H26" s="277"/>
      <c r="I26" s="277"/>
      <c r="J26" s="277"/>
      <c r="K26" s="277"/>
      <c r="L26" s="277"/>
      <c r="M26" s="277"/>
      <c r="N26" s="274">
        <f t="shared" si="0"/>
        <v>9625</v>
      </c>
      <c r="O26" s="288">
        <v>0</v>
      </c>
      <c r="P26" s="130" t="s">
        <v>130</v>
      </c>
      <c r="Q26" s="36"/>
    </row>
    <row r="27" spans="1:17" ht="52.5" customHeight="1">
      <c r="A27" s="178">
        <v>14</v>
      </c>
      <c r="B27" s="85" t="s">
        <v>181</v>
      </c>
      <c r="C27" s="173">
        <v>6</v>
      </c>
      <c r="D27" s="65">
        <v>0</v>
      </c>
      <c r="E27" s="339">
        <f t="shared" si="2"/>
        <v>0</v>
      </c>
      <c r="F27" s="158">
        <f t="shared" si="1"/>
        <v>0</v>
      </c>
      <c r="G27" s="274">
        <v>9625</v>
      </c>
      <c r="H27" s="277"/>
      <c r="I27" s="277"/>
      <c r="J27" s="277"/>
      <c r="K27" s="277"/>
      <c r="L27" s="277"/>
      <c r="M27" s="277"/>
      <c r="N27" s="274">
        <f t="shared" si="0"/>
        <v>9625</v>
      </c>
      <c r="O27" s="288">
        <v>0</v>
      </c>
      <c r="P27" s="130" t="s">
        <v>130</v>
      </c>
      <c r="Q27" s="36"/>
    </row>
    <row r="28" spans="1:17" ht="51" customHeight="1">
      <c r="A28" s="178">
        <v>15</v>
      </c>
      <c r="B28" s="85" t="s">
        <v>581</v>
      </c>
      <c r="C28" s="173">
        <v>6</v>
      </c>
      <c r="D28" s="65">
        <v>0</v>
      </c>
      <c r="E28" s="339">
        <f t="shared" si="2"/>
        <v>0</v>
      </c>
      <c r="F28" s="158">
        <f t="shared" si="1"/>
        <v>0</v>
      </c>
      <c r="G28" s="274">
        <v>30000</v>
      </c>
      <c r="H28" s="277"/>
      <c r="I28" s="277"/>
      <c r="J28" s="277"/>
      <c r="K28" s="277"/>
      <c r="L28" s="277"/>
      <c r="M28" s="277"/>
      <c r="N28" s="274">
        <f t="shared" si="0"/>
        <v>30000</v>
      </c>
      <c r="O28" s="288">
        <v>0</v>
      </c>
      <c r="P28" s="130" t="s">
        <v>130</v>
      </c>
      <c r="Q28" s="36"/>
    </row>
    <row r="29" spans="1:17" ht="24.75" customHeight="1">
      <c r="A29" s="178"/>
      <c r="B29" s="98"/>
      <c r="C29" s="99"/>
      <c r="D29" s="65"/>
      <c r="E29" s="64"/>
      <c r="F29" s="69"/>
      <c r="G29" s="277"/>
      <c r="H29" s="277"/>
      <c r="I29" s="277"/>
      <c r="J29" s="277"/>
      <c r="K29" s="277"/>
      <c r="L29" s="277"/>
      <c r="M29" s="277"/>
      <c r="N29" s="287"/>
      <c r="O29" s="277"/>
      <c r="P29" s="36"/>
      <c r="Q29" s="36"/>
    </row>
    <row r="30" spans="1:17" ht="24.75" customHeight="1">
      <c r="A30" s="178"/>
      <c r="B30" s="98"/>
      <c r="C30" s="99"/>
      <c r="D30" s="65"/>
      <c r="E30" s="64"/>
      <c r="F30" s="69"/>
      <c r="G30" s="277"/>
      <c r="H30" s="277"/>
      <c r="I30" s="277"/>
      <c r="J30" s="277"/>
      <c r="K30" s="277"/>
      <c r="L30" s="277"/>
      <c r="M30" s="277"/>
      <c r="N30" s="287"/>
      <c r="O30" s="277"/>
      <c r="P30" s="36"/>
      <c r="Q30" s="36"/>
    </row>
    <row r="31" spans="1:17" ht="24.75" customHeight="1" thickBot="1">
      <c r="A31" s="179"/>
      <c r="B31" s="41" t="s">
        <v>204</v>
      </c>
      <c r="C31" s="42"/>
      <c r="D31" s="43"/>
      <c r="E31" s="180"/>
      <c r="F31" s="95">
        <f>SUM(F19:F28)/19</f>
        <v>0</v>
      </c>
      <c r="G31" s="330">
        <f>SUM(G19:G28)</f>
        <v>170500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3" spans="1:17" ht="12.75">
      <c r="A33" s="366" t="s">
        <v>208</v>
      </c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</row>
  </sheetData>
  <sheetProtection/>
  <mergeCells count="18">
    <mergeCell ref="A33:Q3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A13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4" max="14" width="14.00390625" style="0" bestFit="1" customWidth="1"/>
    <col min="15" max="15" width="15.2812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643</v>
      </c>
      <c r="N10" s="24"/>
    </row>
    <row r="11" ht="13.5" thickBot="1"/>
    <row r="12" spans="1:17" ht="19.5" customHeight="1" thickBot="1">
      <c r="A12" s="1" t="s">
        <v>177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9</v>
      </c>
      <c r="B13" s="5"/>
      <c r="C13" s="18"/>
      <c r="D13" s="18"/>
      <c r="E13" s="5"/>
      <c r="F13" s="5"/>
      <c r="G13" s="404" t="s">
        <v>31</v>
      </c>
      <c r="H13" s="405"/>
      <c r="I13" s="405"/>
      <c r="J13" s="405"/>
      <c r="K13" s="405"/>
      <c r="L13" s="405"/>
      <c r="M13" s="405"/>
      <c r="N13" s="405"/>
      <c r="O13" s="406"/>
      <c r="P13" s="415" t="s">
        <v>32</v>
      </c>
      <c r="Q13" s="416"/>
    </row>
    <row r="14" spans="1:17" ht="32.25" customHeight="1" thickBot="1">
      <c r="A14" s="402" t="s">
        <v>30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39" thickBot="1">
      <c r="A19" s="91">
        <v>1</v>
      </c>
      <c r="B19" s="85" t="s">
        <v>495</v>
      </c>
      <c r="C19" s="203">
        <v>1</v>
      </c>
      <c r="D19" s="203">
        <v>0</v>
      </c>
      <c r="E19" s="339">
        <f>D19/C19</f>
        <v>0</v>
      </c>
      <c r="F19" s="38">
        <f>E19</f>
        <v>0</v>
      </c>
      <c r="G19" s="32"/>
      <c r="H19" s="17"/>
      <c r="I19" s="17"/>
      <c r="J19" s="17"/>
      <c r="K19" s="17"/>
      <c r="L19" s="17"/>
      <c r="M19" s="17"/>
      <c r="N19" s="356">
        <v>0</v>
      </c>
      <c r="O19" s="356">
        <v>0</v>
      </c>
      <c r="P19" s="74" t="s">
        <v>334</v>
      </c>
      <c r="Q19" s="36"/>
    </row>
    <row r="20" spans="1:17" ht="24.75" customHeight="1" thickBot="1">
      <c r="A20" s="93"/>
      <c r="B20" s="85"/>
      <c r="C20" s="169"/>
      <c r="D20" s="169"/>
      <c r="E20" s="214"/>
      <c r="F20" s="170"/>
      <c r="G20" s="9"/>
      <c r="H20" s="30"/>
      <c r="I20" s="30"/>
      <c r="J20" s="30"/>
      <c r="K20" s="30"/>
      <c r="L20" s="30"/>
      <c r="M20" s="30"/>
      <c r="N20" s="356"/>
      <c r="O20" s="79"/>
      <c r="P20" s="74"/>
      <c r="Q20" s="36"/>
    </row>
    <row r="21" spans="1:17" ht="24.75" customHeight="1" thickBot="1">
      <c r="A21" s="40"/>
      <c r="B21" s="41" t="s">
        <v>204</v>
      </c>
      <c r="C21" s="218"/>
      <c r="D21" s="43"/>
      <c r="E21" s="180">
        <f>SUM(E19:E20)</f>
        <v>0</v>
      </c>
      <c r="F21" s="171">
        <f>SUM(F19:F19)</f>
        <v>0</v>
      </c>
      <c r="G21" s="33"/>
      <c r="H21" s="26"/>
      <c r="I21" s="26"/>
      <c r="J21" s="26"/>
      <c r="K21" s="26"/>
      <c r="L21" s="26"/>
      <c r="M21" s="26"/>
      <c r="N21" s="356"/>
      <c r="O21" s="26"/>
      <c r="P21" s="71"/>
      <c r="Q21" s="106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>
  <dimension ref="A4:Q24"/>
  <sheetViews>
    <sheetView zoomScale="75" zoomScaleNormal="75" zoomScalePageLayoutView="0" workbookViewId="0" topLeftCell="A10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12.00390625" style="0" bestFit="1" customWidth="1"/>
    <col min="9" max="13" width="7.7109375" style="0" customWidth="1"/>
    <col min="14" max="14" width="13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9</v>
      </c>
      <c r="B13" s="5"/>
      <c r="C13" s="18"/>
      <c r="D13" s="18"/>
      <c r="E13" s="5"/>
      <c r="F13" s="5"/>
      <c r="G13" s="404" t="s">
        <v>34</v>
      </c>
      <c r="H13" s="405"/>
      <c r="I13" s="405"/>
      <c r="J13" s="405"/>
      <c r="K13" s="405"/>
      <c r="L13" s="405"/>
      <c r="M13" s="405"/>
      <c r="N13" s="405"/>
      <c r="O13" s="406"/>
      <c r="P13" s="415" t="s">
        <v>35</v>
      </c>
      <c r="Q13" s="416"/>
    </row>
    <row r="14" spans="1:17" ht="32.25" customHeight="1" thickBot="1">
      <c r="A14" s="402" t="s">
        <v>33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39" thickBot="1">
      <c r="A19" s="91">
        <v>1</v>
      </c>
      <c r="B19" s="85" t="s">
        <v>496</v>
      </c>
      <c r="C19" s="137">
        <v>7</v>
      </c>
      <c r="D19" s="137">
        <v>0</v>
      </c>
      <c r="E19" s="339">
        <f>D19/C19</f>
        <v>0</v>
      </c>
      <c r="F19" s="38">
        <f>E19</f>
        <v>0</v>
      </c>
      <c r="G19" s="32"/>
      <c r="H19" s="344">
        <v>0</v>
      </c>
      <c r="I19" s="17"/>
      <c r="J19" s="17"/>
      <c r="K19" s="17"/>
      <c r="L19" s="17"/>
      <c r="M19" s="17"/>
      <c r="N19" s="344">
        <f>SUM(H19:M19)</f>
        <v>0</v>
      </c>
      <c r="O19" s="344">
        <v>0</v>
      </c>
      <c r="P19" s="74" t="s">
        <v>334</v>
      </c>
      <c r="Q19" s="68"/>
    </row>
    <row r="20" spans="1:17" ht="24.75" customHeight="1" thickBot="1">
      <c r="A20" s="40"/>
      <c r="B20" s="41" t="s">
        <v>204</v>
      </c>
      <c r="C20" s="42"/>
      <c r="D20" s="43"/>
      <c r="E20" s="60">
        <f>SUM(E19:E19)</f>
        <v>0</v>
      </c>
      <c r="F20" s="44">
        <f>SUM(F19:F19)</f>
        <v>0</v>
      </c>
      <c r="G20" s="33"/>
      <c r="H20" s="26"/>
      <c r="I20" s="26"/>
      <c r="J20" s="26"/>
      <c r="K20" s="26"/>
      <c r="L20" s="26"/>
      <c r="M20" s="26"/>
      <c r="N20" s="26"/>
      <c r="O20" s="26"/>
      <c r="P20" s="71"/>
      <c r="Q20" s="27"/>
    </row>
    <row r="22" spans="1:17" ht="12.75">
      <c r="A22" s="366" t="s">
        <v>208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</row>
    <row r="24" ht="12.75">
      <c r="N24" s="125"/>
    </row>
  </sheetData>
  <sheetProtection/>
  <mergeCells count="18">
    <mergeCell ref="A22:Q22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11.57421875" style="0" customWidth="1"/>
    <col min="9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9</v>
      </c>
      <c r="B13" s="5"/>
      <c r="C13" s="18"/>
      <c r="D13" s="18"/>
      <c r="E13" s="5"/>
      <c r="F13" s="5"/>
      <c r="G13" s="404" t="s">
        <v>38</v>
      </c>
      <c r="H13" s="405"/>
      <c r="I13" s="405"/>
      <c r="J13" s="405"/>
      <c r="K13" s="405"/>
      <c r="L13" s="405"/>
      <c r="M13" s="405"/>
      <c r="N13" s="405"/>
      <c r="O13" s="406"/>
      <c r="P13" s="415" t="s">
        <v>37</v>
      </c>
      <c r="Q13" s="416"/>
    </row>
    <row r="14" spans="1:17" ht="32.25" customHeight="1" thickBot="1">
      <c r="A14" s="402" t="s">
        <v>36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23.25" thickBot="1">
      <c r="A19" s="91">
        <v>1</v>
      </c>
      <c r="B19" s="85" t="s">
        <v>497</v>
      </c>
      <c r="C19" s="108">
        <v>1</v>
      </c>
      <c r="D19" s="35">
        <v>0</v>
      </c>
      <c r="E19" s="339">
        <f>D19/C19</f>
        <v>0</v>
      </c>
      <c r="F19" s="38">
        <f>E19</f>
        <v>0</v>
      </c>
      <c r="G19" s="32"/>
      <c r="H19" s="344">
        <v>2000</v>
      </c>
      <c r="I19" s="17"/>
      <c r="J19" s="17"/>
      <c r="K19" s="17"/>
      <c r="L19" s="17"/>
      <c r="M19" s="17"/>
      <c r="N19" s="344">
        <f>SUM(H19:M19)</f>
        <v>2000</v>
      </c>
      <c r="O19" s="344">
        <v>0</v>
      </c>
      <c r="P19" s="62" t="s">
        <v>39</v>
      </c>
      <c r="Q19" s="52"/>
    </row>
    <row r="20" spans="1:17" ht="24.75" customHeight="1" thickBot="1">
      <c r="A20" s="39"/>
      <c r="B20" s="8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>
  <dimension ref="A4:Q22"/>
  <sheetViews>
    <sheetView zoomScale="75" zoomScaleNormal="75" zoomScalePageLayoutView="0" workbookViewId="0" topLeftCell="E13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11.57421875" style="0" bestFit="1" customWidth="1"/>
    <col min="9" max="13" width="7.7109375" style="0" customWidth="1"/>
    <col min="14" max="14" width="12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26</v>
      </c>
      <c r="B13" s="5"/>
      <c r="C13" s="18"/>
      <c r="D13" s="18"/>
      <c r="E13" s="5"/>
      <c r="F13" s="5"/>
      <c r="G13" s="404" t="s">
        <v>41</v>
      </c>
      <c r="H13" s="405"/>
      <c r="I13" s="405"/>
      <c r="J13" s="405"/>
      <c r="K13" s="405"/>
      <c r="L13" s="405"/>
      <c r="M13" s="405"/>
      <c r="N13" s="405"/>
      <c r="O13" s="406"/>
      <c r="P13" s="415" t="s">
        <v>42</v>
      </c>
      <c r="Q13" s="416"/>
    </row>
    <row r="14" spans="1:17" ht="32.25" customHeight="1" thickBot="1">
      <c r="A14" s="402" t="s">
        <v>40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39" thickBot="1">
      <c r="A19" s="91">
        <v>1</v>
      </c>
      <c r="B19" s="85" t="s">
        <v>498</v>
      </c>
      <c r="C19" s="108">
        <v>1</v>
      </c>
      <c r="D19" s="108">
        <v>0</v>
      </c>
      <c r="E19" s="339">
        <f>D19/C19</f>
        <v>0</v>
      </c>
      <c r="F19" s="38">
        <f>E19</f>
        <v>0</v>
      </c>
      <c r="G19" s="32"/>
      <c r="H19" s="344">
        <v>1000</v>
      </c>
      <c r="I19" s="17"/>
      <c r="J19" s="17"/>
      <c r="K19" s="17"/>
      <c r="L19" s="17"/>
      <c r="M19" s="17"/>
      <c r="N19" s="344">
        <f>SUM(H19:M19)</f>
        <v>1000</v>
      </c>
      <c r="O19" s="344">
        <v>0</v>
      </c>
      <c r="P19" s="62" t="s">
        <v>334</v>
      </c>
      <c r="Q19" s="52"/>
    </row>
    <row r="20" spans="1:17" ht="24.75" customHeight="1" thickBot="1">
      <c r="A20" s="40"/>
      <c r="B20" s="41" t="s">
        <v>204</v>
      </c>
      <c r="C20" s="42"/>
      <c r="D20" s="43"/>
      <c r="E20" s="60">
        <f>SUM(E19:E19)</f>
        <v>0</v>
      </c>
      <c r="F20" s="44">
        <f>SUM(F19:F19)</f>
        <v>0</v>
      </c>
      <c r="G20" s="33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2" spans="1:17" ht="12.75">
      <c r="A22" s="366" t="s">
        <v>208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</row>
  </sheetData>
  <sheetProtection/>
  <mergeCells count="18">
    <mergeCell ref="A22:Q22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0.00390625" style="0" bestFit="1" customWidth="1"/>
    <col min="8" max="8" width="10.421875" style="0" bestFit="1" customWidth="1"/>
    <col min="9" max="13" width="7.7109375" style="0" customWidth="1"/>
    <col min="14" max="14" width="13.00390625" style="0" bestFit="1" customWidth="1"/>
    <col min="15" max="15" width="13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50</v>
      </c>
      <c r="B13" s="5"/>
      <c r="C13" s="18"/>
      <c r="D13" s="18"/>
      <c r="E13" s="5"/>
      <c r="F13" s="5"/>
      <c r="G13" s="404" t="s">
        <v>44</v>
      </c>
      <c r="H13" s="405"/>
      <c r="I13" s="405"/>
      <c r="J13" s="405"/>
      <c r="K13" s="405"/>
      <c r="L13" s="405"/>
      <c r="M13" s="405"/>
      <c r="N13" s="405"/>
      <c r="O13" s="406"/>
      <c r="P13" s="415" t="s">
        <v>45</v>
      </c>
      <c r="Q13" s="416"/>
    </row>
    <row r="14" spans="1:17" ht="32.25" customHeight="1" thickBot="1">
      <c r="A14" s="402" t="s">
        <v>51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33.75">
      <c r="A19" s="91">
        <v>1</v>
      </c>
      <c r="B19" s="85" t="s">
        <v>450</v>
      </c>
      <c r="C19" s="212">
        <v>1</v>
      </c>
      <c r="D19" s="212">
        <v>0</v>
      </c>
      <c r="E19" s="339">
        <f>D19/C19</f>
        <v>0</v>
      </c>
      <c r="F19" s="38">
        <f>E19</f>
        <v>0</v>
      </c>
      <c r="G19" s="330">
        <v>10000</v>
      </c>
      <c r="H19" s="36"/>
      <c r="I19" s="36"/>
      <c r="J19" s="36"/>
      <c r="K19" s="36"/>
      <c r="L19" s="36"/>
      <c r="M19" s="36"/>
      <c r="N19" s="330">
        <f>SUM(G19:M19)</f>
        <v>10000</v>
      </c>
      <c r="O19" s="330">
        <f>H19</f>
        <v>0</v>
      </c>
      <c r="P19" s="74" t="s">
        <v>39</v>
      </c>
      <c r="Q19" s="68"/>
    </row>
    <row r="20" spans="1:17" ht="23.25" thickBot="1">
      <c r="A20" s="91">
        <v>2</v>
      </c>
      <c r="B20" s="85" t="s">
        <v>451</v>
      </c>
      <c r="C20" s="197">
        <v>1</v>
      </c>
      <c r="D20" s="197">
        <v>1</v>
      </c>
      <c r="E20" s="214">
        <v>0.0833</v>
      </c>
      <c r="F20" s="172">
        <v>1</v>
      </c>
      <c r="G20" s="36"/>
      <c r="H20" s="330">
        <v>69307</v>
      </c>
      <c r="I20" s="36"/>
      <c r="J20" s="36"/>
      <c r="K20" s="36"/>
      <c r="L20" s="36"/>
      <c r="M20" s="36"/>
      <c r="N20" s="330">
        <f>SUM(G20:M20)</f>
        <v>69307</v>
      </c>
      <c r="O20" s="330">
        <f>H20</f>
        <v>69307</v>
      </c>
      <c r="P20" s="74" t="s">
        <v>39</v>
      </c>
      <c r="Q20" s="8"/>
    </row>
    <row r="21" spans="1:17" ht="24.75" customHeight="1" thickBot="1">
      <c r="A21" s="40"/>
      <c r="B21" s="41" t="s">
        <v>204</v>
      </c>
      <c r="C21" s="42"/>
      <c r="D21" s="43"/>
      <c r="E21" s="207">
        <f>SUM(E19:E20)</f>
        <v>0.0833</v>
      </c>
      <c r="F21" s="44">
        <f>SUM(F19:F19)</f>
        <v>0</v>
      </c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75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0.00390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50</v>
      </c>
      <c r="B13" s="5"/>
      <c r="C13" s="18"/>
      <c r="D13" s="18"/>
      <c r="E13" s="5"/>
      <c r="F13" s="5"/>
      <c r="G13" s="404" t="s">
        <v>47</v>
      </c>
      <c r="H13" s="405"/>
      <c r="I13" s="405"/>
      <c r="J13" s="405"/>
      <c r="K13" s="405"/>
      <c r="L13" s="405"/>
      <c r="M13" s="405"/>
      <c r="N13" s="405"/>
      <c r="O13" s="406"/>
      <c r="P13" s="415" t="s">
        <v>48</v>
      </c>
      <c r="Q13" s="416"/>
    </row>
    <row r="14" spans="1:17" ht="32.25" customHeight="1" thickBot="1">
      <c r="A14" s="402" t="s">
        <v>46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51" customHeight="1" thickBot="1">
      <c r="A19" s="91">
        <v>1</v>
      </c>
      <c r="B19" s="85" t="s">
        <v>452</v>
      </c>
      <c r="C19" s="219">
        <v>0.98</v>
      </c>
      <c r="D19" s="163">
        <v>0</v>
      </c>
      <c r="E19" s="339">
        <f>D19/C19</f>
        <v>0</v>
      </c>
      <c r="F19" s="38">
        <f>E19</f>
        <v>0</v>
      </c>
      <c r="G19" s="330">
        <v>2000</v>
      </c>
      <c r="H19" s="17"/>
      <c r="I19" s="17"/>
      <c r="J19" s="17"/>
      <c r="K19" s="17"/>
      <c r="L19" s="17"/>
      <c r="M19" s="17"/>
      <c r="N19" s="330">
        <f>SUM(G19:M19)</f>
        <v>2000</v>
      </c>
      <c r="O19" s="330">
        <v>0</v>
      </c>
      <c r="P19" s="62" t="s">
        <v>49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644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43</v>
      </c>
      <c r="B13" s="5"/>
      <c r="C13" s="18"/>
      <c r="D13" s="18"/>
      <c r="E13" s="5"/>
      <c r="F13" s="5"/>
      <c r="G13" s="404" t="s">
        <v>53</v>
      </c>
      <c r="H13" s="405"/>
      <c r="I13" s="405"/>
      <c r="J13" s="405"/>
      <c r="K13" s="405"/>
      <c r="L13" s="405"/>
      <c r="M13" s="405"/>
      <c r="N13" s="405"/>
      <c r="O13" s="406"/>
      <c r="P13" s="415" t="s">
        <v>54</v>
      </c>
      <c r="Q13" s="416"/>
    </row>
    <row r="14" spans="1:17" ht="32.25" customHeight="1" thickBot="1">
      <c r="A14" s="402" t="s">
        <v>52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41.25" customHeight="1" thickBot="1">
      <c r="A19" s="91">
        <v>1</v>
      </c>
      <c r="B19" s="85" t="s">
        <v>453</v>
      </c>
      <c r="C19" s="217">
        <v>0.0025</v>
      </c>
      <c r="D19" s="35">
        <v>0</v>
      </c>
      <c r="E19" s="339">
        <f>D19/C19</f>
        <v>0</v>
      </c>
      <c r="F19" s="38">
        <f>E19</f>
        <v>0</v>
      </c>
      <c r="G19" s="32"/>
      <c r="H19" s="330">
        <v>500</v>
      </c>
      <c r="I19" s="17"/>
      <c r="J19" s="17"/>
      <c r="K19" s="17"/>
      <c r="L19" s="17"/>
      <c r="M19" s="17"/>
      <c r="N19" s="330">
        <f>SUM(H19:M19)</f>
        <v>500</v>
      </c>
      <c r="O19" s="330">
        <v>0</v>
      </c>
      <c r="P19" s="62" t="s">
        <v>39</v>
      </c>
      <c r="Q19" s="52"/>
    </row>
    <row r="20" spans="1:17" ht="24.75" customHeight="1" thickBot="1">
      <c r="A20" s="39"/>
      <c r="B20" s="55"/>
      <c r="C20" s="88"/>
      <c r="D20" s="35"/>
      <c r="E20" s="88"/>
      <c r="F20" s="170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218"/>
      <c r="D21" s="43"/>
      <c r="E21" s="180">
        <f>SUM(E19:E20)</f>
        <v>0</v>
      </c>
      <c r="F21" s="171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>
  <dimension ref="A4:Q40"/>
  <sheetViews>
    <sheetView zoomScale="85" zoomScaleNormal="85" zoomScalePageLayoutView="0" workbookViewId="0" topLeftCell="E4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2.00390625" style="0" bestFit="1" customWidth="1"/>
    <col min="8" max="8" width="9.421875" style="0" bestFit="1" customWidth="1"/>
    <col min="9" max="12" width="7.7109375" style="0" customWidth="1"/>
    <col min="13" max="13" width="11.00390625" style="0" customWidth="1"/>
    <col min="14" max="14" width="12.00390625" style="0" bestFit="1" customWidth="1"/>
    <col min="15" max="15" width="13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55</v>
      </c>
      <c r="B13" s="5"/>
      <c r="C13" s="18"/>
      <c r="D13" s="18"/>
      <c r="E13" s="5"/>
      <c r="F13" s="5"/>
      <c r="G13" s="404" t="s">
        <v>57</v>
      </c>
      <c r="H13" s="405"/>
      <c r="I13" s="405"/>
      <c r="J13" s="405"/>
      <c r="K13" s="405"/>
      <c r="L13" s="405"/>
      <c r="M13" s="405"/>
      <c r="N13" s="405"/>
      <c r="O13" s="406"/>
      <c r="P13" s="415" t="s">
        <v>58</v>
      </c>
      <c r="Q13" s="416"/>
    </row>
    <row r="14" spans="1:17" ht="32.25" customHeight="1" thickBot="1">
      <c r="A14" s="402" t="s">
        <v>56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360" t="s">
        <v>195</v>
      </c>
      <c r="H18" s="360" t="s">
        <v>196</v>
      </c>
      <c r="I18" s="360" t="s">
        <v>197</v>
      </c>
      <c r="J18" s="360" t="s">
        <v>198</v>
      </c>
      <c r="K18" s="360" t="s">
        <v>199</v>
      </c>
      <c r="L18" s="129" t="s">
        <v>200</v>
      </c>
      <c r="M18" s="360" t="s">
        <v>201</v>
      </c>
      <c r="N18" s="360" t="s">
        <v>202</v>
      </c>
      <c r="O18" s="360" t="s">
        <v>203</v>
      </c>
      <c r="P18" s="400"/>
      <c r="Q18" s="374"/>
    </row>
    <row r="19" spans="1:17" ht="45">
      <c r="A19" s="177">
        <v>1</v>
      </c>
      <c r="B19" s="357" t="s">
        <v>541</v>
      </c>
      <c r="C19" s="203">
        <v>5</v>
      </c>
      <c r="D19" s="203">
        <v>0</v>
      </c>
      <c r="E19" s="339">
        <f aca="true" t="shared" si="0" ref="E19:E27">D19/C19</f>
        <v>0</v>
      </c>
      <c r="F19" s="38">
        <f aca="true" t="shared" si="1" ref="F19:F27">E19</f>
        <v>0</v>
      </c>
      <c r="G19" s="335">
        <v>7042</v>
      </c>
      <c r="H19" s="36"/>
      <c r="I19" s="36"/>
      <c r="J19" s="36"/>
      <c r="K19" s="36"/>
      <c r="L19" s="36"/>
      <c r="M19" s="335">
        <v>16101</v>
      </c>
      <c r="N19" s="335">
        <f aca="true" t="shared" si="2" ref="N19:N37">SUM(G19:M19)</f>
        <v>23143</v>
      </c>
      <c r="O19" s="335">
        <v>0</v>
      </c>
      <c r="P19" s="74" t="s">
        <v>334</v>
      </c>
      <c r="Q19" s="36"/>
    </row>
    <row r="20" spans="1:17" ht="38.25">
      <c r="A20" s="177">
        <v>2</v>
      </c>
      <c r="B20" s="357" t="s">
        <v>542</v>
      </c>
      <c r="C20" s="216">
        <v>1</v>
      </c>
      <c r="D20" s="216">
        <v>0</v>
      </c>
      <c r="E20" s="339">
        <f t="shared" si="0"/>
        <v>0</v>
      </c>
      <c r="F20" s="38">
        <f t="shared" si="1"/>
        <v>0</v>
      </c>
      <c r="G20" s="36"/>
      <c r="H20" s="36"/>
      <c r="I20" s="36"/>
      <c r="J20" s="36"/>
      <c r="K20" s="36"/>
      <c r="L20" s="36"/>
      <c r="M20" s="36"/>
      <c r="N20" s="335">
        <f t="shared" si="2"/>
        <v>0</v>
      </c>
      <c r="O20" s="335">
        <v>0</v>
      </c>
      <c r="P20" s="74" t="s">
        <v>334</v>
      </c>
      <c r="Q20" s="36"/>
    </row>
    <row r="21" spans="1:17" ht="38.25">
      <c r="A21" s="177">
        <v>3</v>
      </c>
      <c r="B21" s="85" t="s">
        <v>543</v>
      </c>
      <c r="C21" s="216">
        <v>1</v>
      </c>
      <c r="D21" s="216">
        <v>0</v>
      </c>
      <c r="E21" s="339">
        <f t="shared" si="0"/>
        <v>0</v>
      </c>
      <c r="F21" s="38">
        <f t="shared" si="1"/>
        <v>0</v>
      </c>
      <c r="G21" s="36"/>
      <c r="H21" s="36"/>
      <c r="I21" s="36"/>
      <c r="J21" s="36"/>
      <c r="K21" s="36"/>
      <c r="L21" s="36"/>
      <c r="M21" s="36"/>
      <c r="N21" s="335">
        <f t="shared" si="2"/>
        <v>0</v>
      </c>
      <c r="O21" s="335">
        <v>0</v>
      </c>
      <c r="P21" s="74" t="s">
        <v>334</v>
      </c>
      <c r="Q21" s="36"/>
    </row>
    <row r="22" spans="1:17" ht="38.25">
      <c r="A22" s="177">
        <v>4</v>
      </c>
      <c r="B22" s="85" t="s">
        <v>544</v>
      </c>
      <c r="C22" s="216">
        <v>1</v>
      </c>
      <c r="D22" s="216">
        <v>0</v>
      </c>
      <c r="E22" s="339">
        <f t="shared" si="0"/>
        <v>0</v>
      </c>
      <c r="F22" s="38">
        <f t="shared" si="1"/>
        <v>0</v>
      </c>
      <c r="G22" s="36"/>
      <c r="H22" s="36"/>
      <c r="I22" s="36"/>
      <c r="J22" s="36"/>
      <c r="K22" s="36"/>
      <c r="L22" s="36"/>
      <c r="M22" s="36"/>
      <c r="N22" s="335">
        <f t="shared" si="2"/>
        <v>0</v>
      </c>
      <c r="O22" s="335">
        <v>0</v>
      </c>
      <c r="P22" s="74" t="s">
        <v>334</v>
      </c>
      <c r="Q22" s="36"/>
    </row>
    <row r="23" spans="1:17" ht="38.25">
      <c r="A23" s="177">
        <v>5</v>
      </c>
      <c r="B23" s="85" t="s">
        <v>545</v>
      </c>
      <c r="C23" s="216">
        <v>1</v>
      </c>
      <c r="D23" s="216">
        <v>0</v>
      </c>
      <c r="E23" s="339">
        <f t="shared" si="0"/>
        <v>0</v>
      </c>
      <c r="F23" s="38">
        <f t="shared" si="1"/>
        <v>0</v>
      </c>
      <c r="G23" s="335">
        <v>2000</v>
      </c>
      <c r="H23" s="36"/>
      <c r="I23" s="36"/>
      <c r="J23" s="36"/>
      <c r="K23" s="36"/>
      <c r="L23" s="36"/>
      <c r="M23" s="36"/>
      <c r="N23" s="335">
        <f t="shared" si="2"/>
        <v>2000</v>
      </c>
      <c r="O23" s="335">
        <v>0</v>
      </c>
      <c r="P23" s="74" t="s">
        <v>334</v>
      </c>
      <c r="Q23" s="36"/>
    </row>
    <row r="24" spans="1:17" ht="38.25">
      <c r="A24" s="177">
        <v>6</v>
      </c>
      <c r="B24" s="357" t="s">
        <v>546</v>
      </c>
      <c r="C24" s="216">
        <v>1</v>
      </c>
      <c r="D24" s="216">
        <v>0</v>
      </c>
      <c r="E24" s="339">
        <f t="shared" si="0"/>
        <v>0</v>
      </c>
      <c r="F24" s="38">
        <f t="shared" si="1"/>
        <v>0</v>
      </c>
      <c r="G24" s="36"/>
      <c r="H24" s="36"/>
      <c r="I24" s="36"/>
      <c r="J24" s="36"/>
      <c r="K24" s="36"/>
      <c r="L24" s="36"/>
      <c r="M24" s="36"/>
      <c r="N24" s="335">
        <f t="shared" si="2"/>
        <v>0</v>
      </c>
      <c r="O24" s="335">
        <v>0</v>
      </c>
      <c r="P24" s="74" t="s">
        <v>334</v>
      </c>
      <c r="Q24" s="36"/>
    </row>
    <row r="25" spans="1:17" ht="38.25">
      <c r="A25" s="177">
        <v>7</v>
      </c>
      <c r="B25" s="357" t="s">
        <v>547</v>
      </c>
      <c r="C25" s="216">
        <v>1</v>
      </c>
      <c r="D25" s="216">
        <v>0</v>
      </c>
      <c r="E25" s="339">
        <f t="shared" si="0"/>
        <v>0</v>
      </c>
      <c r="F25" s="38">
        <f t="shared" si="1"/>
        <v>0</v>
      </c>
      <c r="G25" s="36"/>
      <c r="H25" s="36"/>
      <c r="I25" s="36"/>
      <c r="J25" s="36"/>
      <c r="K25" s="36"/>
      <c r="L25" s="36"/>
      <c r="M25" s="36"/>
      <c r="N25" s="335">
        <f t="shared" si="2"/>
        <v>0</v>
      </c>
      <c r="O25" s="335">
        <v>0</v>
      </c>
      <c r="P25" s="74" t="s">
        <v>334</v>
      </c>
      <c r="Q25" s="36"/>
    </row>
    <row r="26" spans="1:17" ht="38.25">
      <c r="A26" s="177">
        <v>8</v>
      </c>
      <c r="B26" s="85" t="s">
        <v>548</v>
      </c>
      <c r="C26" s="216">
        <v>1</v>
      </c>
      <c r="D26" s="216">
        <v>0</v>
      </c>
      <c r="E26" s="339">
        <f t="shared" si="0"/>
        <v>0</v>
      </c>
      <c r="F26" s="38">
        <f t="shared" si="1"/>
        <v>0</v>
      </c>
      <c r="G26" s="335">
        <v>1500</v>
      </c>
      <c r="H26" s="36"/>
      <c r="I26" s="36"/>
      <c r="J26" s="36"/>
      <c r="K26" s="36"/>
      <c r="L26" s="36"/>
      <c r="M26" s="36"/>
      <c r="N26" s="335">
        <f t="shared" si="2"/>
        <v>1500</v>
      </c>
      <c r="O26" s="335">
        <v>0</v>
      </c>
      <c r="P26" s="74" t="s">
        <v>334</v>
      </c>
      <c r="Q26" s="36"/>
    </row>
    <row r="27" spans="1:17" ht="38.25">
      <c r="A27" s="177">
        <v>9</v>
      </c>
      <c r="B27" s="85" t="s">
        <v>549</v>
      </c>
      <c r="C27" s="216">
        <v>1</v>
      </c>
      <c r="D27" s="216">
        <v>0</v>
      </c>
      <c r="E27" s="339">
        <f t="shared" si="0"/>
        <v>0</v>
      </c>
      <c r="F27" s="38">
        <f t="shared" si="1"/>
        <v>0</v>
      </c>
      <c r="G27" s="335"/>
      <c r="H27" s="335">
        <v>1000</v>
      </c>
      <c r="I27" s="36"/>
      <c r="J27" s="36"/>
      <c r="K27" s="36"/>
      <c r="L27" s="36"/>
      <c r="M27" s="36"/>
      <c r="N27" s="335">
        <f t="shared" si="2"/>
        <v>1000</v>
      </c>
      <c r="O27" s="335">
        <v>0</v>
      </c>
      <c r="P27" s="74" t="s">
        <v>334</v>
      </c>
      <c r="Q27" s="36"/>
    </row>
    <row r="28" spans="1:17" ht="38.25">
      <c r="A28" s="177">
        <v>10</v>
      </c>
      <c r="B28" s="85" t="s">
        <v>550</v>
      </c>
      <c r="C28" s="216">
        <v>1</v>
      </c>
      <c r="D28" s="216">
        <v>0</v>
      </c>
      <c r="E28" s="339">
        <f aca="true" t="shared" si="3" ref="E28:E36">D28/C28</f>
        <v>0</v>
      </c>
      <c r="F28" s="38">
        <f aca="true" t="shared" si="4" ref="F28:F37">E28</f>
        <v>0</v>
      </c>
      <c r="G28" s="36"/>
      <c r="H28" s="335">
        <v>5000</v>
      </c>
      <c r="I28" s="36"/>
      <c r="J28" s="36"/>
      <c r="K28" s="36"/>
      <c r="L28" s="36"/>
      <c r="M28" s="139"/>
      <c r="N28" s="335">
        <f t="shared" si="2"/>
        <v>5000</v>
      </c>
      <c r="O28" s="335">
        <v>0</v>
      </c>
      <c r="P28" s="199" t="s">
        <v>334</v>
      </c>
      <c r="Q28" s="36"/>
    </row>
    <row r="29" spans="1:17" ht="38.25">
      <c r="A29" s="183">
        <v>11</v>
      </c>
      <c r="B29" s="85" t="s">
        <v>551</v>
      </c>
      <c r="C29" s="216">
        <v>1</v>
      </c>
      <c r="D29" s="216">
        <v>0</v>
      </c>
      <c r="E29" s="339">
        <f t="shared" si="3"/>
        <v>0</v>
      </c>
      <c r="F29" s="38">
        <f t="shared" si="4"/>
        <v>0</v>
      </c>
      <c r="G29" s="36"/>
      <c r="H29" s="335">
        <v>1000</v>
      </c>
      <c r="I29" s="36"/>
      <c r="J29" s="36"/>
      <c r="K29" s="36"/>
      <c r="L29" s="36"/>
      <c r="M29" s="36"/>
      <c r="N29" s="335">
        <f t="shared" si="2"/>
        <v>1000</v>
      </c>
      <c r="O29" s="335">
        <v>0</v>
      </c>
      <c r="P29" s="74" t="s">
        <v>334</v>
      </c>
      <c r="Q29" s="36"/>
    </row>
    <row r="30" spans="1:17" ht="24.75" customHeight="1">
      <c r="A30" s="93">
        <v>12</v>
      </c>
      <c r="B30" s="245" t="s">
        <v>615</v>
      </c>
      <c r="C30" s="92">
        <v>1</v>
      </c>
      <c r="D30" s="216">
        <v>0</v>
      </c>
      <c r="E30" s="339">
        <f t="shared" si="3"/>
        <v>0</v>
      </c>
      <c r="F30" s="38">
        <f t="shared" si="4"/>
        <v>0</v>
      </c>
      <c r="G30" s="36"/>
      <c r="H30" s="335">
        <v>1000</v>
      </c>
      <c r="I30" s="36"/>
      <c r="J30" s="36"/>
      <c r="K30" s="36"/>
      <c r="L30" s="36"/>
      <c r="M30" s="36"/>
      <c r="N30" s="335">
        <f t="shared" si="2"/>
        <v>1000</v>
      </c>
      <c r="O30" s="335">
        <v>0</v>
      </c>
      <c r="P30" s="74" t="s">
        <v>334</v>
      </c>
      <c r="Q30" s="36"/>
    </row>
    <row r="31" spans="1:17" ht="24.75" customHeight="1">
      <c r="A31" s="97">
        <v>13</v>
      </c>
      <c r="B31" s="228" t="s">
        <v>616</v>
      </c>
      <c r="C31" s="99">
        <v>1</v>
      </c>
      <c r="D31" s="216">
        <v>0</v>
      </c>
      <c r="E31" s="339">
        <f t="shared" si="3"/>
        <v>0</v>
      </c>
      <c r="F31" s="38">
        <f t="shared" si="4"/>
        <v>0</v>
      </c>
      <c r="G31" s="335">
        <v>1000</v>
      </c>
      <c r="H31" s="36"/>
      <c r="I31" s="36"/>
      <c r="J31" s="36"/>
      <c r="K31" s="36"/>
      <c r="L31" s="36"/>
      <c r="M31" s="36"/>
      <c r="N31" s="335">
        <f t="shared" si="2"/>
        <v>1000</v>
      </c>
      <c r="O31" s="335">
        <v>0</v>
      </c>
      <c r="P31" s="74" t="s">
        <v>334</v>
      </c>
      <c r="Q31" s="36"/>
    </row>
    <row r="32" spans="1:17" ht="24.75" customHeight="1">
      <c r="A32" s="118">
        <v>14</v>
      </c>
      <c r="B32" s="98" t="s">
        <v>552</v>
      </c>
      <c r="C32" s="64">
        <v>1</v>
      </c>
      <c r="D32" s="216">
        <v>0</v>
      </c>
      <c r="E32" s="339">
        <f t="shared" si="3"/>
        <v>0</v>
      </c>
      <c r="F32" s="38">
        <f t="shared" si="4"/>
        <v>0</v>
      </c>
      <c r="G32" s="335">
        <v>4000</v>
      </c>
      <c r="H32" s="36"/>
      <c r="I32" s="36"/>
      <c r="J32" s="36"/>
      <c r="K32" s="36"/>
      <c r="L32" s="36"/>
      <c r="M32" s="36"/>
      <c r="N32" s="335">
        <f t="shared" si="2"/>
        <v>4000</v>
      </c>
      <c r="O32" s="335">
        <v>0</v>
      </c>
      <c r="P32" s="74" t="s">
        <v>334</v>
      </c>
      <c r="Q32" s="36"/>
    </row>
    <row r="33" spans="1:17" ht="24.75" customHeight="1">
      <c r="A33" s="118">
        <v>15</v>
      </c>
      <c r="B33" s="358" t="s">
        <v>553</v>
      </c>
      <c r="C33" s="64">
        <v>1</v>
      </c>
      <c r="D33" s="64">
        <v>0</v>
      </c>
      <c r="E33" s="339">
        <f t="shared" si="3"/>
        <v>0</v>
      </c>
      <c r="F33" s="38">
        <f t="shared" si="4"/>
        <v>0</v>
      </c>
      <c r="G33" s="36"/>
      <c r="H33" s="36"/>
      <c r="I33" s="36"/>
      <c r="J33" s="36"/>
      <c r="K33" s="36"/>
      <c r="L33" s="36"/>
      <c r="M33" s="36"/>
      <c r="N33" s="335">
        <f t="shared" si="2"/>
        <v>0</v>
      </c>
      <c r="O33" s="335">
        <v>0</v>
      </c>
      <c r="P33" s="74" t="s">
        <v>334</v>
      </c>
      <c r="Q33" s="36"/>
    </row>
    <row r="34" spans="1:17" ht="24.75" customHeight="1">
      <c r="A34" s="118">
        <v>16</v>
      </c>
      <c r="B34" s="358" t="s">
        <v>554</v>
      </c>
      <c r="C34" s="64">
        <v>1</v>
      </c>
      <c r="D34" s="64">
        <v>0</v>
      </c>
      <c r="E34" s="339">
        <f t="shared" si="3"/>
        <v>0</v>
      </c>
      <c r="F34" s="38">
        <f t="shared" si="4"/>
        <v>0</v>
      </c>
      <c r="G34" s="36"/>
      <c r="H34" s="36"/>
      <c r="I34" s="36"/>
      <c r="J34" s="36"/>
      <c r="K34" s="36"/>
      <c r="L34" s="36"/>
      <c r="M34" s="36"/>
      <c r="N34" s="335">
        <f t="shared" si="2"/>
        <v>0</v>
      </c>
      <c r="O34" s="335">
        <v>0</v>
      </c>
      <c r="P34" s="74" t="s">
        <v>334</v>
      </c>
      <c r="Q34" s="36"/>
    </row>
    <row r="35" spans="1:17" ht="24.75" customHeight="1">
      <c r="A35" s="118">
        <v>17</v>
      </c>
      <c r="B35" s="98" t="s">
        <v>555</v>
      </c>
      <c r="C35" s="64">
        <v>1</v>
      </c>
      <c r="D35" s="64">
        <v>0</v>
      </c>
      <c r="E35" s="339">
        <f t="shared" si="3"/>
        <v>0</v>
      </c>
      <c r="F35" s="38">
        <f t="shared" si="4"/>
        <v>0</v>
      </c>
      <c r="G35" s="335">
        <v>5000</v>
      </c>
      <c r="H35" s="36"/>
      <c r="I35" s="36"/>
      <c r="J35" s="36"/>
      <c r="K35" s="36"/>
      <c r="L35" s="36"/>
      <c r="M35" s="36"/>
      <c r="N35" s="335">
        <f t="shared" si="2"/>
        <v>5000</v>
      </c>
      <c r="O35" s="335">
        <v>0</v>
      </c>
      <c r="P35" s="74" t="s">
        <v>334</v>
      </c>
      <c r="Q35" s="36"/>
    </row>
    <row r="36" spans="1:17" ht="43.5" customHeight="1">
      <c r="A36" s="118">
        <v>19</v>
      </c>
      <c r="B36" s="358" t="s">
        <v>617</v>
      </c>
      <c r="C36" s="64">
        <v>1</v>
      </c>
      <c r="D36" s="64">
        <v>0</v>
      </c>
      <c r="E36" s="339">
        <f t="shared" si="3"/>
        <v>0</v>
      </c>
      <c r="F36" s="38">
        <f t="shared" si="4"/>
        <v>0</v>
      </c>
      <c r="G36" s="36"/>
      <c r="H36" s="36"/>
      <c r="I36" s="36"/>
      <c r="J36" s="36"/>
      <c r="K36" s="36"/>
      <c r="L36" s="36"/>
      <c r="M36" s="36"/>
      <c r="N36" s="335">
        <f t="shared" si="2"/>
        <v>0</v>
      </c>
      <c r="O36" s="335">
        <v>0</v>
      </c>
      <c r="P36" s="74" t="s">
        <v>334</v>
      </c>
      <c r="Q36" s="36"/>
    </row>
    <row r="37" spans="1:17" ht="43.5" customHeight="1">
      <c r="A37" s="178">
        <v>20</v>
      </c>
      <c r="B37" s="359" t="s">
        <v>556</v>
      </c>
      <c r="C37" s="173">
        <v>1</v>
      </c>
      <c r="D37" s="174">
        <v>0</v>
      </c>
      <c r="E37" s="339">
        <f>D37/C37</f>
        <v>0</v>
      </c>
      <c r="F37" s="38">
        <f t="shared" si="4"/>
        <v>0</v>
      </c>
      <c r="G37" s="36"/>
      <c r="H37" s="36"/>
      <c r="I37" s="36"/>
      <c r="J37" s="36"/>
      <c r="K37" s="36"/>
      <c r="L37" s="36"/>
      <c r="M37" s="36"/>
      <c r="N37" s="335">
        <f t="shared" si="2"/>
        <v>0</v>
      </c>
      <c r="O37" s="335">
        <v>0</v>
      </c>
      <c r="P37" s="74" t="s">
        <v>334</v>
      </c>
      <c r="Q37" s="36"/>
    </row>
    <row r="38" spans="1:17" ht="24.75" customHeight="1" thickBot="1">
      <c r="A38" s="40"/>
      <c r="B38" s="41" t="s">
        <v>204</v>
      </c>
      <c r="C38" s="42"/>
      <c r="D38" s="43"/>
      <c r="E38" s="60">
        <f>SUM(E19:E35)</f>
        <v>0</v>
      </c>
      <c r="F38" s="95">
        <f>SUM(F19:F19)</f>
        <v>0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40" spans="1:17" ht="12.75">
      <c r="A40" s="366" t="s">
        <v>208</v>
      </c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</row>
  </sheetData>
  <sheetProtection/>
  <mergeCells count="18">
    <mergeCell ref="A40:Q40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78.xml><?xml version="1.0" encoding="utf-8"?>
<worksheet xmlns="http://schemas.openxmlformats.org/spreadsheetml/2006/main" xmlns:r="http://schemas.openxmlformats.org/officeDocument/2006/relationships">
  <dimension ref="A4:Q24"/>
  <sheetViews>
    <sheetView zoomScale="75" zoomScaleNormal="75" zoomScalePageLayoutView="0" workbookViewId="0" topLeftCell="E2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0.8515625" style="0" customWidth="1"/>
    <col min="8" max="8" width="10.421875" style="0" customWidth="1"/>
    <col min="9" max="12" width="7.7109375" style="0" customWidth="1"/>
    <col min="13" max="13" width="12.140625" style="0" customWidth="1"/>
    <col min="14" max="15" width="14.8515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641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59</v>
      </c>
      <c r="B13" s="5"/>
      <c r="C13" s="18"/>
      <c r="D13" s="18"/>
      <c r="E13" s="5"/>
      <c r="F13" s="5"/>
      <c r="G13" s="404" t="s">
        <v>61</v>
      </c>
      <c r="H13" s="405"/>
      <c r="I13" s="405"/>
      <c r="J13" s="405"/>
      <c r="K13" s="405"/>
      <c r="L13" s="405"/>
      <c r="M13" s="405"/>
      <c r="N13" s="405"/>
      <c r="O13" s="406"/>
      <c r="P13" s="415" t="s">
        <v>62</v>
      </c>
      <c r="Q13" s="416"/>
    </row>
    <row r="14" spans="1:17" ht="32.25" customHeight="1" thickBot="1">
      <c r="A14" s="402" t="s">
        <v>60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77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6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60"/>
      <c r="Q18" s="374"/>
    </row>
    <row r="19" spans="1:17" ht="47.25" customHeight="1">
      <c r="A19" s="37">
        <v>1</v>
      </c>
      <c r="B19" s="46" t="s">
        <v>595</v>
      </c>
      <c r="C19" s="215">
        <v>0.2</v>
      </c>
      <c r="D19" s="215">
        <v>0</v>
      </c>
      <c r="E19" s="339">
        <f>D19/C19</f>
        <v>0</v>
      </c>
      <c r="F19" s="38">
        <f>E19</f>
        <v>0</v>
      </c>
      <c r="G19" s="335"/>
      <c r="H19" s="36"/>
      <c r="I19" s="36"/>
      <c r="J19" s="152"/>
      <c r="K19" s="36"/>
      <c r="L19" s="36"/>
      <c r="M19" s="335">
        <v>2000</v>
      </c>
      <c r="N19" s="335">
        <f>M19</f>
        <v>2000</v>
      </c>
      <c r="O19" s="335">
        <v>0</v>
      </c>
      <c r="P19" s="74" t="s">
        <v>72</v>
      </c>
      <c r="Q19" s="36"/>
    </row>
    <row r="20" spans="1:17" ht="45" customHeight="1">
      <c r="A20" s="37">
        <v>2</v>
      </c>
      <c r="B20" s="46" t="s">
        <v>591</v>
      </c>
      <c r="C20" s="215">
        <v>0.1</v>
      </c>
      <c r="D20" s="215">
        <v>0</v>
      </c>
      <c r="E20" s="339">
        <f>D20/C20</f>
        <v>0</v>
      </c>
      <c r="F20" s="38">
        <f>E20</f>
        <v>0</v>
      </c>
      <c r="G20" s="36"/>
      <c r="H20" s="361"/>
      <c r="I20" s="36"/>
      <c r="J20" s="36"/>
      <c r="K20" s="36"/>
      <c r="L20" s="36"/>
      <c r="M20" s="36"/>
      <c r="N20" s="335">
        <f>SUM(G20:M20)</f>
        <v>0</v>
      </c>
      <c r="O20" s="335">
        <v>0</v>
      </c>
      <c r="P20" s="74" t="s">
        <v>72</v>
      </c>
      <c r="Q20" s="36"/>
    </row>
    <row r="21" spans="1:17" ht="42" customHeight="1">
      <c r="A21" s="91">
        <v>3</v>
      </c>
      <c r="B21" s="46" t="s">
        <v>78</v>
      </c>
      <c r="C21" s="227">
        <v>1</v>
      </c>
      <c r="D21" s="227">
        <v>0</v>
      </c>
      <c r="E21" s="339">
        <f>D21/C21</f>
        <v>0</v>
      </c>
      <c r="F21" s="38">
        <f>E21</f>
        <v>0</v>
      </c>
      <c r="G21" s="36"/>
      <c r="H21" s="361">
        <v>3000</v>
      </c>
      <c r="I21" s="36"/>
      <c r="J21" s="36"/>
      <c r="K21" s="36"/>
      <c r="L21" s="36"/>
      <c r="M21" s="36"/>
      <c r="N21" s="335">
        <f>SUM(G21:M21)</f>
        <v>3000</v>
      </c>
      <c r="O21" s="335">
        <v>0</v>
      </c>
      <c r="P21" s="74" t="s">
        <v>72</v>
      </c>
      <c r="Q21" s="36"/>
    </row>
    <row r="22" spans="1:17" ht="24.75" customHeight="1" thickBot="1">
      <c r="A22" s="40"/>
      <c r="B22" s="41" t="s">
        <v>204</v>
      </c>
      <c r="C22" s="42"/>
      <c r="D22" s="43"/>
      <c r="E22" s="60">
        <f>SUM(E19:E21)</f>
        <v>0</v>
      </c>
      <c r="F22" s="95">
        <f>SUM(F19:F21)/4</f>
        <v>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4" spans="1:17" ht="12.75">
      <c r="A24" s="366" t="s">
        <v>208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</row>
  </sheetData>
  <sheetProtection/>
  <mergeCells count="18">
    <mergeCell ref="A24:Q24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1.5748031496062993" right="0.7480314960629921" top="0.4724409448818898" bottom="0.7874015748031497" header="0.5118110236220472" footer="0.5118110236220472"/>
  <pageSetup horizontalDpi="300" verticalDpi="300" orientation="landscape" paperSize="5" scale="55" r:id="rId4"/>
  <drawing r:id="rId3"/>
  <legacyDrawing r:id="rId2"/>
</worksheet>
</file>

<file path=xl/worksheets/sheet79.xml><?xml version="1.0" encoding="utf-8"?>
<worksheet xmlns="http://schemas.openxmlformats.org/spreadsheetml/2006/main" xmlns:r="http://schemas.openxmlformats.org/officeDocument/2006/relationships">
  <dimension ref="A4:Q29"/>
  <sheetViews>
    <sheetView zoomScale="75" zoomScaleNormal="75" zoomScalePageLayoutView="0" workbookViewId="0" topLeftCell="E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8" width="10.28125" style="0" bestFit="1" customWidth="1"/>
    <col min="9" max="12" width="7.7109375" style="0" customWidth="1"/>
    <col min="13" max="13" width="10.7109375" style="0" customWidth="1"/>
    <col min="14" max="14" width="15.00390625" style="0" bestFit="1" customWidth="1"/>
    <col min="15" max="15" width="14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640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59</v>
      </c>
      <c r="B13" s="5"/>
      <c r="C13" s="18"/>
      <c r="D13" s="18"/>
      <c r="E13" s="5"/>
      <c r="F13" s="5"/>
      <c r="G13" s="404" t="s">
        <v>64</v>
      </c>
      <c r="H13" s="405"/>
      <c r="I13" s="405"/>
      <c r="J13" s="405"/>
      <c r="K13" s="405"/>
      <c r="L13" s="405"/>
      <c r="M13" s="405"/>
      <c r="N13" s="405"/>
      <c r="O13" s="406"/>
      <c r="P13" s="415" t="s">
        <v>65</v>
      </c>
      <c r="Q13" s="416"/>
    </row>
    <row r="14" spans="1:17" ht="32.25" customHeight="1" thickBot="1">
      <c r="A14" s="402" t="s">
        <v>63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53.25" customHeight="1">
      <c r="A19" s="97">
        <v>1</v>
      </c>
      <c r="B19" s="85" t="s">
        <v>79</v>
      </c>
      <c r="C19" s="173">
        <v>5</v>
      </c>
      <c r="D19" s="173">
        <v>0</v>
      </c>
      <c r="E19" s="339">
        <f>D19/C19</f>
        <v>0</v>
      </c>
      <c r="F19" s="38">
        <f aca="true" t="shared" si="0" ref="F19:F24">E19</f>
        <v>0</v>
      </c>
      <c r="G19" s="335"/>
      <c r="H19" s="361">
        <v>2000</v>
      </c>
      <c r="I19" s="36"/>
      <c r="J19" s="36"/>
      <c r="K19" s="36"/>
      <c r="L19" s="36"/>
      <c r="M19" s="36"/>
      <c r="N19" s="335">
        <f aca="true" t="shared" si="1" ref="N19:N24">SUM(G19:M19)</f>
        <v>2000</v>
      </c>
      <c r="O19" s="335">
        <v>0</v>
      </c>
      <c r="P19" s="74" t="s">
        <v>72</v>
      </c>
      <c r="Q19" s="36"/>
    </row>
    <row r="20" spans="1:17" ht="40.5" customHeight="1">
      <c r="A20" s="97">
        <v>2</v>
      </c>
      <c r="B20" s="85" t="s">
        <v>80</v>
      </c>
      <c r="C20" s="173">
        <v>1</v>
      </c>
      <c r="D20" s="173">
        <v>0</v>
      </c>
      <c r="E20" s="339">
        <f>D20/C20</f>
        <v>0</v>
      </c>
      <c r="F20" s="38">
        <f t="shared" si="0"/>
        <v>0</v>
      </c>
      <c r="G20" s="36"/>
      <c r="H20" s="361">
        <v>11000</v>
      </c>
      <c r="I20" s="36"/>
      <c r="J20" s="36"/>
      <c r="K20" s="36"/>
      <c r="L20" s="36"/>
      <c r="M20" s="36"/>
      <c r="N20" s="335">
        <f t="shared" si="1"/>
        <v>11000</v>
      </c>
      <c r="O20" s="335">
        <v>0</v>
      </c>
      <c r="P20" s="74" t="s">
        <v>72</v>
      </c>
      <c r="Q20" s="36"/>
    </row>
    <row r="21" spans="1:17" ht="39.75" customHeight="1">
      <c r="A21" s="97">
        <v>3</v>
      </c>
      <c r="B21" s="85" t="s">
        <v>81</v>
      </c>
      <c r="C21" s="173">
        <v>1</v>
      </c>
      <c r="D21" s="173">
        <v>1</v>
      </c>
      <c r="E21" s="339">
        <v>0</v>
      </c>
      <c r="F21" s="38">
        <f t="shared" si="0"/>
        <v>0</v>
      </c>
      <c r="G21" s="36"/>
      <c r="H21" s="361">
        <v>1000</v>
      </c>
      <c r="I21" s="36"/>
      <c r="J21" s="36"/>
      <c r="K21" s="36"/>
      <c r="L21" s="36"/>
      <c r="M21" s="36"/>
      <c r="N21" s="335">
        <f t="shared" si="1"/>
        <v>1000</v>
      </c>
      <c r="O21" s="335">
        <v>0</v>
      </c>
      <c r="P21" s="74" t="s">
        <v>72</v>
      </c>
      <c r="Q21" s="36"/>
    </row>
    <row r="22" spans="1:17" ht="39.75" customHeight="1">
      <c r="A22" s="100">
        <v>4</v>
      </c>
      <c r="B22" s="85" t="s">
        <v>82</v>
      </c>
      <c r="C22" s="173">
        <v>1</v>
      </c>
      <c r="D22" s="173">
        <v>1</v>
      </c>
      <c r="E22" s="339">
        <v>0</v>
      </c>
      <c r="F22" s="38">
        <f t="shared" si="0"/>
        <v>0</v>
      </c>
      <c r="G22" s="36"/>
      <c r="H22" s="361">
        <v>5000</v>
      </c>
      <c r="I22" s="361"/>
      <c r="J22" s="36"/>
      <c r="K22" s="36"/>
      <c r="L22" s="36"/>
      <c r="M22" s="36"/>
      <c r="N22" s="335">
        <f t="shared" si="1"/>
        <v>5000</v>
      </c>
      <c r="O22" s="335">
        <v>0</v>
      </c>
      <c r="P22" s="74" t="s">
        <v>72</v>
      </c>
      <c r="Q22" s="36"/>
    </row>
    <row r="23" spans="1:17" ht="39.75" customHeight="1">
      <c r="A23" s="100">
        <v>5</v>
      </c>
      <c r="B23" s="85" t="s">
        <v>83</v>
      </c>
      <c r="C23" s="173">
        <v>1</v>
      </c>
      <c r="D23" s="173">
        <v>1</v>
      </c>
      <c r="E23" s="339">
        <v>0</v>
      </c>
      <c r="F23" s="38">
        <f t="shared" si="0"/>
        <v>0</v>
      </c>
      <c r="G23" s="36"/>
      <c r="H23" s="361">
        <v>2000</v>
      </c>
      <c r="I23" s="361"/>
      <c r="J23" s="36"/>
      <c r="K23" s="36"/>
      <c r="L23" s="36"/>
      <c r="M23" s="36"/>
      <c r="N23" s="335">
        <f t="shared" si="1"/>
        <v>2000</v>
      </c>
      <c r="O23" s="335">
        <v>0</v>
      </c>
      <c r="P23" s="74" t="s">
        <v>72</v>
      </c>
      <c r="Q23" s="36"/>
    </row>
    <row r="24" spans="1:17" ht="45.75" customHeight="1">
      <c r="A24" s="100">
        <v>6</v>
      </c>
      <c r="B24" s="85" t="s">
        <v>84</v>
      </c>
      <c r="C24" s="174">
        <v>1</v>
      </c>
      <c r="D24" s="174">
        <v>1</v>
      </c>
      <c r="E24" s="339">
        <v>0</v>
      </c>
      <c r="F24" s="38">
        <f t="shared" si="0"/>
        <v>0</v>
      </c>
      <c r="G24" s="36"/>
      <c r="H24" s="36"/>
      <c r="I24" s="36"/>
      <c r="J24" s="36"/>
      <c r="K24" s="36"/>
      <c r="L24" s="36"/>
      <c r="M24" s="36"/>
      <c r="N24" s="335">
        <f t="shared" si="1"/>
        <v>0</v>
      </c>
      <c r="O24" s="335">
        <v>0</v>
      </c>
      <c r="P24" s="74" t="s">
        <v>72</v>
      </c>
      <c r="Q24" s="36"/>
    </row>
    <row r="25" spans="1:17" s="234" customFormat="1" ht="27.75" customHeight="1">
      <c r="A25" s="100"/>
      <c r="B25" s="228"/>
      <c r="C25" s="154"/>
      <c r="D25" s="229"/>
      <c r="E25" s="230"/>
      <c r="F25" s="231"/>
      <c r="G25" s="232"/>
      <c r="H25" s="232"/>
      <c r="I25" s="232"/>
      <c r="J25" s="232"/>
      <c r="K25" s="232"/>
      <c r="L25" s="232"/>
      <c r="M25" s="232"/>
      <c r="N25" s="233"/>
      <c r="O25" s="232"/>
      <c r="P25" s="232"/>
      <c r="Q25" s="232"/>
    </row>
    <row r="26" spans="1:17" ht="24.75" customHeight="1">
      <c r="A26" s="104"/>
      <c r="B26" s="213"/>
      <c r="C26" s="64"/>
      <c r="D26" s="65"/>
      <c r="E26" s="64"/>
      <c r="F26" s="69"/>
      <c r="G26" s="36"/>
      <c r="H26" s="36"/>
      <c r="I26" s="36"/>
      <c r="J26" s="36"/>
      <c r="K26" s="36"/>
      <c r="L26" s="36"/>
      <c r="M26" s="36"/>
      <c r="N26" s="96"/>
      <c r="O26" s="36"/>
      <c r="P26" s="36"/>
      <c r="Q26" s="36"/>
    </row>
    <row r="27" spans="1:17" ht="24.75" customHeight="1" thickBot="1">
      <c r="A27" s="40"/>
      <c r="B27" s="41" t="s">
        <v>204</v>
      </c>
      <c r="C27" s="42"/>
      <c r="D27" s="43"/>
      <c r="E27" s="60">
        <f>SUM(E19:E24)</f>
        <v>0</v>
      </c>
      <c r="F27" s="60">
        <f>SUM(F19:F24)</f>
        <v>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9" spans="1:17" ht="12.75">
      <c r="A29" s="366" t="s">
        <v>208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</row>
  </sheetData>
  <sheetProtection/>
  <mergeCells count="18">
    <mergeCell ref="A29:Q29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1.5748031496062993" right="0.7480314960629921" top="0.4724409448818898" bottom="0.7874015748031497" header="0.5118110236220472" footer="0.5118110236220472"/>
  <pageSetup horizontalDpi="300" verticalDpi="300" orientation="landscape" paperSize="5" scale="5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Q24"/>
  <sheetViews>
    <sheetView zoomScale="75" zoomScaleNormal="75" zoomScalePageLayoutView="0" workbookViewId="0" topLeftCell="A10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0.140625" style="0" customWidth="1"/>
    <col min="8" max="13" width="7.7109375" style="0" customWidth="1"/>
    <col min="14" max="14" width="16.7109375" style="0" customWidth="1"/>
    <col min="15" max="15" width="17.2812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123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641</v>
      </c>
      <c r="N10" s="24"/>
    </row>
    <row r="11" ht="13.5" thickBot="1"/>
    <row r="12" spans="1:17" ht="19.5" customHeight="1" thickBot="1">
      <c r="A12" s="1" t="s">
        <v>216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217</v>
      </c>
      <c r="B13" s="5"/>
      <c r="C13" s="18"/>
      <c r="D13" s="18"/>
      <c r="E13" s="5"/>
      <c r="F13" s="5"/>
      <c r="G13" s="404" t="s">
        <v>112</v>
      </c>
      <c r="H13" s="405"/>
      <c r="I13" s="405"/>
      <c r="J13" s="405"/>
      <c r="K13" s="405"/>
      <c r="L13" s="405"/>
      <c r="M13" s="405"/>
      <c r="N13" s="405"/>
      <c r="O13" s="406"/>
      <c r="P13" s="415" t="s">
        <v>112</v>
      </c>
      <c r="Q13" s="416"/>
    </row>
    <row r="14" spans="1:17" ht="32.25" customHeight="1" thickBot="1">
      <c r="A14" s="402" t="s">
        <v>111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54.75" customHeight="1" thickBot="1">
      <c r="A19" s="88">
        <v>1</v>
      </c>
      <c r="B19" s="94" t="s">
        <v>175</v>
      </c>
      <c r="C19" s="88">
        <v>2215</v>
      </c>
      <c r="D19" s="88">
        <v>0</v>
      </c>
      <c r="E19" s="339">
        <f>D19/C19</f>
        <v>0</v>
      </c>
      <c r="F19" s="172">
        <v>0</v>
      </c>
      <c r="G19" s="152">
        <v>37000</v>
      </c>
      <c r="H19" s="36"/>
      <c r="I19" s="36"/>
      <c r="J19" s="36"/>
      <c r="K19" s="36"/>
      <c r="L19" s="36"/>
      <c r="M19" s="36"/>
      <c r="N19" s="152">
        <v>37000</v>
      </c>
      <c r="O19" s="291">
        <v>0</v>
      </c>
      <c r="P19" s="130" t="s">
        <v>124</v>
      </c>
      <c r="Q19" s="68"/>
    </row>
    <row r="20" spans="1:17" ht="48.75" customHeight="1" thickBot="1">
      <c r="A20" s="181">
        <v>2</v>
      </c>
      <c r="B20" s="85" t="s">
        <v>176</v>
      </c>
      <c r="C20" s="88">
        <v>1</v>
      </c>
      <c r="D20" s="88">
        <v>0</v>
      </c>
      <c r="E20" s="339">
        <f>D20/C20</f>
        <v>0</v>
      </c>
      <c r="F20" s="172">
        <v>0</v>
      </c>
      <c r="G20" s="289">
        <v>1502</v>
      </c>
      <c r="H20" s="36"/>
      <c r="I20" s="36"/>
      <c r="J20" s="36"/>
      <c r="K20" s="36"/>
      <c r="L20" s="36"/>
      <c r="M20" s="289">
        <v>200</v>
      </c>
      <c r="N20" s="152">
        <f>SUM(G20:M20)</f>
        <v>1702</v>
      </c>
      <c r="O20" s="291">
        <v>0</v>
      </c>
      <c r="P20" s="130" t="s">
        <v>124</v>
      </c>
      <c r="Q20" s="73"/>
    </row>
    <row r="21" spans="1:17" ht="48" customHeight="1" thickBot="1">
      <c r="A21" s="181">
        <v>3</v>
      </c>
      <c r="B21" s="94" t="s">
        <v>182</v>
      </c>
      <c r="C21" s="88">
        <v>1</v>
      </c>
      <c r="D21" s="88">
        <v>0</v>
      </c>
      <c r="E21" s="339">
        <f>D21/C21</f>
        <v>0</v>
      </c>
      <c r="F21" s="172">
        <v>0</v>
      </c>
      <c r="G21" s="36"/>
      <c r="H21" s="36"/>
      <c r="I21" s="36"/>
      <c r="J21" s="36"/>
      <c r="K21" s="36"/>
      <c r="L21" s="36"/>
      <c r="M21" s="36"/>
      <c r="N21" s="278"/>
      <c r="O21" s="291">
        <v>0</v>
      </c>
      <c r="P21" s="130" t="s">
        <v>124</v>
      </c>
      <c r="Q21" s="73"/>
    </row>
    <row r="22" spans="1:17" ht="24.75" customHeight="1" thickBot="1">
      <c r="A22" s="40"/>
      <c r="B22" s="41" t="s">
        <v>204</v>
      </c>
      <c r="C22" s="42"/>
      <c r="D22" s="43"/>
      <c r="E22" s="60"/>
      <c r="F22" s="95">
        <f>SUM(F19:F21)/2</f>
        <v>0</v>
      </c>
      <c r="G22" s="152">
        <f>SUM(G19:G20)</f>
        <v>38502</v>
      </c>
      <c r="H22" s="36"/>
      <c r="I22" s="36"/>
      <c r="J22" s="36"/>
      <c r="K22" s="36"/>
      <c r="L22" s="36"/>
      <c r="M22" s="36"/>
      <c r="N22" s="152">
        <f>SUM(N19:N21)</f>
        <v>38702</v>
      </c>
      <c r="O22" s="36"/>
      <c r="P22" s="36"/>
      <c r="Q22" s="73"/>
    </row>
    <row r="24" spans="1:17" ht="12.75">
      <c r="A24" s="366" t="s">
        <v>208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</row>
  </sheetData>
  <sheetProtection/>
  <mergeCells count="18">
    <mergeCell ref="A24:Q24"/>
    <mergeCell ref="G13:O14"/>
    <mergeCell ref="P13:Q14"/>
    <mergeCell ref="A14:F14"/>
    <mergeCell ref="A16:F16"/>
    <mergeCell ref="G16:O16"/>
    <mergeCell ref="A4:Q4"/>
    <mergeCell ref="A5:Q5"/>
    <mergeCell ref="E6:K6"/>
    <mergeCell ref="P6:Q6"/>
    <mergeCell ref="A7:F7"/>
    <mergeCell ref="M7:N7"/>
    <mergeCell ref="A8:F8"/>
    <mergeCell ref="A9:F9"/>
    <mergeCell ref="P16:P18"/>
    <mergeCell ref="Q16:Q18"/>
    <mergeCell ref="G12:O12"/>
    <mergeCell ref="P12:Q12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80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D1">
      <selection activeCell="M9" sqref="M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59</v>
      </c>
      <c r="B13" s="5"/>
      <c r="C13" s="18"/>
      <c r="D13" s="18"/>
      <c r="E13" s="5"/>
      <c r="F13" s="5"/>
      <c r="G13" s="404" t="s">
        <v>67</v>
      </c>
      <c r="H13" s="405"/>
      <c r="I13" s="405"/>
      <c r="J13" s="405"/>
      <c r="K13" s="405"/>
      <c r="L13" s="405"/>
      <c r="M13" s="405"/>
      <c r="N13" s="405"/>
      <c r="O13" s="406"/>
      <c r="P13" s="415" t="s">
        <v>68</v>
      </c>
      <c r="Q13" s="416"/>
    </row>
    <row r="14" spans="1:17" ht="32.25" customHeight="1" thickBot="1">
      <c r="A14" s="402" t="s">
        <v>66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39" thickBot="1">
      <c r="A19" s="91">
        <v>1</v>
      </c>
      <c r="B19" s="85" t="s">
        <v>85</v>
      </c>
      <c r="C19" s="210">
        <v>1</v>
      </c>
      <c r="D19" s="35">
        <v>0</v>
      </c>
      <c r="E19" s="339">
        <f>D19/C19</f>
        <v>0</v>
      </c>
      <c r="F19" s="38">
        <f>E19</f>
        <v>0</v>
      </c>
      <c r="G19" s="32"/>
      <c r="H19" s="362">
        <v>500</v>
      </c>
      <c r="I19" s="17"/>
      <c r="J19" s="17"/>
      <c r="K19" s="17"/>
      <c r="L19" s="17"/>
      <c r="M19" s="17"/>
      <c r="N19" s="362">
        <f>SUM(H19:M19)</f>
        <v>500</v>
      </c>
      <c r="O19" s="362">
        <v>0</v>
      </c>
      <c r="P19" s="62" t="s">
        <v>72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1.5748031496062993" right="0.7480314960629921" top="0.4724409448818898" bottom="0.7874015748031497" header="0.5118110236220472" footer="0.5118110236220472"/>
  <pageSetup horizontalDpi="300" verticalDpi="300" orientation="landscape" paperSize="5" scale="55" r:id="rId4"/>
  <drawing r:id="rId3"/>
  <legacyDrawing r:id="rId2"/>
</worksheet>
</file>

<file path=xl/worksheets/sheet81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1.00390625" style="0" bestFit="1" customWidth="1"/>
    <col min="8" max="13" width="7.7109375" style="0" customWidth="1"/>
    <col min="14" max="14" width="13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59</v>
      </c>
      <c r="B13" s="5"/>
      <c r="C13" s="18"/>
      <c r="D13" s="18"/>
      <c r="E13" s="5"/>
      <c r="F13" s="5"/>
      <c r="G13" s="404" t="s">
        <v>70</v>
      </c>
      <c r="H13" s="405"/>
      <c r="I13" s="405"/>
      <c r="J13" s="405"/>
      <c r="K13" s="405"/>
      <c r="L13" s="405"/>
      <c r="M13" s="405"/>
      <c r="N13" s="405"/>
      <c r="O13" s="406"/>
      <c r="P13" s="415" t="s">
        <v>71</v>
      </c>
      <c r="Q13" s="416"/>
    </row>
    <row r="14" spans="1:17" ht="32.25" customHeight="1" thickBot="1">
      <c r="A14" s="402" t="s">
        <v>69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39" thickBot="1">
      <c r="A19" s="91">
        <v>1</v>
      </c>
      <c r="B19" s="85" t="s">
        <v>405</v>
      </c>
      <c r="C19" s="107">
        <v>0.4</v>
      </c>
      <c r="D19" s="107">
        <v>0</v>
      </c>
      <c r="E19" s="339">
        <f>D19/C19</f>
        <v>0</v>
      </c>
      <c r="F19" s="38">
        <f>E19</f>
        <v>0</v>
      </c>
      <c r="G19" s="332">
        <v>52505</v>
      </c>
      <c r="H19" s="17"/>
      <c r="I19" s="17"/>
      <c r="J19" s="17"/>
      <c r="K19" s="17"/>
      <c r="L19" s="17"/>
      <c r="M19" s="90"/>
      <c r="N19" s="332">
        <f>SUM(G19:M19)</f>
        <v>52505</v>
      </c>
      <c r="O19" s="332">
        <v>0</v>
      </c>
      <c r="P19" s="202" t="s">
        <v>72</v>
      </c>
      <c r="Q19" s="52"/>
    </row>
    <row r="20" spans="1:17" ht="43.5" customHeight="1" thickBot="1">
      <c r="A20" s="93">
        <v>2</v>
      </c>
      <c r="B20" s="85" t="s">
        <v>406</v>
      </c>
      <c r="C20" s="138">
        <v>0.4</v>
      </c>
      <c r="D20" s="138">
        <v>0</v>
      </c>
      <c r="E20" s="339">
        <f>D20/C20</f>
        <v>0</v>
      </c>
      <c r="F20" s="38">
        <f>E20</f>
        <v>0</v>
      </c>
      <c r="G20" s="332">
        <v>15287</v>
      </c>
      <c r="H20" s="30"/>
      <c r="I20" s="30"/>
      <c r="J20" s="30"/>
      <c r="K20" s="30"/>
      <c r="L20" s="30"/>
      <c r="M20" s="7"/>
      <c r="N20" s="332">
        <f>SUM(G20:M20)</f>
        <v>15287</v>
      </c>
      <c r="O20" s="332">
        <v>0</v>
      </c>
      <c r="P20" s="202" t="s">
        <v>72</v>
      </c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SUM(F19:F20)/2</f>
        <v>0</v>
      </c>
      <c r="G21" s="33"/>
      <c r="H21" s="26"/>
      <c r="I21" s="26"/>
      <c r="J21" s="26"/>
      <c r="K21" s="26"/>
      <c r="L21" s="26"/>
      <c r="M21" s="26"/>
      <c r="N21" s="71"/>
      <c r="O21" s="71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82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B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>
      <c r="A9" s="419" t="s">
        <v>215</v>
      </c>
      <c r="B9" s="365"/>
      <c r="C9" s="365"/>
      <c r="D9" s="365"/>
      <c r="E9" s="365"/>
      <c r="F9" s="365"/>
      <c r="G9" s="8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59</v>
      </c>
      <c r="B13" s="5"/>
      <c r="C13" s="18"/>
      <c r="D13" s="18"/>
      <c r="E13" s="5"/>
      <c r="F13" s="5"/>
      <c r="G13" s="404" t="s">
        <v>74</v>
      </c>
      <c r="H13" s="405"/>
      <c r="I13" s="405"/>
      <c r="J13" s="405"/>
      <c r="K13" s="405"/>
      <c r="L13" s="405"/>
      <c r="M13" s="405"/>
      <c r="N13" s="405"/>
      <c r="O13" s="406"/>
      <c r="P13" s="415" t="s">
        <v>75</v>
      </c>
      <c r="Q13" s="416"/>
    </row>
    <row r="14" spans="1:17" ht="32.25" customHeight="1" thickBot="1">
      <c r="A14" s="402" t="s">
        <v>73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38.25" customHeight="1" thickBot="1">
      <c r="A19" s="91">
        <v>1</v>
      </c>
      <c r="B19" s="85" t="s">
        <v>407</v>
      </c>
      <c r="C19" s="103">
        <v>0.25</v>
      </c>
      <c r="D19" s="103">
        <v>0</v>
      </c>
      <c r="E19" s="339">
        <f>D19/C19</f>
        <v>0</v>
      </c>
      <c r="F19" s="38">
        <f>E19</f>
        <v>0</v>
      </c>
      <c r="G19" s="32"/>
      <c r="H19" s="17"/>
      <c r="I19" s="17"/>
      <c r="J19" s="17"/>
      <c r="K19" s="17"/>
      <c r="L19" s="17"/>
      <c r="M19" s="17"/>
      <c r="N19" s="188">
        <v>0</v>
      </c>
      <c r="O19" s="17">
        <v>0</v>
      </c>
      <c r="P19" s="62" t="s">
        <v>300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1.5748031496062993" right="0.7480314960629921" top="0.4724409448818898" bottom="0.7874015748031497" header="0.5118110236220472" footer="0.5118110236220472"/>
  <pageSetup horizontalDpi="300" verticalDpi="300" orientation="landscape" paperSize="5" scale="55" r:id="rId4"/>
  <drawing r:id="rId3"/>
  <legacyDrawing r:id="rId2"/>
</worksheet>
</file>

<file path=xl/worksheets/sheet83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E10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7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59</v>
      </c>
      <c r="B13" s="5"/>
      <c r="C13" s="18"/>
      <c r="D13" s="18"/>
      <c r="E13" s="5"/>
      <c r="F13" s="5"/>
      <c r="G13" s="404" t="s">
        <v>86</v>
      </c>
      <c r="H13" s="405"/>
      <c r="I13" s="405"/>
      <c r="J13" s="405"/>
      <c r="K13" s="405"/>
      <c r="L13" s="405"/>
      <c r="M13" s="405"/>
      <c r="N13" s="405"/>
      <c r="O13" s="406"/>
      <c r="P13" s="415" t="s">
        <v>87</v>
      </c>
      <c r="Q13" s="416"/>
    </row>
    <row r="14" spans="1:17" ht="32.25" customHeight="1" thickBot="1">
      <c r="A14" s="402" t="s">
        <v>76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28.5" customHeight="1" thickBot="1">
      <c r="A19" s="91">
        <v>1</v>
      </c>
      <c r="B19" s="85" t="s">
        <v>408</v>
      </c>
      <c r="C19" s="211">
        <v>1</v>
      </c>
      <c r="D19" s="35">
        <v>0</v>
      </c>
      <c r="E19" s="339">
        <f>D19/C19</f>
        <v>0</v>
      </c>
      <c r="F19" s="38">
        <f>E19</f>
        <v>0</v>
      </c>
      <c r="G19" s="32"/>
      <c r="H19" s="17"/>
      <c r="I19" s="17"/>
      <c r="J19" s="17"/>
      <c r="K19" s="17"/>
      <c r="L19" s="17"/>
      <c r="M19" s="17"/>
      <c r="N19" s="188">
        <v>0</v>
      </c>
      <c r="O19" s="17">
        <v>0</v>
      </c>
      <c r="P19" s="62" t="s">
        <v>88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/>
  <pageMargins left="1.5748031496062993" right="0.7480314960629921" top="0.4724409448818898" bottom="0.7874015748031497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84.xml><?xml version="1.0" encoding="utf-8"?>
<worksheet xmlns="http://schemas.openxmlformats.org/spreadsheetml/2006/main" xmlns:r="http://schemas.openxmlformats.org/officeDocument/2006/relationships">
  <dimension ref="A4:Q26"/>
  <sheetViews>
    <sheetView zoomScale="75" zoomScaleNormal="75" zoomScalePageLayoutView="0" workbookViewId="0" topLeftCell="D10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1.00390625" style="0" bestFit="1" customWidth="1"/>
    <col min="8" max="8" width="11.57421875" style="0" bestFit="1" customWidth="1"/>
    <col min="9" max="10" width="7.7109375" style="0" customWidth="1"/>
    <col min="11" max="11" width="10.28125" style="0" customWidth="1"/>
    <col min="12" max="13" width="7.7109375" style="0" customWidth="1"/>
    <col min="14" max="14" width="13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59</v>
      </c>
      <c r="B13" s="5"/>
      <c r="C13" s="18"/>
      <c r="D13" s="18"/>
      <c r="E13" s="5"/>
      <c r="F13" s="5"/>
      <c r="G13" s="404" t="s">
        <v>90</v>
      </c>
      <c r="H13" s="405"/>
      <c r="I13" s="405"/>
      <c r="J13" s="405"/>
      <c r="K13" s="405"/>
      <c r="L13" s="405"/>
      <c r="M13" s="405"/>
      <c r="N13" s="405"/>
      <c r="O13" s="406"/>
      <c r="P13" s="415" t="s">
        <v>90</v>
      </c>
      <c r="Q13" s="416"/>
    </row>
    <row r="14" spans="1:17" ht="32.25" customHeight="1" thickBot="1">
      <c r="A14" s="402" t="s">
        <v>89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0"/>
      <c r="Q18" s="374"/>
    </row>
    <row r="19" spans="1:17" ht="24">
      <c r="A19" s="37">
        <v>1</v>
      </c>
      <c r="B19" s="363" t="s">
        <v>409</v>
      </c>
      <c r="C19" s="208">
        <v>1</v>
      </c>
      <c r="D19" s="35">
        <v>0</v>
      </c>
      <c r="E19" s="339">
        <f>D19/C19</f>
        <v>0</v>
      </c>
      <c r="F19" s="38">
        <f>E19</f>
        <v>0</v>
      </c>
      <c r="G19" s="36"/>
      <c r="H19" s="36"/>
      <c r="I19" s="36"/>
      <c r="J19" s="36"/>
      <c r="K19" s="36"/>
      <c r="L19" s="36"/>
      <c r="M19" s="36"/>
      <c r="N19" s="335">
        <f>SUM(G19:M19)</f>
        <v>0</v>
      </c>
      <c r="O19" s="335">
        <v>0</v>
      </c>
      <c r="P19" s="74" t="s">
        <v>300</v>
      </c>
      <c r="Q19" s="8"/>
    </row>
    <row r="20" spans="1:17" ht="18" customHeight="1">
      <c r="A20" s="37">
        <v>2</v>
      </c>
      <c r="B20" s="46" t="s">
        <v>410</v>
      </c>
      <c r="C20" s="208">
        <v>1</v>
      </c>
      <c r="D20" s="35">
        <v>1</v>
      </c>
      <c r="E20" s="209">
        <v>0.0625</v>
      </c>
      <c r="F20" s="67">
        <v>1</v>
      </c>
      <c r="G20" s="335">
        <v>27000</v>
      </c>
      <c r="H20" s="36"/>
      <c r="I20" s="36"/>
      <c r="J20" s="36"/>
      <c r="K20" s="36"/>
      <c r="L20" s="36"/>
      <c r="M20" s="36"/>
      <c r="N20" s="335">
        <f>SUM(G20:M20)</f>
        <v>27000</v>
      </c>
      <c r="O20" s="335">
        <v>0</v>
      </c>
      <c r="P20" s="74" t="s">
        <v>300</v>
      </c>
      <c r="Q20" s="8"/>
    </row>
    <row r="21" spans="1:17" ht="24">
      <c r="A21" s="37">
        <v>3</v>
      </c>
      <c r="B21" s="46" t="s">
        <v>411</v>
      </c>
      <c r="C21" s="208">
        <v>1</v>
      </c>
      <c r="D21" s="35">
        <v>0</v>
      </c>
      <c r="E21" s="339">
        <f>D21/C21</f>
        <v>0</v>
      </c>
      <c r="F21" s="38">
        <f>E21</f>
        <v>0</v>
      </c>
      <c r="G21" s="36"/>
      <c r="H21" s="335">
        <v>1000</v>
      </c>
      <c r="I21" s="36"/>
      <c r="J21" s="36"/>
      <c r="K21" s="201"/>
      <c r="L21" s="36"/>
      <c r="M21" s="36"/>
      <c r="N21" s="335">
        <f>SUM(G21:M21)</f>
        <v>1000</v>
      </c>
      <c r="O21" s="335">
        <v>0</v>
      </c>
      <c r="P21" s="74" t="s">
        <v>300</v>
      </c>
      <c r="Q21" s="8"/>
    </row>
    <row r="22" spans="1:17" ht="24" customHeight="1">
      <c r="A22" s="37">
        <v>4</v>
      </c>
      <c r="B22" s="46" t="s">
        <v>412</v>
      </c>
      <c r="C22" s="208">
        <v>1</v>
      </c>
      <c r="D22" s="35">
        <v>1</v>
      </c>
      <c r="E22" s="209">
        <v>0.0625</v>
      </c>
      <c r="F22" s="67">
        <v>1</v>
      </c>
      <c r="G22" s="36"/>
      <c r="H22" s="335">
        <v>3546</v>
      </c>
      <c r="I22" s="36"/>
      <c r="J22" s="36"/>
      <c r="K22" s="36"/>
      <c r="L22" s="36"/>
      <c r="M22" s="36"/>
      <c r="N22" s="335">
        <f>SUM(G22:M22)</f>
        <v>3546</v>
      </c>
      <c r="O22" s="335">
        <v>0</v>
      </c>
      <c r="P22" s="74" t="s">
        <v>300</v>
      </c>
      <c r="Q22" s="8"/>
    </row>
    <row r="23" spans="1:17" ht="24" customHeight="1" thickBot="1">
      <c r="A23" s="91">
        <v>5</v>
      </c>
      <c r="B23" s="359" t="s">
        <v>596</v>
      </c>
      <c r="C23" s="216">
        <v>1</v>
      </c>
      <c r="D23" s="35">
        <v>1</v>
      </c>
      <c r="E23" s="209">
        <v>0.0625</v>
      </c>
      <c r="F23" s="67">
        <v>1</v>
      </c>
      <c r="G23" s="36"/>
      <c r="H23" s="36"/>
      <c r="I23" s="36"/>
      <c r="J23" s="36"/>
      <c r="K23" s="36"/>
      <c r="L23" s="36"/>
      <c r="M23" s="36"/>
      <c r="N23" s="335">
        <f>SUM(G23:M23)</f>
        <v>0</v>
      </c>
      <c r="O23" s="335">
        <v>0</v>
      </c>
      <c r="P23" s="74" t="s">
        <v>300</v>
      </c>
      <c r="Q23" s="8"/>
    </row>
    <row r="24" spans="1:17" ht="24.75" customHeight="1" thickBot="1">
      <c r="A24" s="40"/>
      <c r="B24" s="41" t="s">
        <v>204</v>
      </c>
      <c r="C24" s="42"/>
      <c r="D24" s="43"/>
      <c r="E24" s="60">
        <f>SUM(E19:E22)</f>
        <v>0.125</v>
      </c>
      <c r="F24" s="44">
        <f>SUM(F19:F22)/4</f>
        <v>0.5</v>
      </c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27"/>
    </row>
    <row r="26" spans="1:17" ht="12.75">
      <c r="A26" s="366" t="s">
        <v>208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</row>
  </sheetData>
  <sheetProtection/>
  <mergeCells count="18">
    <mergeCell ref="A26:Q26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1.5748031496062993" right="0.7480314960629921" top="0.4724409448818898" bottom="0.7874015748031497" header="0.5118110236220472" footer="0.5118110236220472"/>
  <pageSetup horizontalDpi="300" verticalDpi="300" orientation="landscape" paperSize="5" scale="55" r:id="rId4"/>
  <drawing r:id="rId3"/>
  <legacyDrawing r:id="rId2"/>
</worksheet>
</file>

<file path=xl/worksheets/sheet85.xml><?xml version="1.0" encoding="utf-8"?>
<worksheet xmlns="http://schemas.openxmlformats.org/spreadsheetml/2006/main" xmlns:r="http://schemas.openxmlformats.org/officeDocument/2006/relationships">
  <dimension ref="A4:Q23"/>
  <sheetViews>
    <sheetView zoomScale="75" zoomScaleNormal="75" zoomScalePageLayoutView="0" workbookViewId="0" topLeftCell="C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0.421875" style="0" bestFit="1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59</v>
      </c>
      <c r="B13" s="5"/>
      <c r="C13" s="18"/>
      <c r="D13" s="18"/>
      <c r="E13" s="5"/>
      <c r="F13" s="5"/>
      <c r="G13" s="404" t="s">
        <v>70</v>
      </c>
      <c r="H13" s="405"/>
      <c r="I13" s="405"/>
      <c r="J13" s="405"/>
      <c r="K13" s="405"/>
      <c r="L13" s="405"/>
      <c r="M13" s="405"/>
      <c r="N13" s="405"/>
      <c r="O13" s="406"/>
      <c r="P13" s="415" t="s">
        <v>71</v>
      </c>
      <c r="Q13" s="416"/>
    </row>
    <row r="14" spans="1:17" ht="32.25" customHeight="1" thickBot="1">
      <c r="A14" s="402" t="s">
        <v>91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17.25" customHeight="1" thickBot="1">
      <c r="A19" s="91">
        <v>1</v>
      </c>
      <c r="B19" s="85" t="s">
        <v>413</v>
      </c>
      <c r="C19" s="103">
        <v>0.8</v>
      </c>
      <c r="D19" s="163">
        <v>0</v>
      </c>
      <c r="E19" s="339">
        <f>D19/C19</f>
        <v>0</v>
      </c>
      <c r="F19" s="38">
        <f>E19</f>
        <v>0</v>
      </c>
      <c r="G19" s="364">
        <v>97730</v>
      </c>
      <c r="H19" s="17"/>
      <c r="I19" s="17"/>
      <c r="J19" s="17"/>
      <c r="K19" s="17"/>
      <c r="L19" s="17"/>
      <c r="M19" s="90"/>
      <c r="N19" s="364">
        <f>SUM(G19:M19)</f>
        <v>97730</v>
      </c>
      <c r="O19" s="364">
        <v>0</v>
      </c>
      <c r="P19" s="202" t="s">
        <v>300</v>
      </c>
      <c r="Q19" s="52"/>
    </row>
    <row r="20" spans="1:17" ht="24.75" customHeight="1" thickBot="1">
      <c r="A20" s="39"/>
      <c r="B20" s="55"/>
      <c r="C20" s="34"/>
      <c r="D20" s="35"/>
      <c r="E20" s="34"/>
      <c r="F20" s="38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44">
        <f>SUM(F19:F19)</f>
        <v>0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86.xml><?xml version="1.0" encoding="utf-8"?>
<worksheet xmlns="http://schemas.openxmlformats.org/spreadsheetml/2006/main" xmlns:r="http://schemas.openxmlformats.org/officeDocument/2006/relationships">
  <dimension ref="A4:Q26"/>
  <sheetViews>
    <sheetView zoomScale="75" zoomScaleNormal="75" zoomScalePageLayoutView="0" workbookViewId="0" topLeftCell="C1">
      <selection activeCell="M10" sqref="M10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2.00390625" style="0" bestFit="1" customWidth="1"/>
    <col min="8" max="8" width="10.7109375" style="0" customWidth="1"/>
    <col min="9" max="13" width="7.7109375" style="0" customWidth="1"/>
    <col min="14" max="14" width="14.00390625" style="0" bestFit="1" customWidth="1"/>
    <col min="15" max="15" width="13.0039062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373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59</v>
      </c>
      <c r="B13" s="5"/>
      <c r="C13" s="18"/>
      <c r="D13" s="18"/>
      <c r="E13" s="5"/>
      <c r="F13" s="5"/>
      <c r="G13" s="404" t="s">
        <v>93</v>
      </c>
      <c r="H13" s="405"/>
      <c r="I13" s="405"/>
      <c r="J13" s="405"/>
      <c r="K13" s="405"/>
      <c r="L13" s="405"/>
      <c r="M13" s="405"/>
      <c r="N13" s="405"/>
      <c r="O13" s="406"/>
      <c r="P13" s="415" t="s">
        <v>94</v>
      </c>
      <c r="Q13" s="416"/>
    </row>
    <row r="14" spans="1:17" ht="32.25" customHeight="1" thickBot="1">
      <c r="A14" s="402" t="s">
        <v>92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4" t="s">
        <v>195</v>
      </c>
      <c r="H18" s="15" t="s">
        <v>196</v>
      </c>
      <c r="I18" s="15" t="s">
        <v>197</v>
      </c>
      <c r="J18" s="15" t="s">
        <v>198</v>
      </c>
      <c r="K18" s="15" t="s">
        <v>199</v>
      </c>
      <c r="L18" s="15" t="s">
        <v>200</v>
      </c>
      <c r="M18" s="15" t="s">
        <v>201</v>
      </c>
      <c r="N18" s="15" t="s">
        <v>202</v>
      </c>
      <c r="O18" s="45" t="s">
        <v>203</v>
      </c>
      <c r="P18" s="400"/>
      <c r="Q18" s="374"/>
    </row>
    <row r="19" spans="1:17" ht="34.5" thickBot="1">
      <c r="A19" s="91">
        <v>1</v>
      </c>
      <c r="B19" s="85" t="s">
        <v>414</v>
      </c>
      <c r="C19" s="237">
        <v>0.5</v>
      </c>
      <c r="D19" s="206">
        <v>0</v>
      </c>
      <c r="E19" s="339">
        <f>D19/C19</f>
        <v>0</v>
      </c>
      <c r="F19" s="38">
        <f>E19</f>
        <v>0</v>
      </c>
      <c r="G19" s="332">
        <v>5995</v>
      </c>
      <c r="H19" s="17"/>
      <c r="I19" s="17"/>
      <c r="J19" s="17"/>
      <c r="K19" s="17"/>
      <c r="L19" s="17"/>
      <c r="M19" s="17"/>
      <c r="N19" s="332">
        <f>SUM(G19:M19)</f>
        <v>5995</v>
      </c>
      <c r="O19" s="332">
        <v>0</v>
      </c>
      <c r="P19" s="74" t="s">
        <v>585</v>
      </c>
      <c r="Q19" s="68"/>
    </row>
    <row r="20" spans="1:17" ht="24.75" customHeight="1">
      <c r="A20" s="93">
        <v>2</v>
      </c>
      <c r="B20" s="85" t="s">
        <v>584</v>
      </c>
      <c r="C20" s="169">
        <v>1</v>
      </c>
      <c r="D20" s="169">
        <v>0</v>
      </c>
      <c r="E20" s="339">
        <f>D20/C20</f>
        <v>0</v>
      </c>
      <c r="F20" s="38">
        <f>E20</f>
        <v>0</v>
      </c>
      <c r="G20" s="332">
        <v>243249</v>
      </c>
      <c r="H20" s="30"/>
      <c r="I20" s="30"/>
      <c r="J20" s="30"/>
      <c r="K20" s="30"/>
      <c r="L20" s="30"/>
      <c r="M20" s="30"/>
      <c r="N20" s="332">
        <f>SUM(G20:M20)</f>
        <v>243249</v>
      </c>
      <c r="O20" s="332">
        <v>0</v>
      </c>
      <c r="P20" s="235" t="s">
        <v>585</v>
      </c>
      <c r="Q20" s="236"/>
    </row>
    <row r="21" spans="1:17" ht="24.75" customHeight="1">
      <c r="A21" s="97">
        <v>3</v>
      </c>
      <c r="B21" s="245" t="s">
        <v>597</v>
      </c>
      <c r="C21" s="169">
        <v>1</v>
      </c>
      <c r="D21" s="169">
        <v>0</v>
      </c>
      <c r="E21" s="339">
        <f>D21/C21</f>
        <v>0</v>
      </c>
      <c r="F21" s="38">
        <f>E21</f>
        <v>0</v>
      </c>
      <c r="G21" s="36"/>
      <c r="H21" s="332">
        <v>1500</v>
      </c>
      <c r="I21" s="36"/>
      <c r="J21" s="36"/>
      <c r="K21" s="36"/>
      <c r="L21" s="36"/>
      <c r="M21" s="36"/>
      <c r="N21" s="332">
        <f>SUM(G21:M21)</f>
        <v>1500</v>
      </c>
      <c r="O21" s="332">
        <v>0</v>
      </c>
      <c r="P21" s="235" t="s">
        <v>585</v>
      </c>
      <c r="Q21" s="36"/>
    </row>
    <row r="22" spans="1:17" ht="24.75" customHeight="1">
      <c r="A22" s="97">
        <v>4</v>
      </c>
      <c r="B22" s="245" t="s">
        <v>598</v>
      </c>
      <c r="C22" s="169">
        <v>1</v>
      </c>
      <c r="D22" s="169">
        <v>0</v>
      </c>
      <c r="E22" s="339">
        <f>D22/C22</f>
        <v>0</v>
      </c>
      <c r="F22" s="38">
        <f>E22</f>
        <v>0</v>
      </c>
      <c r="G22" s="36"/>
      <c r="H22" s="332">
        <v>1500</v>
      </c>
      <c r="I22" s="36"/>
      <c r="J22" s="36"/>
      <c r="K22" s="36"/>
      <c r="L22" s="36"/>
      <c r="M22" s="36"/>
      <c r="N22" s="332">
        <f>SUM(G22:M22)</f>
        <v>1500</v>
      </c>
      <c r="O22" s="332">
        <v>0</v>
      </c>
      <c r="P22" s="235" t="s">
        <v>585</v>
      </c>
      <c r="Q22" s="36"/>
    </row>
    <row r="23" spans="1:17" ht="24.75" customHeight="1">
      <c r="A23" s="97">
        <v>5</v>
      </c>
      <c r="B23" s="270" t="s">
        <v>599</v>
      </c>
      <c r="C23" s="169">
        <v>1</v>
      </c>
      <c r="D23" s="169">
        <v>0</v>
      </c>
      <c r="E23" s="339">
        <f>D23/C23</f>
        <v>0</v>
      </c>
      <c r="F23" s="38">
        <f>E23</f>
        <v>0</v>
      </c>
      <c r="G23" s="36"/>
      <c r="H23" s="332">
        <v>1000</v>
      </c>
      <c r="I23" s="36"/>
      <c r="J23" s="36"/>
      <c r="K23" s="36"/>
      <c r="L23" s="36"/>
      <c r="M23" s="36"/>
      <c r="N23" s="332">
        <f>SUM(G23:M23)</f>
        <v>1000</v>
      </c>
      <c r="O23" s="332">
        <v>0</v>
      </c>
      <c r="P23" s="235" t="s">
        <v>585</v>
      </c>
      <c r="Q23" s="36"/>
    </row>
    <row r="24" spans="1:17" ht="24.75" customHeight="1" thickBot="1">
      <c r="A24" s="40"/>
      <c r="B24" s="41" t="s">
        <v>204</v>
      </c>
      <c r="C24" s="42"/>
      <c r="D24" s="43"/>
      <c r="E24" s="196">
        <f>SUM(E19:E20)</f>
        <v>0</v>
      </c>
      <c r="F24" s="47">
        <f>SUM(F19:F19)</f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6" spans="1:17" ht="12.75">
      <c r="A26" s="366" t="s">
        <v>208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</row>
  </sheetData>
  <sheetProtection/>
  <mergeCells count="18">
    <mergeCell ref="A26:Q26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1.5748031496062993" right="0.7480314960629921" top="0.4724409448818898" bottom="0.7874015748031497" header="0.5118110236220472" footer="0.5118110236220472"/>
  <pageSetup horizontalDpi="300" verticalDpi="300" orientation="landscape" paperSize="5" scale="55" r:id="rId4"/>
  <drawing r:id="rId3"/>
  <legacyDrawing r:id="rId2"/>
</worksheet>
</file>

<file path=xl/worksheets/sheet87.xml><?xml version="1.0" encoding="utf-8"?>
<worksheet xmlns="http://schemas.openxmlformats.org/spreadsheetml/2006/main" xmlns:r="http://schemas.openxmlformats.org/officeDocument/2006/relationships">
  <dimension ref="A4:Q29"/>
  <sheetViews>
    <sheetView zoomScale="75" zoomScaleNormal="75" zoomScalePageLayoutView="0" workbookViewId="0" topLeftCell="B13">
      <selection activeCell="E19" sqref="E19:F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1.28125" style="0" customWidth="1"/>
    <col min="8" max="8" width="11.00390625" style="0" customWidth="1"/>
    <col min="9" max="13" width="7.7109375" style="0" customWidth="1"/>
    <col min="14" max="14" width="12.00390625" style="0" bestFit="1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589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99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98</v>
      </c>
      <c r="B13" s="5"/>
      <c r="C13" s="18"/>
      <c r="D13" s="18"/>
      <c r="E13" s="5"/>
      <c r="F13" s="5"/>
      <c r="G13" s="404" t="s">
        <v>96</v>
      </c>
      <c r="H13" s="405"/>
      <c r="I13" s="405"/>
      <c r="J13" s="405"/>
      <c r="K13" s="405"/>
      <c r="L13" s="405"/>
      <c r="M13" s="405"/>
      <c r="N13" s="405"/>
      <c r="O13" s="406"/>
      <c r="P13" s="415" t="s">
        <v>97</v>
      </c>
      <c r="Q13" s="416"/>
    </row>
    <row r="14" spans="1:17" ht="32.25" customHeight="1" thickBot="1">
      <c r="A14" s="402" t="s">
        <v>95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22.5">
      <c r="A19" s="34">
        <v>2</v>
      </c>
      <c r="B19" s="85" t="s">
        <v>566</v>
      </c>
      <c r="C19" s="168">
        <v>1</v>
      </c>
      <c r="D19" s="35">
        <v>0</v>
      </c>
      <c r="E19" s="339">
        <f>D19/C19</f>
        <v>0</v>
      </c>
      <c r="F19" s="38">
        <f>E19</f>
        <v>0</v>
      </c>
      <c r="G19" s="330">
        <v>10000</v>
      </c>
      <c r="H19" s="36"/>
      <c r="I19" s="36"/>
      <c r="J19" s="36"/>
      <c r="K19" s="36"/>
      <c r="L19" s="36"/>
      <c r="M19" s="36"/>
      <c r="N19" s="330">
        <f aca="true" t="shared" si="0" ref="N19:N25">SUM(G19:M19)</f>
        <v>10000</v>
      </c>
      <c r="O19" s="330">
        <v>0</v>
      </c>
      <c r="P19" s="74" t="s">
        <v>39</v>
      </c>
      <c r="Q19" s="36"/>
    </row>
    <row r="20" spans="1:17" ht="25.5" customHeight="1">
      <c r="A20" s="34">
        <v>3</v>
      </c>
      <c r="B20" s="85" t="s">
        <v>567</v>
      </c>
      <c r="C20" s="168">
        <v>1</v>
      </c>
      <c r="D20" s="35">
        <v>0</v>
      </c>
      <c r="E20" s="339">
        <f aca="true" t="shared" si="1" ref="E20:E25">D20/C20</f>
        <v>0</v>
      </c>
      <c r="F20" s="38">
        <f aca="true" t="shared" si="2" ref="F20:F25">E20</f>
        <v>0</v>
      </c>
      <c r="G20" s="330">
        <v>5000</v>
      </c>
      <c r="H20" s="36"/>
      <c r="I20" s="36"/>
      <c r="J20" s="36"/>
      <c r="K20" s="36"/>
      <c r="L20" s="36"/>
      <c r="M20" s="36"/>
      <c r="N20" s="330">
        <f t="shared" si="0"/>
        <v>5000</v>
      </c>
      <c r="O20" s="330">
        <v>0</v>
      </c>
      <c r="P20" s="74" t="s">
        <v>39</v>
      </c>
      <c r="Q20" s="36"/>
    </row>
    <row r="21" spans="1:17" ht="22.5">
      <c r="A21" s="34">
        <v>4</v>
      </c>
      <c r="B21" s="85" t="s">
        <v>568</v>
      </c>
      <c r="C21" s="168">
        <v>1</v>
      </c>
      <c r="D21" s="35">
        <v>0</v>
      </c>
      <c r="E21" s="339">
        <f t="shared" si="1"/>
        <v>0</v>
      </c>
      <c r="F21" s="38">
        <f t="shared" si="2"/>
        <v>0</v>
      </c>
      <c r="G21" s="330"/>
      <c r="H21" s="330">
        <v>1000</v>
      </c>
      <c r="I21" s="36"/>
      <c r="J21" s="36"/>
      <c r="K21" s="36"/>
      <c r="L21" s="36"/>
      <c r="M21" s="36"/>
      <c r="N21" s="330">
        <f t="shared" si="0"/>
        <v>1000</v>
      </c>
      <c r="O21" s="330">
        <v>0</v>
      </c>
      <c r="P21" s="74" t="s">
        <v>39</v>
      </c>
      <c r="Q21" s="36"/>
    </row>
    <row r="22" spans="1:17" ht="22.5">
      <c r="A22" s="34">
        <v>5</v>
      </c>
      <c r="B22" s="85" t="s">
        <v>569</v>
      </c>
      <c r="C22" s="168">
        <v>0.5</v>
      </c>
      <c r="D22" s="35">
        <v>0</v>
      </c>
      <c r="E22" s="339">
        <f t="shared" si="1"/>
        <v>0</v>
      </c>
      <c r="F22" s="38">
        <f t="shared" si="2"/>
        <v>0</v>
      </c>
      <c r="G22" s="36"/>
      <c r="H22" s="330">
        <v>1000</v>
      </c>
      <c r="I22" s="36"/>
      <c r="J22" s="36"/>
      <c r="K22" s="36"/>
      <c r="L22" s="36"/>
      <c r="M22" s="36"/>
      <c r="N22" s="330">
        <f t="shared" si="0"/>
        <v>1000</v>
      </c>
      <c r="O22" s="330">
        <v>0</v>
      </c>
      <c r="P22" s="74" t="s">
        <v>39</v>
      </c>
      <c r="Q22" s="36"/>
    </row>
    <row r="23" spans="1:17" ht="24.75" customHeight="1">
      <c r="A23" s="100">
        <v>6</v>
      </c>
      <c r="B23" s="94" t="s">
        <v>570</v>
      </c>
      <c r="C23" s="158">
        <v>1</v>
      </c>
      <c r="D23" s="35">
        <v>0</v>
      </c>
      <c r="E23" s="339">
        <f t="shared" si="1"/>
        <v>0</v>
      </c>
      <c r="F23" s="38">
        <f t="shared" si="2"/>
        <v>0</v>
      </c>
      <c r="G23" s="330">
        <v>3000</v>
      </c>
      <c r="H23" s="36"/>
      <c r="I23" s="36"/>
      <c r="J23" s="36"/>
      <c r="K23" s="36"/>
      <c r="L23" s="36"/>
      <c r="M23" s="36"/>
      <c r="N23" s="330">
        <f t="shared" si="0"/>
        <v>3000</v>
      </c>
      <c r="O23" s="330">
        <v>0</v>
      </c>
      <c r="P23" s="74" t="s">
        <v>39</v>
      </c>
      <c r="Q23" s="36"/>
    </row>
    <row r="24" spans="1:17" ht="24.75" customHeight="1">
      <c r="A24" s="100">
        <v>7</v>
      </c>
      <c r="B24" s="94" t="s">
        <v>571</v>
      </c>
      <c r="C24" s="88">
        <v>1</v>
      </c>
      <c r="D24" s="35">
        <v>0</v>
      </c>
      <c r="E24" s="339">
        <f t="shared" si="1"/>
        <v>0</v>
      </c>
      <c r="F24" s="38">
        <f t="shared" si="2"/>
        <v>0</v>
      </c>
      <c r="G24" s="330">
        <v>2000</v>
      </c>
      <c r="H24" s="36"/>
      <c r="I24" s="36"/>
      <c r="J24" s="36"/>
      <c r="K24" s="36"/>
      <c r="L24" s="36"/>
      <c r="M24" s="36"/>
      <c r="N24" s="330">
        <f t="shared" si="0"/>
        <v>2000</v>
      </c>
      <c r="O24" s="330">
        <v>0</v>
      </c>
      <c r="P24" s="74" t="s">
        <v>39</v>
      </c>
      <c r="Q24" s="36"/>
    </row>
    <row r="25" spans="1:17" ht="24.75" customHeight="1">
      <c r="A25" s="100">
        <v>8</v>
      </c>
      <c r="B25" s="94" t="s">
        <v>572</v>
      </c>
      <c r="C25" s="88">
        <v>1</v>
      </c>
      <c r="D25" s="35">
        <v>0</v>
      </c>
      <c r="E25" s="339">
        <f t="shared" si="1"/>
        <v>0</v>
      </c>
      <c r="F25" s="38">
        <f t="shared" si="2"/>
        <v>0</v>
      </c>
      <c r="G25" s="36"/>
      <c r="H25" s="330">
        <v>500</v>
      </c>
      <c r="I25" s="36"/>
      <c r="J25" s="36"/>
      <c r="K25" s="36"/>
      <c r="L25" s="36"/>
      <c r="M25" s="36"/>
      <c r="N25" s="330">
        <f t="shared" si="0"/>
        <v>500</v>
      </c>
      <c r="O25" s="330">
        <v>0</v>
      </c>
      <c r="P25" s="74" t="s">
        <v>39</v>
      </c>
      <c r="Q25" s="36"/>
    </row>
    <row r="26" spans="1:17" ht="24.75" customHeight="1">
      <c r="A26" s="154"/>
      <c r="B26" s="122"/>
      <c r="C26" s="64"/>
      <c r="D26" s="65"/>
      <c r="E26" s="64"/>
      <c r="F26" s="69"/>
      <c r="G26" s="36"/>
      <c r="H26" s="36"/>
      <c r="I26" s="36"/>
      <c r="J26" s="36"/>
      <c r="K26" s="36"/>
      <c r="L26" s="36"/>
      <c r="M26" s="36"/>
      <c r="N26" s="86"/>
      <c r="O26" s="36"/>
      <c r="P26" s="36"/>
      <c r="Q26" s="36"/>
    </row>
    <row r="27" spans="1:17" ht="24.75" customHeight="1" thickBot="1">
      <c r="A27" s="40"/>
      <c r="B27" s="41" t="s">
        <v>204</v>
      </c>
      <c r="C27" s="42"/>
      <c r="D27" s="43"/>
      <c r="E27" s="60">
        <f>SUM(E19:E26)</f>
        <v>0</v>
      </c>
      <c r="F27" s="95">
        <f>SUM('DESAR. INSTIT.84'!F19:F19)</f>
        <v>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9" spans="1:17" ht="12.75">
      <c r="A29" s="366" t="s">
        <v>208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</row>
  </sheetData>
  <sheetProtection/>
  <mergeCells count="18">
    <mergeCell ref="A29:Q29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88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zoomScalePageLayoutView="0" workbookViewId="0" topLeftCell="B1">
      <selection activeCell="M12" sqref="M12"/>
    </sheetView>
  </sheetViews>
  <sheetFormatPr defaultColWidth="11.421875" defaultRowHeight="12.75"/>
  <cols>
    <col min="1" max="1" width="7.140625" style="0" customWidth="1"/>
    <col min="2" max="2" width="31.57421875" style="0" customWidth="1"/>
    <col min="3" max="3" width="16.140625" style="0" customWidth="1"/>
    <col min="16" max="16" width="18.140625" style="0" customWidth="1"/>
    <col min="17" max="17" width="18.8515625" style="0" customWidth="1"/>
  </cols>
  <sheetData>
    <row r="1" spans="3:4" ht="12.75">
      <c r="C1" s="20"/>
      <c r="D1" s="20"/>
    </row>
    <row r="2" spans="3:4" ht="12.75">
      <c r="C2" s="20"/>
      <c r="D2" s="20"/>
    </row>
    <row r="3" spans="3:4" ht="12.75">
      <c r="C3" s="20"/>
      <c r="D3" s="20"/>
    </row>
    <row r="4" spans="1:17" ht="12.75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2.75">
      <c r="A7" s="367" t="s">
        <v>184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</row>
    <row r="8" spans="3:17" ht="12.75">
      <c r="C8" s="20"/>
      <c r="D8" s="20"/>
      <c r="E8" s="366" t="s">
        <v>636</v>
      </c>
      <c r="F8" s="366"/>
      <c r="G8" s="366"/>
      <c r="H8" s="366"/>
      <c r="I8" s="366"/>
      <c r="J8" s="366"/>
      <c r="K8" s="366"/>
      <c r="P8" s="365"/>
      <c r="Q8" s="365"/>
    </row>
    <row r="9" spans="1:14" ht="12.75">
      <c r="A9" s="365" t="s">
        <v>211</v>
      </c>
      <c r="B9" s="365"/>
      <c r="C9" s="365"/>
      <c r="D9" s="365"/>
      <c r="E9" s="365"/>
      <c r="F9" s="365"/>
      <c r="M9" s="365" t="s">
        <v>185</v>
      </c>
      <c r="N9" s="365"/>
    </row>
    <row r="10" spans="1:14" ht="13.5" thickBot="1">
      <c r="A10" s="365" t="s">
        <v>212</v>
      </c>
      <c r="B10" s="365"/>
      <c r="C10" s="365"/>
      <c r="D10" s="365"/>
      <c r="E10" s="365"/>
      <c r="F10" s="365"/>
      <c r="M10" s="19" t="s">
        <v>214</v>
      </c>
      <c r="N10" s="19"/>
    </row>
    <row r="11" spans="1:14" ht="13.5" thickBot="1">
      <c r="A11" s="419" t="s">
        <v>215</v>
      </c>
      <c r="B11" s="365"/>
      <c r="C11" s="365"/>
      <c r="D11" s="365"/>
      <c r="E11" s="365"/>
      <c r="F11" s="365"/>
      <c r="G11" s="54"/>
      <c r="M11" s="19" t="str">
        <f>'EDUCACION 1 '!M9</f>
        <v>JEFE DE PLANEACIÓN: OSCAR RODRIGO BARRETO ORJUELA</v>
      </c>
      <c r="N11" s="19"/>
    </row>
    <row r="12" spans="1:14" ht="12.75">
      <c r="A12" s="24" t="s">
        <v>213</v>
      </c>
      <c r="B12" s="24"/>
      <c r="C12" s="20"/>
      <c r="D12" s="20"/>
      <c r="M12" s="24" t="s">
        <v>638</v>
      </c>
      <c r="N12" s="24"/>
    </row>
    <row r="13" spans="3:4" ht="13.5" thickBot="1">
      <c r="C13" s="20"/>
      <c r="D13" s="20"/>
    </row>
    <row r="14" spans="1:17" ht="13.5" thickBot="1">
      <c r="A14" s="1" t="s">
        <v>99</v>
      </c>
      <c r="B14" s="2"/>
      <c r="C14" s="21"/>
      <c r="D14" s="21"/>
      <c r="E14" s="2"/>
      <c r="F14" s="3"/>
      <c r="G14" s="368" t="s">
        <v>187</v>
      </c>
      <c r="H14" s="368"/>
      <c r="I14" s="368"/>
      <c r="J14" s="368"/>
      <c r="K14" s="368"/>
      <c r="L14" s="368"/>
      <c r="M14" s="368"/>
      <c r="N14" s="368"/>
      <c r="O14" s="368"/>
      <c r="P14" s="368" t="s">
        <v>188</v>
      </c>
      <c r="Q14" s="368"/>
    </row>
    <row r="15" spans="1:17" ht="12.75">
      <c r="A15" s="4" t="s">
        <v>575</v>
      </c>
      <c r="B15" s="5"/>
      <c r="C15" s="18"/>
      <c r="D15" s="18"/>
      <c r="E15" s="5"/>
      <c r="F15" s="5"/>
      <c r="G15" s="404" t="s">
        <v>577</v>
      </c>
      <c r="H15" s="405"/>
      <c r="I15" s="405"/>
      <c r="J15" s="405"/>
      <c r="K15" s="405"/>
      <c r="L15" s="405"/>
      <c r="M15" s="405"/>
      <c r="N15" s="405"/>
      <c r="O15" s="406"/>
      <c r="P15" s="415" t="s">
        <v>102</v>
      </c>
      <c r="Q15" s="416"/>
    </row>
    <row r="16" spans="1:17" ht="13.5" thickBot="1">
      <c r="A16" s="402" t="s">
        <v>576</v>
      </c>
      <c r="B16" s="403"/>
      <c r="C16" s="403"/>
      <c r="D16" s="403"/>
      <c r="E16" s="403"/>
      <c r="F16" s="403"/>
      <c r="G16" s="407"/>
      <c r="H16" s="408"/>
      <c r="I16" s="408"/>
      <c r="J16" s="408"/>
      <c r="K16" s="408"/>
      <c r="L16" s="408"/>
      <c r="M16" s="408"/>
      <c r="N16" s="408"/>
      <c r="O16" s="409"/>
      <c r="P16" s="417"/>
      <c r="Q16" s="418"/>
    </row>
    <row r="17" spans="3:4" ht="13.5" thickBot="1">
      <c r="C17" s="20"/>
      <c r="D17" s="20"/>
    </row>
    <row r="18" spans="1:17" ht="13.5" thickBot="1">
      <c r="A18" s="369" t="s">
        <v>206</v>
      </c>
      <c r="B18" s="369"/>
      <c r="C18" s="369"/>
      <c r="D18" s="369"/>
      <c r="E18" s="369"/>
      <c r="F18" s="369"/>
      <c r="G18" s="370" t="s">
        <v>189</v>
      </c>
      <c r="H18" s="371"/>
      <c r="I18" s="371"/>
      <c r="J18" s="371"/>
      <c r="K18" s="371"/>
      <c r="L18" s="371"/>
      <c r="M18" s="371"/>
      <c r="N18" s="371"/>
      <c r="O18" s="371"/>
      <c r="P18" s="399" t="s">
        <v>207</v>
      </c>
      <c r="Q18" s="374" t="s">
        <v>190</v>
      </c>
    </row>
    <row r="19" spans="1:17" ht="13.5" thickBot="1">
      <c r="A19" s="7"/>
      <c r="B19" s="8"/>
      <c r="C19" s="22"/>
      <c r="D19" s="22"/>
      <c r="E19" s="8"/>
      <c r="F19" s="9"/>
      <c r="G19" s="7"/>
      <c r="H19" s="8"/>
      <c r="I19" s="8"/>
      <c r="K19" s="25" t="s">
        <v>205</v>
      </c>
      <c r="L19" s="25"/>
      <c r="M19" s="8"/>
      <c r="N19" s="8"/>
      <c r="O19" s="8"/>
      <c r="P19" s="400"/>
      <c r="Q19" s="374"/>
    </row>
    <row r="20" spans="1:17" ht="121.5">
      <c r="A20" s="10" t="s">
        <v>191</v>
      </c>
      <c r="B20" s="11" t="s">
        <v>192</v>
      </c>
      <c r="C20" s="23" t="s">
        <v>193</v>
      </c>
      <c r="D20" s="12" t="s">
        <v>209</v>
      </c>
      <c r="E20" s="13" t="s">
        <v>210</v>
      </c>
      <c r="F20" s="28" t="s">
        <v>194</v>
      </c>
      <c r="G20" s="129" t="s">
        <v>195</v>
      </c>
      <c r="H20" s="129" t="s">
        <v>196</v>
      </c>
      <c r="I20" s="129" t="s">
        <v>197</v>
      </c>
      <c r="J20" s="129" t="s">
        <v>198</v>
      </c>
      <c r="K20" s="129" t="s">
        <v>199</v>
      </c>
      <c r="L20" s="129" t="s">
        <v>200</v>
      </c>
      <c r="M20" s="129" t="s">
        <v>201</v>
      </c>
      <c r="N20" s="129" t="s">
        <v>202</v>
      </c>
      <c r="O20" s="129" t="s">
        <v>203</v>
      </c>
      <c r="P20" s="400"/>
      <c r="Q20" s="374"/>
    </row>
    <row r="21" spans="1:17" ht="54" customHeight="1">
      <c r="A21" s="91">
        <v>1</v>
      </c>
      <c r="B21" s="85" t="s">
        <v>578</v>
      </c>
      <c r="C21" s="200">
        <v>1</v>
      </c>
      <c r="D21" s="35">
        <v>0</v>
      </c>
      <c r="E21" s="339">
        <f>D21/C21</f>
        <v>0</v>
      </c>
      <c r="F21" s="38">
        <f>E21</f>
        <v>0</v>
      </c>
      <c r="G21" s="330">
        <v>35780</v>
      </c>
      <c r="H21" s="36"/>
      <c r="I21" s="36"/>
      <c r="J21" s="36"/>
      <c r="K21" s="36"/>
      <c r="L21" s="36"/>
      <c r="M21" s="36"/>
      <c r="N21" s="330">
        <f>SUM(G21:L21)</f>
        <v>35780</v>
      </c>
      <c r="O21" s="330">
        <v>0</v>
      </c>
      <c r="P21" s="74" t="s">
        <v>235</v>
      </c>
      <c r="Q21" s="36"/>
    </row>
    <row r="22" spans="1:17" ht="72" customHeight="1">
      <c r="A22" s="91">
        <v>2</v>
      </c>
      <c r="B22" s="85" t="s">
        <v>580</v>
      </c>
      <c r="C22" s="204">
        <v>1</v>
      </c>
      <c r="D22" s="163">
        <v>0</v>
      </c>
      <c r="E22" s="339">
        <f>D22/C22</f>
        <v>0</v>
      </c>
      <c r="F22" s="38">
        <f>E22</f>
        <v>0</v>
      </c>
      <c r="G22" s="330">
        <v>46673</v>
      </c>
      <c r="H22" s="36"/>
      <c r="I22" s="36"/>
      <c r="J22" s="36"/>
      <c r="K22" s="36"/>
      <c r="L22" s="36"/>
      <c r="M22" s="36"/>
      <c r="N22" s="330">
        <f>SUM(G22:L22)</f>
        <v>46673</v>
      </c>
      <c r="O22" s="330">
        <v>0</v>
      </c>
      <c r="P22" s="74" t="s">
        <v>235</v>
      </c>
      <c r="Q22" s="36"/>
    </row>
    <row r="23" spans="1:17" ht="47.25" customHeight="1">
      <c r="A23" s="91">
        <v>6</v>
      </c>
      <c r="B23" s="85" t="s">
        <v>579</v>
      </c>
      <c r="C23" s="204">
        <v>1</v>
      </c>
      <c r="D23" s="163">
        <v>0</v>
      </c>
      <c r="E23" s="339">
        <f>D23/C23</f>
        <v>0</v>
      </c>
      <c r="F23" s="38">
        <f>E23</f>
        <v>0</v>
      </c>
      <c r="G23" s="330">
        <v>47667</v>
      </c>
      <c r="H23" s="36"/>
      <c r="I23" s="36"/>
      <c r="J23" s="36"/>
      <c r="K23" s="36"/>
      <c r="L23" s="36"/>
      <c r="M23" s="36"/>
      <c r="N23" s="330">
        <f>SUM(G23:L23)</f>
        <v>47667</v>
      </c>
      <c r="O23" s="330">
        <v>0</v>
      </c>
      <c r="P23" s="74" t="s">
        <v>235</v>
      </c>
      <c r="Q23" s="36"/>
    </row>
    <row r="24" spans="1:17" ht="22.5" customHeight="1">
      <c r="A24" s="37"/>
      <c r="B24" s="85"/>
      <c r="C24" s="66"/>
      <c r="D24" s="35"/>
      <c r="E24" s="34"/>
      <c r="F24" s="67"/>
      <c r="G24" s="36"/>
      <c r="H24" s="36"/>
      <c r="I24" s="36"/>
      <c r="J24" s="36"/>
      <c r="K24" s="36"/>
      <c r="L24" s="36"/>
      <c r="M24" s="36"/>
      <c r="N24" s="128"/>
      <c r="O24" s="36"/>
      <c r="P24" s="74"/>
      <c r="Q24" s="36"/>
    </row>
    <row r="25" spans="1:17" ht="12.75">
      <c r="A25" s="39"/>
      <c r="B25" s="55"/>
      <c r="C25" s="34"/>
      <c r="D25" s="35"/>
      <c r="E25" s="34"/>
      <c r="F25" s="67"/>
      <c r="G25" s="36"/>
      <c r="H25" s="36"/>
      <c r="I25" s="36"/>
      <c r="J25" s="36"/>
      <c r="K25" s="36"/>
      <c r="L25" s="36"/>
      <c r="M25" s="36"/>
      <c r="N25" s="96"/>
      <c r="O25" s="191"/>
      <c r="P25" s="36"/>
      <c r="Q25" s="36"/>
    </row>
    <row r="26" spans="1:17" ht="13.5" thickBot="1">
      <c r="A26" s="40"/>
      <c r="B26" s="41" t="s">
        <v>204</v>
      </c>
      <c r="C26" s="42"/>
      <c r="D26" s="43"/>
      <c r="E26" s="60">
        <f>SUM(E21:E25)</f>
        <v>0</v>
      </c>
      <c r="F26" s="95">
        <f>SUM(F21:F21)</f>
        <v>0</v>
      </c>
      <c r="G26" s="36"/>
      <c r="H26" s="36"/>
      <c r="I26" s="36"/>
      <c r="J26" s="36"/>
      <c r="K26" s="36"/>
      <c r="L26" s="36"/>
      <c r="M26" s="36"/>
      <c r="N26" s="36"/>
      <c r="O26" s="70"/>
      <c r="P26" s="71"/>
      <c r="Q26" s="106"/>
    </row>
    <row r="27" spans="3:4" ht="12.75">
      <c r="C27" s="20"/>
      <c r="D27" s="20"/>
    </row>
    <row r="28" spans="1:17" ht="12.75">
      <c r="A28" s="366" t="s">
        <v>208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</row>
    <row r="29" spans="3:4" ht="12.75">
      <c r="C29" s="20"/>
      <c r="D29" s="20"/>
    </row>
    <row r="30" spans="3:4" ht="12.75">
      <c r="C30" s="20"/>
      <c r="D30" s="20"/>
    </row>
  </sheetData>
  <sheetProtection/>
  <mergeCells count="18">
    <mergeCell ref="P18:P20"/>
    <mergeCell ref="Q18:Q20"/>
    <mergeCell ref="A9:F9"/>
    <mergeCell ref="M9:N9"/>
    <mergeCell ref="A4:Q4"/>
    <mergeCell ref="A7:Q7"/>
    <mergeCell ref="E8:K8"/>
    <mergeCell ref="P8:Q8"/>
    <mergeCell ref="A28:Q28"/>
    <mergeCell ref="A10:F10"/>
    <mergeCell ref="A11:F11"/>
    <mergeCell ref="G14:O14"/>
    <mergeCell ref="P14:Q14"/>
    <mergeCell ref="G15:O16"/>
    <mergeCell ref="P15:Q16"/>
    <mergeCell ref="A16:F16"/>
    <mergeCell ref="A18:F18"/>
    <mergeCell ref="G18:O1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5" r:id="rId4"/>
  <drawing r:id="rId3"/>
  <legacyDrawing r:id="rId2"/>
</worksheet>
</file>

<file path=xl/worksheets/sheet89.xml><?xml version="1.0" encoding="utf-8"?>
<worksheet xmlns="http://schemas.openxmlformats.org/spreadsheetml/2006/main" xmlns:r="http://schemas.openxmlformats.org/officeDocument/2006/relationships">
  <dimension ref="A4:Q23"/>
  <sheetViews>
    <sheetView tabSelected="1" zoomScale="75" zoomScaleNormal="75" zoomScalePageLayoutView="0" workbookViewId="0" topLeftCell="D1">
      <selection activeCell="R19" sqref="R19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0.8515625" style="0" customWidth="1"/>
    <col min="8" max="13" width="7.71093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419" t="s">
        <v>215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638</v>
      </c>
      <c r="N10" s="24"/>
    </row>
    <row r="11" ht="13.5" thickBot="1"/>
    <row r="12" spans="1:17" ht="19.5" customHeight="1" thickBot="1">
      <c r="A12" s="1" t="s">
        <v>99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98</v>
      </c>
      <c r="B13" s="5"/>
      <c r="C13" s="18"/>
      <c r="D13" s="18"/>
      <c r="E13" s="5"/>
      <c r="F13" s="5"/>
      <c r="G13" s="404" t="s">
        <v>101</v>
      </c>
      <c r="H13" s="405"/>
      <c r="I13" s="405"/>
      <c r="J13" s="405"/>
      <c r="K13" s="405"/>
      <c r="L13" s="405"/>
      <c r="M13" s="405"/>
      <c r="N13" s="405"/>
      <c r="O13" s="406"/>
      <c r="P13" s="415" t="s">
        <v>102</v>
      </c>
      <c r="Q13" s="416"/>
    </row>
    <row r="14" spans="1:17" ht="32.25" customHeight="1" thickBot="1">
      <c r="A14" s="402" t="s">
        <v>100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206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399" t="s">
        <v>207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5" t="s">
        <v>205</v>
      </c>
      <c r="L17" s="25"/>
      <c r="M17" s="8"/>
      <c r="N17" s="8"/>
      <c r="O17" s="8"/>
      <c r="P17" s="400"/>
      <c r="Q17" s="374"/>
    </row>
    <row r="18" spans="1:17" ht="102" customHeight="1" thickBo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1"/>
      <c r="Q18" s="374"/>
    </row>
    <row r="19" spans="1:17" ht="23.25" thickBot="1">
      <c r="A19" s="34">
        <v>1</v>
      </c>
      <c r="B19" s="85" t="s">
        <v>565</v>
      </c>
      <c r="C19" s="168">
        <v>0.25</v>
      </c>
      <c r="D19" s="35">
        <v>0</v>
      </c>
      <c r="E19" s="339">
        <f>D19/C19</f>
        <v>0</v>
      </c>
      <c r="F19" s="38">
        <f>E19</f>
        <v>0</v>
      </c>
      <c r="G19" s="330">
        <v>5000</v>
      </c>
      <c r="H19" s="36"/>
      <c r="I19" s="36"/>
      <c r="J19" s="36"/>
      <c r="K19" s="36"/>
      <c r="L19" s="36"/>
      <c r="M19" s="36"/>
      <c r="N19" s="330">
        <f>SUM(G19:L19)</f>
        <v>5000</v>
      </c>
      <c r="O19" s="330">
        <v>0</v>
      </c>
      <c r="P19" s="74" t="s">
        <v>39</v>
      </c>
      <c r="Q19" s="36"/>
    </row>
    <row r="20" spans="1:17" ht="24.75" customHeight="1" thickBot="1">
      <c r="A20" s="39"/>
      <c r="B20" s="55"/>
      <c r="C20" s="34"/>
      <c r="D20" s="35"/>
      <c r="E20" s="34"/>
      <c r="F20" s="172"/>
      <c r="G20" s="9"/>
      <c r="H20" s="30"/>
      <c r="I20" s="30"/>
      <c r="J20" s="30"/>
      <c r="K20" s="30"/>
      <c r="L20" s="30"/>
      <c r="M20" s="30"/>
      <c r="N20" s="57"/>
      <c r="O20" s="7"/>
      <c r="P20" s="53"/>
      <c r="Q20" s="27"/>
    </row>
    <row r="21" spans="1:17" ht="24.75" customHeight="1" thickBot="1">
      <c r="A21" s="40"/>
      <c r="B21" s="41" t="s">
        <v>204</v>
      </c>
      <c r="C21" s="42"/>
      <c r="D21" s="43"/>
      <c r="E21" s="60">
        <f>SUM(E19:E20)</f>
        <v>0</v>
      </c>
      <c r="F21" s="172">
        <v>1</v>
      </c>
      <c r="G21" s="33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3" spans="1:17" ht="12.75">
      <c r="A23" s="366" t="s">
        <v>208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</row>
  </sheetData>
  <sheetProtection/>
  <mergeCells count="18">
    <mergeCell ref="A23:Q23"/>
    <mergeCell ref="A8:F8"/>
    <mergeCell ref="A9:F9"/>
    <mergeCell ref="G12:O12"/>
    <mergeCell ref="P12:Q12"/>
    <mergeCell ref="G13:O14"/>
    <mergeCell ref="P13:Q14"/>
    <mergeCell ref="A14:F14"/>
    <mergeCell ref="A16:F16"/>
    <mergeCell ref="G16:O16"/>
    <mergeCell ref="P16:P18"/>
    <mergeCell ref="Q16:Q18"/>
    <mergeCell ref="A7:F7"/>
    <mergeCell ref="M7:N7"/>
    <mergeCell ref="A4:Q4"/>
    <mergeCell ref="A5:Q5"/>
    <mergeCell ref="E6:K6"/>
    <mergeCell ref="P6:Q6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Q31"/>
  <sheetViews>
    <sheetView zoomScale="75" zoomScaleNormal="75" zoomScalePageLayoutView="0" workbookViewId="0" topLeftCell="E1">
      <selection activeCell="M11" sqref="M11"/>
    </sheetView>
  </sheetViews>
  <sheetFormatPr defaultColWidth="11.421875" defaultRowHeight="12.75"/>
  <cols>
    <col min="1" max="1" width="4.140625" style="0" customWidth="1"/>
    <col min="2" max="2" width="46.28125" style="0" customWidth="1"/>
    <col min="3" max="3" width="15.00390625" style="20" customWidth="1"/>
    <col min="4" max="4" width="20.7109375" style="20" customWidth="1"/>
    <col min="5" max="5" width="20.57421875" style="0" customWidth="1"/>
    <col min="6" max="6" width="21.28125" style="0" customWidth="1"/>
    <col min="7" max="7" width="12.8515625" style="0" customWidth="1"/>
    <col min="8" max="9" width="7.7109375" style="0" customWidth="1"/>
    <col min="10" max="10" width="14.28125" style="0" bestFit="1" customWidth="1"/>
    <col min="11" max="12" width="7.7109375" style="0" customWidth="1"/>
    <col min="13" max="13" width="12.8515625" style="0" customWidth="1"/>
    <col min="14" max="14" width="13.7109375" style="0" bestFit="1" customWidth="1"/>
    <col min="15" max="15" width="16.421875" style="0" customWidth="1"/>
    <col min="16" max="16" width="22.57421875" style="0" customWidth="1"/>
    <col min="17" max="17" width="19.7109375" style="0" customWidth="1"/>
  </cols>
  <sheetData>
    <row r="4" spans="1:17" ht="19.5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</row>
    <row r="5" spans="1:17" ht="19.5" customHeight="1">
      <c r="A5" s="367" t="s">
        <v>184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5:17" ht="12.75">
      <c r="E6" s="366" t="s">
        <v>636</v>
      </c>
      <c r="F6" s="366"/>
      <c r="G6" s="366"/>
      <c r="H6" s="366"/>
      <c r="I6" s="366"/>
      <c r="J6" s="366"/>
      <c r="K6" s="366"/>
      <c r="P6" s="365"/>
      <c r="Q6" s="365"/>
    </row>
    <row r="7" spans="1:14" ht="19.5" customHeight="1">
      <c r="A7" s="365" t="s">
        <v>211</v>
      </c>
      <c r="B7" s="365"/>
      <c r="C7" s="365"/>
      <c r="D7" s="365"/>
      <c r="E7" s="365"/>
      <c r="F7" s="365"/>
      <c r="M7" s="365" t="s">
        <v>185</v>
      </c>
      <c r="N7" s="365"/>
    </row>
    <row r="8" spans="1:14" ht="19.5" customHeight="1" thickBot="1">
      <c r="A8" s="365" t="s">
        <v>212</v>
      </c>
      <c r="B8" s="365"/>
      <c r="C8" s="365"/>
      <c r="D8" s="365"/>
      <c r="E8" s="365"/>
      <c r="F8" s="365"/>
      <c r="M8" s="19" t="s">
        <v>214</v>
      </c>
      <c r="N8" s="19"/>
    </row>
    <row r="9" spans="1:14" ht="19.5" customHeight="1" thickBot="1">
      <c r="A9" s="365" t="s">
        <v>131</v>
      </c>
      <c r="B9" s="365"/>
      <c r="C9" s="365"/>
      <c r="D9" s="365"/>
      <c r="E9" s="365"/>
      <c r="F9" s="365"/>
      <c r="G9" s="54"/>
      <c r="M9" s="19" t="str">
        <f>'EDUCACION 1 '!M9</f>
        <v>JEFE DE PLANEACIÓN: OSCAR RODRIGO BARRETO ORJUELA</v>
      </c>
      <c r="N9" s="19"/>
    </row>
    <row r="10" spans="1:14" ht="12.75">
      <c r="A10" s="24" t="s">
        <v>213</v>
      </c>
      <c r="B10" s="24"/>
      <c r="M10" s="24" t="s">
        <v>641</v>
      </c>
      <c r="N10" s="24"/>
    </row>
    <row r="11" ht="13.5" thickBot="1"/>
    <row r="12" spans="1:17" ht="19.5" customHeight="1" thickBot="1">
      <c r="A12" s="1" t="s">
        <v>237</v>
      </c>
      <c r="B12" s="2"/>
      <c r="C12" s="21"/>
      <c r="D12" s="21"/>
      <c r="E12" s="2"/>
      <c r="F12" s="3"/>
      <c r="G12" s="368" t="s">
        <v>187</v>
      </c>
      <c r="H12" s="368"/>
      <c r="I12" s="368"/>
      <c r="J12" s="368"/>
      <c r="K12" s="368"/>
      <c r="L12" s="368"/>
      <c r="M12" s="368"/>
      <c r="N12" s="368"/>
      <c r="O12" s="368"/>
      <c r="P12" s="368" t="s">
        <v>188</v>
      </c>
      <c r="Q12" s="368"/>
    </row>
    <row r="13" spans="1:17" ht="43.5" customHeight="1">
      <c r="A13" s="4" t="s">
        <v>236</v>
      </c>
      <c r="B13" s="5"/>
      <c r="C13" s="18"/>
      <c r="D13" s="18"/>
      <c r="E13" s="5"/>
      <c r="F13" s="5"/>
      <c r="G13" s="404" t="s">
        <v>113</v>
      </c>
      <c r="H13" s="405"/>
      <c r="I13" s="405"/>
      <c r="J13" s="405"/>
      <c r="K13" s="405"/>
      <c r="L13" s="405"/>
      <c r="M13" s="405"/>
      <c r="N13" s="405"/>
      <c r="O13" s="406"/>
      <c r="P13" s="415" t="s">
        <v>114</v>
      </c>
      <c r="Q13" s="416"/>
    </row>
    <row r="14" spans="1:17" ht="32.25" customHeight="1" thickBot="1">
      <c r="A14" s="402" t="s">
        <v>238</v>
      </c>
      <c r="B14" s="403"/>
      <c r="C14" s="403"/>
      <c r="D14" s="403"/>
      <c r="E14" s="403"/>
      <c r="F14" s="403"/>
      <c r="G14" s="407"/>
      <c r="H14" s="408"/>
      <c r="I14" s="408"/>
      <c r="J14" s="408"/>
      <c r="K14" s="408"/>
      <c r="L14" s="408"/>
      <c r="M14" s="408"/>
      <c r="N14" s="408"/>
      <c r="O14" s="409"/>
      <c r="P14" s="417"/>
      <c r="Q14" s="418"/>
    </row>
    <row r="15" ht="13.5" thickBot="1"/>
    <row r="16" spans="1:17" ht="19.5" customHeight="1" thickBot="1">
      <c r="A16" s="369" t="s">
        <v>621</v>
      </c>
      <c r="B16" s="369"/>
      <c r="C16" s="369"/>
      <c r="D16" s="369"/>
      <c r="E16" s="369"/>
      <c r="F16" s="369"/>
      <c r="G16" s="370" t="s">
        <v>189</v>
      </c>
      <c r="H16" s="371"/>
      <c r="I16" s="371"/>
      <c r="J16" s="371"/>
      <c r="K16" s="371"/>
      <c r="L16" s="371"/>
      <c r="M16" s="371"/>
      <c r="N16" s="371"/>
      <c r="O16" s="371"/>
      <c r="P16" s="414" t="s">
        <v>77</v>
      </c>
      <c r="Q16" s="374" t="s">
        <v>190</v>
      </c>
    </row>
    <row r="17" spans="1:17" ht="13.5" thickBot="1">
      <c r="A17" s="7"/>
      <c r="B17" s="8"/>
      <c r="C17" s="22"/>
      <c r="D17" s="22"/>
      <c r="E17" s="8"/>
      <c r="F17" s="9"/>
      <c r="G17" s="7"/>
      <c r="H17" s="8"/>
      <c r="I17" s="8"/>
      <c r="K17" s="272" t="s">
        <v>205</v>
      </c>
      <c r="L17" s="25"/>
      <c r="M17" s="8"/>
      <c r="N17" s="8"/>
      <c r="O17" s="8"/>
      <c r="P17" s="400"/>
      <c r="Q17" s="374"/>
    </row>
    <row r="18" spans="1:17" ht="90" customHeight="1">
      <c r="A18" s="10" t="s">
        <v>191</v>
      </c>
      <c r="B18" s="11" t="s">
        <v>192</v>
      </c>
      <c r="C18" s="23" t="s">
        <v>193</v>
      </c>
      <c r="D18" s="12" t="s">
        <v>209</v>
      </c>
      <c r="E18" s="13" t="s">
        <v>210</v>
      </c>
      <c r="F18" s="28" t="s">
        <v>194</v>
      </c>
      <c r="G18" s="129" t="s">
        <v>195</v>
      </c>
      <c r="H18" s="129" t="s">
        <v>196</v>
      </c>
      <c r="I18" s="129" t="s">
        <v>197</v>
      </c>
      <c r="J18" s="129" t="s">
        <v>198</v>
      </c>
      <c r="K18" s="129" t="s">
        <v>199</v>
      </c>
      <c r="L18" s="129" t="s">
        <v>200</v>
      </c>
      <c r="M18" s="129" t="s">
        <v>201</v>
      </c>
      <c r="N18" s="129" t="s">
        <v>202</v>
      </c>
      <c r="O18" s="129" t="s">
        <v>203</v>
      </c>
      <c r="P18" s="400"/>
      <c r="Q18" s="374"/>
    </row>
    <row r="19" spans="1:17" ht="34.5" customHeight="1">
      <c r="A19" s="183">
        <v>1</v>
      </c>
      <c r="B19" s="182" t="s">
        <v>436</v>
      </c>
      <c r="C19" s="88">
        <v>1</v>
      </c>
      <c r="D19" s="293">
        <v>0</v>
      </c>
      <c r="E19" s="339">
        <f>D19/C19</f>
        <v>0</v>
      </c>
      <c r="F19" s="172">
        <v>0</v>
      </c>
      <c r="G19" s="289">
        <v>1162760</v>
      </c>
      <c r="H19" s="36"/>
      <c r="I19" s="36"/>
      <c r="J19" s="36"/>
      <c r="K19" s="36"/>
      <c r="L19" s="36"/>
      <c r="M19" s="289">
        <v>14347</v>
      </c>
      <c r="N19" s="289">
        <f>M19+G19</f>
        <v>1177107</v>
      </c>
      <c r="O19" s="342" t="s">
        <v>633</v>
      </c>
      <c r="P19" s="193" t="s">
        <v>132</v>
      </c>
      <c r="Q19" s="36"/>
    </row>
    <row r="20" spans="1:17" ht="27" customHeight="1">
      <c r="A20" s="184">
        <v>2</v>
      </c>
      <c r="B20" s="182" t="s">
        <v>582</v>
      </c>
      <c r="C20" s="88">
        <v>1</v>
      </c>
      <c r="D20" s="293">
        <v>0</v>
      </c>
      <c r="E20" s="339">
        <f>D20/C20</f>
        <v>0</v>
      </c>
      <c r="F20" s="172">
        <v>0</v>
      </c>
      <c r="G20" s="289">
        <v>4684</v>
      </c>
      <c r="H20" s="36"/>
      <c r="I20" s="36"/>
      <c r="J20" s="36"/>
      <c r="K20" s="36"/>
      <c r="L20" s="36"/>
      <c r="M20" s="36"/>
      <c r="N20" s="289">
        <f>G20</f>
        <v>4684</v>
      </c>
      <c r="O20" s="342" t="s">
        <v>633</v>
      </c>
      <c r="P20" s="193" t="s">
        <v>132</v>
      </c>
      <c r="Q20" s="36"/>
    </row>
    <row r="21" spans="1:17" ht="32.25" customHeight="1">
      <c r="A21" s="185">
        <v>7</v>
      </c>
      <c r="B21" s="182" t="s">
        <v>583</v>
      </c>
      <c r="C21" s="88">
        <v>1</v>
      </c>
      <c r="D21" s="293">
        <v>0</v>
      </c>
      <c r="E21" s="339">
        <f aca="true" t="shared" si="0" ref="E21:E28">D21/C21</f>
        <v>0</v>
      </c>
      <c r="F21" s="172">
        <v>0</v>
      </c>
      <c r="G21" s="36"/>
      <c r="H21" s="36"/>
      <c r="I21" s="36"/>
      <c r="J21" s="36"/>
      <c r="K21" s="36"/>
      <c r="L21" s="36"/>
      <c r="M21" s="36"/>
      <c r="N21" s="289">
        <f>M21</f>
        <v>0</v>
      </c>
      <c r="O21" s="342" t="s">
        <v>633</v>
      </c>
      <c r="P21" s="193" t="s">
        <v>132</v>
      </c>
      <c r="Q21" s="36"/>
    </row>
    <row r="22" spans="1:17" ht="24.75" customHeight="1">
      <c r="A22" s="185">
        <v>8</v>
      </c>
      <c r="B22" s="182" t="s">
        <v>437</v>
      </c>
      <c r="C22" s="88">
        <v>1</v>
      </c>
      <c r="D22" s="293">
        <v>0</v>
      </c>
      <c r="E22" s="339">
        <f t="shared" si="0"/>
        <v>0</v>
      </c>
      <c r="F22" s="172">
        <v>0</v>
      </c>
      <c r="G22" s="36"/>
      <c r="H22" s="36"/>
      <c r="I22" s="36"/>
      <c r="J22" s="36"/>
      <c r="K22" s="36"/>
      <c r="L22" s="36"/>
      <c r="M22" s="36"/>
      <c r="N22" s="289">
        <f>M22</f>
        <v>0</v>
      </c>
      <c r="O22" s="342" t="s">
        <v>633</v>
      </c>
      <c r="P22" s="193" t="s">
        <v>132</v>
      </c>
      <c r="Q22" s="36"/>
    </row>
    <row r="23" spans="1:17" ht="24.75" customHeight="1">
      <c r="A23" s="185">
        <v>9</v>
      </c>
      <c r="B23" s="182" t="s">
        <v>438</v>
      </c>
      <c r="C23" s="88">
        <v>1</v>
      </c>
      <c r="D23" s="293">
        <v>0</v>
      </c>
      <c r="E23" s="339">
        <f t="shared" si="0"/>
        <v>0</v>
      </c>
      <c r="F23" s="172">
        <v>0</v>
      </c>
      <c r="G23" s="36"/>
      <c r="H23" s="192"/>
      <c r="I23" s="192"/>
      <c r="J23" s="36"/>
      <c r="K23" s="36"/>
      <c r="L23" s="36"/>
      <c r="M23" s="289">
        <v>498361</v>
      </c>
      <c r="N23" s="289">
        <f>M23</f>
        <v>498361</v>
      </c>
      <c r="O23" s="342" t="s">
        <v>633</v>
      </c>
      <c r="P23" s="193" t="s">
        <v>132</v>
      </c>
      <c r="Q23" s="36"/>
    </row>
    <row r="24" spans="1:17" ht="24.75" customHeight="1">
      <c r="A24" s="185">
        <v>11</v>
      </c>
      <c r="B24" s="182" t="s">
        <v>439</v>
      </c>
      <c r="C24" s="88">
        <v>1</v>
      </c>
      <c r="D24" s="293">
        <v>0</v>
      </c>
      <c r="E24" s="339">
        <f t="shared" si="0"/>
        <v>0</v>
      </c>
      <c r="F24" s="172">
        <v>0</v>
      </c>
      <c r="G24" s="36"/>
      <c r="H24" s="36"/>
      <c r="I24" s="36"/>
      <c r="J24" s="36"/>
      <c r="K24" s="36"/>
      <c r="L24" s="36"/>
      <c r="M24" s="36"/>
      <c r="N24" s="289">
        <v>0</v>
      </c>
      <c r="O24" s="342" t="s">
        <v>633</v>
      </c>
      <c r="P24" s="193" t="s">
        <v>132</v>
      </c>
      <c r="Q24" s="36"/>
    </row>
    <row r="25" spans="1:17" ht="24.75" customHeight="1">
      <c r="A25" s="185">
        <v>12</v>
      </c>
      <c r="B25" s="186" t="s">
        <v>440</v>
      </c>
      <c r="C25" s="88">
        <v>1</v>
      </c>
      <c r="D25" s="293">
        <v>0</v>
      </c>
      <c r="E25" s="339">
        <f t="shared" si="0"/>
        <v>0</v>
      </c>
      <c r="F25" s="172">
        <v>0</v>
      </c>
      <c r="G25" s="36"/>
      <c r="H25" s="36"/>
      <c r="I25" s="36"/>
      <c r="J25" s="36"/>
      <c r="K25" s="36"/>
      <c r="L25" s="36"/>
      <c r="M25" s="289">
        <v>496940</v>
      </c>
      <c r="N25" s="289">
        <f>M25</f>
        <v>496940</v>
      </c>
      <c r="O25" s="342" t="s">
        <v>633</v>
      </c>
      <c r="P25" s="193" t="s">
        <v>132</v>
      </c>
      <c r="Q25" s="36"/>
    </row>
    <row r="26" spans="1:17" ht="24.75" customHeight="1">
      <c r="A26" s="185">
        <v>13</v>
      </c>
      <c r="B26" s="182" t="s">
        <v>441</v>
      </c>
      <c r="C26" s="88">
        <v>1</v>
      </c>
      <c r="D26" s="293">
        <v>0</v>
      </c>
      <c r="E26" s="339">
        <f t="shared" si="0"/>
        <v>0</v>
      </c>
      <c r="F26" s="172">
        <v>0</v>
      </c>
      <c r="G26" s="36"/>
      <c r="H26" s="36"/>
      <c r="I26" s="36"/>
      <c r="J26" s="36"/>
      <c r="K26" s="36"/>
      <c r="L26" s="36"/>
      <c r="M26" s="289">
        <v>16720</v>
      </c>
      <c r="N26" s="289">
        <f>M26</f>
        <v>16720</v>
      </c>
      <c r="O26" s="342" t="s">
        <v>633</v>
      </c>
      <c r="P26" s="193" t="s">
        <v>132</v>
      </c>
      <c r="Q26" s="36"/>
    </row>
    <row r="27" spans="1:17" ht="24.75" customHeight="1">
      <c r="A27" s="185">
        <v>14</v>
      </c>
      <c r="B27" s="292" t="s">
        <v>593</v>
      </c>
      <c r="C27" s="88">
        <v>1</v>
      </c>
      <c r="D27" s="293">
        <v>0</v>
      </c>
      <c r="E27" s="339">
        <f t="shared" si="0"/>
        <v>0</v>
      </c>
      <c r="F27" s="172">
        <v>0</v>
      </c>
      <c r="G27" s="36"/>
      <c r="H27" s="36"/>
      <c r="I27" s="36"/>
      <c r="J27" s="36"/>
      <c r="K27" s="36"/>
      <c r="L27" s="36"/>
      <c r="M27" s="36"/>
      <c r="N27" s="289">
        <v>0</v>
      </c>
      <c r="O27" s="342" t="s">
        <v>633</v>
      </c>
      <c r="P27" s="193" t="s">
        <v>132</v>
      </c>
      <c r="Q27" s="36"/>
    </row>
    <row r="28" spans="1:17" ht="24.75" customHeight="1">
      <c r="A28" s="185">
        <v>15</v>
      </c>
      <c r="B28" s="292" t="s">
        <v>594</v>
      </c>
      <c r="C28" s="88">
        <v>1</v>
      </c>
      <c r="D28" s="293">
        <v>0</v>
      </c>
      <c r="E28" s="339">
        <f t="shared" si="0"/>
        <v>0</v>
      </c>
      <c r="F28" s="172">
        <v>0</v>
      </c>
      <c r="G28" s="36"/>
      <c r="H28" s="36"/>
      <c r="I28" s="36"/>
      <c r="J28" s="335">
        <v>567834</v>
      </c>
      <c r="K28" s="36"/>
      <c r="L28" s="36"/>
      <c r="M28" s="36"/>
      <c r="N28" s="289">
        <f>J28</f>
        <v>567834</v>
      </c>
      <c r="O28" s="342" t="s">
        <v>633</v>
      </c>
      <c r="P28" s="193" t="s">
        <v>132</v>
      </c>
      <c r="Q28" s="36"/>
    </row>
    <row r="29" spans="1:17" ht="24.75" customHeight="1" thickBot="1">
      <c r="A29" s="40"/>
      <c r="B29" s="41" t="s">
        <v>204</v>
      </c>
      <c r="C29" s="42"/>
      <c r="D29" s="43"/>
      <c r="E29" s="60"/>
      <c r="F29" s="225"/>
      <c r="G29" s="36"/>
      <c r="H29" s="36"/>
      <c r="I29" s="36"/>
      <c r="J29" s="36"/>
      <c r="K29" s="36"/>
      <c r="L29" s="36"/>
      <c r="M29" s="36"/>
      <c r="N29" s="36"/>
      <c r="O29" s="36"/>
      <c r="P29" s="191"/>
      <c r="Q29" s="36"/>
    </row>
    <row r="31" spans="1:17" ht="12.75">
      <c r="A31" s="366" t="s">
        <v>208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</row>
  </sheetData>
  <sheetProtection/>
  <mergeCells count="18">
    <mergeCell ref="P13:Q14"/>
    <mergeCell ref="A14:F14"/>
    <mergeCell ref="A4:Q4"/>
    <mergeCell ref="A5:Q5"/>
    <mergeCell ref="E6:K6"/>
    <mergeCell ref="P6:Q6"/>
    <mergeCell ref="A7:F7"/>
    <mergeCell ref="M7:N7"/>
    <mergeCell ref="A31:Q31"/>
    <mergeCell ref="A8:F8"/>
    <mergeCell ref="A9:F9"/>
    <mergeCell ref="G12:O12"/>
    <mergeCell ref="P12:Q12"/>
    <mergeCell ref="G13:O14"/>
    <mergeCell ref="A16:F16"/>
    <mergeCell ref="G16:O16"/>
    <mergeCell ref="P16:P18"/>
    <mergeCell ref="Q16:Q18"/>
  </mergeCells>
  <printOptions horizontalCentered="1" verticalCentered="1"/>
  <pageMargins left="0.984251968503937" right="0.7480314960629921" top="0.4724409448818898" bottom="0.7874015748031497" header="0.5118110236220472" footer="0.5118110236220472"/>
  <pageSetup horizontalDpi="300" verticalDpi="300" orientation="landscape" paperSize="14" scale="55" r:id="rId4"/>
  <drawing r:id="rId3"/>
  <legacyDrawing r:id="rId2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nohosala</cp:lastModifiedBy>
  <cp:lastPrinted>2010-03-05T14:48:22Z</cp:lastPrinted>
  <dcterms:created xsi:type="dcterms:W3CDTF">2005-01-05T14:33:37Z</dcterms:created>
  <dcterms:modified xsi:type="dcterms:W3CDTF">2012-06-29T22:43:48Z</dcterms:modified>
  <cp:category/>
  <cp:version/>
  <cp:contentType/>
  <cp:contentStatus/>
  <cp:revision>1</cp:revision>
</cp:coreProperties>
</file>