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35" windowHeight="7770"/>
  </bookViews>
  <sheets>
    <sheet name="Proyecto" sheetId="2" r:id="rId1"/>
    <sheet name="Anexo" sheetId="3" r:id="rId2"/>
  </sheets>
  <definedNames>
    <definedName name="_xlnm.Print_Area" localSheetId="1">Anexo!$A$1:$D$1593</definedName>
    <definedName name="_xlnm.Print_Area" localSheetId="0">Proyecto!$A$1:$C$339</definedName>
    <definedName name="_xlnm.Print_Titles" localSheetId="1">Anexo!$3:$4</definedName>
  </definedNames>
  <calcPr calcId="125725"/>
</workbook>
</file>

<file path=xl/calcChain.xml><?xml version="1.0" encoding="utf-8"?>
<calcChain xmlns="http://schemas.openxmlformats.org/spreadsheetml/2006/main">
  <c r="E1587" i="3"/>
  <c r="D747" l="1"/>
  <c r="D76" l="1"/>
  <c r="D59"/>
  <c r="D985" l="1"/>
  <c r="D984"/>
  <c r="D986"/>
  <c r="D983" s="1"/>
  <c r="D839"/>
  <c r="D836"/>
  <c r="D1201"/>
  <c r="D1558"/>
  <c r="D10"/>
  <c r="D12"/>
  <c r="D15"/>
  <c r="D14" s="1"/>
  <c r="D17"/>
  <c r="D20"/>
  <c r="D22"/>
  <c r="D27"/>
  <c r="D26" s="1"/>
  <c r="D30"/>
  <c r="D29" s="1"/>
  <c r="D33"/>
  <c r="D35"/>
  <c r="D38"/>
  <c r="D40"/>
  <c r="D42"/>
  <c r="D44"/>
  <c r="D46"/>
  <c r="D48"/>
  <c r="D52"/>
  <c r="D54"/>
  <c r="D56"/>
  <c r="D60"/>
  <c r="D63"/>
  <c r="D62" s="1"/>
  <c r="D66"/>
  <c r="D68"/>
  <c r="D70"/>
  <c r="D72"/>
  <c r="D74"/>
  <c r="D1166" s="1"/>
  <c r="D1163" s="1"/>
  <c r="D1162" s="1"/>
  <c r="D77"/>
  <c r="D80"/>
  <c r="D82"/>
  <c r="D85"/>
  <c r="D87"/>
  <c r="D89"/>
  <c r="D91"/>
  <c r="D93"/>
  <c r="D95"/>
  <c r="D97"/>
  <c r="D100"/>
  <c r="D102"/>
  <c r="D104"/>
  <c r="D106"/>
  <c r="D108"/>
  <c r="D110"/>
  <c r="D112"/>
  <c r="D115"/>
  <c r="D117"/>
  <c r="D119"/>
  <c r="D121"/>
  <c r="D648" s="1"/>
  <c r="D647" s="1"/>
  <c r="D123"/>
  <c r="D126"/>
  <c r="D128"/>
  <c r="D130"/>
  <c r="D136"/>
  <c r="D135" s="1"/>
  <c r="D138"/>
  <c r="D142"/>
  <c r="D144"/>
  <c r="D146"/>
  <c r="D148"/>
  <c r="D150"/>
  <c r="D157"/>
  <c r="D158"/>
  <c r="D1303" s="1"/>
  <c r="D1301" s="1"/>
  <c r="D162"/>
  <c r="D161" s="1"/>
  <c r="D165"/>
  <c r="D166"/>
  <c r="D167"/>
  <c r="D1375" s="1"/>
  <c r="D170"/>
  <c r="D172"/>
  <c r="D169" s="1"/>
  <c r="D176"/>
  <c r="D175" s="1"/>
  <c r="D179"/>
  <c r="D178" s="1"/>
  <c r="D182"/>
  <c r="D181" s="1"/>
  <c r="D185"/>
  <c r="D187"/>
  <c r="D190"/>
  <c r="D192"/>
  <c r="D194"/>
  <c r="D196"/>
  <c r="D198"/>
  <c r="D200"/>
  <c r="D202"/>
  <c r="D204"/>
  <c r="D206"/>
  <c r="D209"/>
  <c r="D208" s="1"/>
  <c r="D498" s="1"/>
  <c r="D212"/>
  <c r="D211" s="1"/>
  <c r="D502" s="1"/>
  <c r="D215"/>
  <c r="D217"/>
  <c r="D219"/>
  <c r="D221"/>
  <c r="D223"/>
  <c r="D225"/>
  <c r="D227"/>
  <c r="D229"/>
  <c r="D231"/>
  <c r="D233"/>
  <c r="D235"/>
  <c r="D238"/>
  <c r="D237" s="1"/>
  <c r="D246"/>
  <c r="D248"/>
  <c r="D250"/>
  <c r="D252"/>
  <c r="D254"/>
  <c r="D256"/>
  <c r="D259"/>
  <c r="D265"/>
  <c r="D889" s="1"/>
  <c r="D888" s="1"/>
  <c r="D268"/>
  <c r="D893" s="1"/>
  <c r="D892" s="1"/>
  <c r="D269"/>
  <c r="D271"/>
  <c r="D278"/>
  <c r="D277" s="1"/>
  <c r="D286"/>
  <c r="D285" s="1"/>
  <c r="D295"/>
  <c r="D294" s="1"/>
  <c r="D293" s="1"/>
  <c r="D296"/>
  <c r="D299"/>
  <c r="D303"/>
  <c r="D302" s="1"/>
  <c r="D301" s="1"/>
  <c r="D309"/>
  <c r="D308" s="1"/>
  <c r="D311"/>
  <c r="D310" s="1"/>
  <c r="D317"/>
  <c r="D316" s="1"/>
  <c r="D315" s="1"/>
  <c r="D314" s="1"/>
  <c r="D323"/>
  <c r="D322" s="1"/>
  <c r="D321" s="1"/>
  <c r="D320" s="1"/>
  <c r="D328"/>
  <c r="D327" s="1"/>
  <c r="D326" s="1"/>
  <c r="D332"/>
  <c r="D331" s="1"/>
  <c r="D333"/>
  <c r="D340"/>
  <c r="D339" s="1"/>
  <c r="D338" s="1"/>
  <c r="D337" s="1"/>
  <c r="D345"/>
  <c r="D344" s="1"/>
  <c r="D343" s="1"/>
  <c r="D342" s="1"/>
  <c r="D349"/>
  <c r="D348" s="1"/>
  <c r="D347" s="1"/>
  <c r="D359"/>
  <c r="D358" s="1"/>
  <c r="D357" s="1"/>
  <c r="D356" s="1"/>
  <c r="D355" s="1"/>
  <c r="D354" s="1"/>
  <c r="D362"/>
  <c r="D361" s="1"/>
  <c r="D367"/>
  <c r="D366" s="1"/>
  <c r="D372"/>
  <c r="D371" s="1"/>
  <c r="D378"/>
  <c r="D380"/>
  <c r="D383"/>
  <c r="D382" s="1"/>
  <c r="D388"/>
  <c r="D390"/>
  <c r="D393"/>
  <c r="D395"/>
  <c r="D398"/>
  <c r="D397" s="1"/>
  <c r="D408"/>
  <c r="D410"/>
  <c r="D414"/>
  <c r="D419"/>
  <c r="D421"/>
  <c r="D423"/>
  <c r="D427"/>
  <c r="D429"/>
  <c r="D431"/>
  <c r="D433"/>
  <c r="D441"/>
  <c r="D440" s="1"/>
  <c r="D446"/>
  <c r="D448"/>
  <c r="D450"/>
  <c r="D454"/>
  <c r="D456"/>
  <c r="D458"/>
  <c r="D464"/>
  <c r="D468"/>
  <c r="D470"/>
  <c r="D472"/>
  <c r="D474"/>
  <c r="D477"/>
  <c r="D476" s="1"/>
  <c r="D479"/>
  <c r="D481"/>
  <c r="D487"/>
  <c r="D489"/>
  <c r="D491"/>
  <c r="D493"/>
  <c r="D520"/>
  <c r="D522"/>
  <c r="D524"/>
  <c r="D526"/>
  <c r="D528"/>
  <c r="D530"/>
  <c r="D532"/>
  <c r="D534"/>
  <c r="D536"/>
  <c r="D538"/>
  <c r="D540"/>
  <c r="D543"/>
  <c r="D545"/>
  <c r="D547"/>
  <c r="D550"/>
  <c r="D556"/>
  <c r="D558"/>
  <c r="D560"/>
  <c r="D562"/>
  <c r="D564"/>
  <c r="D569"/>
  <c r="D571"/>
  <c r="D573"/>
  <c r="D575"/>
  <c r="D578"/>
  <c r="D580"/>
  <c r="D582"/>
  <c r="D584"/>
  <c r="D586"/>
  <c r="D590"/>
  <c r="D592"/>
  <c r="D594"/>
  <c r="C596"/>
  <c r="D598"/>
  <c r="D601"/>
  <c r="D604"/>
  <c r="D606"/>
  <c r="D608"/>
  <c r="D610"/>
  <c r="D612"/>
  <c r="D614"/>
  <c r="D617"/>
  <c r="D619"/>
  <c r="D621"/>
  <c r="D623"/>
  <c r="D625"/>
  <c r="D627"/>
  <c r="D629"/>
  <c r="D631"/>
  <c r="D633"/>
  <c r="D635"/>
  <c r="D637"/>
  <c r="D639"/>
  <c r="D641"/>
  <c r="D643"/>
  <c r="D645"/>
  <c r="D649"/>
  <c r="D651"/>
  <c r="D653"/>
  <c r="D655"/>
  <c r="D659"/>
  <c r="D658" s="1"/>
  <c r="D661"/>
  <c r="D663"/>
  <c r="D666"/>
  <c r="D670"/>
  <c r="D672"/>
  <c r="D674"/>
  <c r="D676"/>
  <c r="D678"/>
  <c r="D681"/>
  <c r="D682"/>
  <c r="D684"/>
  <c r="D683" s="1"/>
  <c r="D686"/>
  <c r="D688"/>
  <c r="D695"/>
  <c r="D700"/>
  <c r="D703"/>
  <c r="D705"/>
  <c r="D707"/>
  <c r="D709"/>
  <c r="D711"/>
  <c r="D713"/>
  <c r="D715"/>
  <c r="D718"/>
  <c r="D720"/>
  <c r="D726"/>
  <c r="D725" s="1"/>
  <c r="D728"/>
  <c r="D730"/>
  <c r="D733"/>
  <c r="D735"/>
  <c r="D737"/>
  <c r="D739"/>
  <c r="D741"/>
  <c r="D745"/>
  <c r="D744" s="1"/>
  <c r="D748"/>
  <c r="D750"/>
  <c r="D752"/>
  <c r="D754"/>
  <c r="D757"/>
  <c r="D756" s="1"/>
  <c r="D759"/>
  <c r="D761"/>
  <c r="D764"/>
  <c r="D763" s="1"/>
  <c r="D769"/>
  <c r="D772"/>
  <c r="D774"/>
  <c r="D776"/>
  <c r="D778"/>
  <c r="D780"/>
  <c r="D782"/>
  <c r="D784"/>
  <c r="D786"/>
  <c r="D788"/>
  <c r="D791"/>
  <c r="D790" s="1"/>
  <c r="D797"/>
  <c r="D796" s="1"/>
  <c r="D799"/>
  <c r="D801"/>
  <c r="D803"/>
  <c r="D808"/>
  <c r="D807" s="1"/>
  <c r="D806" s="1"/>
  <c r="D805" s="1"/>
  <c r="D811"/>
  <c r="D813"/>
  <c r="D815"/>
  <c r="D817"/>
  <c r="D819"/>
  <c r="D823"/>
  <c r="D822" s="1"/>
  <c r="D827"/>
  <c r="D826" s="1"/>
  <c r="D829"/>
  <c r="D831"/>
  <c r="D842"/>
  <c r="D845"/>
  <c r="D847"/>
  <c r="D849"/>
  <c r="D859"/>
  <c r="D857" s="1"/>
  <c r="D862"/>
  <c r="D865"/>
  <c r="D864" s="1"/>
  <c r="D867"/>
  <c r="D866" s="1"/>
  <c r="D868"/>
  <c r="D871"/>
  <c r="D877"/>
  <c r="D884"/>
  <c r="D894"/>
  <c r="D896"/>
  <c r="D898"/>
  <c r="D901"/>
  <c r="D910"/>
  <c r="D914"/>
  <c r="D923"/>
  <c r="D922" s="1"/>
  <c r="D921" s="1"/>
  <c r="D926"/>
  <c r="D928"/>
  <c r="D931"/>
  <c r="D930" s="1"/>
  <c r="D934"/>
  <c r="D936"/>
  <c r="D938"/>
  <c r="D941"/>
  <c r="D940" s="1"/>
  <c r="D944"/>
  <c r="D943" s="1"/>
  <c r="D947"/>
  <c r="D949"/>
  <c r="D952"/>
  <c r="D954"/>
  <c r="D956"/>
  <c r="D961"/>
  <c r="D963"/>
  <c r="D967"/>
  <c r="D966" s="1"/>
  <c r="D969"/>
  <c r="D973"/>
  <c r="D972" s="1"/>
  <c r="D971" s="1"/>
  <c r="D975"/>
  <c r="D979"/>
  <c r="D978" s="1"/>
  <c r="D981"/>
  <c r="D990"/>
  <c r="D989" s="1"/>
  <c r="D992"/>
  <c r="D996"/>
  <c r="D995" s="1"/>
  <c r="D998"/>
  <c r="D997" s="1"/>
  <c r="D1000"/>
  <c r="D1002"/>
  <c r="D1005"/>
  <c r="D1007"/>
  <c r="D1009"/>
  <c r="D1011"/>
  <c r="D1013"/>
  <c r="D1015"/>
  <c r="D1017"/>
  <c r="D1019"/>
  <c r="D1024"/>
  <c r="D1027"/>
  <c r="D1029"/>
  <c r="D1031"/>
  <c r="D1033"/>
  <c r="D1035"/>
  <c r="D1039"/>
  <c r="D1038" s="1"/>
  <c r="D1041"/>
  <c r="D1043"/>
  <c r="D1046"/>
  <c r="D1048"/>
  <c r="D1050"/>
  <c r="D1052"/>
  <c r="D1055"/>
  <c r="D1054" s="1"/>
  <c r="D1058"/>
  <c r="D1057" s="1"/>
  <c r="D1060"/>
  <c r="D1062"/>
  <c r="D1064"/>
  <c r="D1067"/>
  <c r="D1066" s="1"/>
  <c r="D1071"/>
  <c r="D1070" s="1"/>
  <c r="D1074"/>
  <c r="D1076"/>
  <c r="D1078"/>
  <c r="D1081"/>
  <c r="D1083"/>
  <c r="D1085"/>
  <c r="D1087"/>
  <c r="D1091"/>
  <c r="D1097"/>
  <c r="D1090" s="1"/>
  <c r="D1099"/>
  <c r="D1103"/>
  <c r="D1106"/>
  <c r="D1108"/>
  <c r="D1110"/>
  <c r="D1114"/>
  <c r="D1117"/>
  <c r="D1119"/>
  <c r="D1123"/>
  <c r="D1125"/>
  <c r="D1128"/>
  <c r="D1132"/>
  <c r="D1131" s="1"/>
  <c r="D1135"/>
  <c r="D1137"/>
  <c r="D1141"/>
  <c r="D1144"/>
  <c r="D1147"/>
  <c r="D1148"/>
  <c r="D1151"/>
  <c r="D1153"/>
  <c r="D1157"/>
  <c r="D1160"/>
  <c r="D1167"/>
  <c r="D1171"/>
  <c r="D1170" s="1"/>
  <c r="D1175"/>
  <c r="D1174" s="1"/>
  <c r="D1178"/>
  <c r="D1182"/>
  <c r="D1185"/>
  <c r="D1189"/>
  <c r="D1188" s="1"/>
  <c r="D1192"/>
  <c r="D1191" s="1"/>
  <c r="D1197"/>
  <c r="D1200"/>
  <c r="D1202"/>
  <c r="D1206"/>
  <c r="D1209"/>
  <c r="D1213"/>
  <c r="D1212" s="1"/>
  <c r="D1217"/>
  <c r="D1223"/>
  <c r="D1226"/>
  <c r="D1229"/>
  <c r="D1232"/>
  <c r="D1236"/>
  <c r="D1235" s="1"/>
  <c r="D1239"/>
  <c r="D1242"/>
  <c r="D1245"/>
  <c r="D1252"/>
  <c r="D1249" s="1"/>
  <c r="D1248" s="1"/>
  <c r="D1256"/>
  <c r="D1259"/>
  <c r="D1262"/>
  <c r="D1265"/>
  <c r="D1269"/>
  <c r="D1268" s="1"/>
  <c r="D1273"/>
  <c r="D1272" s="1"/>
  <c r="D1277"/>
  <c r="D1276" s="1"/>
  <c r="D1282"/>
  <c r="D1281" s="1"/>
  <c r="D1280" s="1"/>
  <c r="D1585" s="1"/>
  <c r="D1287"/>
  <c r="D1289"/>
  <c r="D1291"/>
  <c r="D1293"/>
  <c r="D1295"/>
  <c r="D1299"/>
  <c r="D1305"/>
  <c r="D1307"/>
  <c r="D1311"/>
  <c r="D1315"/>
  <c r="D1317"/>
  <c r="D1319"/>
  <c r="D1321"/>
  <c r="D1324"/>
  <c r="D1326"/>
  <c r="D1328"/>
  <c r="D1332"/>
  <c r="D1334"/>
  <c r="D1336"/>
  <c r="D1338"/>
  <c r="D1342"/>
  <c r="D1345"/>
  <c r="D1347"/>
  <c r="D1349"/>
  <c r="D1352"/>
  <c r="D1354"/>
  <c r="D1358"/>
  <c r="D1360"/>
  <c r="D1362"/>
  <c r="D1365"/>
  <c r="D1367"/>
  <c r="D1369"/>
  <c r="D1374"/>
  <c r="D1378"/>
  <c r="D1382"/>
  <c r="D1384"/>
  <c r="D1386"/>
  <c r="D1388"/>
  <c r="D1391"/>
  <c r="D1395"/>
  <c r="D1397"/>
  <c r="D1399"/>
  <c r="D1401"/>
  <c r="D1403"/>
  <c r="D1405"/>
  <c r="D1409"/>
  <c r="D1411"/>
  <c r="D1413"/>
  <c r="D1415"/>
  <c r="D1417"/>
  <c r="D1420"/>
  <c r="D1422"/>
  <c r="D1426"/>
  <c r="D1428"/>
  <c r="D1430"/>
  <c r="D1432"/>
  <c r="D1434"/>
  <c r="D1437"/>
  <c r="D1440"/>
  <c r="D1442"/>
  <c r="D1444"/>
  <c r="D1446"/>
  <c r="D1448"/>
  <c r="D1450"/>
  <c r="D1453"/>
  <c r="D1455"/>
  <c r="D1459"/>
  <c r="D1461"/>
  <c r="D1464"/>
  <c r="D1466"/>
  <c r="D1468"/>
  <c r="D1470"/>
  <c r="D1472"/>
  <c r="D1475"/>
  <c r="D1477"/>
  <c r="D1479"/>
  <c r="D1481"/>
  <c r="D1483"/>
  <c r="D1486"/>
  <c r="D1488"/>
  <c r="D1490"/>
  <c r="D1493"/>
  <c r="D1495"/>
  <c r="D1497"/>
  <c r="D1499"/>
  <c r="D1502"/>
  <c r="D1504"/>
  <c r="D1506"/>
  <c r="D1508"/>
  <c r="D1510"/>
  <c r="D1512"/>
  <c r="D1514"/>
  <c r="D1516"/>
  <c r="D1518"/>
  <c r="D1520"/>
  <c r="D1522"/>
  <c r="D1525"/>
  <c r="D1527"/>
  <c r="D1529"/>
  <c r="D1531"/>
  <c r="D1533"/>
  <c r="D1536"/>
  <c r="D1539"/>
  <c r="D1541"/>
  <c r="D1544"/>
  <c r="D1543" s="1"/>
  <c r="D1547"/>
  <c r="D1549"/>
  <c r="D1551"/>
  <c r="D1554"/>
  <c r="D1556"/>
  <c r="D1560"/>
  <c r="D1563"/>
  <c r="D1565"/>
  <c r="D1567"/>
  <c r="D1569"/>
  <c r="D1571"/>
  <c r="D1573"/>
  <c r="D307" l="1"/>
  <c r="D306" s="1"/>
  <c r="D1196"/>
  <c r="D825"/>
  <c r="D387"/>
  <c r="D156"/>
  <c r="D155" s="1"/>
  <c r="D1255"/>
  <c r="D125"/>
  <c r="D1390"/>
  <c r="D1364"/>
  <c r="D977"/>
  <c r="D65"/>
  <c r="D1004"/>
  <c r="D517"/>
  <c r="D514" s="1"/>
  <c r="D821"/>
  <c r="D1538"/>
  <c r="D1485"/>
  <c r="D1140"/>
  <c r="D264"/>
  <c r="D37"/>
  <c r="D946"/>
  <c r="D835"/>
  <c r="D1562"/>
  <c r="D1474"/>
  <c r="D1436"/>
  <c r="D1377"/>
  <c r="D1524"/>
  <c r="D1452"/>
  <c r="D1286"/>
  <c r="D1285" s="1"/>
  <c r="D1073"/>
  <c r="D999"/>
  <c r="D933"/>
  <c r="D377"/>
  <c r="D267"/>
  <c r="D189"/>
  <c r="D184" s="1"/>
  <c r="D1310"/>
  <c r="D1309" s="1"/>
  <c r="D1501"/>
  <c r="D1492" s="1"/>
  <c r="D702"/>
  <c r="D699" s="1"/>
  <c r="D445"/>
  <c r="D444" s="1"/>
  <c r="D392"/>
  <c r="D313"/>
  <c r="D312" s="1"/>
  <c r="D305" s="1"/>
  <c r="D1045"/>
  <c r="D965"/>
  <c r="D795"/>
  <c r="D794" s="1"/>
  <c r="D1344"/>
  <c r="D1181"/>
  <c r="D1331"/>
  <c r="D994"/>
  <c r="D555"/>
  <c r="D554" s="1"/>
  <c r="D553" s="1"/>
  <c r="D1408"/>
  <c r="D1113"/>
  <c r="D680"/>
  <c r="D1134"/>
  <c r="D988"/>
  <c r="D717"/>
  <c r="D418"/>
  <c r="D417" s="1"/>
  <c r="D32"/>
  <c r="D568"/>
  <c r="D567" s="1"/>
  <c r="D566" s="1"/>
  <c r="D1419"/>
  <c r="D810"/>
  <c r="D771"/>
  <c r="D768" s="1"/>
  <c r="D732"/>
  <c r="D542"/>
  <c r="D486"/>
  <c r="D134"/>
  <c r="D9"/>
  <c r="D467"/>
  <c r="D466" s="1"/>
  <c r="D463" s="1"/>
  <c r="D336"/>
  <c r="D335" s="1"/>
  <c r="D330" s="1"/>
  <c r="D1037"/>
  <c r="D8"/>
  <c r="D439"/>
  <c r="D413"/>
  <c r="D19"/>
  <c r="D743"/>
  <c r="D577"/>
  <c r="D84"/>
  <c r="D1102"/>
  <c r="D1323"/>
  <c r="D1205"/>
  <c r="D603"/>
  <c r="D600" s="1"/>
  <c r="D925"/>
  <c r="D1222"/>
  <c r="D1220" s="1"/>
  <c r="D1216" s="1"/>
  <c r="D724"/>
  <c r="D723" s="1"/>
  <c r="D951"/>
  <c r="D99"/>
  <c r="D1372"/>
  <c r="D1371" s="1"/>
  <c r="D1122"/>
  <c r="D589"/>
  <c r="D407"/>
  <c r="D406" s="1"/>
  <c r="D214"/>
  <c r="D114"/>
  <c r="D164"/>
  <c r="D908"/>
  <c r="D907" s="1"/>
  <c r="D616"/>
  <c r="D276"/>
  <c r="D275" s="1"/>
  <c r="D274" s="1"/>
  <c r="D273" s="1"/>
  <c r="D500"/>
  <c r="D25"/>
  <c r="D1463"/>
  <c r="D1156"/>
  <c r="D1023"/>
  <c r="D887"/>
  <c r="D886" s="1"/>
  <c r="D844"/>
  <c r="D519"/>
  <c r="D174"/>
  <c r="D141"/>
  <c r="D140" s="1"/>
  <c r="D913"/>
  <c r="D912" s="1"/>
  <c r="D154" l="1"/>
  <c r="D153" s="1"/>
  <c r="D152" s="1"/>
  <c r="D263"/>
  <c r="D262" s="1"/>
  <c r="D376"/>
  <c r="D503" s="1"/>
  <c r="D133"/>
  <c r="D920"/>
  <c r="D919" s="1"/>
  <c r="D918" s="1"/>
  <c r="D917" s="1"/>
  <c r="D552"/>
  <c r="D793"/>
  <c r="D767" s="1"/>
  <c r="D766" s="1"/>
  <c r="D1580"/>
  <c r="D499"/>
  <c r="D513"/>
  <c r="D906"/>
  <c r="D905" s="1"/>
  <c r="D904" s="1"/>
  <c r="D834"/>
  <c r="D833" s="1"/>
  <c r="D1578" s="1"/>
  <c r="D497"/>
  <c r="D1195"/>
  <c r="D1583" s="1"/>
  <c r="D1330"/>
  <c r="D1022"/>
  <c r="D1581" s="1"/>
  <c r="D412"/>
  <c r="D405" s="1"/>
  <c r="D1407"/>
  <c r="D1376" s="1"/>
  <c r="D722"/>
  <c r="D698" s="1"/>
  <c r="D697" s="1"/>
  <c r="D1069"/>
  <c r="D1582" s="1"/>
  <c r="D597"/>
  <c r="D588" s="1"/>
  <c r="D1021"/>
  <c r="D669"/>
  <c r="D668" s="1"/>
  <c r="D665" s="1"/>
  <c r="D657" s="1"/>
  <c r="D505"/>
  <c r="D1577" l="1"/>
  <c r="D132"/>
  <c r="D58" s="1"/>
  <c r="D512"/>
  <c r="D1284"/>
  <c r="D1584" s="1"/>
  <c r="C199" i="2" l="1"/>
  <c r="D199" s="1"/>
  <c r="C52" l="1"/>
  <c r="C53" l="1"/>
  <c r="C176" l="1"/>
  <c r="D176" s="1"/>
  <c r="C106" l="1"/>
  <c r="D106" s="1"/>
  <c r="C214" l="1"/>
  <c r="C175"/>
  <c r="D175" s="1"/>
  <c r="D214" l="1"/>
  <c r="C213"/>
  <c r="D213" s="1"/>
  <c r="C105" l="1"/>
  <c r="D105" s="1"/>
  <c r="D401" i="3" l="1"/>
  <c r="D400" s="1"/>
  <c r="D501" l="1"/>
  <c r="D691"/>
  <c r="D690" s="1"/>
  <c r="C142" i="2" s="1"/>
  <c r="D142" s="1"/>
  <c r="D1586" i="3" l="1"/>
  <c r="D511"/>
  <c r="D510" s="1"/>
  <c r="C50" i="2"/>
  <c r="D50" s="1"/>
  <c r="D1576" i="3" l="1"/>
  <c r="C38" i="2" l="1"/>
  <c r="C200" l="1"/>
  <c r="D200" s="1"/>
  <c r="C198" l="1"/>
  <c r="D198" s="1"/>
  <c r="C196" l="1"/>
  <c r="D196" s="1"/>
  <c r="C189" l="1"/>
  <c r="D189" s="1"/>
  <c r="C203"/>
  <c r="D203" s="1"/>
  <c r="C187"/>
  <c r="D187" s="1"/>
  <c r="C188" l="1"/>
  <c r="D188" s="1"/>
  <c r="M515" i="3"/>
  <c r="M514" l="1"/>
  <c r="M525" l="1"/>
  <c r="C212" i="2"/>
  <c r="D212" s="1"/>
  <c r="C211"/>
  <c r="D211" s="1"/>
  <c r="C197"/>
  <c r="D197" s="1"/>
  <c r="C195"/>
  <c r="D195" s="1"/>
  <c r="C182"/>
  <c r="D182" s="1"/>
  <c r="N523" i="3" l="1"/>
  <c r="N521"/>
  <c r="N519"/>
  <c r="N517"/>
  <c r="N522"/>
  <c r="N520"/>
  <c r="N518"/>
  <c r="N516"/>
  <c r="M524"/>
  <c r="C183" i="2"/>
  <c r="D183" s="1"/>
  <c r="C194"/>
  <c r="D194" s="1"/>
  <c r="N527" i="3" l="1"/>
  <c r="M526"/>
  <c r="M527" s="1"/>
  <c r="C96" i="2"/>
  <c r="D96" s="1"/>
  <c r="M528" i="3" l="1"/>
  <c r="D50" l="1"/>
  <c r="C192" i="2"/>
  <c r="D192" s="1"/>
  <c r="C191"/>
  <c r="D191" s="1"/>
  <c r="D496" i="3" l="1"/>
  <c r="D24"/>
  <c r="D7" s="1"/>
  <c r="D6" s="1"/>
  <c r="C193" i="2"/>
  <c r="D193" s="1"/>
  <c r="C208"/>
  <c r="D208" s="1"/>
  <c r="C210"/>
  <c r="D210" s="1"/>
  <c r="C209" l="1"/>
  <c r="D209" s="1"/>
  <c r="C107"/>
  <c r="D107" s="1"/>
  <c r="C45" l="1"/>
  <c r="C226" l="1"/>
  <c r="D226" s="1"/>
  <c r="C232"/>
  <c r="D232" s="1"/>
  <c r="C234"/>
  <c r="D234" s="1"/>
  <c r="C229"/>
  <c r="D229" s="1"/>
  <c r="C221"/>
  <c r="D221" s="1"/>
  <c r="C231"/>
  <c r="D231" s="1"/>
  <c r="C235"/>
  <c r="D235" s="1"/>
  <c r="C225"/>
  <c r="C238"/>
  <c r="D238" s="1"/>
  <c r="C222"/>
  <c r="D222" s="1"/>
  <c r="C236"/>
  <c r="D236" s="1"/>
  <c r="C230"/>
  <c r="D230" s="1"/>
  <c r="C237"/>
  <c r="D237" s="1"/>
  <c r="C223"/>
  <c r="D223" s="1"/>
  <c r="C233"/>
  <c r="D233" s="1"/>
  <c r="C220"/>
  <c r="C204"/>
  <c r="D204" s="1"/>
  <c r="C151"/>
  <c r="D151" s="1"/>
  <c r="C115"/>
  <c r="D115" s="1"/>
  <c r="C179" l="1"/>
  <c r="C190"/>
  <c r="D190" s="1"/>
  <c r="C185"/>
  <c r="C186"/>
  <c r="D186" s="1"/>
  <c r="C218"/>
  <c r="D218" s="1"/>
  <c r="C202"/>
  <c r="C228"/>
  <c r="D228" s="1"/>
  <c r="C239"/>
  <c r="D239" s="1"/>
  <c r="C150"/>
  <c r="D150" s="1"/>
  <c r="C116"/>
  <c r="D116" s="1"/>
  <c r="C133"/>
  <c r="D133" s="1"/>
  <c r="C207"/>
  <c r="D207" s="1"/>
  <c r="C146"/>
  <c r="D146" s="1"/>
  <c r="C169"/>
  <c r="D169" s="1"/>
  <c r="C170"/>
  <c r="D170" s="1"/>
  <c r="C181"/>
  <c r="D181" s="1"/>
  <c r="D225"/>
  <c r="D220"/>
  <c r="C219"/>
  <c r="C171"/>
  <c r="D171" s="1"/>
  <c r="C173"/>
  <c r="D173" s="1"/>
  <c r="C174"/>
  <c r="D174" s="1"/>
  <c r="C136"/>
  <c r="D136" s="1"/>
  <c r="C139"/>
  <c r="C141"/>
  <c r="D141" s="1"/>
  <c r="C149"/>
  <c r="D149" s="1"/>
  <c r="C155"/>
  <c r="D155" s="1"/>
  <c r="C158"/>
  <c r="D219" l="1"/>
  <c r="C161"/>
  <c r="D161" s="1"/>
  <c r="C137"/>
  <c r="C180"/>
  <c r="D180" s="1"/>
  <c r="D202"/>
  <c r="D179"/>
  <c r="C206"/>
  <c r="D206" s="1"/>
  <c r="D185"/>
  <c r="C184"/>
  <c r="C227"/>
  <c r="C224" s="1"/>
  <c r="C217"/>
  <c r="D217" s="1"/>
  <c r="C216"/>
  <c r="D216" s="1"/>
  <c r="C134"/>
  <c r="D134" s="1"/>
  <c r="C159"/>
  <c r="C166"/>
  <c r="D166" s="1"/>
  <c r="C156"/>
  <c r="D156" s="1"/>
  <c r="D139"/>
  <c r="C148"/>
  <c r="D158"/>
  <c r="C64"/>
  <c r="C62" s="1"/>
  <c r="C48"/>
  <c r="C42"/>
  <c r="C94" l="1"/>
  <c r="C147"/>
  <c r="D147" s="1"/>
  <c r="C160"/>
  <c r="D160" s="1"/>
  <c r="C92"/>
  <c r="D92" s="1"/>
  <c r="C178"/>
  <c r="D178" s="1"/>
  <c r="D224"/>
  <c r="C205"/>
  <c r="C201" s="1"/>
  <c r="D227"/>
  <c r="C215"/>
  <c r="D184"/>
  <c r="C112"/>
  <c r="D112" s="1"/>
  <c r="C113"/>
  <c r="D113" s="1"/>
  <c r="D137"/>
  <c r="C135"/>
  <c r="D62"/>
  <c r="D53"/>
  <c r="D159"/>
  <c r="C157"/>
  <c r="D157" s="1"/>
  <c r="C154"/>
  <c r="C153" s="1"/>
  <c r="C100"/>
  <c r="D100" s="1"/>
  <c r="C99"/>
  <c r="D99" s="1"/>
  <c r="C103"/>
  <c r="D103" s="1"/>
  <c r="C101"/>
  <c r="D101" s="1"/>
  <c r="C114"/>
  <c r="D114" s="1"/>
  <c r="D148"/>
  <c r="C41"/>
  <c r="C55" s="1"/>
  <c r="D55" s="1"/>
  <c r="C132"/>
  <c r="C91"/>
  <c r="D91" s="1"/>
  <c r="C145"/>
  <c r="C111"/>
  <c r="C104"/>
  <c r="D104" s="1"/>
  <c r="C177" l="1"/>
  <c r="D215"/>
  <c r="C110"/>
  <c r="C89"/>
  <c r="D89" s="1"/>
  <c r="D205"/>
  <c r="D135"/>
  <c r="D154"/>
  <c r="C152"/>
  <c r="C88"/>
  <c r="D88" s="1"/>
  <c r="C144"/>
  <c r="C143" s="1"/>
  <c r="C167"/>
  <c r="C90"/>
  <c r="D90" s="1"/>
  <c r="D153"/>
  <c r="D94"/>
  <c r="D111"/>
  <c r="D145"/>
  <c r="D132"/>
  <c r="C131"/>
  <c r="D244" i="3" l="1"/>
  <c r="D243" s="1"/>
  <c r="D242" s="1"/>
  <c r="D855"/>
  <c r="D854" s="1"/>
  <c r="C102" i="2"/>
  <c r="D102" s="1"/>
  <c r="C172"/>
  <c r="D172" s="1"/>
  <c r="D201"/>
  <c r="D177"/>
  <c r="C109"/>
  <c r="C108" s="1"/>
  <c r="D152"/>
  <c r="D131"/>
  <c r="D167"/>
  <c r="C95"/>
  <c r="C86"/>
  <c r="D86" s="1"/>
  <c r="D144"/>
  <c r="D143"/>
  <c r="D110"/>
  <c r="C85"/>
  <c r="D352" i="3" l="1"/>
  <c r="D351" s="1"/>
  <c r="D959"/>
  <c r="D958" s="1"/>
  <c r="D853" s="1"/>
  <c r="D241"/>
  <c r="C168" i="2"/>
  <c r="D168" s="1"/>
  <c r="D95"/>
  <c r="C93"/>
  <c r="C87" s="1"/>
  <c r="D87" s="1"/>
  <c r="C84"/>
  <c r="D84" s="1"/>
  <c r="D109"/>
  <c r="D108"/>
  <c r="D85"/>
  <c r="D852" i="3" l="1"/>
  <c r="D851" s="1"/>
  <c r="D1579"/>
  <c r="D1587" s="1"/>
  <c r="D240"/>
  <c r="D504"/>
  <c r="D506" s="1"/>
  <c r="C140" i="2"/>
  <c r="C165"/>
  <c r="C83"/>
  <c r="D83" s="1"/>
  <c r="D93"/>
  <c r="D495" i="3" l="1"/>
  <c r="D5"/>
  <c r="D1575"/>
  <c r="D509"/>
  <c r="D140" i="2"/>
  <c r="C138"/>
  <c r="D165"/>
  <c r="C164"/>
  <c r="D138" l="1"/>
  <c r="C130"/>
  <c r="C98"/>
  <c r="C163"/>
  <c r="D164"/>
  <c r="D130" l="1"/>
  <c r="C129"/>
  <c r="D129" s="1"/>
  <c r="D163"/>
  <c r="C162"/>
  <c r="D98"/>
  <c r="C97"/>
  <c r="C240" l="1"/>
  <c r="C128"/>
  <c r="D128" s="1"/>
  <c r="D162"/>
  <c r="D97"/>
  <c r="C117"/>
  <c r="C82"/>
  <c r="D82" s="1"/>
  <c r="D241" l="1"/>
  <c r="E117"/>
  <c r="D117"/>
  <c r="D240"/>
</calcChain>
</file>

<file path=xl/sharedStrings.xml><?xml version="1.0" encoding="utf-8"?>
<sst xmlns="http://schemas.openxmlformats.org/spreadsheetml/2006/main" count="2160" uniqueCount="1153">
  <si>
    <t>GASTOS DE FUNCIONAMIENTO SERVICIO DE LA DEUDA E INVERSION</t>
  </si>
  <si>
    <t>21</t>
  </si>
  <si>
    <t xml:space="preserve">TOTAL GASTOS DE FUNCIONAMIENTO </t>
  </si>
  <si>
    <t>211</t>
  </si>
  <si>
    <t>GASTOS ADMINISTRACION CENTRAL</t>
  </si>
  <si>
    <t>2111</t>
  </si>
  <si>
    <t>GASTOS DE PERSONAL</t>
  </si>
  <si>
    <t>21111</t>
  </si>
  <si>
    <t>Sueldos de Personal de Nomina</t>
  </si>
  <si>
    <t>Primas Legales</t>
  </si>
  <si>
    <t>Indemnización por Vacaciones</t>
  </si>
  <si>
    <t>Bonificación de Dirección</t>
  </si>
  <si>
    <t>Auxilio de Transporte</t>
  </si>
  <si>
    <t>Dotación de personal</t>
  </si>
  <si>
    <t>Pagos Directos de Cesantías Parciales y/o Definitivas</t>
  </si>
  <si>
    <t>Otros gastos de personal asociados a la nómina</t>
  </si>
  <si>
    <t>21112</t>
  </si>
  <si>
    <t>21113</t>
  </si>
  <si>
    <t>Honorarios</t>
  </si>
  <si>
    <t>Personal Supernumerario</t>
  </si>
  <si>
    <t>Otros servicios personales indirectos</t>
  </si>
  <si>
    <t>De funcionarios de la administración central</t>
  </si>
  <si>
    <t>Aportes para Pensión</t>
  </si>
  <si>
    <t>Aportes ARP</t>
  </si>
  <si>
    <t>Aportes para Cesantías</t>
  </si>
  <si>
    <t>Aportes Parafiscales</t>
  </si>
  <si>
    <t>SENA</t>
  </si>
  <si>
    <t>ICBF</t>
  </si>
  <si>
    <t>ESAP</t>
  </si>
  <si>
    <t>Cajas de compensación Familiar</t>
  </si>
  <si>
    <t>Institutos Técnicos</t>
  </si>
  <si>
    <t>2112</t>
  </si>
  <si>
    <t>Gastos Generales</t>
  </si>
  <si>
    <t>21121</t>
  </si>
  <si>
    <t>Adquisición de Bienes</t>
  </si>
  <si>
    <t>Compra de Equipos</t>
  </si>
  <si>
    <t>Materiales y suministros</t>
  </si>
  <si>
    <t>21122</t>
  </si>
  <si>
    <t>Adquisición de Servicios</t>
  </si>
  <si>
    <t>Impresos y publicaciones</t>
  </si>
  <si>
    <t>Seguros</t>
  </si>
  <si>
    <t>Seguros  de vida</t>
  </si>
  <si>
    <t>Del Alcalde</t>
  </si>
  <si>
    <t>Arrendamientos</t>
  </si>
  <si>
    <t>Servicios Públicos</t>
  </si>
  <si>
    <t>Energía</t>
  </si>
  <si>
    <t>Telecomunicaciones</t>
  </si>
  <si>
    <t>Acueducto, alcantarillado y aseo</t>
  </si>
  <si>
    <t>Gas natural</t>
  </si>
  <si>
    <t>Otros servicios públicos</t>
  </si>
  <si>
    <t>Viáticos y gastos de Viaje</t>
  </si>
  <si>
    <t xml:space="preserve">Otros Gastos Generales </t>
  </si>
  <si>
    <t>2113</t>
  </si>
  <si>
    <t>Transferencias Corrientes</t>
  </si>
  <si>
    <t>Mesadas Pensionales</t>
  </si>
  <si>
    <t>Cuotas partes de mesada pensional</t>
  </si>
  <si>
    <t>1201</t>
  </si>
  <si>
    <t>2114</t>
  </si>
  <si>
    <t>Transferencias</t>
  </si>
  <si>
    <t xml:space="preserve">Gastos de Personal </t>
  </si>
  <si>
    <t>Honorarios de los Concejales</t>
  </si>
  <si>
    <t>21222</t>
  </si>
  <si>
    <t>Otros seguros</t>
  </si>
  <si>
    <t>21223</t>
  </si>
  <si>
    <t>2123</t>
  </si>
  <si>
    <t>FONDO LOCAL DE SALUD</t>
  </si>
  <si>
    <t>CULTURA</t>
  </si>
  <si>
    <t>11/ 12 SGP EDUCACION CALIDAD</t>
  </si>
  <si>
    <t>11/ 12 SISTEMA GENERAL DE PARTICIPACION ALIMENTACION ESCOLAR</t>
  </si>
  <si>
    <t>SALUD INFANTIL</t>
  </si>
  <si>
    <t xml:space="preserve">SALUD SEXUAL Y REPRODUCTIVA </t>
  </si>
  <si>
    <t>SALUD ORAL</t>
  </si>
  <si>
    <t>SALUD MENTAL Y REDUCCIÓN DE CONSUMO DE SUSTANCIAS PSICOACTIVAS</t>
  </si>
  <si>
    <t xml:space="preserve">PREVENCIÓN Y CONTROL DE ENFERMEDADES TRANSMITIDAS POR VECTORES </t>
  </si>
  <si>
    <t>PROMOCIÓN DE ESTILOS DE VIDA SALUDABLES PARA LA PREVENCIÓN Y CONTROL DE LAS ENFERMEDADES CRÓNICAS</t>
  </si>
  <si>
    <t>POLÍTICA NACIONAL SEGURIDAD ALIMENTARIA Y NUTRICIONAL</t>
  </si>
  <si>
    <t>PROYECTOS TRANSVERSALES DE SALUD PÚBLICA NO CONTEMPLADOS EN LOS ÍTEMS ANTERIORES</t>
  </si>
  <si>
    <t>SERVICIO DE ACUEDUCTO</t>
  </si>
  <si>
    <t>SERVICIO DE ALCANTARILLADO</t>
  </si>
  <si>
    <t>SERVICIO DE ASEO</t>
  </si>
  <si>
    <t>ESTAMPILLA PROCULTURA</t>
  </si>
  <si>
    <t>2311</t>
  </si>
  <si>
    <t>2312</t>
  </si>
  <si>
    <t>231201</t>
  </si>
  <si>
    <t>2313</t>
  </si>
  <si>
    <t>231301</t>
  </si>
  <si>
    <t>231302</t>
  </si>
  <si>
    <t>2314</t>
  </si>
  <si>
    <t>231401</t>
  </si>
  <si>
    <t>231402</t>
  </si>
  <si>
    <t>ESTAMPILLAS TERCERA EDAD</t>
  </si>
  <si>
    <t>2315</t>
  </si>
  <si>
    <t>231501</t>
  </si>
  <si>
    <t>2316</t>
  </si>
  <si>
    <t>231601</t>
  </si>
  <si>
    <t>231602</t>
  </si>
  <si>
    <t>2317</t>
  </si>
  <si>
    <t>LEY 418 ( FONDO DE SEGURIDAD CIUDADANA)</t>
  </si>
  <si>
    <t>GASTOS ESPECÍFICOS DE REGALÍAS Y COMPENSACIONES</t>
  </si>
  <si>
    <t>REPUBLICA DE COLOMBIA - DEPARTAMENTO DEL TOLIMA</t>
  </si>
  <si>
    <t xml:space="preserve">MUNICIPIO DE SAN SEBASTIAN DE MARIQUITA </t>
  </si>
  <si>
    <t>C O N C E J O</t>
  </si>
  <si>
    <t>EL CONCEJO MUNICIPAL DE SAN SEBASTIAN DE MARIQUITA TOLIMA</t>
  </si>
  <si>
    <t xml:space="preserve">en uso de sus atribuciones constitucionales, legales y en especial las que le confiere el Artículo 313, numeral 5 de la </t>
  </si>
  <si>
    <t>Constitución Nacional, Ley 136 de 1994, Ley 1148 del 2007, Estatuto Organico del Presupuesto Nacional y Municipal, y</t>
  </si>
  <si>
    <t>C O N S I D E R A N D O</t>
  </si>
  <si>
    <t>Que corresponde al Gobierno Municipal preparar anualmente el Proyecto de Presupuesto General del Municipio, con base a las leyes legales vigentes</t>
  </si>
  <si>
    <t>Que corresponde al Gobierno Municipal presentar ante el Concejo el  Proyecto de Presupuesto anual de Rentas y  Gastos para la vigencia fiscal del</t>
  </si>
  <si>
    <t>Que el Proyecto de  Presupuesto de  Rentas y Recursos de Capital se clasifica en la forma que las normas legales establece, al igual que los gastos o</t>
  </si>
  <si>
    <t>ley de apropiaciones.</t>
  </si>
  <si>
    <t>quita Tolima, del Sistema General de Participaciones la siguiente cuantía conservando los mismos porcentajes de la Ley 715 del 2001, modificada</t>
  </si>
  <si>
    <t>ALIMENTACION ESCOLAR</t>
  </si>
  <si>
    <t>EDUCACION:</t>
  </si>
  <si>
    <t>Aportes para Calidad</t>
  </si>
  <si>
    <t>SALUD:</t>
  </si>
  <si>
    <t>Demanda:</t>
  </si>
  <si>
    <t>Continuidad</t>
  </si>
  <si>
    <t>Ampliación</t>
  </si>
  <si>
    <t>Oferta:</t>
  </si>
  <si>
    <t>Servicios en salud y segudridad social de vinculados Nivel I</t>
  </si>
  <si>
    <t>Salud Pública:</t>
  </si>
  <si>
    <t>Promoción de la Salud - SPB</t>
  </si>
  <si>
    <t>SGP Agua Potable y Saneamiento Básico</t>
  </si>
  <si>
    <t>PROPOSITO GENERAL:</t>
  </si>
  <si>
    <t>PRIMERA INFANCIA</t>
  </si>
  <si>
    <t xml:space="preserve">TOTAL S.G.P </t>
  </si>
  <si>
    <t xml:space="preserve">Que según el artículo 49 de la Ley 863 del 2003, modificó el parágrafo 3º del artículo 78 de la ley  715 del 2001,  y la Ley 1176 del 2007 quedando </t>
  </si>
  <si>
    <t>para los municipios clasificados en categorías 4, 5 y 6 hasta  el 28% para funcionamiento del total de Propósito General,  el   4% para deporte, el</t>
  </si>
  <si>
    <t>el  3% para cultura, el  10% para el FONPET y el  42% para  Otros Sectores o Libre Inversión, quedando para la Participación de Propósito General</t>
  </si>
  <si>
    <t>Otros Sectores, de la siguiente manera:</t>
  </si>
  <si>
    <t>Funcionamiento 28%</t>
  </si>
  <si>
    <t>SUBTOTAL PROPOSTO GENERAL:</t>
  </si>
  <si>
    <t>Deporte y Recreación 4%:</t>
  </si>
  <si>
    <t>Cultura 3%</t>
  </si>
  <si>
    <t>Libre Inversión - Otros Sectores:</t>
  </si>
  <si>
    <t>Que para la elaboración del presente proyecto de acuerdo se tuvo en cuenta el marco fiscal de mediano plazo de que trata la Ley 819 del 2003,</t>
  </si>
  <si>
    <t>cuadros diseñados por el Ministerio de Hacienda y Crédito Público, en consecuencia:</t>
  </si>
  <si>
    <t>A C U E R D A</t>
  </si>
  <si>
    <t>P R I M E R A    P A R T E</t>
  </si>
  <si>
    <t>DE LAS RENTAS Y RECURSOS DE CAPITAL</t>
  </si>
  <si>
    <t>CODIGO</t>
  </si>
  <si>
    <t xml:space="preserve">                                   RESUMEN DE LAS RENTAS Y RECURSOS DE CAPITAL</t>
  </si>
  <si>
    <t>PRESUPUESTO</t>
  </si>
  <si>
    <t>PRESUPUESTAL</t>
  </si>
  <si>
    <t>INGRESOS</t>
  </si>
  <si>
    <t>INGRESOS CORRIENTES</t>
  </si>
  <si>
    <t>INGRESOS TRIBUTARIOS</t>
  </si>
  <si>
    <t>INGRESOS NO TRIBUTARIOS</t>
  </si>
  <si>
    <t>Multas y Sanciones</t>
  </si>
  <si>
    <t>Rentas Contractuales</t>
  </si>
  <si>
    <t>Intereses moratorios</t>
  </si>
  <si>
    <t>SISTEMA GENERAL DE PARTICIPACIONES</t>
  </si>
  <si>
    <t>FONDOS ESPECIALES</t>
  </si>
  <si>
    <t>Estampilla Pro Tercera Edad</t>
  </si>
  <si>
    <t>RECURSOS DE CAPITAL</t>
  </si>
  <si>
    <t>Recursos del balance</t>
  </si>
  <si>
    <t>Recursos del crédito</t>
  </si>
  <si>
    <t>TOTAL INGRESOS</t>
  </si>
  <si>
    <t>S E G U N D A     P A R T E</t>
  </si>
  <si>
    <t>DE LOS GASTOS E INVERSIONES</t>
  </si>
  <si>
    <t>DESCRIPCION</t>
  </si>
  <si>
    <t>PRESUPUESTO DE</t>
  </si>
  <si>
    <t>GASTOS</t>
  </si>
  <si>
    <t>GASTOS GENERALES</t>
  </si>
  <si>
    <t>TOTAL PRESUPUESTO DE GASTOS E INVERSIONES</t>
  </si>
  <si>
    <t>T E R C E R A    P A R T E</t>
  </si>
  <si>
    <t>DE  LAS  DISPOSICIONES  GENERALES</t>
  </si>
  <si>
    <t>que las disposiciones legales han hecho sobre las mismas.</t>
  </si>
  <si>
    <t>acuerdo con el Estatuto Orgánico Nacional y Municipal.</t>
  </si>
  <si>
    <t>Programa de Gobierno y al  Plan de Desarrollo aprobado por el  Concejo Municipal en cada uno de sus programas y subprogramas establecidos en el</t>
  </si>
  <si>
    <t>JUAN CARLOS ACERO HERNANDEZ</t>
  </si>
  <si>
    <t>Alcalde Municipal</t>
  </si>
  <si>
    <t>Código</t>
  </si>
  <si>
    <t>Presupuesto de</t>
  </si>
  <si>
    <t>Presupuestal</t>
  </si>
  <si>
    <t>Fuentes</t>
  </si>
  <si>
    <t>Ingresos</t>
  </si>
  <si>
    <t xml:space="preserve">INGRESOS </t>
  </si>
  <si>
    <t>Impuesto de Circulación y Tránsito sobre vehículos de Servicio Público</t>
  </si>
  <si>
    <t>Impuesto de Circulación y Tránsito sobre vehículos de servicio público de la vigencia actual</t>
  </si>
  <si>
    <t>Impuesto de Circulación y Tránsito sobre vehículos de servicio público de vigencias anteriores</t>
  </si>
  <si>
    <t>Impuesto Predial Unificado vigencia Actual</t>
  </si>
  <si>
    <t>Impuesto Predial Unificado vigencia anteriores</t>
  </si>
  <si>
    <t>Vehículos Automotores Vigencia Actual</t>
  </si>
  <si>
    <t>Vehículos Automotores Vigencias Anteriores</t>
  </si>
  <si>
    <t xml:space="preserve">Sobretasa Ambiental </t>
  </si>
  <si>
    <t>Sobretasa Ambiental Vigencia Actual</t>
  </si>
  <si>
    <t>Con destino a la Corporación Ambiental - CORTOLIMA</t>
  </si>
  <si>
    <t>SOBRETASA AMBIENTAL</t>
  </si>
  <si>
    <t>Sobretasa Ambiental Vigencias Anteriores</t>
  </si>
  <si>
    <t xml:space="preserve">Impuesto de Industria y Comercio </t>
  </si>
  <si>
    <t>Impuesto de Industria y Comercio de la vigencia actual</t>
  </si>
  <si>
    <t>Impuesto de Industria y Comercio de la vigencia anterior</t>
  </si>
  <si>
    <t>Avisos y Tableros</t>
  </si>
  <si>
    <t>Avisos y tableros vigencia actual</t>
  </si>
  <si>
    <t>Avisos y tableros vigencias anteriores</t>
  </si>
  <si>
    <t>Publicidad Exterior Visual</t>
  </si>
  <si>
    <t>Impuesto de Delineación</t>
  </si>
  <si>
    <t>Impuesto de Espectáculos Públicos Municipal</t>
  </si>
  <si>
    <t>Degüello de Ganado Menor</t>
  </si>
  <si>
    <t>Sobretasa a la Gasolina</t>
  </si>
  <si>
    <t>Otros Ingresos Tributarios</t>
  </si>
  <si>
    <t>Tasas y Derechos</t>
  </si>
  <si>
    <t>Publicaciones</t>
  </si>
  <si>
    <t>Derechos de explotación de juegos de suerte y azar</t>
  </si>
  <si>
    <t>Juegos de apuestas permanentes o chance</t>
  </si>
  <si>
    <t xml:space="preserve">Otras Tasas </t>
  </si>
  <si>
    <t>Pabellón de Carnes</t>
  </si>
  <si>
    <t>Coso Municipal</t>
  </si>
  <si>
    <t>Paz y salvos, certificados, documentos y otros</t>
  </si>
  <si>
    <t>Servicio de Canales de Irrigación</t>
  </si>
  <si>
    <t>MULTAS Y SANCIONES</t>
  </si>
  <si>
    <t>Tránsito y Transporte</t>
  </si>
  <si>
    <t>Multas de Control Fiscal</t>
  </si>
  <si>
    <t>Multas de Control Disciplinario</t>
  </si>
  <si>
    <t xml:space="preserve">Multas de Gobierno </t>
  </si>
  <si>
    <t>Registro de Marcas y Herretes</t>
  </si>
  <si>
    <t>Multas establecidas en el código nacional de policía</t>
  </si>
  <si>
    <t xml:space="preserve">Multas establecimientos de comercio </t>
  </si>
  <si>
    <t xml:space="preserve">Sanciones urbanísticas </t>
  </si>
  <si>
    <t>Otras multas de gobierno</t>
  </si>
  <si>
    <t>Otras Multas y sanciones</t>
  </si>
  <si>
    <t>Predial</t>
  </si>
  <si>
    <t>Sobretasa ambiental</t>
  </si>
  <si>
    <t xml:space="preserve">Industria y comercio </t>
  </si>
  <si>
    <t>Sobretasa a la gasolina</t>
  </si>
  <si>
    <t>Vehículos automotores</t>
  </si>
  <si>
    <t>Otros intereses de origen tributario</t>
  </si>
  <si>
    <t>Otros intereses de origen no tributario</t>
  </si>
  <si>
    <t>Venta de bienes y servicios</t>
  </si>
  <si>
    <t>Plaza de Mercado</t>
  </si>
  <si>
    <t>Plaza de Ferias</t>
  </si>
  <si>
    <t>Matadero Público</t>
  </si>
  <si>
    <t>Servicios de Transito y Trasporte</t>
  </si>
  <si>
    <t>Otros Ingresos de venta de Bienes y Servicios diferente a la venta de activos</t>
  </si>
  <si>
    <t>Rentas contractuales</t>
  </si>
  <si>
    <t>Alquiler de maquinaria y equipos</t>
  </si>
  <si>
    <t>Otras Rentas Contractuales</t>
  </si>
  <si>
    <t>Transferencias para Funcionamiento</t>
  </si>
  <si>
    <t>Del Nivel Nacional</t>
  </si>
  <si>
    <t>SGP: Libre Destinación de Participación de Propósito General</t>
  </si>
  <si>
    <t>Del Nivel Departamental</t>
  </si>
  <si>
    <t>De vehículos Automotores</t>
  </si>
  <si>
    <t xml:space="preserve">Degüello Ganado Mayor </t>
  </si>
  <si>
    <t>Otras Transferencias del Nivel Departamental</t>
  </si>
  <si>
    <t>CONVENIOS DEPARTAMENTALES</t>
  </si>
  <si>
    <t>Cuotas partes pensionales</t>
  </si>
  <si>
    <t>Sistema General de Participaciones</t>
  </si>
  <si>
    <t>11/ 12 SGP   AGUA POTABLE Y SANEAMIENTO BASICO</t>
  </si>
  <si>
    <t>S.G.P. Por crecimiento de la economía</t>
  </si>
  <si>
    <t>Primera Infancia</t>
  </si>
  <si>
    <t>Educación</t>
  </si>
  <si>
    <t>SGP EDUCACION CRECIMIETO SUPERIOR AL 4%</t>
  </si>
  <si>
    <t>Sistema General Forzosa Inversión de Participación Propósito General</t>
  </si>
  <si>
    <t>Sistema General Forzosa Inversión de Participación Propósito General - Deporte</t>
  </si>
  <si>
    <t>11/ 12 SGP RECREACION Y DEPORTES</t>
  </si>
  <si>
    <t>Sistema General Forzosa Inversión de Participación Propósito General - Cultura</t>
  </si>
  <si>
    <t>11/ 12 SGP CULTURA</t>
  </si>
  <si>
    <t>Sistema General Forzosa Inversión de Participación Propósito General - Libre Inversión</t>
  </si>
  <si>
    <t>Otras Transferencias del Nivel Nacional para inversión</t>
  </si>
  <si>
    <t>En Salud</t>
  </si>
  <si>
    <t>CONVENIOS NACIONALES</t>
  </si>
  <si>
    <t>En Educación</t>
  </si>
  <si>
    <t>Transporte - Vías</t>
  </si>
  <si>
    <t>Vivienda</t>
  </si>
  <si>
    <t>Agropecuario</t>
  </si>
  <si>
    <t>Justicia</t>
  </si>
  <si>
    <t>Deporte y Recreación</t>
  </si>
  <si>
    <t>Cultura</t>
  </si>
  <si>
    <t>REGALIAS Y COMPENSACIONES</t>
  </si>
  <si>
    <t>Impuesto por transporte de oleoducto y gasoducto</t>
  </si>
  <si>
    <t>TRANSPORTE HIDROCARBUROS</t>
  </si>
  <si>
    <t>Otros Ingresos No Tributarios</t>
  </si>
  <si>
    <t>Otros</t>
  </si>
  <si>
    <t>SUBCUENTA REGIMEN SUBSIDIADO</t>
  </si>
  <si>
    <t>Empresa Territorial para la salud ETESA (máximo el 75 % en los términos del Art. 60 de la Ley 715)</t>
  </si>
  <si>
    <t>ETESA</t>
  </si>
  <si>
    <t>Rifas y apuestas</t>
  </si>
  <si>
    <t>Subsidio a la atención en salud del régimen subsidiado - Continuidad - Fosyga</t>
  </si>
  <si>
    <t>FOSYGA</t>
  </si>
  <si>
    <t>Subsidio a la atención en salud del régimen subsidiado - Ampliación - Fosyga</t>
  </si>
  <si>
    <t>Subsidio a la atención en salud del régimen subsidiado - Departamento</t>
  </si>
  <si>
    <t>0.4% Interventoría del Régimen Subsidiado</t>
  </si>
  <si>
    <t>0.2% Superintendencia de Salud</t>
  </si>
  <si>
    <t xml:space="preserve">PARTICIPACION PARA SALUD </t>
  </si>
  <si>
    <t>DEMANDA</t>
  </si>
  <si>
    <t>Subsidio a la atención en salud del régimen subsidiado - Continuidad</t>
  </si>
  <si>
    <t>11/ 12 SGP SALUD REGIMEN SUBSIDIADO CON</t>
  </si>
  <si>
    <t>Subsidio a la atención en salud del régimen subsidiado - Ampliación - Cobertura</t>
  </si>
  <si>
    <t>11/ 12 SGP SALUD REGIMEN SUBSIDIADO AMP</t>
  </si>
  <si>
    <t>INGRESOS DE CAPITAL</t>
  </si>
  <si>
    <t>Cancelación de Reservas</t>
  </si>
  <si>
    <t>Recursos que financian reservas presupuestales excepcionales (Ley 819/2003)</t>
  </si>
  <si>
    <t>Recursos de forzosa inversión - Salud</t>
  </si>
  <si>
    <t>Recursos de forzosa inversión - Salud: Régimen Subsidiado</t>
  </si>
  <si>
    <t>Superávit Fiscal</t>
  </si>
  <si>
    <t>Superávit Fiscal de la Vigencia Anterior</t>
  </si>
  <si>
    <t>R.B..SGP SALUD REGIMEN SUBSIDIADO CON</t>
  </si>
  <si>
    <t>Rendimientos por operaciones financieras</t>
  </si>
  <si>
    <t>Provenientes de Recursos con destinación especifica - Salud</t>
  </si>
  <si>
    <t>Provenientes de Recursos con destinación especifica - Salud: Régimen Subsidiado</t>
  </si>
  <si>
    <t>SUBCUENTA PRESTACION DE SERVICIOS DE SALUD EN LO NO CUBIERTO CON SUBSIDIOS A LA DEMANDA</t>
  </si>
  <si>
    <t>OFERTA</t>
  </si>
  <si>
    <t>Contratación del servicio a la población pobre no asegurada</t>
  </si>
  <si>
    <t>Servicios en salud y seguridad social de vinculados - Nivel I</t>
  </si>
  <si>
    <t>11/ 12 SGP SALUD SUBSIDIO A LA OFERTA C</t>
  </si>
  <si>
    <t>Servicios en salud y seguridad social de vinculados (Sin Situación de Fondos)</t>
  </si>
  <si>
    <t>Recursos de forzosa inversión - Salud: Prestación del servicio a la población pobre no afiliada</t>
  </si>
  <si>
    <t>R.B..SGP SALUD SUBSIDIO A LA OFERTA C</t>
  </si>
  <si>
    <t>Recursos con destinación especifica - Salud, Servicios a la población pobre no afiliada</t>
  </si>
  <si>
    <t>SUBCUENTA DE SALUD PUBLICA</t>
  </si>
  <si>
    <t>S. G. P. Salud - Salud Publica</t>
  </si>
  <si>
    <t>11/ 12 SGP SALUD PUBLICA</t>
  </si>
  <si>
    <t>Salud Publica - Hidrocarburos</t>
  </si>
  <si>
    <t>Empresa Territorial para la salud ETESA (máximo el 25 % en los términos del Art. 60 de la Ley 715)</t>
  </si>
  <si>
    <t>Recursos de forzosa inversión - Salud:  Pública</t>
  </si>
  <si>
    <t>R.B..SGP SALUD PUBLICA</t>
  </si>
  <si>
    <t>Provenientes de Recursos con destinación especifica - Salud Pública</t>
  </si>
  <si>
    <t>SUBCUENTA DE OTROS GASTOS EN SALUD</t>
  </si>
  <si>
    <t xml:space="preserve">Ingresos para salud pública - Etesa - 25% </t>
  </si>
  <si>
    <t>FONDO DE SEGURIDAD CIUDADANA</t>
  </si>
  <si>
    <t>Contribución sobre Contratos de Obras Públicas y otros</t>
  </si>
  <si>
    <t>ESTAMPILLA PRO CULTURA - JOSE CELESTINO MUTIS</t>
  </si>
  <si>
    <t xml:space="preserve">APOYO AL CUERPO BOMBEROS </t>
  </si>
  <si>
    <t>SOBRETASA BOMBERIL</t>
  </si>
  <si>
    <t xml:space="preserve">FONDO DE VALORIZACION </t>
  </si>
  <si>
    <t>Contribución de Valorización</t>
  </si>
  <si>
    <t>Contribución de Valorización Vigencia Actual</t>
  </si>
  <si>
    <t>FONDO DE VALORIZACION</t>
  </si>
  <si>
    <t>Contribución de Valorización Vigencias Anteriores</t>
  </si>
  <si>
    <t>ESTAMPILLA PRO TERCERA EDAD</t>
  </si>
  <si>
    <t>Pro Dotación y funcionamiento de Centros Bienestar del Anciano - Tercera Edad</t>
  </si>
  <si>
    <t>FONDO DE VIVIENDA DE INTERES SOCIAL</t>
  </si>
  <si>
    <t>Programas y proyectos de Vivienda de Interés Social</t>
  </si>
  <si>
    <t>FONDO DE VIVIENDA</t>
  </si>
  <si>
    <t>Programas y proyectos Arenera Municipal</t>
  </si>
  <si>
    <t>Interno</t>
  </si>
  <si>
    <t>Findeter</t>
  </si>
  <si>
    <t>RECURSOS DEL CREDITO</t>
  </si>
  <si>
    <t xml:space="preserve">Recursos de libre destinación </t>
  </si>
  <si>
    <t>Recursos de forzosa inversión - Educación</t>
  </si>
  <si>
    <t>Recursos de forzosa inversión - Alimentación Escolar</t>
  </si>
  <si>
    <t>Regalías y compensaciones</t>
  </si>
  <si>
    <t>Otros recursos de forzosa inversión diferentes al SGP (con destinación específica)</t>
  </si>
  <si>
    <t>Al Sector Público</t>
  </si>
  <si>
    <t>Al Sector Privado</t>
  </si>
  <si>
    <t>Provenientes de Recursos Libre destinación</t>
  </si>
  <si>
    <t>Provenientes de Recursos con destinación especifica</t>
  </si>
  <si>
    <t>Provenientes de regalías y compensaciones</t>
  </si>
  <si>
    <t>Otros recursos diferentes al SGP con destinación específica</t>
  </si>
  <si>
    <t>Reintegros</t>
  </si>
  <si>
    <t>Otros ingresos de capital</t>
  </si>
  <si>
    <t>TOTAL PRESUPUESTO DE INGRESOS</t>
  </si>
  <si>
    <t>Gastos</t>
  </si>
  <si>
    <t>Vacaciones</t>
  </si>
  <si>
    <t>Prima de navidad</t>
  </si>
  <si>
    <t>Prima vacacional</t>
  </si>
  <si>
    <t>Prima Anual de Servicios</t>
  </si>
  <si>
    <t>Subsidio de Alimentación</t>
  </si>
  <si>
    <t>Remuneración por Servicios Técnicos</t>
  </si>
  <si>
    <t>Combustibles y Lubricantes</t>
  </si>
  <si>
    <t>Otros seguros de vida</t>
  </si>
  <si>
    <t>Gastos Judiciales y Notariales</t>
  </si>
  <si>
    <t>Gastos Funerarios pobres de solemnidad</t>
  </si>
  <si>
    <t>Alquiler vehículos, maquinaria y equipos</t>
  </si>
  <si>
    <t>Devoluciones</t>
  </si>
  <si>
    <t>Cesantías de Personal</t>
  </si>
  <si>
    <t>Otras Transferencias Corrientes</t>
  </si>
  <si>
    <t>Sentencias Judiciales, Conciliaciones, Laudos y Transacciones</t>
  </si>
  <si>
    <t>Corporación Autónoma Regional del Tolima (CORTOLIMA)</t>
  </si>
  <si>
    <t>Federación Colombiana de Municipios</t>
  </si>
  <si>
    <t>Servicios Personales</t>
  </si>
  <si>
    <t>GASTOS DE FUNCIONAMIENTO DEL CONCEJO MUNICIPAL</t>
  </si>
  <si>
    <t>21212</t>
  </si>
  <si>
    <t>De funcionarios del Concejo Municipal</t>
  </si>
  <si>
    <t>Capacitaciones</t>
  </si>
  <si>
    <t>Comunicación y transporte</t>
  </si>
  <si>
    <t>212301</t>
  </si>
  <si>
    <t>Otras transferencia corrientes</t>
  </si>
  <si>
    <t>213</t>
  </si>
  <si>
    <t>21312</t>
  </si>
  <si>
    <t>De Funcionarios de la Personería Municipal</t>
  </si>
  <si>
    <t xml:space="preserve">DEUDA PUBLICA </t>
  </si>
  <si>
    <t>Deuda Interna</t>
  </si>
  <si>
    <t>2211</t>
  </si>
  <si>
    <t>En Materia de Transporte</t>
  </si>
  <si>
    <t>221101</t>
  </si>
  <si>
    <t>Intereses</t>
  </si>
  <si>
    <t>221102</t>
  </si>
  <si>
    <t>Amortizaciones</t>
  </si>
  <si>
    <t>221103</t>
  </si>
  <si>
    <t>Otros gastos deuda pública</t>
  </si>
  <si>
    <t>231</t>
  </si>
  <si>
    <t>FONDO LOCA DE SALUD</t>
  </si>
  <si>
    <t>23111</t>
  </si>
  <si>
    <t>2311101</t>
  </si>
  <si>
    <t>Inversión en salud - Régimen Subsidiado - Etesa 75%</t>
  </si>
  <si>
    <t>2311102</t>
  </si>
  <si>
    <t>Cancelación Reservas Presupuestales vigencia anterior (Ley 819 del 2003)</t>
  </si>
  <si>
    <t>231112</t>
  </si>
  <si>
    <t>2311121</t>
  </si>
  <si>
    <t>231112101</t>
  </si>
  <si>
    <t>231112102</t>
  </si>
  <si>
    <t>Subsidio a la atención en salud del régimen subsidiado - Ampliación</t>
  </si>
  <si>
    <t>231112103</t>
  </si>
  <si>
    <t>231112104</t>
  </si>
  <si>
    <t>231112105</t>
  </si>
  <si>
    <t>SALUD PUBLICA</t>
  </si>
  <si>
    <t>GESTION EN SALUD PUBLICA</t>
  </si>
  <si>
    <t>Pago De Talento Humano</t>
  </si>
  <si>
    <t>Contratación del servicio</t>
  </si>
  <si>
    <t>Resto de Inversiones que garanticen el cumplimiento de la competencia</t>
  </si>
  <si>
    <t xml:space="preserve">Pago de Talento Humano </t>
  </si>
  <si>
    <t>Pago de Talento Humano</t>
  </si>
  <si>
    <t>Otros gastos en salud</t>
  </si>
  <si>
    <t>FONDO LOCAL DE SEGURIDAD</t>
  </si>
  <si>
    <t>Programas y proyectos del área de historia y cultura</t>
  </si>
  <si>
    <t>Programas y proyectos del Cuerpo de Bomberos</t>
  </si>
  <si>
    <t>Programas y proyectos del Fondo de valorización</t>
  </si>
  <si>
    <t>Programas y proyectos de la tercera edad</t>
  </si>
  <si>
    <t>232</t>
  </si>
  <si>
    <t>OTRAS INVERSIONES</t>
  </si>
  <si>
    <t>2321</t>
  </si>
  <si>
    <t>23211</t>
  </si>
  <si>
    <t>EDUCACION</t>
  </si>
  <si>
    <t>2321101</t>
  </si>
  <si>
    <t>Transporte escolar</t>
  </si>
  <si>
    <t>Provisión canasta educativa</t>
  </si>
  <si>
    <t>Construcción de centros educativos y otros</t>
  </si>
  <si>
    <t>Mantenimiento y remodelación de centros educativos y otros</t>
  </si>
  <si>
    <t>23212</t>
  </si>
  <si>
    <t>AGUA POTABLE Y SANEAMIENTO BASCIO</t>
  </si>
  <si>
    <t>Preinversión en diseños y estudios</t>
  </si>
  <si>
    <t>23213</t>
  </si>
  <si>
    <t>INVERSION EN ELECTRICIDAD</t>
  </si>
  <si>
    <t>Construcción de infraestructura de servicios públicos de electricidad</t>
  </si>
  <si>
    <t>Ampliación, rehabilitación y mejoramiento de la infraestructura de electricidad</t>
  </si>
  <si>
    <t>23214</t>
  </si>
  <si>
    <t>2322</t>
  </si>
  <si>
    <t>INVERSION CON ICLD y OTROS</t>
  </si>
  <si>
    <t>Programas y proyectos de turismo</t>
  </si>
  <si>
    <t>Programas de apoyo a la población infantil vulnerable</t>
  </si>
  <si>
    <t>Programas de apoyo a la población de familias en acción</t>
  </si>
  <si>
    <t>Programas de apoyo a la población del programa JUNTOS</t>
  </si>
  <si>
    <t>Construcción de la infraestructura del edificio municipal, plazas públicas, matadero municipal, plaza de mercado y otros</t>
  </si>
  <si>
    <t>Ampliación y mantenimiento de la infraestructura del edificio municipal, plazas públicas, matadero municipal, plaza de mercado y otros</t>
  </si>
  <si>
    <t>EN MATERIA DE TRANSPORTE</t>
  </si>
  <si>
    <t>Mantenimiento y mejoramiento de vías</t>
  </si>
  <si>
    <t>2323</t>
  </si>
  <si>
    <t>EN VIVIENDA</t>
  </si>
  <si>
    <t>Promover y apoyar programas o proyectos de vivienda de interés social - según convenio</t>
  </si>
  <si>
    <t>Apoyo a proyectos y programas agropecuarios - según convenio</t>
  </si>
  <si>
    <t>EN JUSTICIA</t>
  </si>
  <si>
    <t>Apoyo a proyectos y programas de seguridad y otros - según convenio</t>
  </si>
  <si>
    <t>Construcción de escenarios deportivos</t>
  </si>
  <si>
    <t>Administración, mantenimiento y adecuación de escenarios deportivos</t>
  </si>
  <si>
    <t>Programas y actividades para la práctica del deporte, la recreación y la educación física</t>
  </si>
  <si>
    <t>Construcción de la infraestructura cultural</t>
  </si>
  <si>
    <t>Dotación y sostenimiento de la infraestructura cultural</t>
  </si>
  <si>
    <t>Mantenimiento de la infraestructura cultural</t>
  </si>
  <si>
    <t>Creación, orientación y ejecución de planes, programas, proyectos y eventos municipales artísticos y culturales</t>
  </si>
  <si>
    <t>233</t>
  </si>
  <si>
    <t>2331</t>
  </si>
  <si>
    <t>23311</t>
  </si>
  <si>
    <t>Calidad</t>
  </si>
  <si>
    <t>2331101</t>
  </si>
  <si>
    <t>Preinversión en estudios y diseños e interventorías</t>
  </si>
  <si>
    <t>2331102</t>
  </si>
  <si>
    <t>2331103</t>
  </si>
  <si>
    <t>2331104</t>
  </si>
  <si>
    <t>2331105</t>
  </si>
  <si>
    <t>Inversión en calidad y ampliación cobertura educativa</t>
  </si>
  <si>
    <t>2332</t>
  </si>
  <si>
    <t>PARTICIPACION ESPECIAL PARA ALIMENTACION ESCOLAR</t>
  </si>
  <si>
    <t>23321</t>
  </si>
  <si>
    <t>Prestación Directa del Servicio</t>
  </si>
  <si>
    <t>2332101</t>
  </si>
  <si>
    <t>Compra de alimentos</t>
  </si>
  <si>
    <t>Menaje, Dotación y su reposición para la prestación del servicio</t>
  </si>
  <si>
    <t>Contratación de personal para la preparación de alimentos</t>
  </si>
  <si>
    <t>Proyectos y programas para la atención Integral a la Primera Infancia</t>
  </si>
  <si>
    <t>2333</t>
  </si>
  <si>
    <t>Interventorías</t>
  </si>
  <si>
    <t>Construcción de sistemas de acueducto</t>
  </si>
  <si>
    <t>Ampliación de sistemas de acueducto</t>
  </si>
  <si>
    <t>Construcción de sistemas de alcantarillado sanitario</t>
  </si>
  <si>
    <t>Ampliación de sistemas de alcantarillado sanitario</t>
  </si>
  <si>
    <t>Soluciones alterna de alcantarillados</t>
  </si>
  <si>
    <t>Plan de Gestión Integral De Residuos Sólidos - PGIRS</t>
  </si>
  <si>
    <t>2334</t>
  </si>
  <si>
    <t>PARTICIPACION DE PROPOSITO GENERAL</t>
  </si>
  <si>
    <t>23341</t>
  </si>
  <si>
    <t>Fomento, desarrollo y práctica del deporte, la recreación y el aprovechamiento del tiempo libre</t>
  </si>
  <si>
    <t>Construcción, mantenimiento y/o adecuación de los escenarios deportivos y recreactivos</t>
  </si>
  <si>
    <t>Preinversión en infraestructura</t>
  </si>
  <si>
    <t>23342</t>
  </si>
  <si>
    <t>Fomento, apoyo y difusión de eventos y expresiones artísticas y culturales</t>
  </si>
  <si>
    <t>Mantenimiento y dotación de bibliotecas</t>
  </si>
  <si>
    <t>Dotación de la infraestructura cultural</t>
  </si>
  <si>
    <t>23343</t>
  </si>
  <si>
    <t>OTROS SECTORES</t>
  </si>
  <si>
    <t xml:space="preserve">EN SERVICIOS PÚBLICOS </t>
  </si>
  <si>
    <t>Obras de electrifiación rural</t>
  </si>
  <si>
    <t>Construcción, adecuación, rehabilitación, mejoramiento y mantenimiento de la infraestructura de servicios públicos</t>
  </si>
  <si>
    <t>EN MATERIA DE VIVIENDA</t>
  </si>
  <si>
    <t>Subsidios para el mejormaiento de vivienda de interés social</t>
  </si>
  <si>
    <t>Subsidios para la reubicación de vivienda asentadas en zonas de alto riesgo</t>
  </si>
  <si>
    <t>Montaje, dotación y mantenimiento de granjas</t>
  </si>
  <si>
    <t>Proyectos de construcción y mantenimiento de distritos de riego y adecuación de tierras</t>
  </si>
  <si>
    <t>Promoción de alianzas, asociaciones u otras formas asociativas de productores</t>
  </si>
  <si>
    <t>Programas y proyectos de asistencia técnica directa</t>
  </si>
  <si>
    <t xml:space="preserve">Pago del Personal Técnico vinculado a la prestación del servicio  de asistencia técnica directa </t>
  </si>
  <si>
    <t>Promoción de mecanismos de asociación y alianzas de pequeños y medianos productores</t>
  </si>
  <si>
    <t>Mantenimiento rutinario de vías</t>
  </si>
  <si>
    <t>Conservación de microcuencas que abastecen el acueducto, protección de fuentes y reforestación de dichas cuencas</t>
  </si>
  <si>
    <t>Conservación, protección, reforestación y aprovechamiento de recursos naturales del medio ambiente</t>
  </si>
  <si>
    <t>Adquisición de áreas de interés para el acueducto municipal (Art. 106 Ley 1151/07)</t>
  </si>
  <si>
    <t>Reforestación y control de erosión</t>
  </si>
  <si>
    <t>Adecuación de áreas urbanas y rurales en zonas de alto riesgo</t>
  </si>
  <si>
    <t>Reubicación de asentamientos establecidos en zonas de alto riesgo</t>
  </si>
  <si>
    <t>Atención de desastres</t>
  </si>
  <si>
    <t>Fortalecimiento de los Comités de Prevención y Atención de desastres</t>
  </si>
  <si>
    <t>Prevención, protección y contingencia en obras de infraestructura estratégica</t>
  </si>
  <si>
    <t>Promoción del desarrollo turístico</t>
  </si>
  <si>
    <t>Adquisición de maquinaria y equipos</t>
  </si>
  <si>
    <t>Protección integral a la primera infancia</t>
  </si>
  <si>
    <t>Protección integral a la adolescencia y la juventud</t>
  </si>
  <si>
    <t>Atención y apoyo al adulto mayor</t>
  </si>
  <si>
    <t>Atención y apoyo a madres y/o padres cabeza de hogar</t>
  </si>
  <si>
    <t>Atención y apoyo a la población con discapacidad</t>
  </si>
  <si>
    <t>Atención y apoyo a la población reinsertada</t>
  </si>
  <si>
    <t>Programas diseñados para la superación de la pobreza extrema - JUNTOS - FAMILIAS EN ACCION</t>
  </si>
  <si>
    <t>Mejoramiento y mantenimiento de dependencias de la administración municipal</t>
  </si>
  <si>
    <t>Mejoramiento construcción de plazas de mercado, mataderos, cementerios, parques, andenes y mobiliarios del espacio público</t>
  </si>
  <si>
    <t>Mejoramiento y mantenimiento de plazas de mercado, mataderos, cementerios, parques, andenes y mobiliarios del espacio público</t>
  </si>
  <si>
    <t>Programas de capacitación, asesoría y asistencia técnica para consolidar procesos de participación ciudadana y control social</t>
  </si>
  <si>
    <t>Capacitación a la comunidad sobre participación en la gestión pública y participación comunitaria</t>
  </si>
  <si>
    <t>Procesos integrales de evaluación institucional y reorganización administrativa</t>
  </si>
  <si>
    <t>Programas de capacitación y asistencia técnica orientados al desarrollo eficientes de las competencias de Ley</t>
  </si>
  <si>
    <t>Actualización del SISBEN</t>
  </si>
  <si>
    <t>Estratificación Socioeconómica</t>
  </si>
  <si>
    <t>Elaboración y actualización del Plan de Ordenamiento Territorial - POT</t>
  </si>
  <si>
    <t>Pago inspector de Policía</t>
  </si>
  <si>
    <t>Contratación de servicios especiales de policía en convenio con la Policía Nacional</t>
  </si>
  <si>
    <t>Pago de Comisarios de Familia, Médicos, Psicólogos y Trabajadores Sociales de las Comisarías de Familia</t>
  </si>
  <si>
    <t>Fondo Territorial de Seguridad (Ley 1106 del 2006)</t>
  </si>
  <si>
    <t>Compra de equipo de comunicación, montaje y operación de redes de inteligencia militar</t>
  </si>
  <si>
    <t>FONDO DE CONTINGENCIAS Y AHORRO DE ESTABILIDAD FINANCIERA</t>
  </si>
  <si>
    <t>IMPUESTOS DIRECTOS</t>
  </si>
  <si>
    <t>IMPUESTOS INDIRECTOS</t>
  </si>
  <si>
    <t>11/ 12 SGP LIBRE ASIGNACION</t>
  </si>
  <si>
    <t>Transferencias para Inversión</t>
  </si>
  <si>
    <t>Participación del SG para Agua Potable y Saneamiento Básico</t>
  </si>
  <si>
    <t>Participación Especial para Alimentación Escolar</t>
  </si>
  <si>
    <t>Participación para Educación</t>
  </si>
  <si>
    <t>SGP Atención Integral a la Primera Infancia por Crecimiento Superior al 4%</t>
  </si>
  <si>
    <t>11/ 12 SGP ELECTRICO</t>
  </si>
  <si>
    <t>EN DESARROLLO COMUNITARIO</t>
  </si>
  <si>
    <t>11/ 12 SGP VIVIENDA</t>
  </si>
  <si>
    <t>EN AGROPECUARIO</t>
  </si>
  <si>
    <t>En Otros Sectores</t>
  </si>
  <si>
    <t>Recursos del Balance</t>
  </si>
  <si>
    <t>Banca Comercial Privada y/o Pública</t>
  </si>
  <si>
    <t>R.B.TRANSPORTE HIDROCARBUROS</t>
  </si>
  <si>
    <t>Recursos de forzosa inversión Propósito General</t>
  </si>
  <si>
    <t xml:space="preserve">Recursos de forzosa inversión </t>
  </si>
  <si>
    <t xml:space="preserve">Recursos de forzosa inversión - SGP </t>
  </si>
  <si>
    <t>R.B. DE CONVENIOS NACIONALES</t>
  </si>
  <si>
    <t>R.B. DE CONVENIOS DEPARTAMENTALES</t>
  </si>
  <si>
    <t>R.B.SOBRETASA GASOLINA</t>
  </si>
  <si>
    <t>Recursos de forzosa inversión - SGP</t>
  </si>
  <si>
    <t xml:space="preserve">Provenientes de Recursos - SGP </t>
  </si>
  <si>
    <t>Provenientes de Recursos SGP - Educación</t>
  </si>
  <si>
    <t>Provenientes de Recursos SGP - Alimentación Escolar</t>
  </si>
  <si>
    <t>RTOS FROS..SGP AGUA POTABLE SANEAMIENTO BAS</t>
  </si>
  <si>
    <t>RTOS FROS DE CONVENIOS NACIONALES</t>
  </si>
  <si>
    <t>RTOS FROS DE CONVENIOS DEPARTAMENTALES</t>
  </si>
  <si>
    <t>Otros recursos de forzosa inversión diferentes al SGP - Con destinación específica</t>
  </si>
  <si>
    <t>Venta de Activos</t>
  </si>
  <si>
    <t>De Concejales (Ley 1148/07)</t>
  </si>
  <si>
    <t>Póliza de seguro de salud para concejales (Ley 1148/07)</t>
  </si>
  <si>
    <t>De los concejales (Ley 1148/07)</t>
  </si>
  <si>
    <t>Impuestios Directos</t>
  </si>
  <si>
    <t>Impuestios Indirectos</t>
  </si>
  <si>
    <t>TRANSFERENCIAS</t>
  </si>
  <si>
    <t>Fondo Local de Salud</t>
  </si>
  <si>
    <t>Fondo de Seguridad Ciudadana</t>
  </si>
  <si>
    <t>Estampilla Pro Cultura - José Celestino Mutis</t>
  </si>
  <si>
    <t>Apoyo al Cuerpo de Bomberos</t>
  </si>
  <si>
    <t>Fondo de Vivienda de Interés Social</t>
  </si>
  <si>
    <t>13</t>
  </si>
  <si>
    <t>Recursos del Crédito</t>
  </si>
  <si>
    <t>Rendimientos por Operaciones Financieras</t>
  </si>
  <si>
    <t>Transferencias Previsión y Seguridad Social</t>
  </si>
  <si>
    <t>21132</t>
  </si>
  <si>
    <t>2113201</t>
  </si>
  <si>
    <t>2113202</t>
  </si>
  <si>
    <t>2113203</t>
  </si>
  <si>
    <t>2113204</t>
  </si>
  <si>
    <t>21131</t>
  </si>
  <si>
    <t>Aportes de Previsión Social</t>
  </si>
  <si>
    <t>Aportes para Salud</t>
  </si>
  <si>
    <t>22</t>
  </si>
  <si>
    <t>DEUDA PUBLICA</t>
  </si>
  <si>
    <t>221</t>
  </si>
  <si>
    <t>23</t>
  </si>
  <si>
    <t>TOTAL INVERSION</t>
  </si>
  <si>
    <t>Subcuenta Régimen Subsidiado</t>
  </si>
  <si>
    <t>23112</t>
  </si>
  <si>
    <t>23113</t>
  </si>
  <si>
    <t>Subcuenta Prestación de Servicios en Salud en lo NO Cubierto con Subsidios a la Demanda - Oferta</t>
  </si>
  <si>
    <t>SUBCUENTA PRESTACION DE SERVICIOS DE SALUD EN LO NO CUBIERTO CON SUBSIDIOS A LA DEMANDA - OFERTA</t>
  </si>
  <si>
    <t>231121</t>
  </si>
  <si>
    <t>2311211</t>
  </si>
  <si>
    <t>231121101</t>
  </si>
  <si>
    <t>231131</t>
  </si>
  <si>
    <t>2311311</t>
  </si>
  <si>
    <t>23113111</t>
  </si>
  <si>
    <t>231131111</t>
  </si>
  <si>
    <t>2311311111</t>
  </si>
  <si>
    <t>231131111101</t>
  </si>
  <si>
    <t>Subcuenta de Salud Pública</t>
  </si>
  <si>
    <t>23114</t>
  </si>
  <si>
    <t>Subcuenta de Otros Gastos en Salud</t>
  </si>
  <si>
    <t>2311401</t>
  </si>
  <si>
    <t>2311402</t>
  </si>
  <si>
    <t>2311403</t>
  </si>
  <si>
    <t>Fondo Local de Seguridad</t>
  </si>
  <si>
    <t>Fondo de Valorización</t>
  </si>
  <si>
    <t>Gastos Específicos de Regalías y Compensaciones</t>
  </si>
  <si>
    <t>SOBRETASA GASOLINA</t>
  </si>
  <si>
    <t>1102</t>
  </si>
  <si>
    <t>Inversión Recursos de Convenios y Otros</t>
  </si>
  <si>
    <t>Apoyo a la Promoción del Empleo y Protección a los Desempleados</t>
  </si>
  <si>
    <t>S.G.P. Por Crecimiento de la Economía</t>
  </si>
  <si>
    <t>Proyectos y programas en Educación</t>
  </si>
  <si>
    <t>233301</t>
  </si>
  <si>
    <t>233302</t>
  </si>
  <si>
    <t>S.G.P Por Crecimiento de la Economía</t>
  </si>
  <si>
    <t>Servicio de Acueducto</t>
  </si>
  <si>
    <t>Servicio de Alcantarillado</t>
  </si>
  <si>
    <t>Servicio de Aseo</t>
  </si>
  <si>
    <t>23344</t>
  </si>
  <si>
    <t>Otras Inversiones Sector Agua Potable y Saneamiento Básico</t>
  </si>
  <si>
    <t>21603</t>
  </si>
  <si>
    <t>2335</t>
  </si>
  <si>
    <t>21627</t>
  </si>
  <si>
    <t>21625</t>
  </si>
  <si>
    <t>Construcción de vías</t>
  </si>
  <si>
    <t>Mejoramiento de vías</t>
  </si>
  <si>
    <t>23353102</t>
  </si>
  <si>
    <t>23353103</t>
  </si>
  <si>
    <t>EN AMBIENTAL</t>
  </si>
  <si>
    <t>EN PREVENCIÓN Y ATENCIÓN DE DESASTRES</t>
  </si>
  <si>
    <t>23353201</t>
  </si>
  <si>
    <t>EN FORTALECIMIENTO INSTITUCIONAL</t>
  </si>
  <si>
    <t>EN PROMOCIÓN DEL DESARROLLO</t>
  </si>
  <si>
    <t>EN ATENCIÓN A GRUPOS VULNERABLES - PROMOCIÓN SOCIAL</t>
  </si>
  <si>
    <t>EN EQUIPAMIENTO MUNICIPAL</t>
  </si>
  <si>
    <t>Aportes Patronales ( S.S.F.)</t>
  </si>
  <si>
    <t>Aprobación de planos y construcciones</t>
  </si>
  <si>
    <t>Otros Ingresos de Capital</t>
  </si>
  <si>
    <t>Certificado de Venta y Movilización de Ganado</t>
  </si>
  <si>
    <t>Otras transferencias corrientes</t>
  </si>
  <si>
    <t>Cancelación Reservas Presupuestales y Cuentas por Pagar (Ley 819 del 2003)</t>
  </si>
  <si>
    <t>En transporte escolar</t>
  </si>
  <si>
    <t>En alimentación escolar</t>
  </si>
  <si>
    <t>En Infraestructura propia del sector</t>
  </si>
  <si>
    <t>Apoyo a los programas y proyectos de salud</t>
  </si>
  <si>
    <t>EN OTROS SECTORES</t>
  </si>
  <si>
    <t>FONDO DE CONTINGENCIAS y AHORRO DE ESTABILIDAD FINANCIERA</t>
  </si>
  <si>
    <t>Apoyo a Programas del Fondo de Contingencias</t>
  </si>
  <si>
    <t>12</t>
  </si>
  <si>
    <t>RTOS FROS. FOSYGA</t>
  </si>
  <si>
    <t>Subsidio para el mejoramiento de vivienda de interés social</t>
  </si>
  <si>
    <t>Estudios de preinversión en infraestructura</t>
  </si>
  <si>
    <t>EN ACUEDUCTO</t>
  </si>
  <si>
    <t>Construcción de Sistemas de Acueducto</t>
  </si>
  <si>
    <t>EN ALCANTARILLADO</t>
  </si>
  <si>
    <t xml:space="preserve">Preinversión en diseños y estudios </t>
  </si>
  <si>
    <t>Ampliación de sistema de tratamiento de aguas residuales</t>
  </si>
  <si>
    <t>EN ASEO</t>
  </si>
  <si>
    <t>Proyectos de Gestión Integral de Residuos Sólidos</t>
  </si>
  <si>
    <t>232121</t>
  </si>
  <si>
    <t>23212101</t>
  </si>
  <si>
    <t>23212102</t>
  </si>
  <si>
    <t>23212103</t>
  </si>
  <si>
    <t>Construcción, ampliación y adecuación de infraestructura educativa</t>
  </si>
  <si>
    <t>Mantenimiento de infraestructura educativa</t>
  </si>
  <si>
    <t>Dotación de infraestructura educativa</t>
  </si>
  <si>
    <t>Construcción de sistemas de alcantarillado de aguas residuales</t>
  </si>
  <si>
    <t>Atención al Menor Trabajador Vulnerable</t>
  </si>
  <si>
    <t>Ambiental</t>
  </si>
  <si>
    <t>Equipamiento Municipal</t>
  </si>
  <si>
    <t>En Ambiental</t>
  </si>
  <si>
    <t>En Deporte</t>
  </si>
  <si>
    <t>En Cultura</t>
  </si>
  <si>
    <t>En Agropecuario</t>
  </si>
  <si>
    <t>En Vivienda</t>
  </si>
  <si>
    <t>En Equipamiento Municipal</t>
  </si>
  <si>
    <t>En Justicia</t>
  </si>
  <si>
    <t>SUBTOTAL ICLD</t>
  </si>
  <si>
    <t>SUBTOTAL SGP - FORZOSA INVERSION</t>
  </si>
  <si>
    <t>SUBTOTAL REGALIAS Y COMPENSACIONES</t>
  </si>
  <si>
    <t>SUBTOTAL RECURSOS DE COFINANCIACION - CONVENIOS</t>
  </si>
  <si>
    <t>SUBTOTAL RECURSOS FONDO DE CONTINGENCIAS</t>
  </si>
  <si>
    <t>SUBTOTAL FONDOS ESPECIALES</t>
  </si>
  <si>
    <t>SUBTOTAL RECURSOS DE CAPITAL</t>
  </si>
  <si>
    <t>Sueldo Personal de Nomina</t>
  </si>
  <si>
    <t>Auxilio Funerario</t>
  </si>
  <si>
    <t>231206</t>
  </si>
  <si>
    <t>INVERSION EN SALUD</t>
  </si>
  <si>
    <t>Proyectos y Programas de Seguridad Alimentaria y Nutricional</t>
  </si>
  <si>
    <t>232210</t>
  </si>
  <si>
    <t>EN EDUCACION</t>
  </si>
  <si>
    <t>232211</t>
  </si>
  <si>
    <t>23221101</t>
  </si>
  <si>
    <t>232212</t>
  </si>
  <si>
    <t>23221201</t>
  </si>
  <si>
    <t>EN SALUD</t>
  </si>
  <si>
    <t>Promover y apoyar programas y proyectos Ambientales</t>
  </si>
  <si>
    <t>Programas y proyectos de inversión Ambiental</t>
  </si>
  <si>
    <t>232310</t>
  </si>
  <si>
    <t>Apoyo a los programas y proyectos de Equipamiento municipal</t>
  </si>
  <si>
    <t>Apoyo a los programas y proyectos de Inversión</t>
  </si>
  <si>
    <t>232311</t>
  </si>
  <si>
    <t>23231101</t>
  </si>
  <si>
    <t>23231001</t>
  </si>
  <si>
    <t>Ampliación y mantenimiento sistemas de acueducto</t>
  </si>
  <si>
    <t>Construcción vías</t>
  </si>
  <si>
    <t>Cancelación todo lo relacionado con el Fondo de Contingencias</t>
  </si>
  <si>
    <t>Estampilla Pro Cultura - Mutis</t>
  </si>
  <si>
    <t>Intereses, Comisiones y Canjes Bancarios</t>
  </si>
  <si>
    <t>Comunicación y Transporte</t>
  </si>
  <si>
    <t>Seguros de bienes muebles e inmuebles y Póliza de manejo</t>
  </si>
  <si>
    <t>Ejecución del Plan de Salud Pública de Intervenciones Colectivas</t>
  </si>
  <si>
    <t>Enfermedades prevalentes en la Infancia e Inmuno-Prevenibles, Programa ampliado de Inmunizaciones – PAI y Mortalidad Infantil</t>
  </si>
  <si>
    <t>Promoción de asociaciones y alianzas para el desarrollo empresarial e industrial</t>
  </si>
  <si>
    <t>Diseño e implementación de esquemas organizacionales para la administración y operación del servicio de aseo</t>
  </si>
  <si>
    <t>Transferencias para el Plan Departamental de Agua Potable y Saneamiento Básico</t>
  </si>
  <si>
    <t>Construcción, mantenimiento y/o adecuación de los escenarios deportivos y recreativos</t>
  </si>
  <si>
    <t>Dotación de los escenarios deportivos, recreativos e implementos para la práctica del deporte</t>
  </si>
  <si>
    <t>Pago de Instructores contratados para la práctica del deporte y la recreación</t>
  </si>
  <si>
    <t>Construcción, mantenimiento y/o adecuación de la infraestructura artística y cultural</t>
  </si>
  <si>
    <t>Pago de Instructores y Bibliotecólogos contratados para la ejecución de programas y proyectos</t>
  </si>
  <si>
    <t>Planes y proyectos de mejoramiento de vivienda y saneamiento básico</t>
  </si>
  <si>
    <t>Pago de Instructores contratados para las Bandas  Musicales</t>
  </si>
  <si>
    <t>Proyectos de titulación y legalización de predios</t>
  </si>
  <si>
    <t>Adquisición de áreas de interés para el acueducto municipal (Art. 106 Ley 1151/07 y Artículo 111 Ley 99/93)</t>
  </si>
  <si>
    <t>Vehículos Automotores</t>
  </si>
  <si>
    <t>REGIMEN SUBSIDIADO - FOSYGA y OTROS</t>
  </si>
  <si>
    <t>PARTICIPACION PARA SALUD - SGP</t>
  </si>
  <si>
    <t>Recursos de forzosa inversión - Agua Potable y Saneamiento Básico</t>
  </si>
  <si>
    <t>Provenientes de Recursos SGP - Agua potable y Saneamiento Básico</t>
  </si>
  <si>
    <t>LIBRE ASIGNACION</t>
  </si>
  <si>
    <t>11/ 12 SGP LIBRE DESTINACION</t>
  </si>
  <si>
    <t>11/ 12 SGP EDUCACION CALIDAD - GRATUIDAD</t>
  </si>
  <si>
    <t>11/ 12 SGP OTROS SECTORES</t>
  </si>
  <si>
    <t>Otras Inversiones en Otros Sectores</t>
  </si>
  <si>
    <t>FONDO LOCAL DE SALUD (Rifas y apuestas)</t>
  </si>
  <si>
    <t>RTOS FROS FOSYGA</t>
  </si>
  <si>
    <t>R.B. (Ley 819/03).SGP SALUD REGIMEN SUBSIDIADO CON</t>
  </si>
  <si>
    <t>R.B. (Ley 819/03). FOSYGA</t>
  </si>
  <si>
    <t>R.B.(Ley 819/03)  SITUADO FISCAL DEPARTAMENTAL</t>
  </si>
  <si>
    <t>R.B. (Ley 819/03). ETESA</t>
  </si>
  <si>
    <t>R.B. FOSYGA</t>
  </si>
  <si>
    <t>11/ 12 SGP SALUD  S.S.F.</t>
  </si>
  <si>
    <t>R.B. (Ley 819/03).SGP SALUD SUBSIDIO A LA OFERTA C</t>
  </si>
  <si>
    <t>R.B. (Ley 819/03).SGP SALUD S.S.F.</t>
  </si>
  <si>
    <t>R.B..SGP SALUD S.S.F.</t>
  </si>
  <si>
    <t>RTOS FROS.SGP SALUD - OFERTA</t>
  </si>
  <si>
    <t>R.B. (Ley 819/03).SGP SALUD PUBLICA</t>
  </si>
  <si>
    <t>RTOS FROS.SGP SALUD - S.P.</t>
  </si>
  <si>
    <t>R.B. LIBRE ASIGNACION</t>
  </si>
  <si>
    <t>R.B. (Ley 819/03). LIBRE ASIGNACION</t>
  </si>
  <si>
    <t>R.B. (Ley 819/03) .SOBRETASA GASOLINA</t>
  </si>
  <si>
    <t>R.B. (Ley 819/03).SGP EDUCACION CALIDAD</t>
  </si>
  <si>
    <t>R.B. (Ley 819/03).SGP.ALIMENTACION ESCOLAR</t>
  </si>
  <si>
    <t>R.B. (Ley 819/03).SGP RECREACION Y DEPORTES</t>
  </si>
  <si>
    <t>R.B. (Ley 819/03).SGP CULTURA</t>
  </si>
  <si>
    <t>R.B. (Ley 819/03).SGP OTROS SECTORES</t>
  </si>
  <si>
    <t>R.B. (Ley 819/03)..SGP AGUA POTABLE SANEAMIENTO BAS</t>
  </si>
  <si>
    <t>R.B. (Ley 819/03). TRNSPORTE HIDROCARBUROS</t>
  </si>
  <si>
    <t>R.B.(Ley 819/03). CONVENIOS DEPARTAMENTALES</t>
  </si>
  <si>
    <t>R.B.(Ley 819/03). CONVENIOS NACIONALES</t>
  </si>
  <si>
    <t>R.B. (Ley 819/03) LEY 418 ( FONDO DE SEGURIDAD CIUDADANA)</t>
  </si>
  <si>
    <t>R.B. (Ley 819/03)  ESTAMPILLAS TERCERA EDAD</t>
  </si>
  <si>
    <t>R.B. SGP EDUCACION CALIDAD</t>
  </si>
  <si>
    <t>R.B. SGP. ALIMENTACION ESCOLAR</t>
  </si>
  <si>
    <t>R.B..SGP RECREACION Y DEPORTES</t>
  </si>
  <si>
    <t>R.B..SGP CULTURA</t>
  </si>
  <si>
    <t>R.B..SGP OTROS SECTORES</t>
  </si>
  <si>
    <t>R.B. SGP AGUA POTABLE Y SANEAMIENTO BASICO</t>
  </si>
  <si>
    <t>R.B. LEY 418 ( FONDO DE SEGURIDAD CIUDADANA)</t>
  </si>
  <si>
    <t>R.B. ESTAMPILLA PROCULTURA</t>
  </si>
  <si>
    <t>RTOS FROS LIBRE ASIGNACION</t>
  </si>
  <si>
    <t>RTOS FROS. SGP EDUCACION CALIDAD</t>
  </si>
  <si>
    <t>RTOS FROS. SGP.ALIMENTACION ESCOLAR</t>
  </si>
  <si>
    <t>RTOS FROS.SGP OTROS SECTORES</t>
  </si>
  <si>
    <t>RTOS. FROS. SGP - ATENCION INTEGRAL A LA PRIMERA INFANCIA - CRECIMIENTO SUPERIOR AL 4%</t>
  </si>
  <si>
    <t>RTOS.FROS. TRANSPORTE HIDROCARBUROS</t>
  </si>
  <si>
    <t>RTOS FROS LEY 418 ( FONDO DE SEGURIDAD CIUDADANA)</t>
  </si>
  <si>
    <t>RTOS FROS ESTAMPILLA PROCULTURA</t>
  </si>
  <si>
    <t>SUBTOTAL FONDO LOCAL DE SALUD</t>
  </si>
  <si>
    <t xml:space="preserve">GASTOS DE FUNCIONAMIENTO </t>
  </si>
  <si>
    <t>ULT.DOC. SGP LIBRE DESTINACION</t>
  </si>
  <si>
    <t>R.B. (Ley 819/03). RIFAS Y APUESTAS DEPARTAMENTALES</t>
  </si>
  <si>
    <t>R.B. (Ley 819/03).SGP SALUD REGIMEN SUBSIDIADO AMP</t>
  </si>
  <si>
    <t>R.B. (Ley 819/03)  ESTAMPILLA PROCULTURA</t>
  </si>
  <si>
    <t>R.B. SOBRETASA BOMBERIL</t>
  </si>
  <si>
    <t>R.B. (Ley 819/03).  SOBRETASA BOMBERIL</t>
  </si>
  <si>
    <t>R.B. ESTAMPILLAS TERCERA EDAD</t>
  </si>
  <si>
    <t>R.B. TRANSPORTE HIDROCARBUROS</t>
  </si>
  <si>
    <t>R.B. SOBRETASA GASOLINA</t>
  </si>
  <si>
    <t>ULT. DOC.SGP EDUCACION CALIDAD</t>
  </si>
  <si>
    <t>ULT. DOC.SGP EDUCACION CALIDAD GRATUIDAD</t>
  </si>
  <si>
    <t>ULT. DOC.SGP.ALIMENTACION ESCOLAR</t>
  </si>
  <si>
    <t>ULT.DOC.SGP AGUA POTABLE SANEAMIENTO BAS</t>
  </si>
  <si>
    <t>ULT.DOC.SGP RECREACION Y DEPORTES</t>
  </si>
  <si>
    <t>ULT.DOC.SGP CULTURA</t>
  </si>
  <si>
    <t>ULT.DOC.SGP OTROS SECTORES</t>
  </si>
  <si>
    <t>SUBTOTAL GASTOS DE FUNCIONAMIENTO</t>
  </si>
  <si>
    <t>SUBTOTAL GASTOS CONCEJO Y PERSONERIA</t>
  </si>
  <si>
    <t>SUBTOTAL GASTOS - DEUDA PUBLICA</t>
  </si>
  <si>
    <t>SUBTOTAL INVERSION - FONDO LOCAL DE SALUD</t>
  </si>
  <si>
    <t>SUBTOTAL INVERSION - FONDOS ESPECIALES</t>
  </si>
  <si>
    <t>SUBTOTAL INVERSION CON REGALIAS Y COMPENSACIONES</t>
  </si>
  <si>
    <t>SUBTOTAL INVERSION CON ICLD</t>
  </si>
  <si>
    <t>SUBTOTAL INVERSION CONVENIOS Y OTROS</t>
  </si>
  <si>
    <t>SUBTOTAL INVERSION SGP - FORZOSA INVERSION</t>
  </si>
  <si>
    <t>SUBTOTAL PRESUPUESTO DE GASTOS E INVERSIONES</t>
  </si>
  <si>
    <t>Seguros de Bienes Muebles e Inmuebles y Otros</t>
  </si>
  <si>
    <t xml:space="preserve">INVERSIÓN </t>
  </si>
  <si>
    <t>Fuente</t>
  </si>
  <si>
    <t>Procesos integrales de Evaluación Institucional y reorganización administrativa en sistematización</t>
  </si>
  <si>
    <t xml:space="preserve">Servicios Personales Indirectos  </t>
  </si>
  <si>
    <t>Contribuciones Inherentes a la Nómina</t>
  </si>
  <si>
    <t>presupuesto municipal, incluido los Gastos de Funcionamiento.</t>
  </si>
  <si>
    <t>1101</t>
  </si>
  <si>
    <t>110101</t>
  </si>
  <si>
    <t>110102</t>
  </si>
  <si>
    <t>110201</t>
  </si>
  <si>
    <t>110202</t>
  </si>
  <si>
    <t>110203</t>
  </si>
  <si>
    <t>110204</t>
  </si>
  <si>
    <t>110205</t>
  </si>
  <si>
    <t>Intereses Moratorios</t>
  </si>
  <si>
    <t>Venta de Bienes y Servicios</t>
  </si>
  <si>
    <t>110206</t>
  </si>
  <si>
    <t>11020601</t>
  </si>
  <si>
    <t>11020602</t>
  </si>
  <si>
    <t>110207</t>
  </si>
  <si>
    <t>1202</t>
  </si>
  <si>
    <t>1203</t>
  </si>
  <si>
    <t>1204</t>
  </si>
  <si>
    <t>1205</t>
  </si>
  <si>
    <t>1206</t>
  </si>
  <si>
    <t>1207</t>
  </si>
  <si>
    <t>Fondo de Valoriazción</t>
  </si>
  <si>
    <t>14</t>
  </si>
  <si>
    <t>1401</t>
  </si>
  <si>
    <t>1402</t>
  </si>
  <si>
    <t>140201</t>
  </si>
  <si>
    <t>140202</t>
  </si>
  <si>
    <t>140203</t>
  </si>
  <si>
    <t>1403</t>
  </si>
  <si>
    <t>1404</t>
  </si>
  <si>
    <t>1405</t>
  </si>
  <si>
    <t>Apoyo Consejos Territoriales de Planeación - Artículo 35 de la Ley 152 de 1994</t>
  </si>
  <si>
    <t>Procesos integrales de evaluación institucional, reorganización administrativa y capacitación</t>
  </si>
  <si>
    <t>SUBTOTAL FONDO DE CONTINGENCIAS</t>
  </si>
  <si>
    <t>Apoyo a la Fuerza Pública y Seguridad Ciudadana</t>
  </si>
  <si>
    <t>48101</t>
  </si>
  <si>
    <t>R.B. (Ley 819/03) - SGP ATENCION INTEGRAL A LA PRIMERA INFANCIA CRECIMIENTO SUPERIOR AL 4%</t>
  </si>
  <si>
    <t>Recursos de forzosa inversión - SGP - Primera Infancia</t>
  </si>
  <si>
    <t>R.B. (Ley 819/03). TRANSPORTE HIDROCARBUROS</t>
  </si>
  <si>
    <t>Regalías y Compensaciones</t>
  </si>
  <si>
    <t>R.B.(Ley 819/03) FONDO DE CONTINGENCIAS y ESTABILIDAD FINANCIERA</t>
  </si>
  <si>
    <t>Atención Prevención y/o Rehabilitación de Población Consumidora de Sustancias Psicoactivas</t>
  </si>
  <si>
    <t>Recursos Sobretasa Bomberil</t>
  </si>
  <si>
    <t xml:space="preserve">SOBRETASA BOMBERIL - APOYO CUERPO DE BOMBEROS </t>
  </si>
  <si>
    <t>Sobretasa Bomberil - Apoyo Cuerpo de Bomberos</t>
  </si>
  <si>
    <t>Impuesto Predial Unificado</t>
  </si>
  <si>
    <t>Montaje, dotación y mantenimiento de granjas y Otros</t>
  </si>
  <si>
    <t>Inversión en Electricidad</t>
  </si>
  <si>
    <t>23215</t>
  </si>
  <si>
    <t>Inversión en Salud</t>
  </si>
  <si>
    <t>232201</t>
  </si>
  <si>
    <t>232202</t>
  </si>
  <si>
    <t>232203</t>
  </si>
  <si>
    <t>232204</t>
  </si>
  <si>
    <t>232205</t>
  </si>
  <si>
    <t>232206</t>
  </si>
  <si>
    <t>232207</t>
  </si>
  <si>
    <t>232208</t>
  </si>
  <si>
    <t>232209</t>
  </si>
  <si>
    <t>232213</t>
  </si>
  <si>
    <t>232301</t>
  </si>
  <si>
    <t>232302</t>
  </si>
  <si>
    <t>232303</t>
  </si>
  <si>
    <t>232304</t>
  </si>
  <si>
    <t>232305</t>
  </si>
  <si>
    <t>232306</t>
  </si>
  <si>
    <t>232307</t>
  </si>
  <si>
    <t>232308</t>
  </si>
  <si>
    <t>232309</t>
  </si>
  <si>
    <t>EN DEPORTE y RECREACION</t>
  </si>
  <si>
    <t>En Deporte y Recreación</t>
  </si>
  <si>
    <t>EN CULTURA</t>
  </si>
  <si>
    <t>Participación para Agua Potable y Saneamiento Básico</t>
  </si>
  <si>
    <t>Inversión con ICLD y Otros</t>
  </si>
  <si>
    <t>Agua Potable y Saneamiento Básico</t>
  </si>
  <si>
    <t>Prestación de Servicios de Interventoría Propia del Sector</t>
  </si>
  <si>
    <t>Servicios Personales Asociados a la Nómina</t>
  </si>
  <si>
    <t>GASTOS DE FUNCIONAMIENTO DE LA PERSONERIA MUNICIPAL</t>
  </si>
  <si>
    <t>2132</t>
  </si>
  <si>
    <t>21321</t>
  </si>
  <si>
    <t xml:space="preserve">Reservas Presupuestales de Funcionamiento Vigencia Anterior (Ley 819/03) </t>
  </si>
  <si>
    <t>TRANSFERENCIAS CORRIENTES</t>
  </si>
  <si>
    <t>Promoción de Asociaciones y Alianzas para el Desarrollo Empresarial e Industrial</t>
  </si>
  <si>
    <t>SUBCUENTA DE OTRAS RENTAS EN SALUD</t>
  </si>
  <si>
    <t>Otras Transferencias del Nivel Departamental para Inversión</t>
  </si>
  <si>
    <t>S.G.P. Recursos de Calidad</t>
  </si>
  <si>
    <t>232214</t>
  </si>
  <si>
    <t>233501</t>
  </si>
  <si>
    <t>233502</t>
  </si>
  <si>
    <t>233503</t>
  </si>
  <si>
    <t>23350301</t>
  </si>
  <si>
    <t>23350302</t>
  </si>
  <si>
    <t>23350303</t>
  </si>
  <si>
    <t>23350304</t>
  </si>
  <si>
    <t>23350305</t>
  </si>
  <si>
    <t>23350306</t>
  </si>
  <si>
    <t>23350307</t>
  </si>
  <si>
    <t>23350308</t>
  </si>
  <si>
    <t>23350309</t>
  </si>
  <si>
    <t>23350310</t>
  </si>
  <si>
    <t>23350311</t>
  </si>
  <si>
    <t>23350312</t>
  </si>
  <si>
    <t xml:space="preserve">Aportes gratuidad </t>
  </si>
  <si>
    <t>Cancelación Reservas - Vigencias Expiradas</t>
  </si>
  <si>
    <t>R.B. VIGENCIAS EXPIRADAS – RECURSOS DE LIBRE DESTINACION</t>
  </si>
  <si>
    <t>R.B. VIGENCIAS EXPIRADAS - SGP SALUD REGIMEN SUBSIDIADO CON</t>
  </si>
  <si>
    <t>R.B. VIGENCIAS EXPIRADAS - SGP SALUD REGIMEN SUBSIDIADO AMP</t>
  </si>
  <si>
    <t>R.B. - VIGENCIAS EXPIRADAS - SITUADO FISCAL DEPARTAMENTAL</t>
  </si>
  <si>
    <t>R.B. - VIGENCIAS EXPIRADAS – FOSYGA</t>
  </si>
  <si>
    <t>R.B. - VIGENCIAS EXPIRADAS – ETESA</t>
  </si>
  <si>
    <t>RENTAS CEDIDAS DEPARTAMENTO</t>
  </si>
  <si>
    <t>Recursos de forzosa inversión - Salud: Régimen Subsidiado – Saldos de liquidación vigencias anteriores</t>
  </si>
  <si>
    <t>R.B. SALDOS LIQUIDACION CONT. REG..SUBS. VIGENCIAS ANTERIORES</t>
  </si>
  <si>
    <t>Impuestos, multas, gravámenes, tasas, contribuciones y derechos</t>
  </si>
  <si>
    <t>Comunicación y Transporte - Concejales</t>
  </si>
  <si>
    <t>Cancelación Reservas – Vigencias expiradas</t>
  </si>
  <si>
    <t>Subsidio a la atención en salud del régimen subsidiado – Saldos de 
Subsidio a la atención en salud del régimen subsidiado – Saldos de liquidación vigencias anteriores</t>
  </si>
  <si>
    <t>SOBRETASA GASOLINA - CONTINGENCIAS</t>
  </si>
  <si>
    <t xml:space="preserve"> Apoyo a los programas y proyectos de Inversión</t>
  </si>
  <si>
    <t>11/ 12 SGP   AGUA POTABLE Y SANEAMIENTO BASICO - S.S.F.</t>
  </si>
  <si>
    <t>RECURSOS PODAS</t>
  </si>
  <si>
    <t>SGP Agua Potable y Saneamiento Básico - S.S.F.</t>
  </si>
  <si>
    <t>11/ 12 SGP   AGUA POTABLE Y SANEAMIENTO BASICO - S.S.F. - Subsidios</t>
  </si>
  <si>
    <t>Prevención y protección</t>
  </si>
  <si>
    <t>Alimentación</t>
  </si>
  <si>
    <t>Generación de Ingresos</t>
  </si>
  <si>
    <t>Retorno o Reubicación</t>
  </si>
  <si>
    <t>Atención y Apoyo a la Población desplazada</t>
  </si>
  <si>
    <t>Capacidad Institucional</t>
  </si>
  <si>
    <t>Participación de la población desplazada</t>
  </si>
  <si>
    <t>Planes y proyectos de mejoramiento de vivienda y saneamiento básico - Población Desplazada</t>
  </si>
  <si>
    <t>Transporte escolar - Población desplazada</t>
  </si>
  <si>
    <t>Subsidio para el mejoramiento de vivienda de interés social  - Población desplazada</t>
  </si>
  <si>
    <t>Ampliación y mantenimiento de sistemas de alcantarillado de aguas residuales</t>
  </si>
  <si>
    <t>2115</t>
  </si>
  <si>
    <t>ULT. DOC.SGP SALUD REGIMEN SUBSIDIADO CON</t>
  </si>
  <si>
    <t>Compra de alimentos - Población desplazada</t>
  </si>
  <si>
    <t>Provisión Canasta Educativa - Población desplazada</t>
  </si>
  <si>
    <t>Provisión Canasta Educativa</t>
  </si>
  <si>
    <t>EN TURISMO</t>
  </si>
  <si>
    <t>EN EMPLEO</t>
  </si>
  <si>
    <t>EN ENERGETICO</t>
  </si>
  <si>
    <t>Inversión en calidad y ampliación cobertura educativa - Población desplazada</t>
  </si>
  <si>
    <t>Gastos de Bienestar Social y Salud Ocupacional</t>
  </si>
  <si>
    <t>Mantenimiento y Reparaciones</t>
  </si>
  <si>
    <t>Subsidio a la atención en salud del régimen subsidiado - Continuidad - Desplazados</t>
  </si>
  <si>
    <t>Servicios en salud y seguridad social de vinculados - Nivel I - Desplazados</t>
  </si>
  <si>
    <t>Multas y sanciones Ambientales</t>
  </si>
  <si>
    <t>RECURSOS COMPARENDO AMBIENTAL</t>
  </si>
  <si>
    <t>1104</t>
  </si>
  <si>
    <t>Construcción, adecuación, rehabilitación y mantenimiento de la infraestructura de servicios públicos</t>
  </si>
  <si>
    <t>FONDO DISTRITO DE RIEGO - CANAL  RADA</t>
  </si>
  <si>
    <t>Racaudo Operación y Servicios del Distrito - Vigencia Actual</t>
  </si>
  <si>
    <t>Racaudo Operación y Servicios del Distrito - Vigencia anterior</t>
  </si>
  <si>
    <t>SERVICIOS DISTRITO CANAL RADA</t>
  </si>
  <si>
    <t>1208</t>
  </si>
  <si>
    <t>Fondo Distrito de Riego - Canal Rada</t>
  </si>
  <si>
    <t>2318</t>
  </si>
  <si>
    <t>Programas y proyectos de Ampliacion, Rehabilitacion y Construccion del Distrito de Riego</t>
  </si>
  <si>
    <t>Operación, Administracion y Funcionamiento del Distrito de Riego</t>
  </si>
  <si>
    <t>TRANSFERENCIAS DEL SECTOR ELECTRICO (10% LIBRE DESTINACIÓN)</t>
  </si>
  <si>
    <t>TRANSFERENCIAS DEL SECTOR ELECTRICO (90% INVERSIÓN FORZOSA)</t>
  </si>
  <si>
    <t>Transferencias del Sector Eléctrico - ISAGEN - 10% Libre Destinación</t>
  </si>
  <si>
    <t>TRANSFERENCIAS SECTOR ELÉCTRICO - ISAGEN - 90% PARA INVERSIÓN</t>
  </si>
  <si>
    <t>Transferencias del Sector Eléctrico para Inversión - 90% Inversión Forzosa</t>
  </si>
  <si>
    <t>INVERSION RECURSOS SECTOR ELÉCTRICO 90%</t>
  </si>
  <si>
    <t>EN MATERIA AMBIENTAL</t>
  </si>
  <si>
    <t>2324</t>
  </si>
  <si>
    <t>En Materia Ambiental</t>
  </si>
  <si>
    <t>232401</t>
  </si>
  <si>
    <t>SUBTOTAL INVERSION SECTOR ELÉCTRICO 90%</t>
  </si>
  <si>
    <t xml:space="preserve">Ornato y embellecimiento de Parques y Zonas verdes - Podas </t>
  </si>
  <si>
    <t>Impuesto sobre el servicio de Alumbrado Público</t>
  </si>
  <si>
    <t>ALUMBRADO PÚBLICO CON DESTINACIÓN ESPECÍFICA</t>
  </si>
  <si>
    <t>Programas y proyectos de Inversiones y Gastos Generales Empresa Iluminaciones</t>
  </si>
  <si>
    <t>Transferencias de Alumbrado Público</t>
  </si>
  <si>
    <t>TRANSFERENCIAS DE ALUMBRADO PÚBLICO</t>
  </si>
  <si>
    <t>Cuenta Especial del Impuesto de Alumbrado Público</t>
  </si>
  <si>
    <t>1209</t>
  </si>
  <si>
    <t>Cuenta Especial del Alumbrado Público</t>
  </si>
  <si>
    <t>Sistemas</t>
  </si>
  <si>
    <t>JUAN CARLOS ACERO HERNÁNDEZ</t>
  </si>
  <si>
    <r>
      <t xml:space="preserve">PARA LA VIGENCIA FISCAL DEL </t>
    </r>
    <r>
      <rPr>
        <b/>
        <sz val="11"/>
        <rFont val="Arial Narrow"/>
        <family val="2"/>
      </rPr>
      <t>2012</t>
    </r>
    <r>
      <rPr>
        <sz val="11"/>
        <rFont val="Arial Narrow"/>
        <family val="2"/>
      </rPr>
      <t>, PARA LA ADMINISTRACION MUNICIPAL DE SAN SEBASTIAN DE MARIQUITA TOLIMA</t>
    </r>
  </si>
  <si>
    <t>año 2012.</t>
  </si>
  <si>
    <t>Participación Agua Potable y Saneamiento Básico (5.4%):</t>
  </si>
  <si>
    <t>Subsidios</t>
  </si>
  <si>
    <t>Inversión</t>
  </si>
  <si>
    <t xml:space="preserve">Que el SGP para la vigencia fiscal del 2012 será calculado el mismo valor de la vigencia fiscal del 2011, según CONPES  137 del 28 de Enero de 2011, </t>
  </si>
  <si>
    <t>se haráel ajuste pertinente al presupuesto municipal tomando solo 11 doceavas.</t>
  </si>
  <si>
    <t>Que los siguientes valores y con el ajuste hecho al SGP del 2011, se ha tomado como monto preliminar para el Municipio de San Sebastián de Mari-</t>
  </si>
  <si>
    <r>
      <rPr>
        <sz val="11"/>
        <rFont val="Arial Narrow"/>
        <family val="2"/>
      </rPr>
      <t>por la Ley 1176 del 2007, por valor de</t>
    </r>
    <r>
      <rPr>
        <b/>
        <sz val="11"/>
        <rFont val="Arial Narrow"/>
        <family val="2"/>
      </rPr>
      <t xml:space="preserve"> SEIS MIL OCHOCIENTOS DIECINUEVE MILLONES OCHOCIENTOS TREINTA Y NUEVE MIL SETECIEN-</t>
    </r>
  </si>
  <si>
    <r>
      <t xml:space="preserve">TOS VEINTISEIS PESOS  ($6.819'839.726) M/CTE, </t>
    </r>
    <r>
      <rPr>
        <sz val="11"/>
        <rFont val="Arial Narrow"/>
        <family val="2"/>
      </rPr>
      <t>de acuerdo a los CONPES anteriores y según la siguiente distribución:</t>
    </r>
  </si>
  <si>
    <r>
      <t xml:space="preserve">ARTICULO DOS: </t>
    </r>
    <r>
      <rPr>
        <sz val="11"/>
        <rFont val="Arial Narrow"/>
        <family val="2"/>
      </rPr>
      <t xml:space="preserve">Para el periódo fiscal del Primero (1º) de Enero al Treinta y Uno de Diciembre del año dos mil Doce  </t>
    </r>
    <r>
      <rPr>
        <b/>
        <sz val="11"/>
        <rFont val="Arial Narrow"/>
        <family val="2"/>
      </rPr>
      <t>(2.012),</t>
    </r>
    <r>
      <rPr>
        <sz val="11"/>
        <rFont val="Arial Narrow"/>
        <family val="2"/>
      </rPr>
      <t xml:space="preserve">  fíjasen los gastos</t>
    </r>
  </si>
  <si>
    <t>RECURSOS PROPIOS - FORZOSA INVERSIÓN</t>
  </si>
  <si>
    <t>Construcción de sistemas de alcantarillado sanitario fluvial</t>
  </si>
  <si>
    <t>Transferencias Tránsito</t>
  </si>
  <si>
    <t>TOTAL PRESUPUESTO DE RENTAS E INGRESOS 2012</t>
  </si>
  <si>
    <t>TOTAL PRESUPUESTO DE GASTOS E INVERSIONES - 2012</t>
  </si>
  <si>
    <t>SUBTOTAL RECURSOS PROPIOS DESTINACIÓN ESPECÍFICA</t>
  </si>
  <si>
    <t>SUBTOTAL RECURSOS SECTOR ELÉCTRICO 90% - INVERSIÓN FORZOSA</t>
  </si>
  <si>
    <t>Compra de energía</t>
  </si>
  <si>
    <t>Costos de administración y otros</t>
  </si>
  <si>
    <t xml:space="preserve">Impuestos y otros </t>
  </si>
  <si>
    <t>Inversión en alumbrado público</t>
  </si>
  <si>
    <t>Expansión en alumbrado público</t>
  </si>
  <si>
    <t>Egresos de operación</t>
  </si>
  <si>
    <t>Operación y mantenimiento</t>
  </si>
  <si>
    <t>Becas, subsidios y créditos educativos universitarios</t>
  </si>
  <si>
    <t>232215</t>
  </si>
  <si>
    <t>En Promoción del Desarrollo</t>
  </si>
  <si>
    <t>232216</t>
  </si>
  <si>
    <t>Mantenimiento y reparaciones</t>
  </si>
  <si>
    <t>MULTAS DE TRÁNSITO Y TRANSPORTE - LOCAL</t>
  </si>
  <si>
    <t>MULTAS DE TRÁNSITO Y TRANSPORTE - CARRETERAS</t>
  </si>
  <si>
    <t>Gastos de Funcionamiento Oficina de Tránsito Municipal</t>
  </si>
  <si>
    <t>TRÁMITES Y SERVICIOS</t>
  </si>
  <si>
    <t>En Turismo</t>
  </si>
  <si>
    <t>En Población Vulnerable</t>
  </si>
  <si>
    <t>En Empleo</t>
  </si>
  <si>
    <t>En Fortalecimiento Institucional</t>
  </si>
  <si>
    <t>En Deporrte y Recreación</t>
  </si>
  <si>
    <t>En Desarrollo Comunitario</t>
  </si>
  <si>
    <t>En Energético</t>
  </si>
  <si>
    <t>Centro de Emergencia para menores infractores</t>
  </si>
  <si>
    <t>Atención Hogar de paso menores en alto grado de vulnerabilidad</t>
  </si>
  <si>
    <t>Celebración día del Pensionado</t>
  </si>
  <si>
    <t>Transferencias Infimariquita</t>
  </si>
  <si>
    <t>Transferencias Banco Inmobiliario</t>
  </si>
  <si>
    <t>Transferencias Centro Provincial</t>
  </si>
  <si>
    <t>Elaboración, actualización y Evaluación del Plan de Desarrollo Municipal</t>
  </si>
  <si>
    <t xml:space="preserve">Mantenimiento y mejoramiento de vías </t>
  </si>
  <si>
    <t xml:space="preserve">Construcción de vías y Otros - Según Crédito </t>
  </si>
  <si>
    <t>Transferencias Infimariquita - Supervisión Valorización</t>
  </si>
  <si>
    <r>
      <rPr>
        <sz val="11"/>
        <rFont val="Arial Narrow"/>
        <family val="2"/>
      </rPr>
      <t xml:space="preserve">Fíjase el cómputo de las Rentas y Recursos de Capital del Municipio de San Sebastián de Mariquita Tolima,   en la  suma de   </t>
    </r>
    <r>
      <rPr>
        <b/>
        <sz val="11"/>
        <rFont val="Arial Narrow"/>
        <family val="2"/>
      </rPr>
      <t>DIECINUEVE</t>
    </r>
  </si>
  <si>
    <r>
      <t xml:space="preserve">MIL SEISCIENTOS VEINTE MILONES DE PESOS ($19.620'000.000) M/CTE., </t>
    </r>
    <r>
      <rPr>
        <sz val="11"/>
        <rFont val="Arial Narrow"/>
        <family val="2"/>
      </rPr>
      <t>distribuidos así:</t>
    </r>
  </si>
  <si>
    <r>
      <t xml:space="preserve">e inversiones para el Municipio de San Sebastián de Mariquita Tolima, en </t>
    </r>
    <r>
      <rPr>
        <b/>
        <sz val="11"/>
        <rFont val="Arial Narrow"/>
        <family val="2"/>
      </rPr>
      <t xml:space="preserve">DIECINUEVE MIL SEISCIENTOS VEINTE MILLONES DE PESOS </t>
    </r>
  </si>
  <si>
    <r>
      <rPr>
        <b/>
        <sz val="11"/>
        <rFont val="Arial Narrow"/>
        <family val="2"/>
      </rPr>
      <t xml:space="preserve">($19.620´000.000) M/CTE., </t>
    </r>
    <r>
      <rPr>
        <sz val="11"/>
        <rFont val="Arial Narrow"/>
        <family val="2"/>
      </rPr>
      <t>distribuidos así:</t>
    </r>
  </si>
  <si>
    <t>Obras de electrificación rural</t>
  </si>
  <si>
    <r>
      <t xml:space="preserve">POR MEDIO DEL CUAL SE </t>
    </r>
    <r>
      <rPr>
        <b/>
        <sz val="11"/>
        <rFont val="Arial Narrow"/>
        <family val="2"/>
      </rPr>
      <t>LIQUIDA</t>
    </r>
    <r>
      <rPr>
        <sz val="11"/>
        <rFont val="Arial Narrow"/>
        <family val="2"/>
      </rPr>
      <t xml:space="preserve"> EL PRESUPUESTO DE RENTAS Y RECURSOS DE CAPITAL Y DE GASTOS E INVERSIONES</t>
    </r>
  </si>
  <si>
    <r>
      <t xml:space="preserve">e Inversiones para la vigencia fiscal del </t>
    </r>
    <r>
      <rPr>
        <b/>
        <sz val="11"/>
        <rFont val="Arial Narrow"/>
        <family val="2"/>
      </rPr>
      <t xml:space="preserve">2012, </t>
    </r>
    <r>
      <rPr>
        <sz val="11"/>
        <rFont val="Arial Narrow"/>
        <family val="2"/>
      </rPr>
      <t>para la Administración Municipal de San Sebastián de Mariquita Tolima.</t>
    </r>
  </si>
  <si>
    <t>del Presupuesto de Ingresos y Gastos del 2.012</t>
  </si>
  <si>
    <r>
      <t>DECRETO No.</t>
    </r>
    <r>
      <rPr>
        <b/>
        <sz val="11"/>
        <rFont val="Arial Narrow"/>
        <family val="2"/>
      </rPr>
      <t xml:space="preserve">090 </t>
    </r>
    <r>
      <rPr>
        <sz val="11"/>
        <rFont val="Arial Narrow"/>
        <family val="2"/>
      </rPr>
      <t>DEL 2011</t>
    </r>
  </si>
  <si>
    <r>
      <t xml:space="preserve">( </t>
    </r>
    <r>
      <rPr>
        <sz val="11"/>
        <rFont val="Arial Narrow"/>
        <family val="2"/>
      </rPr>
      <t xml:space="preserve">Diciembre </t>
    </r>
    <r>
      <rPr>
        <b/>
        <sz val="11"/>
        <rFont val="Arial Narrow"/>
        <family val="2"/>
      </rPr>
      <t>13)</t>
    </r>
  </si>
  <si>
    <r>
      <t>Que mediante el Acuerdo No.</t>
    </r>
    <r>
      <rPr>
        <b/>
        <sz val="11"/>
        <rFont val="Arial Narrow"/>
        <family val="2"/>
      </rPr>
      <t xml:space="preserve">102 </t>
    </r>
    <r>
      <rPr>
        <sz val="11"/>
        <rFont val="Arial Narrow"/>
        <family val="2"/>
      </rPr>
      <t xml:space="preserve">del </t>
    </r>
    <r>
      <rPr>
        <b/>
        <sz val="11"/>
        <rFont val="Arial Narrow"/>
        <family val="2"/>
      </rPr>
      <t xml:space="preserve">06 </t>
    </r>
    <r>
      <rPr>
        <sz val="11"/>
        <rFont val="Arial Narrow"/>
        <family val="2"/>
      </rPr>
      <t>de Diciembre del 2011, el Concejo municipal adoptó el presupuesto de Rentas y Recursos de capital y de Gastos</t>
    </r>
  </si>
  <si>
    <t>GASTOS DE FUNCIONAMIENTO DE LA PERSONERÍA MUNICIPAL</t>
  </si>
  <si>
    <t>DEPORTE Y RECREACIÓN</t>
  </si>
  <si>
    <t>EN SERVICIOS PÚBLICOS</t>
  </si>
  <si>
    <r>
      <t xml:space="preserve">ARTICULO CUARTO: </t>
    </r>
    <r>
      <rPr>
        <sz val="11"/>
        <rFont val="Arial Narrow"/>
        <family val="2"/>
      </rPr>
      <t>La definición de las rentas  y recursos de capital corresponden a las que se encuentran en el Código de Rentas del Municipio y las</t>
    </r>
  </si>
  <si>
    <r>
      <t xml:space="preserve">ARTICULO TRES: </t>
    </r>
    <r>
      <rPr>
        <sz val="11"/>
        <rFont val="Arial Narrow"/>
        <family val="2"/>
      </rPr>
      <t>En la ejecución pasiva del presupuesto la Tesorería Municipal observará las normas establecidas en el Código Fiscal, Departamental</t>
    </r>
  </si>
  <si>
    <t>y/o municipal y las que determinan las normas relacionadas con la misma.</t>
  </si>
  <si>
    <r>
      <t xml:space="preserve">ARTICULO QUINTO: </t>
    </r>
    <r>
      <rPr>
        <sz val="11"/>
        <rFont val="Arial Narrow"/>
        <family val="2"/>
      </rPr>
      <t>La definición de los gastos corresponden a la generalidad  que las disposiciones Nacionales y demás Entes Oficiales en sus presu-</t>
    </r>
  </si>
  <si>
    <t>puestos definidos.</t>
  </si>
  <si>
    <r>
      <t xml:space="preserve">ARTICULO SEXTO: </t>
    </r>
    <r>
      <rPr>
        <sz val="11"/>
        <rFont val="Arial Narrow"/>
        <family val="2"/>
      </rPr>
      <t>Los registros e informes de la ejecución de ingresos y de egresos la adelantará la Secretaría de Hacienda - Tesorería Municipal del</t>
    </r>
  </si>
  <si>
    <t>Municipio.</t>
  </si>
  <si>
    <r>
      <t xml:space="preserve">ARTICULO SÉPTIMO: </t>
    </r>
    <r>
      <rPr>
        <sz val="11"/>
        <rFont val="Arial Narrow"/>
        <family val="2"/>
      </rPr>
      <t>Los excedentes y las obligaciones que a Treinta y Uno (31) de Diciembre del  2011 hayan quedado pendientes por concepto de</t>
    </r>
  </si>
  <si>
    <r>
      <t xml:space="preserve">ARTICULO OCTAVO: </t>
    </r>
    <r>
      <rPr>
        <sz val="11"/>
        <rFont val="Arial Narrow"/>
        <family val="2"/>
      </rPr>
      <t>Las disposiciones generales rigen para las diferentes secciones que conforman el Presupuesto General del Municipio.</t>
    </r>
  </si>
  <si>
    <r>
      <t xml:space="preserve">ARTICULO NOVENO: </t>
    </r>
    <r>
      <rPr>
        <sz val="11"/>
        <rFont val="Arial Narrow"/>
        <family val="2"/>
      </rPr>
      <t>El Gobierno municipal podrá sustituir rentas cuando el recaudo de las mismas así lo indiquen, sin variar el monto.</t>
    </r>
  </si>
  <si>
    <r>
      <t xml:space="preserve">ARTICULO DÉCIMO: </t>
    </r>
    <r>
      <rPr>
        <sz val="11"/>
        <rFont val="Arial Narrow"/>
        <family val="2"/>
      </rPr>
      <t>Los anexos del presupuesto de Rentas y Recursos de Capital, Gastos e Inversiones NO forman parte del presente Acuerdo, de</t>
    </r>
  </si>
  <si>
    <r>
      <t xml:space="preserve">ARTICULO ONCE: </t>
    </r>
    <r>
      <rPr>
        <sz val="11"/>
        <rFont val="Arial Narrow"/>
        <family val="2"/>
      </rPr>
      <t>El Alcalde mediante Acto Administrativo, deberá efectuar las  aclaraciones y correcciones  necesarias para enmendar los errores</t>
    </r>
  </si>
  <si>
    <t>caligráficos, aritméticos y de transcripción que figuren en el Decreto de Liquidación del presupuesto de Rentas y Recursos de Capital, Gastos e Inver-</t>
  </si>
  <si>
    <t>siones para la vigencia fiscal del 2012.</t>
  </si>
  <si>
    <r>
      <t xml:space="preserve">ARTICULO CATORCE: </t>
    </r>
    <r>
      <rPr>
        <sz val="11"/>
        <rFont val="Arial Narrow"/>
        <family val="2"/>
      </rPr>
      <t>Para optimizar el manejo de la información se trabajará con números enteros.</t>
    </r>
  </si>
  <si>
    <r>
      <t xml:space="preserve">ARTICULO QUINCE: </t>
    </r>
    <r>
      <rPr>
        <sz val="11"/>
        <rFont val="Arial Narrow"/>
        <family val="2"/>
      </rPr>
      <t>Autorizase al señor Alcalde municipal para adicionar los saldos libres de todo compromiso que a 31 de Diciembre de la vigencia</t>
    </r>
  </si>
  <si>
    <t>inmediatamente anterior al igual que los recursos con destino al pago de las reservas presupuestales y Cuentas por Pagar que queden a 31 de Diciembre</t>
  </si>
  <si>
    <t>del 2011, hayan quedado libre de compromisos.</t>
  </si>
  <si>
    <r>
      <t xml:space="preserve">ARTICULO DIECISÉIS: </t>
    </r>
    <r>
      <rPr>
        <sz val="11"/>
        <rFont val="Arial Narrow"/>
        <family val="2"/>
      </rPr>
      <t>Autorizase al Alcalde municipal para incorporar al Presupuesto municipal los recursos que se obtengan por la suscripción de</t>
    </r>
  </si>
  <si>
    <t>convenios con entidades públicas y/o privadas.</t>
  </si>
  <si>
    <t>según el artículo 8º de la Ley 819 del 2003.</t>
  </si>
  <si>
    <r>
      <t xml:space="preserve">ARTICULO DIECISIETE: </t>
    </r>
    <r>
      <rPr>
        <sz val="11"/>
        <rFont val="Arial Narrow"/>
        <family val="2"/>
      </rPr>
      <t>Autorizar al señor Alcalde municipal para realizar los ajustes presupuestales que se obtengan de las Reservas Presupuestales</t>
    </r>
  </si>
  <si>
    <r>
      <t xml:space="preserve">ARTICULO DIECIOCHO: </t>
    </r>
    <r>
      <rPr>
        <sz val="11"/>
        <rFont val="Arial Narrow"/>
        <family val="2"/>
      </rPr>
      <t>Autorizase al señor Alcalde municipal para que reglamente de acuerdo a la Ley la forma de suscribir acuerdos de pagos y/o</t>
    </r>
  </si>
  <si>
    <t>negociar las deudas con vencimientos mayores a Cinco (05) años del impuesto predial, Indusrtia y Comercio y demás rentas.</t>
  </si>
  <si>
    <r>
      <t xml:space="preserve">ARTICULO DIECINUEVE: </t>
    </r>
    <r>
      <rPr>
        <sz val="11"/>
        <rFont val="Arial Narrow"/>
        <family val="2"/>
      </rPr>
      <t>Autorizase al señor Alcalde municipal para que realice las acciones y/o  actividades necesarias  para dar cumplimiento al</t>
    </r>
  </si>
  <si>
    <r>
      <t xml:space="preserve">ARTICULO VEINTE: </t>
    </r>
    <r>
      <rPr>
        <sz val="11"/>
        <rFont val="Arial Narrow"/>
        <family val="2"/>
      </rPr>
      <t>Autorizase a la Secretaría de Hacienda - Tesorería girar los recursos que requieran ser devueltos a los diferentes Entes Territoriales</t>
    </r>
  </si>
  <si>
    <t>y de Cofinanciacón por efecto de liquidación de Convenios y Contratos Interadministrativos mediante operación de Tesorería acreditando la cuenta Patri-</t>
  </si>
  <si>
    <t>monial contra la cuenta bancaria, sin necesidad de ser incorporado el presupuesto municipal, es decir sin afectación presupuestal.</t>
  </si>
  <si>
    <r>
      <t xml:space="preserve">ARTICULO  VEINTIUNO: </t>
    </r>
    <r>
      <rPr>
        <sz val="11"/>
        <rFont val="Arial Narrow"/>
        <family val="2"/>
      </rPr>
      <t>Con el fin de proveer el saneamiento económico y financiero de todo orden, autorizase al Gobierno Municipal para efectuar</t>
    </r>
  </si>
  <si>
    <t xml:space="preserve">cruces de cuentas con entidades territoriales sobre las obligaciones que recíprocamente tengan, para esos efectos se requerirá acuerdo previo entre </t>
  </si>
  <si>
    <t>las partes. Sólo se hacen los ajustes contables del caso.</t>
  </si>
  <si>
    <r>
      <t xml:space="preserve">ARTICULO VEINTICUATRO: </t>
    </r>
    <r>
      <rPr>
        <sz val="11"/>
        <rFont val="Arial Narrow"/>
        <family val="2"/>
      </rPr>
      <t>Cuando exista apropiación presupuestal en el servicio de la deuda pública, podrán efectuarse anticipos en el pago de</t>
    </r>
  </si>
  <si>
    <t>los contratos de empréstito.</t>
  </si>
  <si>
    <r>
      <t xml:space="preserve">ARTICULO VEINTICINCO: </t>
    </r>
    <r>
      <rPr>
        <sz val="11"/>
        <rFont val="Arial Narrow"/>
        <family val="2"/>
      </rPr>
      <t>Durante la vigencia del 2012, se faculta al Alcalde para incorporar al Presupuesto de Rentas,  Recursos de Capital y Gastos;</t>
    </r>
  </si>
  <si>
    <t>el mayor  del ingreso en las rentas, convenios y transferencias del Orden Nacional o Departamental, el superávit y  cualquier  otro ingreso que durante la</t>
  </si>
  <si>
    <t>vigencia perciba el Municipio y que no este contemplado en el presente acuerdo.</t>
  </si>
  <si>
    <r>
      <t xml:space="preserve">ARTICULO VEINTISÉIS: </t>
    </r>
    <r>
      <rPr>
        <sz val="11"/>
        <rFont val="Arial Narrow"/>
        <family val="2"/>
      </rPr>
      <t>Se faculta al Alcalde para adicionar, y modificar las apropiaciones presupuestales, producto de un mayor ingreso con recursos</t>
    </r>
  </si>
  <si>
    <t>propios, convenios, y transferencias nacionales en el presupuesto de gastos durante la vigencia del 2012.</t>
  </si>
  <si>
    <r>
      <t xml:space="preserve">ARTICULO VEINTISIETE: </t>
    </r>
    <r>
      <rPr>
        <sz val="11"/>
        <rFont val="Arial Narrow"/>
        <family val="2"/>
      </rPr>
      <t>Autorizase al Alcalde municipal crear y/o adoptar una Caja Menor de acuerdo a las normas legales vigentes.</t>
    </r>
  </si>
  <si>
    <r>
      <t xml:space="preserve">ARTICULO VEINTINUEVE: </t>
    </r>
    <r>
      <rPr>
        <sz val="11"/>
        <rFont val="Arial Narrow"/>
        <family val="2"/>
      </rPr>
      <t xml:space="preserve">El presente Acuerdo rige a partir del Primero </t>
    </r>
    <r>
      <rPr>
        <b/>
        <sz val="11"/>
        <rFont val="Arial Narrow"/>
        <family val="2"/>
      </rPr>
      <t xml:space="preserve">(1º) </t>
    </r>
    <r>
      <rPr>
        <sz val="11"/>
        <rFont val="Arial Narrow"/>
        <family val="2"/>
      </rPr>
      <t xml:space="preserve">de Enero del año dos mil Doce </t>
    </r>
    <r>
      <rPr>
        <b/>
        <sz val="11"/>
        <rFont val="Arial Narrow"/>
        <family val="2"/>
      </rPr>
      <t>(2012).</t>
    </r>
  </si>
  <si>
    <t>PUBLIQUESE  Y   CUMPLASE</t>
  </si>
  <si>
    <r>
      <t>Dado en el Despacho del Señor Alcalde Municipal de San Sebastián de Mariquita Tolima, hoy Trece</t>
    </r>
    <r>
      <rPr>
        <b/>
        <sz val="11"/>
        <rFont val="Arial Narrow"/>
        <family val="2"/>
      </rPr>
      <t xml:space="preserve"> (13)</t>
    </r>
    <r>
      <rPr>
        <sz val="11"/>
        <rFont val="Arial Narrow"/>
        <family val="2"/>
      </rPr>
      <t xml:space="preserve"> del mes de Diciembre del Año Dos Mil Once</t>
    </r>
  </si>
  <si>
    <t>(2011).</t>
  </si>
  <si>
    <r>
      <t xml:space="preserve">ARTICULO DOCE: </t>
    </r>
    <r>
      <rPr>
        <sz val="11"/>
        <rFont val="Arial Narrow"/>
        <family val="2"/>
      </rPr>
      <t>Con el fin de buscar el saneamiento económico y financiero del municipio, la Secretaría de Hacienda - Tesorería del Municipio deberá</t>
    </r>
  </si>
  <si>
    <t>efectuar cruces de cuentas o compensaciones con personas naturales o jurídicas de derecho público o privado sobre las obligaciones que recíprocamente</t>
  </si>
  <si>
    <t>compartan, de conformidad con el Código Civil y la Ley 716 del 2001 y sus normas reglamentarias.</t>
  </si>
  <si>
    <r>
      <t xml:space="preserve">ARTICULO TRECE: </t>
    </r>
    <r>
      <rPr>
        <sz val="11"/>
        <rFont val="Arial Narrow"/>
        <family val="2"/>
      </rPr>
      <t>El Alcalde queda facultado para modificar los errores artiméticos, de transcripción, de codificación y de suma en que se incurra en el</t>
    </r>
  </si>
  <si>
    <t>presente Acuerdo y en los diferentes actos que modifiquen el presupuesto.</t>
  </si>
  <si>
    <t>Servicios Públicos, Seguridad Social, Prestaciones Sociales, que no se hubiesen liquidados oportunamente, podrán afectar las apropiaciones de la vigen-</t>
  </si>
  <si>
    <t>cia fiscal del 2.012.</t>
  </si>
  <si>
    <r>
      <t xml:space="preserve">ARTICULO VEINTIDÓS: </t>
    </r>
    <r>
      <rPr>
        <sz val="11"/>
        <rFont val="Arial Narrow"/>
        <family val="2"/>
      </rPr>
      <t>Los recursos incorporados en el Presupuesto General del municipio con destino al Concejo y Personería municipal que no hayan</t>
    </r>
  </si>
  <si>
    <t>sido comprometidos al 31 de Diciembre del 2011, deberán se reintegrados por estos a la Tesorería Municipal antes del 31 de Enero del 2012.</t>
  </si>
  <si>
    <r>
      <t xml:space="preserve">ARTICULO VEINTITRÉS: </t>
    </r>
    <r>
      <rPr>
        <sz val="11"/>
        <rFont val="Arial Narrow"/>
        <family val="2"/>
      </rPr>
      <t>Autorizase el Alcalde municipal incorporar al presupuesto del municipio los recursos del SGP cuando se requieran hacer adi-</t>
    </r>
  </si>
  <si>
    <t>ciones o ajustes presupuestales originados en los documentos Conpes Social del Departamento Nacional de Planeación - DNP.</t>
  </si>
  <si>
    <r>
      <t xml:space="preserve">ARTICULO VEINTIOCHO: </t>
    </r>
    <r>
      <rPr>
        <sz val="11"/>
        <rFont val="Arial Narrow"/>
        <family val="2"/>
      </rPr>
      <t xml:space="preserve"> Créase como rubro especial el denominado Alumbrado Público, en cumplimiento del artículo sexto del decreto 2424 de 2006</t>
    </r>
  </si>
  <si>
    <t>a partir del primero (01) de Enero del 2012 los recursos que por concepto del impuesto de Alumbrado Público perciba el municipio ingresarán al Tesoro</t>
  </si>
  <si>
    <t>municipal creándose una cuenta bancaria especial para girar los dineros correspondientes a la Empresa Iluminaciones de Economía Mixta del Órden</t>
  </si>
  <si>
    <t>Municipal. Dichos giros los realizará el municipio previa presentación de cuenta de cobro en donde se determine de manera clara las inversiones y gastos</t>
  </si>
  <si>
    <t>generales a realizar con dichos recursos.</t>
  </si>
  <si>
    <r>
      <t>Anexo de la descripción detallada del Decreto de Liquidación No.</t>
    </r>
    <r>
      <rPr>
        <b/>
        <i/>
        <sz val="12"/>
        <rFont val="Times New Roman"/>
        <family val="1"/>
      </rPr>
      <t>090</t>
    </r>
    <r>
      <rPr>
        <i/>
        <sz val="12"/>
        <rFont val="Times New Roman"/>
        <family val="1"/>
      </rPr>
      <t xml:space="preserve"> del </t>
    </r>
    <r>
      <rPr>
        <b/>
        <i/>
        <sz val="12"/>
        <rFont val="Times New Roman"/>
        <family val="1"/>
      </rPr>
      <t>13</t>
    </r>
    <r>
      <rPr>
        <i/>
        <sz val="12"/>
        <rFont val="Times New Roman"/>
        <family val="1"/>
      </rPr>
      <t xml:space="preserve"> de Diciembre del 2011</t>
    </r>
  </si>
  <si>
    <r>
      <t xml:space="preserve">ARTICULO PRIMERO:  </t>
    </r>
    <r>
      <rPr>
        <sz val="11"/>
        <rFont val="Arial Narrow"/>
        <family val="2"/>
      </rPr>
      <t xml:space="preserve">Para el período fiscal del primero  (1º)  de Enero  al Treinta y Uno  (31)  de  Diciembre del año dos mil  Doce  </t>
    </r>
    <r>
      <rPr>
        <b/>
        <sz val="11"/>
        <rFont val="Arial Narrow"/>
        <family val="2"/>
      </rPr>
      <t>(2012)</t>
    </r>
  </si>
  <si>
    <t>141 el 11 de Abril, y CONPES 142 del 14 de Julio del 2011, y una vez  Planeación Nacional  certifique el monto definitivo para la vigencia fiscal del 2012,</t>
  </si>
  <si>
    <t>EN POBLACIÒN VULNERABLE</t>
  </si>
  <si>
    <t>INVERSIÓN RECURSOS DE CONVENIOS y OTROS APORTES</t>
  </si>
  <si>
    <t>EN DEPORTE y RECREACIÓN</t>
  </si>
  <si>
    <t>EN EDUCACIÓN</t>
  </si>
  <si>
    <t>PARTICIPACION PARA EDUCACIÓN</t>
  </si>
  <si>
    <t xml:space="preserve">PARTICIPACIÓN PARA AGUA POTABLE Y SANEAMIENTO BÁSICO  </t>
  </si>
  <si>
    <t>PARTICIPACIÓN DE PROPÓSITO GENERAL</t>
  </si>
</sst>
</file>

<file path=xl/styles.xml><?xml version="1.0" encoding="utf-8"?>
<styleSheet xmlns="http://schemas.openxmlformats.org/spreadsheetml/2006/main">
  <numFmts count="8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 * #,##0_ ;_ * \-#,##0_ ;_ * &quot;-&quot;_ ;_ @_ "/>
    <numFmt numFmtId="166" formatCode="0_);\(0\)"/>
    <numFmt numFmtId="167" formatCode="0.000%"/>
    <numFmt numFmtId="168" formatCode="_(* #,##0.00_);_(* \(#,##0.00\);_(* &quot;-&quot;_);_(@_)"/>
    <numFmt numFmtId="169" formatCode="_(* #,##0_);_(* \(#,##0\);_(* &quot;-&quot;??_);_(@_)"/>
  </numFmts>
  <fonts count="95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 Narrow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4"/>
      <name val="Algerian"/>
      <family val="5"/>
    </font>
    <font>
      <b/>
      <i/>
      <sz val="10"/>
      <name val="Arial Narrow"/>
      <family val="2"/>
    </font>
    <font>
      <b/>
      <i/>
      <sz val="12"/>
      <name val="Times New Roman"/>
      <family val="1"/>
    </font>
    <font>
      <b/>
      <sz val="11"/>
      <color rgb="FF0070C0"/>
      <name val="Arial Narrow"/>
      <family val="2"/>
    </font>
    <font>
      <b/>
      <sz val="11"/>
      <color rgb="FFFF33CC"/>
      <name val="Arial Narrow"/>
      <family val="2"/>
    </font>
    <font>
      <b/>
      <sz val="11"/>
      <color theme="9" tint="-0.249977111117893"/>
      <name val="Arial Narrow"/>
      <family val="2"/>
    </font>
    <font>
      <sz val="11"/>
      <color theme="9" tint="-0.249977111117893"/>
      <name val="Arial Narrow"/>
      <family val="2"/>
    </font>
    <font>
      <b/>
      <sz val="11"/>
      <color rgb="FF00B050"/>
      <name val="Arial Narrow"/>
      <family val="2"/>
    </font>
    <font>
      <b/>
      <sz val="11"/>
      <color rgb="FFFF0000"/>
      <name val="Arial Narrow"/>
      <family val="2"/>
    </font>
    <font>
      <sz val="11"/>
      <color rgb="FF0070C0"/>
      <name val="Arial Narrow"/>
      <family val="2"/>
    </font>
    <font>
      <sz val="11"/>
      <color theme="6" tint="-0.249977111117893"/>
      <name val="Arial Narrow"/>
      <family val="2"/>
    </font>
    <font>
      <b/>
      <sz val="11"/>
      <color theme="6" tint="-0.249977111117893"/>
      <name val="Arial Narrow"/>
      <family val="2"/>
    </font>
    <font>
      <b/>
      <sz val="11"/>
      <color theme="8" tint="-0.249977111117893"/>
      <name val="Arial Narrow"/>
      <family val="2"/>
    </font>
    <font>
      <b/>
      <sz val="10"/>
      <color theme="8" tint="-0.249977111117893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3" tint="0.39997558519241921"/>
      <name val="Arial Narrow"/>
      <family val="2"/>
    </font>
    <font>
      <b/>
      <sz val="11"/>
      <color theme="6" tint="-0.499984740745262"/>
      <name val="Arial Narrow"/>
      <family val="2"/>
    </font>
    <font>
      <b/>
      <sz val="11"/>
      <color theme="5"/>
      <name val="Arial Narrow"/>
      <family val="2"/>
    </font>
    <font>
      <sz val="11"/>
      <color theme="5"/>
      <name val="Arial Narrow"/>
      <family val="2"/>
    </font>
    <font>
      <b/>
      <sz val="11"/>
      <color rgb="FFC0000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9" tint="-0.249977111117893"/>
      <name val="Arial Narrow"/>
      <family val="2"/>
    </font>
    <font>
      <b/>
      <i/>
      <sz val="12"/>
      <color rgb="FFFF0000"/>
      <name val="Times New Roman"/>
      <family val="1"/>
    </font>
    <font>
      <b/>
      <i/>
      <sz val="10"/>
      <color rgb="FFFF0000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i/>
      <sz val="10"/>
      <name val="Times New Roman"/>
      <family val="1"/>
    </font>
    <font>
      <b/>
      <sz val="10"/>
      <color indexed="8"/>
      <name val="Arial Narrow"/>
      <family val="2"/>
    </font>
    <font>
      <b/>
      <sz val="10"/>
      <color rgb="FF0070C0"/>
      <name val="Arial Narrow"/>
      <family val="2"/>
    </font>
    <font>
      <b/>
      <sz val="10"/>
      <color theme="3" tint="0.39997558519241921"/>
      <name val="Arial Narrow"/>
      <family val="2"/>
    </font>
    <font>
      <b/>
      <sz val="10"/>
      <color rgb="FF00B050"/>
      <name val="Arial Narrow"/>
      <family val="2"/>
    </font>
    <font>
      <b/>
      <sz val="10"/>
      <color theme="6" tint="-0.249977111117893"/>
      <name val="Arial Narrow"/>
      <family val="2"/>
    </font>
    <font>
      <b/>
      <sz val="10"/>
      <color theme="6" tint="-0.499984740745262"/>
      <name val="Arial Narrow"/>
      <family val="2"/>
    </font>
    <font>
      <b/>
      <i/>
      <sz val="10"/>
      <color rgb="FFFF0000"/>
      <name val="Times New Roman"/>
      <family val="1"/>
    </font>
    <font>
      <b/>
      <sz val="10"/>
      <color indexed="10"/>
      <name val="Arial Narrow"/>
      <family val="2"/>
    </font>
    <font>
      <b/>
      <sz val="10"/>
      <color theme="5"/>
      <name val="Arial Narrow"/>
      <family val="2"/>
    </font>
    <font>
      <b/>
      <sz val="10"/>
      <color rgb="FFFF33CC"/>
      <name val="Arial Narrow"/>
      <family val="2"/>
    </font>
    <font>
      <sz val="10"/>
      <color theme="1"/>
      <name val="Calibri"/>
      <family val="2"/>
      <scheme val="minor"/>
    </font>
    <font>
      <b/>
      <sz val="10"/>
      <color rgb="FFF173E8"/>
      <name val="Arial Narrow"/>
      <family val="2"/>
    </font>
    <font>
      <sz val="11"/>
      <color rgb="FFF173E8"/>
      <name val="Arial Narrow"/>
      <family val="2"/>
    </font>
    <font>
      <b/>
      <sz val="11"/>
      <color rgb="FFF173E8"/>
      <name val="Arial Narrow"/>
      <family val="2"/>
    </font>
    <font>
      <sz val="11"/>
      <color rgb="FF00B050"/>
      <name val="Arial Narrow"/>
      <family val="2"/>
    </font>
    <font>
      <b/>
      <sz val="10"/>
      <color rgb="FFDA14B0"/>
      <name val="Arial Narrow"/>
      <family val="2"/>
    </font>
    <font>
      <sz val="11"/>
      <color rgb="FFDA14B0"/>
      <name val="Arial Narrow"/>
      <family val="2"/>
    </font>
    <font>
      <b/>
      <sz val="11"/>
      <color rgb="FFDA14B0"/>
      <name val="Arial Narrow"/>
      <family val="2"/>
    </font>
    <font>
      <b/>
      <sz val="10"/>
      <color rgb="FF008000"/>
      <name val="Arial Narrow"/>
      <family val="2"/>
    </font>
    <font>
      <sz val="11"/>
      <color rgb="FF008000"/>
      <name val="Arial Narrow"/>
      <family val="2"/>
    </font>
    <font>
      <b/>
      <sz val="11"/>
      <color rgb="FF008000"/>
      <name val="Arial Narrow"/>
      <family val="2"/>
    </font>
    <font>
      <b/>
      <sz val="10"/>
      <color rgb="FF0000FF"/>
      <name val="Arial Narrow"/>
      <family val="2"/>
    </font>
    <font>
      <b/>
      <sz val="11"/>
      <color rgb="FF0000FF"/>
      <name val="Arial Narrow"/>
      <family val="2"/>
    </font>
    <font>
      <b/>
      <sz val="10"/>
      <color rgb="FFFF00FF"/>
      <name val="Arial Narrow"/>
      <family val="2"/>
    </font>
    <font>
      <b/>
      <sz val="11"/>
      <color rgb="FFFF00FF"/>
      <name val="Arial Narrow"/>
      <family val="2"/>
    </font>
    <font>
      <b/>
      <sz val="10"/>
      <color rgb="FFFF9900"/>
      <name val="Arial Narrow"/>
      <family val="2"/>
    </font>
    <font>
      <sz val="11"/>
      <color rgb="FFFF9900"/>
      <name val="Arial Narrow"/>
      <family val="2"/>
    </font>
    <font>
      <b/>
      <sz val="11"/>
      <color rgb="FFFF9900"/>
      <name val="Arial Narrow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sz val="10"/>
      <color rgb="FF0000FF"/>
      <name val="Arial Narrow"/>
      <family val="2"/>
    </font>
    <font>
      <b/>
      <sz val="10"/>
      <color rgb="FFFF3399"/>
      <name val="Arial Narrow"/>
      <family val="2"/>
    </font>
    <font>
      <b/>
      <sz val="11"/>
      <color rgb="FFFF3399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name val="Calibri"/>
      <family val="2"/>
      <scheme val="minor"/>
    </font>
    <font>
      <i/>
      <sz val="12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  <xf numFmtId="0" fontId="4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41" fillId="0" borderId="0"/>
    <xf numFmtId="0" fontId="41" fillId="0" borderId="0"/>
    <xf numFmtId="0" fontId="40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  <xf numFmtId="0" fontId="4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41" fillId="0" borderId="0"/>
    <xf numFmtId="0" fontId="41" fillId="0" borderId="0"/>
    <xf numFmtId="0" fontId="40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1005">
    <xf numFmtId="0" fontId="0" fillId="0" borderId="0" xfId="0"/>
    <xf numFmtId="0" fontId="25" fillId="0" borderId="12" xfId="43" applyFont="1" applyBorder="1"/>
    <xf numFmtId="0" fontId="24" fillId="0" borderId="12" xfId="43" applyFont="1" applyBorder="1"/>
    <xf numFmtId="0" fontId="25" fillId="0" borderId="0" xfId="43" applyFont="1" applyBorder="1"/>
    <xf numFmtId="0" fontId="24" fillId="0" borderId="13" xfId="43" applyFont="1" applyBorder="1" applyAlignment="1"/>
    <xf numFmtId="41" fontId="24" fillId="0" borderId="14" xfId="43" applyNumberFormat="1" applyFont="1" applyBorder="1" applyAlignment="1"/>
    <xf numFmtId="0" fontId="25" fillId="0" borderId="13" xfId="43" applyFont="1" applyBorder="1" applyAlignment="1"/>
    <xf numFmtId="41" fontId="25" fillId="0" borderId="14" xfId="43" applyNumberFormat="1" applyFont="1" applyBorder="1" applyAlignment="1"/>
    <xf numFmtId="164" fontId="25" fillId="0" borderId="13" xfId="43" applyNumberFormat="1" applyFont="1" applyFill="1" applyBorder="1" applyAlignment="1"/>
    <xf numFmtId="0" fontId="25" fillId="0" borderId="16" xfId="43" applyFont="1" applyBorder="1" applyAlignment="1"/>
    <xf numFmtId="0" fontId="20" fillId="0" borderId="0" xfId="43" applyFont="1" applyBorder="1" applyAlignment="1">
      <alignment horizontal="center"/>
    </xf>
    <xf numFmtId="165" fontId="25" fillId="0" borderId="17" xfId="43" applyNumberFormat="1" applyFont="1" applyBorder="1"/>
    <xf numFmtId="165" fontId="24" fillId="0" borderId="18" xfId="43" applyNumberFormat="1" applyFont="1" applyBorder="1"/>
    <xf numFmtId="165" fontId="24" fillId="0" borderId="19" xfId="43" applyNumberFormat="1" applyFont="1" applyBorder="1"/>
    <xf numFmtId="165" fontId="25" fillId="0" borderId="18" xfId="43" applyNumberFormat="1" applyFont="1" applyBorder="1"/>
    <xf numFmtId="165" fontId="25" fillId="0" borderId="20" xfId="43" applyNumberFormat="1" applyFont="1" applyBorder="1"/>
    <xf numFmtId="0" fontId="24" fillId="0" borderId="24" xfId="43" applyFont="1" applyBorder="1"/>
    <xf numFmtId="0" fontId="24" fillId="0" borderId="25" xfId="43" applyFont="1" applyBorder="1"/>
    <xf numFmtId="0" fontId="25" fillId="0" borderId="26" xfId="43" applyFont="1" applyBorder="1"/>
    <xf numFmtId="0" fontId="25" fillId="0" borderId="27" xfId="43" applyFont="1" applyBorder="1"/>
    <xf numFmtId="0" fontId="25" fillId="0" borderId="28" xfId="43" applyFont="1" applyBorder="1"/>
    <xf numFmtId="0" fontId="25" fillId="0" borderId="23" xfId="43" applyFont="1" applyBorder="1"/>
    <xf numFmtId="0" fontId="25" fillId="0" borderId="29" xfId="43" applyFont="1" applyBorder="1"/>
    <xf numFmtId="0" fontId="24" fillId="0" borderId="26" xfId="43" applyFont="1" applyBorder="1"/>
    <xf numFmtId="165" fontId="25" fillId="0" borderId="36" xfId="43" applyNumberFormat="1" applyFont="1" applyBorder="1"/>
    <xf numFmtId="0" fontId="24" fillId="0" borderId="0" xfId="43" applyFont="1" applyBorder="1" applyAlignment="1">
      <alignment horizontal="center"/>
    </xf>
    <xf numFmtId="0" fontId="25" fillId="0" borderId="0" xfId="43" applyFont="1" applyBorder="1" applyAlignment="1"/>
    <xf numFmtId="0" fontId="27" fillId="0" borderId="37" xfId="43" applyFont="1" applyBorder="1" applyAlignment="1">
      <alignment horizontal="center"/>
    </xf>
    <xf numFmtId="0" fontId="27" fillId="0" borderId="38" xfId="43" applyFont="1" applyBorder="1" applyAlignment="1">
      <alignment horizontal="center"/>
    </xf>
    <xf numFmtId="0" fontId="24" fillId="0" borderId="0" xfId="43" applyFont="1" applyFill="1" applyBorder="1"/>
    <xf numFmtId="0" fontId="24" fillId="0" borderId="0" xfId="43" applyFont="1" applyFill="1" applyBorder="1" applyAlignment="1">
      <alignment horizontal="center"/>
    </xf>
    <xf numFmtId="0" fontId="25" fillId="0" borderId="12" xfId="43" applyFont="1" applyBorder="1" applyAlignment="1"/>
    <xf numFmtId="0" fontId="25" fillId="0" borderId="39" xfId="43" applyFont="1" applyBorder="1" applyAlignment="1"/>
    <xf numFmtId="41" fontId="25" fillId="0" borderId="39" xfId="43" applyNumberFormat="1" applyFont="1" applyBorder="1" applyAlignment="1"/>
    <xf numFmtId="0" fontId="25" fillId="0" borderId="40" xfId="43" applyFont="1" applyBorder="1" applyAlignment="1"/>
    <xf numFmtId="41" fontId="25" fillId="0" borderId="41" xfId="43" applyNumberFormat="1" applyFont="1" applyBorder="1" applyAlignment="1"/>
    <xf numFmtId="0" fontId="24" fillId="0" borderId="42" xfId="43" applyFont="1" applyBorder="1" applyAlignment="1"/>
    <xf numFmtId="0" fontId="24" fillId="0" borderId="40" xfId="43" applyFont="1" applyBorder="1" applyAlignment="1"/>
    <xf numFmtId="41" fontId="24" fillId="0" borderId="41" xfId="43" applyNumberFormat="1" applyFont="1" applyBorder="1" applyAlignment="1"/>
    <xf numFmtId="165" fontId="24" fillId="0" borderId="39" xfId="43" applyNumberFormat="1" applyFont="1" applyFill="1" applyBorder="1"/>
    <xf numFmtId="0" fontId="27" fillId="0" borderId="44" xfId="43" applyFont="1" applyFill="1" applyBorder="1" applyAlignment="1">
      <alignment horizontal="center"/>
    </xf>
    <xf numFmtId="0" fontId="25" fillId="0" borderId="0" xfId="43" applyFont="1" applyFill="1" applyBorder="1" applyAlignment="1"/>
    <xf numFmtId="0" fontId="25" fillId="0" borderId="39" xfId="43" applyFont="1" applyFill="1" applyBorder="1" applyAlignment="1"/>
    <xf numFmtId="0" fontId="25" fillId="0" borderId="12" xfId="43" applyFont="1" applyFill="1" applyBorder="1" applyAlignment="1"/>
    <xf numFmtId="0" fontId="24" fillId="24" borderId="51" xfId="43" applyFont="1" applyFill="1" applyBorder="1"/>
    <xf numFmtId="165" fontId="24" fillId="24" borderId="52" xfId="43" applyNumberFormat="1" applyFont="1" applyFill="1" applyBorder="1"/>
    <xf numFmtId="0" fontId="23" fillId="0" borderId="60" xfId="76" applyFont="1" applyFill="1" applyBorder="1" applyAlignment="1" applyProtection="1">
      <alignment horizontal="left" vertical="center"/>
    </xf>
    <xf numFmtId="0" fontId="21" fillId="0" borderId="53" xfId="76" applyFont="1" applyFill="1" applyBorder="1" applyAlignment="1" applyProtection="1">
      <alignment horizontal="left" vertical="center"/>
    </xf>
    <xf numFmtId="0" fontId="21" fillId="0" borderId="53" xfId="77" applyFont="1" applyFill="1" applyBorder="1" applyAlignment="1">
      <alignment vertical="center"/>
    </xf>
    <xf numFmtId="0" fontId="23" fillId="0" borderId="61" xfId="77" applyFont="1" applyFill="1" applyBorder="1" applyAlignment="1">
      <alignment vertical="center"/>
    </xf>
    <xf numFmtId="0" fontId="23" fillId="0" borderId="46" xfId="77" applyFont="1" applyFill="1" applyBorder="1" applyAlignment="1">
      <alignment vertical="center"/>
    </xf>
    <xf numFmtId="0" fontId="24" fillId="0" borderId="44" xfId="87" applyFont="1" applyFill="1" applyBorder="1" applyAlignment="1">
      <alignment horizontal="center"/>
    </xf>
    <xf numFmtId="0" fontId="24" fillId="0" borderId="37" xfId="87" applyFont="1" applyFill="1" applyBorder="1" applyAlignment="1">
      <alignment horizontal="center"/>
    </xf>
    <xf numFmtId="0" fontId="23" fillId="0" borderId="46" xfId="121" applyFont="1" applyFill="1" applyBorder="1" applyAlignment="1">
      <alignment horizontal="left" vertical="top"/>
    </xf>
    <xf numFmtId="0" fontId="25" fillId="0" borderId="46" xfId="87" applyFont="1" applyFill="1" applyBorder="1"/>
    <xf numFmtId="0" fontId="20" fillId="0" borderId="44" xfId="87" applyFont="1" applyFill="1" applyBorder="1"/>
    <xf numFmtId="0" fontId="20" fillId="0" borderId="53" xfId="87" applyFont="1" applyFill="1" applyBorder="1"/>
    <xf numFmtId="41" fontId="24" fillId="0" borderId="45" xfId="87" applyNumberFormat="1" applyFont="1" applyFill="1" applyBorder="1" applyAlignment="1">
      <alignment horizontal="center"/>
    </xf>
    <xf numFmtId="41" fontId="24" fillId="0" borderId="38" xfId="87" applyNumberFormat="1" applyFont="1" applyFill="1" applyBorder="1" applyAlignment="1">
      <alignment horizontal="center"/>
    </xf>
    <xf numFmtId="41" fontId="25" fillId="0" borderId="17" xfId="87" applyNumberFormat="1" applyFont="1" applyFill="1" applyBorder="1"/>
    <xf numFmtId="41" fontId="25" fillId="0" borderId="18" xfId="87" applyNumberFormat="1" applyFont="1" applyFill="1" applyBorder="1"/>
    <xf numFmtId="41" fontId="25" fillId="0" borderId="36" xfId="87" applyNumberFormat="1" applyFont="1" applyFill="1" applyBorder="1"/>
    <xf numFmtId="41" fontId="25" fillId="0" borderId="22" xfId="87" applyNumberFormat="1" applyFont="1" applyFill="1" applyBorder="1"/>
    <xf numFmtId="41" fontId="25" fillId="0" borderId="21" xfId="87" applyNumberFormat="1" applyFont="1" applyFill="1" applyBorder="1"/>
    <xf numFmtId="41" fontId="23" fillId="0" borderId="18" xfId="120" applyNumberFormat="1" applyFont="1" applyFill="1" applyBorder="1" applyAlignment="1" applyProtection="1">
      <alignment horizontal="left" vertical="center"/>
    </xf>
    <xf numFmtId="41" fontId="23" fillId="0" borderId="18" xfId="121" applyNumberFormat="1" applyFont="1" applyFill="1" applyBorder="1" applyAlignment="1">
      <alignment horizontal="left" vertical="top"/>
    </xf>
    <xf numFmtId="0" fontId="23" fillId="0" borderId="46" xfId="87" applyFont="1" applyFill="1" applyBorder="1" applyAlignment="1">
      <alignment horizontal="left"/>
    </xf>
    <xf numFmtId="0" fontId="23" fillId="0" borderId="60" xfId="87" applyFont="1" applyFill="1" applyBorder="1" applyAlignment="1">
      <alignment horizontal="left"/>
    </xf>
    <xf numFmtId="0" fontId="23" fillId="0" borderId="61" xfId="87" applyFont="1" applyFill="1" applyBorder="1" applyAlignment="1">
      <alignment horizontal="left"/>
    </xf>
    <xf numFmtId="0" fontId="21" fillId="0" borderId="62" xfId="87" applyFont="1" applyFill="1" applyBorder="1" applyAlignment="1">
      <alignment horizontal="left"/>
    </xf>
    <xf numFmtId="41" fontId="24" fillId="0" borderId="34" xfId="87" applyNumberFormat="1" applyFont="1" applyFill="1" applyBorder="1"/>
    <xf numFmtId="0" fontId="21" fillId="0" borderId="53" xfId="87" applyFont="1" applyFill="1" applyBorder="1" applyAlignment="1">
      <alignment horizontal="left"/>
    </xf>
    <xf numFmtId="41" fontId="24" fillId="0" borderId="19" xfId="87" applyNumberFormat="1" applyFont="1" applyFill="1" applyBorder="1"/>
    <xf numFmtId="0" fontId="23" fillId="0" borderId="65" xfId="87" applyFont="1" applyFill="1" applyBorder="1" applyAlignment="1">
      <alignment horizontal="left"/>
    </xf>
    <xf numFmtId="166" fontId="21" fillId="0" borderId="53" xfId="87" applyNumberFormat="1" applyFont="1" applyFill="1" applyBorder="1" applyAlignment="1">
      <alignment horizontal="left"/>
    </xf>
    <xf numFmtId="0" fontId="23" fillId="0" borderId="68" xfId="87" applyFont="1" applyFill="1" applyBorder="1" applyAlignment="1">
      <alignment horizontal="left"/>
    </xf>
    <xf numFmtId="0" fontId="21" fillId="0" borderId="10" xfId="87" applyFont="1" applyFill="1" applyBorder="1" applyAlignment="1">
      <alignment horizontal="left"/>
    </xf>
    <xf numFmtId="41" fontId="24" fillId="0" borderId="33" xfId="87" applyNumberFormat="1" applyFont="1" applyFill="1" applyBorder="1"/>
    <xf numFmtId="0" fontId="21" fillId="0" borderId="70" xfId="87" applyFont="1" applyFill="1" applyBorder="1" applyAlignment="1">
      <alignment horizontal="left"/>
    </xf>
    <xf numFmtId="41" fontId="23" fillId="0" borderId="17" xfId="120" applyNumberFormat="1" applyFont="1" applyFill="1" applyBorder="1" applyAlignment="1" applyProtection="1">
      <alignment horizontal="left" vertical="center"/>
    </xf>
    <xf numFmtId="41" fontId="21" fillId="0" borderId="71" xfId="120" applyNumberFormat="1" applyFont="1" applyFill="1" applyBorder="1" applyAlignment="1" applyProtection="1">
      <alignment horizontal="left" vertical="center" wrapText="1"/>
    </xf>
    <xf numFmtId="41" fontId="21" fillId="0" borderId="19" xfId="120" applyNumberFormat="1" applyFont="1" applyFill="1" applyBorder="1" applyAlignment="1" applyProtection="1">
      <alignment horizontal="left" vertical="center" wrapText="1"/>
    </xf>
    <xf numFmtId="41" fontId="23" fillId="0" borderId="36" xfId="120" applyNumberFormat="1" applyFont="1" applyFill="1" applyBorder="1" applyAlignment="1" applyProtection="1">
      <alignment horizontal="left" vertical="center"/>
    </xf>
    <xf numFmtId="0" fontId="21" fillId="0" borderId="65" xfId="87" applyFont="1" applyFill="1" applyBorder="1" applyAlignment="1">
      <alignment horizontal="left"/>
    </xf>
    <xf numFmtId="41" fontId="21" fillId="0" borderId="19" xfId="120" applyNumberFormat="1" applyFont="1" applyFill="1" applyBorder="1" applyAlignment="1" applyProtection="1">
      <alignment horizontal="left" vertical="center"/>
    </xf>
    <xf numFmtId="0" fontId="24" fillId="0" borderId="72" xfId="87" applyFont="1" applyFill="1" applyBorder="1" applyAlignment="1">
      <alignment horizontal="center"/>
    </xf>
    <xf numFmtId="0" fontId="24" fillId="0" borderId="73" xfId="87" applyFont="1" applyFill="1" applyBorder="1" applyAlignment="1">
      <alignment horizontal="center"/>
    </xf>
    <xf numFmtId="166" fontId="21" fillId="0" borderId="29" xfId="87" applyNumberFormat="1" applyFont="1" applyFill="1" applyBorder="1" applyAlignment="1">
      <alignment horizontal="left"/>
    </xf>
    <xf numFmtId="166" fontId="21" fillId="0" borderId="25" xfId="87" applyNumberFormat="1" applyFont="1" applyFill="1" applyBorder="1" applyAlignment="1">
      <alignment horizontal="left"/>
    </xf>
    <xf numFmtId="166" fontId="21" fillId="0" borderId="74" xfId="87" applyNumberFormat="1" applyFont="1" applyFill="1" applyBorder="1" applyAlignment="1">
      <alignment horizontal="left"/>
    </xf>
    <xf numFmtId="166" fontId="23" fillId="0" borderId="26" xfId="87" applyNumberFormat="1" applyFont="1" applyFill="1" applyBorder="1" applyAlignment="1">
      <alignment horizontal="left"/>
    </xf>
    <xf numFmtId="166" fontId="23" fillId="0" borderId="24" xfId="87" applyNumberFormat="1" applyFont="1" applyFill="1" applyBorder="1" applyAlignment="1">
      <alignment horizontal="left"/>
    </xf>
    <xf numFmtId="166" fontId="23" fillId="0" borderId="29" xfId="87" applyNumberFormat="1" applyFont="1" applyFill="1" applyBorder="1" applyAlignment="1">
      <alignment horizontal="left"/>
    </xf>
    <xf numFmtId="166" fontId="23" fillId="0" borderId="27" xfId="87" applyNumberFormat="1" applyFont="1" applyFill="1" applyBorder="1" applyAlignment="1">
      <alignment horizontal="left"/>
    </xf>
    <xf numFmtId="166" fontId="23" fillId="0" borderId="23" xfId="87" applyNumberFormat="1" applyFont="1" applyFill="1" applyBorder="1" applyAlignment="1">
      <alignment horizontal="left"/>
    </xf>
    <xf numFmtId="166" fontId="21" fillId="0" borderId="75" xfId="87" applyNumberFormat="1" applyFont="1" applyFill="1" applyBorder="1" applyAlignment="1">
      <alignment horizontal="left"/>
    </xf>
    <xf numFmtId="166" fontId="21" fillId="0" borderId="27" xfId="87" applyNumberFormat="1" applyFont="1" applyFill="1" applyBorder="1" applyAlignment="1">
      <alignment horizontal="left"/>
    </xf>
    <xf numFmtId="166" fontId="21" fillId="0" borderId="76" xfId="87" applyNumberFormat="1" applyFont="1" applyFill="1" applyBorder="1" applyAlignment="1">
      <alignment horizontal="left"/>
    </xf>
    <xf numFmtId="49" fontId="23" fillId="0" borderId="27" xfId="120" applyNumberFormat="1" applyFont="1" applyFill="1" applyBorder="1" applyAlignment="1" applyProtection="1">
      <alignment horizontal="left" vertical="center"/>
    </xf>
    <xf numFmtId="49" fontId="21" fillId="0" borderId="27" xfId="120" applyNumberFormat="1" applyFont="1" applyFill="1" applyBorder="1" applyAlignment="1" applyProtection="1">
      <alignment horizontal="left" vertical="center"/>
    </xf>
    <xf numFmtId="49" fontId="21" fillId="0" borderId="27" xfId="121" applyNumberFormat="1" applyFont="1" applyFill="1" applyBorder="1" applyAlignment="1">
      <alignment vertical="center"/>
    </xf>
    <xf numFmtId="49" fontId="23" fillId="0" borderId="27" xfId="121" applyNumberFormat="1" applyFont="1" applyFill="1" applyBorder="1" applyAlignment="1">
      <alignment horizontal="left" vertical="top"/>
    </xf>
    <xf numFmtId="0" fontId="23" fillId="0" borderId="60" xfId="120" applyFont="1" applyFill="1" applyBorder="1" applyAlignment="1" applyProtection="1">
      <alignment horizontal="left" vertical="center"/>
    </xf>
    <xf numFmtId="49" fontId="23" fillId="0" borderId="26" xfId="120" applyNumberFormat="1" applyFont="1" applyFill="1" applyBorder="1" applyAlignment="1" applyProtection="1">
      <alignment horizontal="left" vertical="center"/>
    </xf>
    <xf numFmtId="49" fontId="21" fillId="0" borderId="25" xfId="120" applyNumberFormat="1" applyFont="1" applyFill="1" applyBorder="1" applyAlignment="1" applyProtection="1">
      <alignment horizontal="left" vertical="center"/>
    </xf>
    <xf numFmtId="0" fontId="21" fillId="0" borderId="53" xfId="120" applyFont="1" applyFill="1" applyBorder="1" applyAlignment="1" applyProtection="1">
      <alignment horizontal="left" vertical="center"/>
    </xf>
    <xf numFmtId="49" fontId="23" fillId="0" borderId="46" xfId="120" applyNumberFormat="1" applyFont="1" applyFill="1" applyBorder="1" applyAlignment="1" applyProtection="1">
      <alignment horizontal="left" vertical="center"/>
    </xf>
    <xf numFmtId="0" fontId="23" fillId="0" borderId="78" xfId="87" applyFont="1" applyFill="1" applyBorder="1" applyAlignment="1">
      <alignment horizontal="left"/>
    </xf>
    <xf numFmtId="49" fontId="21" fillId="26" borderId="51" xfId="120" applyNumberFormat="1" applyFont="1" applyFill="1" applyBorder="1" applyAlignment="1" applyProtection="1">
      <alignment horizontal="left" vertical="center"/>
    </xf>
    <xf numFmtId="0" fontId="21" fillId="26" borderId="79" xfId="87" applyFont="1" applyFill="1" applyBorder="1" applyAlignment="1">
      <alignment horizontal="left"/>
    </xf>
    <xf numFmtId="49" fontId="21" fillId="0" borderId="26" xfId="120" applyNumberFormat="1" applyFont="1" applyFill="1" applyBorder="1" applyAlignment="1" applyProtection="1">
      <alignment horizontal="left" vertical="center"/>
    </xf>
    <xf numFmtId="49" fontId="21" fillId="0" borderId="76" xfId="120" applyNumberFormat="1" applyFont="1" applyFill="1" applyBorder="1" applyAlignment="1" applyProtection="1">
      <alignment horizontal="left" vertical="center"/>
    </xf>
    <xf numFmtId="41" fontId="21" fillId="0" borderId="71" xfId="120" applyNumberFormat="1" applyFont="1" applyFill="1" applyBorder="1" applyAlignment="1" applyProtection="1">
      <alignment horizontal="left" vertical="center"/>
    </xf>
    <xf numFmtId="49" fontId="23" fillId="0" borderId="24" xfId="120" applyNumberFormat="1" applyFont="1" applyFill="1" applyBorder="1" applyAlignment="1" applyProtection="1">
      <alignment horizontal="left" vertical="center"/>
    </xf>
    <xf numFmtId="49" fontId="21" fillId="0" borderId="74" xfId="120" applyNumberFormat="1" applyFont="1" applyFill="1" applyBorder="1" applyAlignment="1" applyProtection="1">
      <alignment horizontal="left" vertical="center"/>
    </xf>
    <xf numFmtId="0" fontId="21" fillId="0" borderId="11" xfId="87" applyFont="1" applyFill="1" applyBorder="1" applyAlignment="1">
      <alignment horizontal="left"/>
    </xf>
    <xf numFmtId="41" fontId="21" fillId="0" borderId="34" xfId="120" applyNumberFormat="1" applyFont="1" applyFill="1" applyBorder="1" applyAlignment="1" applyProtection="1">
      <alignment horizontal="left" vertical="center"/>
    </xf>
    <xf numFmtId="49" fontId="23" fillId="0" borderId="23" xfId="120" applyNumberFormat="1" applyFont="1" applyFill="1" applyBorder="1" applyAlignment="1" applyProtection="1">
      <alignment horizontal="left" vertical="center"/>
    </xf>
    <xf numFmtId="41" fontId="23" fillId="0" borderId="21" xfId="120" applyNumberFormat="1" applyFont="1" applyFill="1" applyBorder="1" applyAlignment="1" applyProtection="1">
      <alignment horizontal="left" vertical="center"/>
    </xf>
    <xf numFmtId="49" fontId="23" fillId="0" borderId="25" xfId="120" applyNumberFormat="1" applyFont="1" applyFill="1" applyBorder="1" applyAlignment="1" applyProtection="1">
      <alignment horizontal="left" vertical="center"/>
    </xf>
    <xf numFmtId="49" fontId="21" fillId="27" borderId="51" xfId="120" applyNumberFormat="1" applyFont="1" applyFill="1" applyBorder="1" applyAlignment="1" applyProtection="1">
      <alignment horizontal="left" vertical="center"/>
    </xf>
    <xf numFmtId="0" fontId="21" fillId="27" borderId="79" xfId="120" applyFont="1" applyFill="1" applyBorder="1" applyAlignment="1" applyProtection="1">
      <alignment horizontal="left" vertical="center"/>
    </xf>
    <xf numFmtId="49" fontId="21" fillId="0" borderId="26" xfId="120" applyNumberFormat="1" applyFont="1" applyFill="1" applyBorder="1" applyAlignment="1" applyProtection="1">
      <alignment vertical="center"/>
    </xf>
    <xf numFmtId="41" fontId="23" fillId="0" borderId="34" xfId="120" applyNumberFormat="1" applyFont="1" applyFill="1" applyBorder="1" applyAlignment="1" applyProtection="1">
      <alignment horizontal="left" vertical="center"/>
    </xf>
    <xf numFmtId="49" fontId="21" fillId="0" borderId="23" xfId="120" applyNumberFormat="1" applyFont="1" applyFill="1" applyBorder="1" applyAlignment="1" applyProtection="1">
      <alignment horizontal="left" vertical="center"/>
    </xf>
    <xf numFmtId="49" fontId="24" fillId="0" borderId="26" xfId="87" applyNumberFormat="1" applyFont="1" applyFill="1" applyBorder="1" applyAlignment="1" applyProtection="1">
      <alignment horizontal="left" vertical="center"/>
    </xf>
    <xf numFmtId="49" fontId="24" fillId="0" borderId="25" xfId="87" applyNumberFormat="1" applyFont="1" applyFill="1" applyBorder="1" applyAlignment="1"/>
    <xf numFmtId="0" fontId="24" fillId="0" borderId="53" xfId="87" applyFont="1" applyFill="1" applyBorder="1" applyAlignment="1"/>
    <xf numFmtId="41" fontId="24" fillId="0" borderId="19" xfId="87" applyNumberFormat="1" applyFont="1" applyFill="1" applyBorder="1" applyAlignment="1"/>
    <xf numFmtId="0" fontId="25" fillId="0" borderId="61" xfId="87" applyFont="1" applyFill="1" applyBorder="1" applyAlignment="1" applyProtection="1">
      <alignment horizontal="left" vertical="center"/>
    </xf>
    <xf numFmtId="41" fontId="25" fillId="0" borderId="17" xfId="87" applyNumberFormat="1" applyFont="1" applyFill="1" applyBorder="1" applyAlignment="1" applyProtection="1">
      <alignment horizontal="left" vertical="center"/>
    </xf>
    <xf numFmtId="49" fontId="25" fillId="0" borderId="26" xfId="87" applyNumberFormat="1" applyFont="1" applyFill="1" applyBorder="1" applyAlignment="1">
      <alignment horizontal="left" vertical="center"/>
    </xf>
    <xf numFmtId="0" fontId="25" fillId="0" borderId="61" xfId="87" applyFont="1" applyFill="1" applyBorder="1" applyAlignment="1">
      <alignment horizontal="left" vertical="center"/>
    </xf>
    <xf numFmtId="41" fontId="25" fillId="0" borderId="17" xfId="87" applyNumberFormat="1" applyFont="1" applyFill="1" applyBorder="1" applyAlignment="1">
      <alignment horizontal="left" vertical="center"/>
    </xf>
    <xf numFmtId="49" fontId="24" fillId="0" borderId="25" xfId="87" applyNumberFormat="1" applyFont="1" applyFill="1" applyBorder="1" applyAlignment="1" applyProtection="1">
      <alignment horizontal="left" vertical="center"/>
    </xf>
    <xf numFmtId="0" fontId="24" fillId="0" borderId="53" xfId="87" applyFont="1" applyFill="1" applyBorder="1" applyAlignment="1" applyProtection="1">
      <alignment horizontal="left" vertical="center"/>
    </xf>
    <xf numFmtId="41" fontId="24" fillId="0" borderId="19" xfId="87" applyNumberFormat="1" applyFont="1" applyFill="1" applyBorder="1" applyAlignment="1" applyProtection="1">
      <alignment horizontal="left" vertical="center"/>
    </xf>
    <xf numFmtId="49" fontId="21" fillId="0" borderId="26" xfId="121" applyNumberFormat="1" applyFont="1" applyFill="1" applyBorder="1" applyAlignment="1">
      <alignment vertical="center"/>
    </xf>
    <xf numFmtId="49" fontId="23" fillId="0" borderId="26" xfId="121" applyNumberFormat="1" applyFont="1" applyFill="1" applyBorder="1" applyAlignment="1">
      <alignment horizontal="left" vertical="top"/>
    </xf>
    <xf numFmtId="0" fontId="23" fillId="0" borderId="61" xfId="121" applyFont="1" applyFill="1" applyBorder="1" applyAlignment="1">
      <alignment horizontal="left" vertical="top"/>
    </xf>
    <xf numFmtId="41" fontId="23" fillId="0" borderId="17" xfId="121" applyNumberFormat="1" applyFont="1" applyFill="1" applyBorder="1" applyAlignment="1">
      <alignment horizontal="left" vertical="top"/>
    </xf>
    <xf numFmtId="49" fontId="21" fillId="0" borderId="25" xfId="121" applyNumberFormat="1" applyFont="1" applyFill="1" applyBorder="1" applyAlignment="1">
      <alignment vertical="center"/>
    </xf>
    <xf numFmtId="0" fontId="21" fillId="0" borderId="53" xfId="121" applyFont="1" applyFill="1" applyBorder="1" applyAlignment="1">
      <alignment vertical="center"/>
    </xf>
    <xf numFmtId="41" fontId="21" fillId="0" borderId="19" xfId="121" applyNumberFormat="1" applyFont="1" applyFill="1" applyBorder="1" applyAlignment="1">
      <alignment vertical="center"/>
    </xf>
    <xf numFmtId="49" fontId="23" fillId="0" borderId="24" xfId="121" applyNumberFormat="1" applyFont="1" applyFill="1" applyBorder="1" applyAlignment="1">
      <alignment horizontal="left" vertical="top"/>
    </xf>
    <xf numFmtId="41" fontId="23" fillId="0" borderId="36" xfId="121" applyNumberFormat="1" applyFont="1" applyFill="1" applyBorder="1" applyAlignment="1">
      <alignment horizontal="left" vertical="top"/>
    </xf>
    <xf numFmtId="49" fontId="24" fillId="0" borderId="72" xfId="121" applyNumberFormat="1" applyFont="1" applyFill="1" applyBorder="1" applyAlignment="1">
      <alignment horizontal="left" vertical="center"/>
    </xf>
    <xf numFmtId="0" fontId="24" fillId="0" borderId="44" xfId="121" applyFont="1" applyFill="1" applyBorder="1" applyAlignment="1">
      <alignment horizontal="left" vertical="center"/>
    </xf>
    <xf numFmtId="41" fontId="24" fillId="0" borderId="45" xfId="121" applyNumberFormat="1" applyFont="1" applyFill="1" applyBorder="1" applyAlignment="1">
      <alignment horizontal="left" vertical="center"/>
    </xf>
    <xf numFmtId="49" fontId="24" fillId="0" borderId="25" xfId="121" applyNumberFormat="1" applyFont="1" applyFill="1" applyBorder="1" applyAlignment="1">
      <alignment horizontal="left" vertical="center"/>
    </xf>
    <xf numFmtId="0" fontId="24" fillId="0" borderId="53" xfId="121" applyFont="1" applyFill="1" applyBorder="1" applyAlignment="1">
      <alignment horizontal="left" vertical="center"/>
    </xf>
    <xf numFmtId="41" fontId="24" fillId="0" borderId="19" xfId="121" applyNumberFormat="1" applyFont="1" applyFill="1" applyBorder="1" applyAlignment="1">
      <alignment horizontal="left" vertical="center"/>
    </xf>
    <xf numFmtId="49" fontId="25" fillId="0" borderId="26" xfId="121" applyNumberFormat="1" applyFont="1" applyFill="1" applyBorder="1" applyAlignment="1">
      <alignment horizontal="left" vertical="center"/>
    </xf>
    <xf numFmtId="41" fontId="25" fillId="0" borderId="17" xfId="121" applyNumberFormat="1" applyFont="1" applyFill="1" applyBorder="1" applyAlignment="1">
      <alignment horizontal="left" vertical="center"/>
    </xf>
    <xf numFmtId="49" fontId="25" fillId="0" borderId="27" xfId="121" applyNumberFormat="1" applyFont="1" applyFill="1" applyBorder="1" applyAlignment="1">
      <alignment horizontal="left" vertical="center"/>
    </xf>
    <xf numFmtId="0" fontId="25" fillId="0" borderId="46" xfId="121" applyFont="1" applyFill="1" applyBorder="1" applyAlignment="1">
      <alignment horizontal="left" vertical="center"/>
    </xf>
    <xf numFmtId="41" fontId="25" fillId="0" borderId="18" xfId="121" applyNumberFormat="1" applyFont="1" applyFill="1" applyBorder="1" applyAlignment="1">
      <alignment horizontal="left" vertical="center"/>
    </xf>
    <xf numFmtId="164" fontId="24" fillId="0" borderId="53" xfId="87" applyNumberFormat="1" applyFont="1" applyFill="1" applyBorder="1" applyAlignment="1"/>
    <xf numFmtId="164" fontId="25" fillId="0" borderId="61" xfId="87" applyNumberFormat="1" applyFont="1" applyFill="1" applyBorder="1"/>
    <xf numFmtId="164" fontId="25" fillId="0" borderId="46" xfId="87" applyNumberFormat="1" applyFont="1" applyFill="1" applyBorder="1"/>
    <xf numFmtId="49" fontId="21" fillId="0" borderId="25" xfId="121" applyNumberFormat="1" applyFont="1" applyFill="1" applyBorder="1" applyAlignment="1">
      <alignment horizontal="left" vertical="top"/>
    </xf>
    <xf numFmtId="41" fontId="21" fillId="0" borderId="19" xfId="121" applyNumberFormat="1" applyFont="1" applyFill="1" applyBorder="1" applyAlignment="1">
      <alignment horizontal="left" vertical="top"/>
    </xf>
    <xf numFmtId="49" fontId="21" fillId="0" borderId="74" xfId="121" applyNumberFormat="1" applyFont="1" applyFill="1" applyBorder="1" applyAlignment="1">
      <alignment horizontal="left" vertical="top"/>
    </xf>
    <xf numFmtId="41" fontId="21" fillId="0" borderId="34" xfId="121" applyNumberFormat="1" applyFont="1" applyFill="1" applyBorder="1" applyAlignment="1">
      <alignment horizontal="left" vertical="top"/>
    </xf>
    <xf numFmtId="49" fontId="23" fillId="0" borderId="25" xfId="121" applyNumberFormat="1" applyFont="1" applyFill="1" applyBorder="1" applyAlignment="1">
      <alignment horizontal="left" vertical="top"/>
    </xf>
    <xf numFmtId="49" fontId="23" fillId="0" borderId="23" xfId="121" applyNumberFormat="1" applyFont="1" applyFill="1" applyBorder="1" applyAlignment="1">
      <alignment horizontal="left" vertical="top"/>
    </xf>
    <xf numFmtId="41" fontId="23" fillId="0" borderId="21" xfId="121" applyNumberFormat="1" applyFont="1" applyFill="1" applyBorder="1" applyAlignment="1">
      <alignment horizontal="left" vertical="top"/>
    </xf>
    <xf numFmtId="41" fontId="23" fillId="0" borderId="34" xfId="121" applyNumberFormat="1" applyFont="1" applyFill="1" applyBorder="1" applyAlignment="1">
      <alignment horizontal="left" vertical="top"/>
    </xf>
    <xf numFmtId="49" fontId="23" fillId="0" borderId="29" xfId="121" applyNumberFormat="1" applyFont="1" applyFill="1" applyBorder="1" applyAlignment="1">
      <alignment horizontal="left" vertical="top"/>
    </xf>
    <xf numFmtId="41" fontId="23" fillId="0" borderId="22" xfId="121" applyNumberFormat="1" applyFont="1" applyFill="1" applyBorder="1" applyAlignment="1">
      <alignment horizontal="left" vertical="top"/>
    </xf>
    <xf numFmtId="0" fontId="21" fillId="0" borderId="53" xfId="121" applyFont="1" applyFill="1" applyBorder="1" applyAlignment="1">
      <alignment horizontal="left" vertical="top"/>
    </xf>
    <xf numFmtId="164" fontId="25" fillId="0" borderId="46" xfId="87" applyNumberFormat="1" applyFont="1" applyFill="1" applyBorder="1" applyAlignment="1"/>
    <xf numFmtId="164" fontId="24" fillId="0" borderId="53" xfId="87" applyNumberFormat="1" applyFont="1" applyFill="1" applyBorder="1"/>
    <xf numFmtId="0" fontId="23" fillId="0" borderId="68" xfId="121" applyFont="1" applyFill="1" applyBorder="1" applyAlignment="1">
      <alignment horizontal="left" vertical="top"/>
    </xf>
    <xf numFmtId="49" fontId="21" fillId="0" borderId="27" xfId="121" applyNumberFormat="1" applyFont="1" applyFill="1" applyBorder="1" applyAlignment="1">
      <alignment horizontal="left" vertical="top"/>
    </xf>
    <xf numFmtId="164" fontId="25" fillId="0" borderId="61" xfId="87" applyNumberFormat="1" applyFont="1" applyFill="1" applyBorder="1" applyAlignment="1"/>
    <xf numFmtId="164" fontId="24" fillId="0" borderId="11" xfId="87" applyNumberFormat="1" applyFont="1" applyFill="1" applyBorder="1" applyAlignment="1"/>
    <xf numFmtId="49" fontId="29" fillId="0" borderId="76" xfId="121" applyNumberFormat="1" applyFont="1" applyFill="1" applyBorder="1" applyAlignment="1">
      <alignment horizontal="left" vertical="top"/>
    </xf>
    <xf numFmtId="0" fontId="29" fillId="0" borderId="70" xfId="121" applyFont="1" applyFill="1" applyBorder="1" applyAlignment="1">
      <alignment horizontal="left" vertical="top"/>
    </xf>
    <xf numFmtId="41" fontId="29" fillId="0" borderId="71" xfId="121" applyNumberFormat="1" applyFont="1" applyFill="1" applyBorder="1" applyAlignment="1">
      <alignment horizontal="left" vertical="top"/>
    </xf>
    <xf numFmtId="49" fontId="30" fillId="0" borderId="81" xfId="121" applyNumberFormat="1" applyFont="1" applyFill="1" applyBorder="1" applyAlignment="1">
      <alignment horizontal="left" vertical="top"/>
    </xf>
    <xf numFmtId="0" fontId="30" fillId="0" borderId="82" xfId="121" applyFont="1" applyFill="1" applyBorder="1" applyAlignment="1">
      <alignment horizontal="left" vertical="top"/>
    </xf>
    <xf numFmtId="41" fontId="30" fillId="0" borderId="83" xfId="121" applyNumberFormat="1" applyFont="1" applyFill="1" applyBorder="1" applyAlignment="1">
      <alignment horizontal="left" vertical="top"/>
    </xf>
    <xf numFmtId="41" fontId="23" fillId="0" borderId="17" xfId="121" applyNumberFormat="1" applyFont="1" applyFill="1" applyBorder="1" applyAlignment="1">
      <alignment vertical="center"/>
    </xf>
    <xf numFmtId="49" fontId="21" fillId="0" borderId="25" xfId="121" applyNumberFormat="1" applyFont="1" applyFill="1" applyBorder="1" applyAlignment="1">
      <alignment vertical="top"/>
    </xf>
    <xf numFmtId="0" fontId="23" fillId="0" borderId="61" xfId="121" applyFont="1" applyFill="1" applyBorder="1" applyAlignment="1">
      <alignment vertical="center"/>
    </xf>
    <xf numFmtId="0" fontId="23" fillId="0" borderId="46" xfId="121" applyFont="1" applyFill="1" applyBorder="1" applyAlignment="1">
      <alignment vertical="center"/>
    </xf>
    <xf numFmtId="49" fontId="23" fillId="0" borderId="26" xfId="121" applyNumberFormat="1" applyFont="1" applyFill="1" applyBorder="1" applyAlignment="1">
      <alignment vertical="center"/>
    </xf>
    <xf numFmtId="49" fontId="23" fillId="0" borderId="27" xfId="121" applyNumberFormat="1" applyFont="1" applyFill="1" applyBorder="1" applyAlignment="1">
      <alignment vertical="center"/>
    </xf>
    <xf numFmtId="41" fontId="23" fillId="0" borderId="18" xfId="121" applyNumberFormat="1" applyFont="1" applyFill="1" applyBorder="1" applyAlignment="1">
      <alignment vertical="center"/>
    </xf>
    <xf numFmtId="49" fontId="21" fillId="29" borderId="72" xfId="121" applyNumberFormat="1" applyFont="1" applyFill="1" applyBorder="1" applyAlignment="1">
      <alignment horizontal="left" vertical="top"/>
    </xf>
    <xf numFmtId="0" fontId="21" fillId="29" borderId="44" xfId="121" applyFont="1" applyFill="1" applyBorder="1" applyAlignment="1">
      <alignment horizontal="left" vertical="top"/>
    </xf>
    <xf numFmtId="164" fontId="24" fillId="0" borderId="53" xfId="87" applyNumberFormat="1" applyFont="1" applyFill="1" applyBorder="1" applyAlignment="1">
      <alignment horizontal="left"/>
    </xf>
    <xf numFmtId="166" fontId="23" fillId="0" borderId="25" xfId="87" applyNumberFormat="1" applyFont="1" applyFill="1" applyBorder="1" applyAlignment="1">
      <alignment horizontal="left"/>
    </xf>
    <xf numFmtId="0" fontId="25" fillId="0" borderId="84" xfId="121" applyFont="1" applyFill="1" applyBorder="1" applyAlignment="1">
      <alignment horizontal="left" vertical="center"/>
    </xf>
    <xf numFmtId="0" fontId="25" fillId="0" borderId="85" xfId="121" applyFont="1" applyFill="1" applyBorder="1" applyAlignment="1">
      <alignment horizontal="left" vertical="center"/>
    </xf>
    <xf numFmtId="0" fontId="25" fillId="0" borderId="86" xfId="121" applyFont="1" applyFill="1" applyBorder="1" applyAlignment="1">
      <alignment horizontal="left" vertical="center"/>
    </xf>
    <xf numFmtId="0" fontId="24" fillId="0" borderId="87" xfId="121" applyFont="1" applyFill="1" applyBorder="1" applyAlignment="1">
      <alignment horizontal="left" vertical="center"/>
    </xf>
    <xf numFmtId="166" fontId="34" fillId="0" borderId="25" xfId="87" applyNumberFormat="1" applyFont="1" applyFill="1" applyBorder="1" applyAlignment="1">
      <alignment horizontal="left"/>
    </xf>
    <xf numFmtId="0" fontId="34" fillId="0" borderId="53" xfId="87" applyFont="1" applyFill="1" applyBorder="1" applyAlignment="1">
      <alignment horizontal="left"/>
    </xf>
    <xf numFmtId="41" fontId="34" fillId="0" borderId="19" xfId="87" applyNumberFormat="1" applyFont="1" applyFill="1" applyBorder="1"/>
    <xf numFmtId="166" fontId="23" fillId="0" borderId="74" xfId="87" applyNumberFormat="1" applyFont="1" applyFill="1" applyBorder="1" applyAlignment="1">
      <alignment horizontal="left"/>
    </xf>
    <xf numFmtId="0" fontId="28" fillId="0" borderId="51" xfId="87" applyFont="1" applyFill="1" applyBorder="1"/>
    <xf numFmtId="0" fontId="27" fillId="24" borderId="79" xfId="87" applyFont="1" applyFill="1" applyBorder="1"/>
    <xf numFmtId="166" fontId="38" fillId="0" borderId="25" xfId="87" applyNumberFormat="1" applyFont="1" applyFill="1" applyBorder="1" applyAlignment="1">
      <alignment horizontal="left"/>
    </xf>
    <xf numFmtId="0" fontId="39" fillId="0" borderId="53" xfId="87" applyFont="1" applyFill="1" applyBorder="1"/>
    <xf numFmtId="166" fontId="31" fillId="0" borderId="25" xfId="87" applyNumberFormat="1" applyFont="1" applyFill="1" applyBorder="1" applyAlignment="1">
      <alignment horizontal="left"/>
    </xf>
    <xf numFmtId="0" fontId="31" fillId="0" borderId="53" xfId="87" applyFont="1" applyFill="1" applyBorder="1" applyAlignment="1">
      <alignment horizontal="left"/>
    </xf>
    <xf numFmtId="41" fontId="31" fillId="0" borderId="19" xfId="87" applyNumberFormat="1" applyFont="1" applyFill="1" applyBorder="1"/>
    <xf numFmtId="166" fontId="24" fillId="0" borderId="25" xfId="87" applyNumberFormat="1" applyFont="1" applyFill="1" applyBorder="1" applyAlignment="1">
      <alignment horizontal="left"/>
    </xf>
    <xf numFmtId="0" fontId="24" fillId="0" borderId="53" xfId="87" applyFont="1" applyFill="1" applyBorder="1" applyAlignment="1">
      <alignment horizontal="left"/>
    </xf>
    <xf numFmtId="166" fontId="21" fillId="30" borderId="76" xfId="87" applyNumberFormat="1" applyFont="1" applyFill="1" applyBorder="1" applyAlignment="1">
      <alignment horizontal="left"/>
    </xf>
    <xf numFmtId="0" fontId="21" fillId="30" borderId="70" xfId="87" applyFont="1" applyFill="1" applyBorder="1" applyAlignment="1">
      <alignment horizontal="left"/>
    </xf>
    <xf numFmtId="166" fontId="37" fillId="0" borderId="25" xfId="87" applyNumberFormat="1" applyFont="1" applyFill="1" applyBorder="1" applyAlignment="1">
      <alignment horizontal="left"/>
    </xf>
    <xf numFmtId="0" fontId="37" fillId="0" borderId="53" xfId="87" applyFont="1" applyFill="1" applyBorder="1" applyAlignment="1">
      <alignment horizontal="left"/>
    </xf>
    <xf numFmtId="166" fontId="23" fillId="0" borderId="46" xfId="87" applyNumberFormat="1" applyFont="1" applyFill="1" applyBorder="1" applyAlignment="1">
      <alignment horizontal="left"/>
    </xf>
    <xf numFmtId="41" fontId="25" fillId="0" borderId="95" xfId="87" applyNumberFormat="1" applyFont="1" applyFill="1" applyBorder="1"/>
    <xf numFmtId="164" fontId="25" fillId="0" borderId="68" xfId="87" applyNumberFormat="1" applyFont="1" applyFill="1" applyBorder="1"/>
    <xf numFmtId="164" fontId="25" fillId="0" borderId="85" xfId="87" applyNumberFormat="1" applyFont="1" applyFill="1" applyBorder="1"/>
    <xf numFmtId="0" fontId="25" fillId="0" borderId="100" xfId="121" applyFont="1" applyFill="1" applyBorder="1" applyAlignment="1">
      <alignment horizontal="left" vertical="center"/>
    </xf>
    <xf numFmtId="0" fontId="25" fillId="0" borderId="68" xfId="87" applyFont="1" applyFill="1" applyBorder="1" applyAlignment="1">
      <alignment horizontal="left"/>
    </xf>
    <xf numFmtId="0" fontId="23" fillId="0" borderId="68" xfId="120" applyFont="1" applyFill="1" applyBorder="1" applyAlignment="1" applyProtection="1">
      <alignment horizontal="left" vertical="center"/>
    </xf>
    <xf numFmtId="49" fontId="24" fillId="0" borderId="27" xfId="87" applyNumberFormat="1" applyFont="1" applyFill="1" applyBorder="1" applyAlignment="1" applyProtection="1">
      <alignment horizontal="left" vertical="center"/>
    </xf>
    <xf numFmtId="0" fontId="25" fillId="0" borderId="46" xfId="87" applyFont="1" applyFill="1" applyBorder="1" applyAlignment="1" applyProtection="1">
      <alignment horizontal="left" vertical="center"/>
    </xf>
    <xf numFmtId="41" fontId="25" fillId="0" borderId="18" xfId="87" applyNumberFormat="1" applyFont="1" applyFill="1" applyBorder="1" applyAlignment="1" applyProtection="1">
      <alignment horizontal="left" vertical="center"/>
    </xf>
    <xf numFmtId="164" fontId="25" fillId="0" borderId="46" xfId="87" applyNumberFormat="1" applyFont="1" applyFill="1" applyBorder="1" applyAlignment="1">
      <alignment horizontal="left"/>
    </xf>
    <xf numFmtId="49" fontId="25" fillId="0" borderId="23" xfId="121" applyNumberFormat="1" applyFont="1" applyFill="1" applyBorder="1" applyAlignment="1">
      <alignment horizontal="left" vertical="center"/>
    </xf>
    <xf numFmtId="41" fontId="25" fillId="0" borderId="21" xfId="121" applyNumberFormat="1" applyFont="1" applyFill="1" applyBorder="1" applyAlignment="1">
      <alignment horizontal="left" vertical="center"/>
    </xf>
    <xf numFmtId="164" fontId="25" fillId="0" borderId="68" xfId="87" applyNumberFormat="1" applyFont="1" applyFill="1" applyBorder="1" applyAlignment="1">
      <alignment horizontal="left"/>
    </xf>
    <xf numFmtId="164" fontId="25" fillId="0" borderId="68" xfId="87" applyNumberFormat="1" applyFont="1" applyFill="1" applyBorder="1" applyAlignment="1"/>
    <xf numFmtId="49" fontId="23" fillId="0" borderId="68" xfId="121" applyNumberFormat="1" applyFont="1" applyFill="1" applyBorder="1" applyAlignment="1">
      <alignment horizontal="left" vertical="top"/>
    </xf>
    <xf numFmtId="41" fontId="21" fillId="0" borderId="19" xfId="87" applyNumberFormat="1" applyFont="1" applyFill="1" applyBorder="1" applyAlignment="1">
      <alignment horizontal="left"/>
    </xf>
    <xf numFmtId="41" fontId="23" fillId="0" borderId="21" xfId="87" applyNumberFormat="1" applyFont="1" applyFill="1" applyBorder="1" applyAlignment="1">
      <alignment horizontal="left"/>
    </xf>
    <xf numFmtId="41" fontId="23" fillId="0" borderId="17" xfId="87" applyNumberFormat="1" applyFont="1" applyFill="1" applyBorder="1" applyAlignment="1">
      <alignment horizontal="left"/>
    </xf>
    <xf numFmtId="41" fontId="23" fillId="0" borderId="18" xfId="87" applyNumberFormat="1" applyFont="1" applyFill="1" applyBorder="1" applyAlignment="1">
      <alignment horizontal="left"/>
    </xf>
    <xf numFmtId="41" fontId="23" fillId="0" borderId="36" xfId="87" applyNumberFormat="1" applyFont="1" applyFill="1" applyBorder="1" applyAlignment="1">
      <alignment horizontal="left"/>
    </xf>
    <xf numFmtId="41" fontId="23" fillId="0" borderId="22" xfId="87" applyNumberFormat="1" applyFont="1" applyFill="1" applyBorder="1" applyAlignment="1">
      <alignment horizontal="left"/>
    </xf>
    <xf numFmtId="41" fontId="37" fillId="0" borderId="19" xfId="87" applyNumberFormat="1" applyFont="1" applyFill="1" applyBorder="1" applyAlignment="1">
      <alignment horizontal="left"/>
    </xf>
    <xf numFmtId="41" fontId="21" fillId="0" borderId="22" xfId="87" applyNumberFormat="1" applyFont="1" applyFill="1" applyBorder="1" applyAlignment="1">
      <alignment horizontal="left"/>
    </xf>
    <xf numFmtId="166" fontId="43" fillId="0" borderId="25" xfId="87" applyNumberFormat="1" applyFont="1" applyFill="1" applyBorder="1" applyAlignment="1">
      <alignment horizontal="left"/>
    </xf>
    <xf numFmtId="0" fontId="43" fillId="0" borderId="53" xfId="87" applyFont="1" applyFill="1" applyBorder="1" applyAlignment="1">
      <alignment horizontal="left"/>
    </xf>
    <xf numFmtId="166" fontId="33" fillId="0" borderId="25" xfId="87" applyNumberFormat="1" applyFont="1" applyFill="1" applyBorder="1" applyAlignment="1">
      <alignment horizontal="left"/>
    </xf>
    <xf numFmtId="0" fontId="33" fillId="0" borderId="53" xfId="87" applyFont="1" applyFill="1" applyBorder="1" applyAlignment="1">
      <alignment horizontal="left"/>
    </xf>
    <xf numFmtId="41" fontId="33" fillId="0" borderId="19" xfId="87" applyNumberFormat="1" applyFont="1" applyFill="1" applyBorder="1" applyAlignment="1">
      <alignment horizontal="left"/>
    </xf>
    <xf numFmtId="41" fontId="31" fillId="0" borderId="19" xfId="87" applyNumberFormat="1" applyFont="1" applyFill="1" applyBorder="1" applyAlignment="1">
      <alignment horizontal="left"/>
    </xf>
    <xf numFmtId="166" fontId="29" fillId="0" borderId="75" xfId="87" applyNumberFormat="1" applyFont="1" applyFill="1" applyBorder="1" applyAlignment="1">
      <alignment horizontal="left"/>
    </xf>
    <xf numFmtId="0" fontId="29" fillId="0" borderId="10" xfId="87" applyFont="1" applyFill="1" applyBorder="1" applyAlignment="1">
      <alignment horizontal="left"/>
    </xf>
    <xf numFmtId="41" fontId="29" fillId="0" borderId="33" xfId="87" applyNumberFormat="1" applyFont="1" applyFill="1" applyBorder="1"/>
    <xf numFmtId="41" fontId="38" fillId="0" borderId="19" xfId="87" applyNumberFormat="1" applyFont="1" applyFill="1" applyBorder="1"/>
    <xf numFmtId="41" fontId="43" fillId="0" borderId="19" xfId="87" applyNumberFormat="1" applyFont="1" applyFill="1" applyBorder="1"/>
    <xf numFmtId="166" fontId="35" fillId="0" borderId="74" xfId="87" applyNumberFormat="1" applyFont="1" applyFill="1" applyBorder="1" applyAlignment="1">
      <alignment horizontal="left"/>
    </xf>
    <xf numFmtId="0" fontId="29" fillId="0" borderId="90" xfId="121" applyFont="1" applyFill="1" applyBorder="1" applyAlignment="1">
      <alignment horizontal="left" vertical="top"/>
    </xf>
    <xf numFmtId="41" fontId="29" fillId="0" borderId="34" xfId="87" applyNumberFormat="1" applyFont="1" applyFill="1" applyBorder="1"/>
    <xf numFmtId="166" fontId="25" fillId="0" borderId="25" xfId="87" applyNumberFormat="1" applyFont="1" applyFill="1" applyBorder="1" applyAlignment="1">
      <alignment horizontal="left"/>
    </xf>
    <xf numFmtId="166" fontId="25" fillId="0" borderId="29" xfId="87" applyNumberFormat="1" applyFont="1" applyFill="1" applyBorder="1" applyAlignment="1">
      <alignment horizontal="left"/>
    </xf>
    <xf numFmtId="0" fontId="25" fillId="0" borderId="61" xfId="87" applyFont="1" applyFill="1" applyBorder="1" applyAlignment="1">
      <alignment horizontal="left"/>
    </xf>
    <xf numFmtId="41" fontId="25" fillId="0" borderId="22" xfId="87" applyNumberFormat="1" applyFont="1" applyFill="1" applyBorder="1" applyAlignment="1">
      <alignment horizontal="left"/>
    </xf>
    <xf numFmtId="166" fontId="25" fillId="0" borderId="24" xfId="87" applyNumberFormat="1" applyFont="1" applyFill="1" applyBorder="1" applyAlignment="1">
      <alignment horizontal="left"/>
    </xf>
    <xf numFmtId="41" fontId="25" fillId="0" borderId="36" xfId="87" applyNumberFormat="1" applyFont="1" applyFill="1" applyBorder="1" applyAlignment="1">
      <alignment horizontal="left"/>
    </xf>
    <xf numFmtId="0" fontId="25" fillId="0" borderId="46" xfId="87" applyFont="1" applyFill="1" applyBorder="1" applyAlignment="1">
      <alignment horizontal="left"/>
    </xf>
    <xf numFmtId="0" fontId="25" fillId="0" borderId="60" xfId="87" applyFont="1" applyFill="1" applyBorder="1" applyAlignment="1">
      <alignment horizontal="left"/>
    </xf>
    <xf numFmtId="166" fontId="24" fillId="0" borderId="29" xfId="87" applyNumberFormat="1" applyFont="1" applyFill="1" applyBorder="1" applyAlignment="1">
      <alignment horizontal="left"/>
    </xf>
    <xf numFmtId="0" fontId="25" fillId="0" borderId="65" xfId="1" applyFont="1" applyFill="1" applyBorder="1" applyAlignment="1">
      <alignment horizontal="left"/>
    </xf>
    <xf numFmtId="41" fontId="25" fillId="0" borderId="18" xfId="87" applyNumberFormat="1" applyFont="1" applyFill="1" applyBorder="1" applyAlignment="1">
      <alignment horizontal="left"/>
    </xf>
    <xf numFmtId="41" fontId="24" fillId="0" borderId="19" xfId="87" applyNumberFormat="1" applyFont="1" applyFill="1" applyBorder="1" applyAlignment="1">
      <alignment horizontal="left"/>
    </xf>
    <xf numFmtId="0" fontId="23" fillId="0" borderId="46" xfId="0" applyFont="1" applyFill="1" applyBorder="1" applyAlignment="1">
      <alignment horizontal="left"/>
    </xf>
    <xf numFmtId="49" fontId="25" fillId="0" borderId="30" xfId="43" applyNumberFormat="1" applyFont="1" applyBorder="1" applyAlignment="1"/>
    <xf numFmtId="49" fontId="25" fillId="0" borderId="32" xfId="43" applyNumberFormat="1" applyFont="1" applyBorder="1" applyAlignment="1"/>
    <xf numFmtId="49" fontId="25" fillId="0" borderId="35" xfId="43" applyNumberFormat="1" applyFont="1" applyBorder="1" applyAlignment="1"/>
    <xf numFmtId="49" fontId="25" fillId="0" borderId="31" xfId="43" applyNumberFormat="1" applyFont="1" applyBorder="1" applyAlignment="1"/>
    <xf numFmtId="49" fontId="25" fillId="0" borderId="12" xfId="43" applyNumberFormat="1" applyFont="1" applyBorder="1" applyAlignment="1"/>
    <xf numFmtId="49" fontId="24" fillId="0" borderId="12" xfId="43" applyNumberFormat="1" applyFont="1" applyBorder="1"/>
    <xf numFmtId="49" fontId="25" fillId="0" borderId="12" xfId="43" applyNumberFormat="1" applyFont="1" applyBorder="1"/>
    <xf numFmtId="49" fontId="24" fillId="0" borderId="50" xfId="43" applyNumberFormat="1" applyFont="1" applyBorder="1" applyAlignment="1"/>
    <xf numFmtId="49" fontId="24" fillId="0" borderId="12" xfId="43" applyNumberFormat="1" applyFont="1" applyBorder="1" applyAlignment="1"/>
    <xf numFmtId="41" fontId="31" fillId="0" borderId="19" xfId="120" applyNumberFormat="1" applyFont="1" applyFill="1" applyBorder="1" applyAlignment="1" applyProtection="1">
      <alignment horizontal="left" vertical="center" wrapText="1"/>
    </xf>
    <xf numFmtId="49" fontId="24" fillId="0" borderId="59" xfId="43" applyNumberFormat="1" applyFont="1" applyBorder="1" applyAlignment="1"/>
    <xf numFmtId="0" fontId="20" fillId="0" borderId="102" xfId="43" applyFont="1" applyBorder="1" applyAlignment="1">
      <alignment horizontal="center"/>
    </xf>
    <xf numFmtId="0" fontId="20" fillId="0" borderId="44" xfId="43" applyFont="1" applyBorder="1" applyAlignment="1"/>
    <xf numFmtId="0" fontId="27" fillId="0" borderId="45" xfId="43" applyFont="1" applyBorder="1" applyAlignment="1">
      <alignment horizontal="center"/>
    </xf>
    <xf numFmtId="0" fontId="20" fillId="0" borderId="91" xfId="43" applyFont="1" applyBorder="1" applyAlignment="1">
      <alignment horizontal="center"/>
    </xf>
    <xf numFmtId="0" fontId="20" fillId="0" borderId="37" xfId="43" applyFont="1" applyBorder="1" applyAlignment="1"/>
    <xf numFmtId="49" fontId="24" fillId="0" borderId="64" xfId="43" applyNumberFormat="1" applyFont="1" applyBorder="1" applyAlignment="1"/>
    <xf numFmtId="49" fontId="25" fillId="0" borderId="63" xfId="43" applyNumberFormat="1" applyFont="1" applyBorder="1" applyAlignment="1"/>
    <xf numFmtId="0" fontId="25" fillId="0" borderId="74" xfId="43" applyFont="1" applyBorder="1"/>
    <xf numFmtId="165" fontId="25" fillId="0" borderId="34" xfId="43" applyNumberFormat="1" applyFont="1" applyBorder="1"/>
    <xf numFmtId="49" fontId="25" fillId="0" borderId="67" xfId="43" applyNumberFormat="1" applyFont="1" applyBorder="1" applyAlignment="1"/>
    <xf numFmtId="165" fontId="25" fillId="0" borderId="21" xfId="43" applyNumberFormat="1" applyFont="1" applyBorder="1"/>
    <xf numFmtId="49" fontId="25" fillId="0" borderId="106" xfId="43" applyNumberFormat="1" applyFont="1" applyBorder="1" applyAlignment="1"/>
    <xf numFmtId="0" fontId="25" fillId="0" borderId="107" xfId="43" applyFont="1" applyBorder="1"/>
    <xf numFmtId="165" fontId="25" fillId="0" borderId="108" xfId="43" applyNumberFormat="1" applyFont="1" applyBorder="1"/>
    <xf numFmtId="49" fontId="24" fillId="31" borderId="69" xfId="43" applyNumberFormat="1" applyFont="1" applyFill="1" applyBorder="1" applyAlignment="1"/>
    <xf numFmtId="0" fontId="24" fillId="31" borderId="76" xfId="43" applyFont="1" applyFill="1" applyBorder="1"/>
    <xf numFmtId="165" fontId="24" fillId="31" borderId="71" xfId="43" applyNumberFormat="1" applyFont="1" applyFill="1" applyBorder="1"/>
    <xf numFmtId="49" fontId="25" fillId="0" borderId="64" xfId="43" applyNumberFormat="1" applyFont="1" applyBorder="1" applyAlignment="1"/>
    <xf numFmtId="165" fontId="25" fillId="0" borderId="22" xfId="43" applyNumberFormat="1" applyFont="1" applyBorder="1"/>
    <xf numFmtId="49" fontId="27" fillId="0" borderId="102" xfId="43" applyNumberFormat="1" applyFont="1" applyBorder="1" applyAlignment="1">
      <alignment horizontal="center"/>
    </xf>
    <xf numFmtId="49" fontId="27" fillId="0" borderId="91" xfId="43" applyNumberFormat="1" applyFont="1" applyBorder="1" applyAlignment="1">
      <alignment horizontal="center"/>
    </xf>
    <xf numFmtId="49" fontId="21" fillId="0" borderId="49" xfId="76" applyNumberFormat="1" applyFont="1" applyFill="1" applyBorder="1" applyAlignment="1" applyProtection="1">
      <alignment vertical="center"/>
    </xf>
    <xf numFmtId="49" fontId="21" fillId="0" borderId="12" xfId="76" applyNumberFormat="1" applyFont="1" applyFill="1" applyBorder="1" applyAlignment="1" applyProtection="1">
      <alignment vertical="center"/>
    </xf>
    <xf numFmtId="49" fontId="22" fillId="0" borderId="109" xfId="76" applyNumberFormat="1" applyFont="1" applyFill="1" applyBorder="1" applyAlignment="1" applyProtection="1">
      <alignment vertical="center"/>
    </xf>
    <xf numFmtId="49" fontId="21" fillId="0" borderId="109" xfId="76" applyNumberFormat="1" applyFont="1" applyFill="1" applyBorder="1" applyAlignment="1" applyProtection="1">
      <alignment vertical="center"/>
    </xf>
    <xf numFmtId="49" fontId="23" fillId="0" borderId="56" xfId="76" applyNumberFormat="1" applyFont="1" applyFill="1" applyBorder="1" applyAlignment="1" applyProtection="1">
      <alignment vertical="center"/>
    </xf>
    <xf numFmtId="49" fontId="23" fillId="0" borderId="55" xfId="76" applyNumberFormat="1" applyFont="1" applyFill="1" applyBorder="1" applyAlignment="1" applyProtection="1">
      <alignment horizontal="left" vertical="center"/>
    </xf>
    <xf numFmtId="49" fontId="23" fillId="0" borderId="110" xfId="76" applyNumberFormat="1" applyFont="1" applyFill="1" applyBorder="1" applyAlignment="1" applyProtection="1">
      <alignment vertical="center"/>
    </xf>
    <xf numFmtId="49" fontId="23" fillId="0" borderId="55" xfId="76" applyNumberFormat="1" applyFont="1" applyFill="1" applyBorder="1" applyAlignment="1" applyProtection="1">
      <alignment vertical="center"/>
    </xf>
    <xf numFmtId="49" fontId="21" fillId="0" borderId="111" xfId="76" applyNumberFormat="1" applyFont="1" applyFill="1" applyBorder="1" applyAlignment="1" applyProtection="1">
      <alignment horizontal="left" vertical="center"/>
    </xf>
    <xf numFmtId="49" fontId="23" fillId="0" borderId="56" xfId="76" applyNumberFormat="1" applyFont="1" applyFill="1" applyBorder="1" applyAlignment="1" applyProtection="1">
      <alignment horizontal="left" vertical="center"/>
    </xf>
    <xf numFmtId="49" fontId="23" fillId="0" borderId="110" xfId="76" applyNumberFormat="1" applyFont="1" applyFill="1" applyBorder="1" applyAlignment="1" applyProtection="1">
      <alignment horizontal="left" vertical="center"/>
    </xf>
    <xf numFmtId="49" fontId="21" fillId="0" borderId="109" xfId="76" applyNumberFormat="1" applyFont="1" applyFill="1" applyBorder="1" applyAlignment="1" applyProtection="1">
      <alignment horizontal="left" vertical="center"/>
    </xf>
    <xf numFmtId="49" fontId="21" fillId="0" borderId="112" xfId="76" applyNumberFormat="1" applyFont="1" applyFill="1" applyBorder="1" applyAlignment="1" applyProtection="1">
      <alignment horizontal="left" vertical="center"/>
    </xf>
    <xf numFmtId="49" fontId="23" fillId="0" borderId="110" xfId="76" applyNumberFormat="1" applyFont="1" applyFill="1" applyBorder="1" applyAlignment="1" applyProtection="1"/>
    <xf numFmtId="49" fontId="21" fillId="0" borderId="109" xfId="76" applyNumberFormat="1" applyFont="1" applyFill="1" applyBorder="1" applyAlignment="1" applyProtection="1"/>
    <xf numFmtId="49" fontId="23" fillId="0" borderId="113" xfId="76" applyNumberFormat="1" applyFont="1" applyFill="1" applyBorder="1" applyAlignment="1" applyProtection="1">
      <alignment horizontal="left" vertical="center"/>
    </xf>
    <xf numFmtId="49" fontId="25" fillId="0" borderId="55" xfId="43" applyNumberFormat="1" applyFont="1" applyFill="1" applyBorder="1" applyAlignment="1">
      <alignment horizontal="left" vertical="center"/>
    </xf>
    <xf numFmtId="49" fontId="23" fillId="0" borderId="112" xfId="77" applyNumberFormat="1" applyFont="1" applyFill="1" applyBorder="1" applyAlignment="1">
      <alignment vertical="center"/>
    </xf>
    <xf numFmtId="49" fontId="21" fillId="0" borderId="109" xfId="77" applyNumberFormat="1" applyFont="1" applyFill="1" applyBorder="1" applyAlignment="1">
      <alignment vertical="center"/>
    </xf>
    <xf numFmtId="49" fontId="23" fillId="0" borderId="56" xfId="77" applyNumberFormat="1" applyFont="1" applyFill="1" applyBorder="1" applyAlignment="1">
      <alignment vertical="center"/>
    </xf>
    <xf numFmtId="49" fontId="23" fillId="0" borderId="113" xfId="77" applyNumberFormat="1" applyFont="1" applyFill="1" applyBorder="1" applyAlignment="1">
      <alignment vertical="center"/>
    </xf>
    <xf numFmtId="49" fontId="23" fillId="0" borderId="12" xfId="77" applyNumberFormat="1" applyFont="1" applyFill="1" applyBorder="1" applyAlignment="1">
      <alignment vertical="center"/>
    </xf>
    <xf numFmtId="49" fontId="23" fillId="0" borderId="110" xfId="77" applyNumberFormat="1" applyFont="1" applyFill="1" applyBorder="1" applyAlignment="1">
      <alignment vertical="center"/>
    </xf>
    <xf numFmtId="165" fontId="27" fillId="0" borderId="104" xfId="43" applyNumberFormat="1" applyFont="1" applyFill="1" applyBorder="1" applyAlignment="1">
      <alignment horizontal="center"/>
    </xf>
    <xf numFmtId="0" fontId="27" fillId="0" borderId="93" xfId="43" applyFont="1" applyBorder="1" applyAlignment="1">
      <alignment horizontal="center"/>
    </xf>
    <xf numFmtId="0" fontId="21" fillId="0" borderId="79" xfId="76" applyFont="1" applyFill="1" applyBorder="1" applyAlignment="1" applyProtection="1">
      <alignment horizontal="left" vertical="center"/>
    </xf>
    <xf numFmtId="0" fontId="21" fillId="0" borderId="65" xfId="76" applyFont="1" applyFill="1" applyBorder="1" applyAlignment="1" applyProtection="1">
      <alignment horizontal="left" vertical="center"/>
    </xf>
    <xf numFmtId="0" fontId="22" fillId="0" borderId="53" xfId="76" applyFont="1" applyFill="1" applyBorder="1" applyAlignment="1" applyProtection="1">
      <alignment horizontal="left" vertical="center"/>
    </xf>
    <xf numFmtId="0" fontId="23" fillId="0" borderId="61" xfId="76" applyFont="1" applyFill="1" applyBorder="1" applyAlignment="1" applyProtection="1">
      <alignment horizontal="left" vertical="center"/>
    </xf>
    <xf numFmtId="0" fontId="23" fillId="0" borderId="46" xfId="76" applyFont="1" applyFill="1" applyBorder="1" applyAlignment="1" applyProtection="1">
      <alignment horizontal="left" vertical="center"/>
    </xf>
    <xf numFmtId="0" fontId="21" fillId="0" borderId="70" xfId="76" applyFont="1" applyFill="1" applyBorder="1" applyAlignment="1" applyProtection="1">
      <alignment horizontal="left" vertical="center"/>
    </xf>
    <xf numFmtId="0" fontId="21" fillId="0" borderId="68" xfId="76" applyFont="1" applyFill="1" applyBorder="1" applyAlignment="1" applyProtection="1">
      <alignment horizontal="left" vertical="center"/>
    </xf>
    <xf numFmtId="0" fontId="23" fillId="0" borderId="61" xfId="76" applyFont="1" applyFill="1" applyBorder="1" applyAlignment="1" applyProtection="1"/>
    <xf numFmtId="0" fontId="23" fillId="0" borderId="46" xfId="76" applyFont="1" applyFill="1" applyBorder="1" applyAlignment="1" applyProtection="1"/>
    <xf numFmtId="0" fontId="21" fillId="0" borderId="53" xfId="76" applyFont="1" applyFill="1" applyBorder="1" applyAlignment="1" applyProtection="1"/>
    <xf numFmtId="0" fontId="23" fillId="0" borderId="62" xfId="76" applyFont="1" applyFill="1" applyBorder="1" applyAlignment="1" applyProtection="1">
      <alignment horizontal="left" vertical="center"/>
    </xf>
    <xf numFmtId="0" fontId="23" fillId="0" borderId="68" xfId="77" applyFont="1" applyFill="1" applyBorder="1" applyAlignment="1">
      <alignment vertical="center"/>
    </xf>
    <xf numFmtId="0" fontId="23" fillId="0" borderId="62" xfId="77" applyFont="1" applyFill="1" applyBorder="1" applyAlignment="1">
      <alignment vertical="center"/>
    </xf>
    <xf numFmtId="0" fontId="23" fillId="0" borderId="65" xfId="77" applyFont="1" applyFill="1" applyBorder="1" applyAlignment="1">
      <alignment vertical="center"/>
    </xf>
    <xf numFmtId="41" fontId="23" fillId="0" borderId="116" xfId="76" applyNumberFormat="1" applyFont="1" applyFill="1" applyBorder="1" applyAlignment="1" applyProtection="1">
      <alignment horizontal="left" vertical="center"/>
    </xf>
    <xf numFmtId="41" fontId="23" fillId="0" borderId="117" xfId="76" applyNumberFormat="1" applyFont="1" applyFill="1" applyBorder="1" applyAlignment="1" applyProtection="1">
      <alignment horizontal="left" vertical="center"/>
    </xf>
    <xf numFmtId="41" fontId="21" fillId="0" borderId="115" xfId="76" applyNumberFormat="1" applyFont="1" applyFill="1" applyBorder="1" applyAlignment="1" applyProtection="1">
      <alignment horizontal="left" vertical="center"/>
    </xf>
    <xf numFmtId="41" fontId="23" fillId="0" borderId="118" xfId="76" applyNumberFormat="1" applyFont="1" applyFill="1" applyBorder="1" applyAlignment="1" applyProtection="1">
      <alignment horizontal="left" vertical="center"/>
    </xf>
    <xf numFmtId="41" fontId="21" fillId="0" borderId="119" xfId="76" applyNumberFormat="1" applyFont="1" applyFill="1" applyBorder="1" applyAlignment="1" applyProtection="1">
      <alignment horizontal="left" vertical="center"/>
    </xf>
    <xf numFmtId="41" fontId="21" fillId="0" borderId="120" xfId="76" applyNumberFormat="1" applyFont="1" applyFill="1" applyBorder="1" applyAlignment="1" applyProtection="1">
      <alignment horizontal="left" vertical="center"/>
    </xf>
    <xf numFmtId="41" fontId="23" fillId="0" borderId="121" xfId="76" applyNumberFormat="1" applyFont="1" applyFill="1" applyBorder="1" applyAlignment="1" applyProtection="1">
      <alignment horizontal="left" vertical="center"/>
    </xf>
    <xf numFmtId="41" fontId="25" fillId="0" borderId="39" xfId="43" applyNumberFormat="1" applyFont="1" applyFill="1" applyBorder="1" applyAlignment="1"/>
    <xf numFmtId="41" fontId="23" fillId="0" borderId="117" xfId="77" applyNumberFormat="1" applyFont="1" applyFill="1" applyBorder="1" applyAlignment="1">
      <alignment vertical="center"/>
    </xf>
    <xf numFmtId="41" fontId="21" fillId="0" borderId="115" xfId="77" applyNumberFormat="1" applyFont="1" applyFill="1" applyBorder="1" applyAlignment="1">
      <alignment vertical="center"/>
    </xf>
    <xf numFmtId="41" fontId="23" fillId="0" borderId="116" xfId="77" applyNumberFormat="1" applyFont="1" applyFill="1" applyBorder="1" applyAlignment="1">
      <alignment vertical="center"/>
    </xf>
    <xf numFmtId="41" fontId="23" fillId="0" borderId="121" xfId="77" applyNumberFormat="1" applyFont="1" applyFill="1" applyBorder="1" applyAlignment="1">
      <alignment vertical="center"/>
    </xf>
    <xf numFmtId="41" fontId="23" fillId="0" borderId="39" xfId="77" applyNumberFormat="1" applyFont="1" applyFill="1" applyBorder="1" applyAlignment="1">
      <alignment vertical="center"/>
    </xf>
    <xf numFmtId="49" fontId="23" fillId="0" borderId="113" xfId="76" applyNumberFormat="1" applyFont="1" applyFill="1" applyBorder="1" applyAlignment="1" applyProtection="1">
      <alignment vertical="center"/>
    </xf>
    <xf numFmtId="41" fontId="22" fillId="0" borderId="115" xfId="76" applyNumberFormat="1" applyFont="1" applyFill="1" applyBorder="1" applyAlignment="1" applyProtection="1">
      <alignment horizontal="left" vertical="center"/>
    </xf>
    <xf numFmtId="41" fontId="21" fillId="0" borderId="39" xfId="76" applyNumberFormat="1" applyFont="1" applyFill="1" applyBorder="1" applyAlignment="1" applyProtection="1">
      <alignment horizontal="left" vertical="center"/>
    </xf>
    <xf numFmtId="49" fontId="42" fillId="0" borderId="102" xfId="76" applyNumberFormat="1" applyFont="1" applyFill="1" applyBorder="1" applyAlignment="1" applyProtection="1">
      <alignment horizontal="left" vertical="center"/>
    </xf>
    <xf numFmtId="0" fontId="42" fillId="0" borderId="44" xfId="76" applyFont="1" applyFill="1" applyBorder="1" applyAlignment="1" applyProtection="1">
      <alignment horizontal="left" vertical="center"/>
    </xf>
    <xf numFmtId="41" fontId="42" fillId="0" borderId="104" xfId="76" applyNumberFormat="1" applyFont="1" applyFill="1" applyBorder="1" applyAlignment="1" applyProtection="1">
      <alignment horizontal="left" vertical="center"/>
    </xf>
    <xf numFmtId="49" fontId="31" fillId="0" borderId="49" xfId="76" applyNumberFormat="1" applyFont="1" applyFill="1" applyBorder="1" applyAlignment="1" applyProtection="1">
      <alignment horizontal="left" vertical="center"/>
    </xf>
    <xf numFmtId="0" fontId="31" fillId="0" borderId="79" xfId="76" applyFont="1" applyFill="1" applyBorder="1" applyAlignment="1" applyProtection="1">
      <alignment horizontal="left" vertical="center"/>
    </xf>
    <xf numFmtId="41" fontId="31" fillId="0" borderId="114" xfId="76" applyNumberFormat="1" applyFont="1" applyFill="1" applyBorder="1" applyAlignment="1" applyProtection="1">
      <alignment horizontal="left" vertical="center"/>
    </xf>
    <xf numFmtId="49" fontId="23" fillId="0" borderId="35" xfId="76" applyNumberFormat="1" applyFont="1" applyFill="1" applyBorder="1" applyAlignment="1" applyProtection="1">
      <alignment horizontal="left" vertical="center"/>
    </xf>
    <xf numFmtId="41" fontId="23" fillId="0" borderId="20" xfId="76" applyNumberFormat="1" applyFont="1" applyFill="1" applyBorder="1" applyAlignment="1" applyProtection="1">
      <alignment horizontal="left" vertical="center"/>
    </xf>
    <xf numFmtId="0" fontId="21" fillId="0" borderId="11" xfId="76" applyFont="1" applyFill="1" applyBorder="1" applyAlignment="1" applyProtection="1">
      <alignment horizontal="left" vertical="center"/>
    </xf>
    <xf numFmtId="41" fontId="23" fillId="0" borderId="122" xfId="76" applyNumberFormat="1" applyFont="1" applyFill="1" applyBorder="1" applyAlignment="1" applyProtection="1">
      <alignment horizontal="left" vertical="center"/>
    </xf>
    <xf numFmtId="49" fontId="23" fillId="0" borderId="123" xfId="76" applyNumberFormat="1" applyFont="1" applyFill="1" applyBorder="1" applyAlignment="1" applyProtection="1"/>
    <xf numFmtId="0" fontId="23" fillId="0" borderId="11" xfId="76" applyFont="1" applyFill="1" applyBorder="1" applyAlignment="1" applyProtection="1"/>
    <xf numFmtId="41" fontId="23" fillId="0" borderId="124" xfId="76" applyNumberFormat="1" applyFont="1" applyFill="1" applyBorder="1" applyAlignment="1" applyProtection="1"/>
    <xf numFmtId="49" fontId="22" fillId="0" borderId="111" xfId="76" applyNumberFormat="1" applyFont="1" applyFill="1" applyBorder="1" applyAlignment="1" applyProtection="1"/>
    <xf numFmtId="0" fontId="22" fillId="0" borderId="70" xfId="76" applyFont="1" applyFill="1" applyBorder="1" applyAlignment="1" applyProtection="1"/>
    <xf numFmtId="41" fontId="22" fillId="0" borderId="119" xfId="76" applyNumberFormat="1" applyFont="1" applyFill="1" applyBorder="1" applyAlignment="1" applyProtection="1"/>
    <xf numFmtId="49" fontId="25" fillId="0" borderId="46" xfId="121" applyNumberFormat="1" applyFont="1" applyFill="1" applyBorder="1" applyAlignment="1">
      <alignment horizontal="left" vertical="center"/>
    </xf>
    <xf numFmtId="41" fontId="25" fillId="0" borderId="18" xfId="121" applyNumberFormat="1" applyFont="1" applyFill="1" applyBorder="1" applyAlignment="1">
      <alignment vertical="center"/>
    </xf>
    <xf numFmtId="49" fontId="24" fillId="0" borderId="74" xfId="121" applyNumberFormat="1" applyFont="1" applyFill="1" applyBorder="1" applyAlignment="1">
      <alignment horizontal="left" vertical="top"/>
    </xf>
    <xf numFmtId="0" fontId="24" fillId="0" borderId="11" xfId="121" applyFont="1" applyFill="1" applyBorder="1" applyAlignment="1">
      <alignment horizontal="left" vertical="top"/>
    </xf>
    <xf numFmtId="41" fontId="24" fillId="0" borderId="34" xfId="121" applyNumberFormat="1" applyFont="1" applyFill="1" applyBorder="1" applyAlignment="1">
      <alignment horizontal="left" vertical="top"/>
    </xf>
    <xf numFmtId="49" fontId="37" fillId="0" borderId="51" xfId="121" applyNumberFormat="1" applyFont="1" applyFill="1" applyBorder="1" applyAlignment="1">
      <alignment horizontal="left" vertical="top"/>
    </xf>
    <xf numFmtId="0" fontId="37" fillId="0" borderId="79" xfId="121" applyFont="1" applyFill="1" applyBorder="1" applyAlignment="1">
      <alignment horizontal="left" vertical="top"/>
    </xf>
    <xf numFmtId="41" fontId="37" fillId="0" borderId="52" xfId="121" applyNumberFormat="1" applyFont="1" applyFill="1" applyBorder="1" applyAlignment="1">
      <alignment horizontal="left" vertical="top"/>
    </xf>
    <xf numFmtId="49" fontId="23" fillId="0" borderId="46" xfId="121" applyNumberFormat="1" applyFont="1" applyFill="1" applyBorder="1" applyAlignment="1">
      <alignment horizontal="left" vertical="top"/>
    </xf>
    <xf numFmtId="49" fontId="44" fillId="0" borderId="25" xfId="121" applyNumberFormat="1" applyFont="1" applyFill="1" applyBorder="1" applyAlignment="1">
      <alignment horizontal="left" vertical="top"/>
    </xf>
    <xf numFmtId="0" fontId="44" fillId="0" borderId="53" xfId="121" applyFont="1" applyFill="1" applyBorder="1" applyAlignment="1">
      <alignment horizontal="left" vertical="top"/>
    </xf>
    <xf numFmtId="41" fontId="44" fillId="0" borderId="19" xfId="121" applyNumberFormat="1" applyFont="1" applyFill="1" applyBorder="1" applyAlignment="1">
      <alignment horizontal="left" vertical="top"/>
    </xf>
    <xf numFmtId="49" fontId="23" fillId="0" borderId="12" xfId="76" applyNumberFormat="1" applyFont="1" applyFill="1" applyBorder="1" applyAlignment="1" applyProtection="1"/>
    <xf numFmtId="0" fontId="23" fillId="0" borderId="65" xfId="76" applyFont="1" applyFill="1" applyBorder="1" applyAlignment="1" applyProtection="1"/>
    <xf numFmtId="49" fontId="45" fillId="0" borderId="25" xfId="121" applyNumberFormat="1" applyFont="1" applyFill="1" applyBorder="1" applyAlignment="1">
      <alignment horizontal="left" vertical="center"/>
    </xf>
    <xf numFmtId="164" fontId="44" fillId="0" borderId="53" xfId="87" applyNumberFormat="1" applyFont="1" applyFill="1" applyBorder="1" applyAlignment="1"/>
    <xf numFmtId="49" fontId="23" fillId="0" borderId="113" xfId="76" applyNumberFormat="1" applyFont="1" applyFill="1" applyBorder="1" applyAlignment="1" applyProtection="1"/>
    <xf numFmtId="0" fontId="23" fillId="0" borderId="62" xfId="76" applyFont="1" applyFill="1" applyBorder="1" applyAlignment="1" applyProtection="1"/>
    <xf numFmtId="49" fontId="31" fillId="0" borderId="123" xfId="76" applyNumberFormat="1" applyFont="1" applyFill="1" applyBorder="1" applyAlignment="1" applyProtection="1"/>
    <xf numFmtId="0" fontId="31" fillId="0" borderId="11" xfId="76" applyFont="1" applyFill="1" applyBorder="1" applyAlignment="1" applyProtection="1"/>
    <xf numFmtId="49" fontId="25" fillId="0" borderId="110" xfId="77" applyNumberFormat="1" applyFont="1" applyFill="1" applyBorder="1" applyAlignment="1">
      <alignment horizontal="left" vertical="center"/>
    </xf>
    <xf numFmtId="0" fontId="25" fillId="0" borderId="46" xfId="77" applyFont="1" applyFill="1" applyBorder="1" applyAlignment="1">
      <alignment horizontal="left" vertical="center"/>
    </xf>
    <xf numFmtId="49" fontId="25" fillId="0" borderId="110" xfId="77" applyNumberFormat="1" applyFont="1" applyFill="1" applyBorder="1" applyAlignment="1">
      <alignment horizontal="left" vertical="top"/>
    </xf>
    <xf numFmtId="0" fontId="25" fillId="0" borderId="46" xfId="77" applyFont="1" applyFill="1" applyBorder="1" applyAlignment="1">
      <alignment horizontal="left" vertical="top"/>
    </xf>
    <xf numFmtId="49" fontId="25" fillId="0" borderId="56" xfId="77" applyNumberFormat="1" applyFont="1" applyFill="1" applyBorder="1" applyAlignment="1">
      <alignment vertical="center"/>
    </xf>
    <xf numFmtId="0" fontId="25" fillId="0" borderId="61" xfId="77" applyFont="1" applyFill="1" applyBorder="1" applyAlignment="1">
      <alignment vertical="center"/>
    </xf>
    <xf numFmtId="49" fontId="21" fillId="0" borderId="23" xfId="121" applyNumberFormat="1" applyFont="1" applyFill="1" applyBorder="1" applyAlignment="1">
      <alignment horizontal="left" vertical="top"/>
    </xf>
    <xf numFmtId="0" fontId="21" fillId="0" borderId="65" xfId="121" applyFont="1" applyFill="1" applyBorder="1" applyAlignment="1">
      <alignment vertical="center"/>
    </xf>
    <xf numFmtId="164" fontId="25" fillId="0" borderId="61" xfId="87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46" xfId="0" applyFont="1" applyFill="1" applyBorder="1" applyAlignment="1">
      <alignment horizontal="left"/>
    </xf>
    <xf numFmtId="49" fontId="24" fillId="0" borderId="25" xfId="121" applyNumberFormat="1" applyFont="1" applyFill="1" applyBorder="1" applyAlignment="1">
      <alignment horizontal="left" vertical="top"/>
    </xf>
    <xf numFmtId="41" fontId="24" fillId="0" borderId="19" xfId="121" applyNumberFormat="1" applyFont="1" applyFill="1" applyBorder="1" applyAlignment="1">
      <alignment horizontal="left" vertical="top"/>
    </xf>
    <xf numFmtId="49" fontId="25" fillId="0" borderId="55" xfId="77" applyNumberFormat="1" applyFont="1" applyFill="1" applyBorder="1" applyAlignment="1">
      <alignment horizontal="left" vertical="top"/>
    </xf>
    <xf numFmtId="0" fontId="25" fillId="0" borderId="60" xfId="77" applyFont="1" applyFill="1" applyBorder="1" applyAlignment="1">
      <alignment horizontal="left" vertical="top"/>
    </xf>
    <xf numFmtId="49" fontId="24" fillId="0" borderId="109" xfId="77" applyNumberFormat="1" applyFont="1" applyFill="1" applyBorder="1" applyAlignment="1">
      <alignment vertical="center"/>
    </xf>
    <xf numFmtId="0" fontId="24" fillId="0" borderId="53" xfId="77" applyFont="1" applyFill="1" applyBorder="1" applyAlignment="1">
      <alignment vertical="center"/>
    </xf>
    <xf numFmtId="0" fontId="24" fillId="0" borderId="25" xfId="0" applyFont="1" applyFill="1" applyBorder="1" applyAlignment="1">
      <alignment horizontal="left"/>
    </xf>
    <xf numFmtId="0" fontId="25" fillId="0" borderId="53" xfId="0" applyFont="1" applyFill="1" applyBorder="1" applyAlignment="1">
      <alignment horizontal="left"/>
    </xf>
    <xf numFmtId="41" fontId="23" fillId="0" borderId="124" xfId="77" applyNumberFormat="1" applyFont="1" applyFill="1" applyBorder="1" applyAlignment="1">
      <alignment vertical="center"/>
    </xf>
    <xf numFmtId="41" fontId="23" fillId="0" borderId="20" xfId="77" applyNumberFormat="1" applyFont="1" applyFill="1" applyBorder="1" applyAlignment="1">
      <alignment vertical="center"/>
    </xf>
    <xf numFmtId="49" fontId="21" fillId="0" borderId="0" xfId="121" applyNumberFormat="1" applyFont="1" applyFill="1" applyBorder="1" applyAlignment="1">
      <alignment vertical="center"/>
    </xf>
    <xf numFmtId="0" fontId="21" fillId="0" borderId="0" xfId="121" applyFont="1" applyFill="1" applyBorder="1" applyAlignment="1">
      <alignment vertical="center"/>
    </xf>
    <xf numFmtId="41" fontId="21" fillId="0" borderId="39" xfId="121" applyNumberFormat="1" applyFont="1" applyFill="1" applyBorder="1" applyAlignment="1">
      <alignment vertical="center"/>
    </xf>
    <xf numFmtId="49" fontId="23" fillId="0" borderId="0" xfId="121" applyNumberFormat="1" applyFont="1" applyFill="1" applyBorder="1" applyAlignment="1">
      <alignment horizontal="left" vertical="top"/>
    </xf>
    <xf numFmtId="0" fontId="23" fillId="0" borderId="0" xfId="121" applyFont="1" applyFill="1" applyBorder="1" applyAlignment="1">
      <alignment horizontal="left" vertical="top"/>
    </xf>
    <xf numFmtId="41" fontId="23" fillId="0" borderId="39" xfId="121" applyNumberFormat="1" applyFont="1" applyFill="1" applyBorder="1" applyAlignment="1">
      <alignment horizontal="left" vertical="top"/>
    </xf>
    <xf numFmtId="49" fontId="23" fillId="0" borderId="92" xfId="121" applyNumberFormat="1" applyFont="1" applyFill="1" applyBorder="1" applyAlignment="1">
      <alignment horizontal="left" vertical="top"/>
    </xf>
    <xf numFmtId="41" fontId="23" fillId="0" borderId="93" xfId="121" applyNumberFormat="1" applyFont="1" applyFill="1" applyBorder="1" applyAlignment="1">
      <alignment horizontal="left" vertical="top"/>
    </xf>
    <xf numFmtId="49" fontId="23" fillId="0" borderId="123" xfId="77" applyNumberFormat="1" applyFont="1" applyFill="1" applyBorder="1" applyAlignment="1">
      <alignment vertical="center"/>
    </xf>
    <xf numFmtId="49" fontId="23" fillId="0" borderId="35" xfId="77" applyNumberFormat="1" applyFont="1" applyFill="1" applyBorder="1" applyAlignment="1">
      <alignment vertical="center"/>
    </xf>
    <xf numFmtId="49" fontId="46" fillId="0" borderId="112" xfId="77" applyNumberFormat="1" applyFont="1" applyFill="1" applyBorder="1" applyAlignment="1">
      <alignment vertical="center"/>
    </xf>
    <xf numFmtId="0" fontId="46" fillId="0" borderId="68" xfId="77" applyFont="1" applyFill="1" applyBorder="1" applyAlignment="1">
      <alignment vertical="center"/>
    </xf>
    <xf numFmtId="41" fontId="46" fillId="0" borderId="120" xfId="77" applyNumberFormat="1" applyFont="1" applyFill="1" applyBorder="1" applyAlignment="1">
      <alignment vertical="center"/>
    </xf>
    <xf numFmtId="49" fontId="23" fillId="0" borderId="55" xfId="77" applyNumberFormat="1" applyFont="1" applyFill="1" applyBorder="1" applyAlignment="1">
      <alignment vertical="center"/>
    </xf>
    <xf numFmtId="0" fontId="23" fillId="0" borderId="60" xfId="77" applyFont="1" applyFill="1" applyBorder="1" applyAlignment="1">
      <alignment vertical="center"/>
    </xf>
    <xf numFmtId="41" fontId="23" fillId="0" borderId="118" xfId="77" applyNumberFormat="1" applyFont="1" applyFill="1" applyBorder="1" applyAlignment="1">
      <alignment vertical="center"/>
    </xf>
    <xf numFmtId="41" fontId="21" fillId="0" borderId="114" xfId="76" applyNumberFormat="1" applyFont="1" applyFill="1" applyBorder="1" applyAlignment="1" applyProtection="1">
      <alignment horizontal="left" vertical="center"/>
    </xf>
    <xf numFmtId="0" fontId="47" fillId="0" borderId="0" xfId="0" applyFont="1"/>
    <xf numFmtId="41" fontId="47" fillId="0" borderId="0" xfId="0" applyNumberFormat="1" applyFont="1"/>
    <xf numFmtId="165" fontId="47" fillId="0" borderId="0" xfId="0" applyNumberFormat="1" applyFont="1"/>
    <xf numFmtId="0" fontId="24" fillId="0" borderId="98" xfId="87" applyFont="1" applyFill="1" applyBorder="1" applyAlignment="1">
      <alignment horizontal="left"/>
    </xf>
    <xf numFmtId="0" fontId="25" fillId="0" borderId="97" xfId="87" applyFont="1" applyFill="1" applyBorder="1" applyAlignment="1">
      <alignment horizontal="left"/>
    </xf>
    <xf numFmtId="0" fontId="25" fillId="0" borderId="101" xfId="87" applyFont="1" applyFill="1" applyBorder="1" applyAlignment="1">
      <alignment horizontal="left"/>
    </xf>
    <xf numFmtId="0" fontId="48" fillId="0" borderId="0" xfId="0" applyFont="1"/>
    <xf numFmtId="41" fontId="24" fillId="0" borderId="45" xfId="87" applyNumberFormat="1" applyFont="1" applyFill="1" applyBorder="1"/>
    <xf numFmtId="166" fontId="31" fillId="0" borderId="74" xfId="87" applyNumberFormat="1" applyFont="1" applyFill="1" applyBorder="1" applyAlignment="1">
      <alignment horizontal="left"/>
    </xf>
    <xf numFmtId="0" fontId="49" fillId="0" borderId="11" xfId="87" applyFont="1" applyFill="1" applyBorder="1"/>
    <xf numFmtId="41" fontId="31" fillId="0" borderId="34" xfId="87" applyNumberFormat="1" applyFont="1" applyFill="1" applyBorder="1"/>
    <xf numFmtId="0" fontId="49" fillId="0" borderId="53" xfId="87" applyFont="1" applyFill="1" applyBorder="1" applyAlignment="1">
      <alignment horizontal="left"/>
    </xf>
    <xf numFmtId="166" fontId="42" fillId="0" borderId="25" xfId="87" applyNumberFormat="1" applyFont="1" applyFill="1" applyBorder="1" applyAlignment="1">
      <alignment horizontal="left"/>
    </xf>
    <xf numFmtId="0" fontId="42" fillId="0" borderId="53" xfId="87" applyFont="1" applyFill="1" applyBorder="1" applyAlignment="1">
      <alignment horizontal="left"/>
    </xf>
    <xf numFmtId="41" fontId="42" fillId="0" borderId="19" xfId="87" applyNumberFormat="1" applyFont="1" applyFill="1" applyBorder="1"/>
    <xf numFmtId="165" fontId="24" fillId="0" borderId="17" xfId="43" applyNumberFormat="1" applyFont="1" applyBorder="1"/>
    <xf numFmtId="49" fontId="25" fillId="0" borderId="66" xfId="43" applyNumberFormat="1" applyFont="1" applyBorder="1" applyAlignment="1"/>
    <xf numFmtId="41" fontId="25" fillId="0" borderId="17" xfId="87" applyNumberFormat="1" applyFont="1" applyFill="1" applyBorder="1" applyAlignment="1">
      <alignment horizontal="left"/>
    </xf>
    <xf numFmtId="41" fontId="25" fillId="0" borderId="21" xfId="87" applyNumberFormat="1" applyFont="1" applyFill="1" applyBorder="1" applyAlignment="1">
      <alignment horizontal="left"/>
    </xf>
    <xf numFmtId="41" fontId="25" fillId="0" borderId="33" xfId="87" applyNumberFormat="1" applyFont="1" applyFill="1" applyBorder="1"/>
    <xf numFmtId="41" fontId="0" fillId="0" borderId="0" xfId="0" applyNumberFormat="1" applyFill="1"/>
    <xf numFmtId="0" fontId="0" fillId="0" borderId="0" xfId="0" applyFill="1"/>
    <xf numFmtId="49" fontId="22" fillId="32" borderId="51" xfId="121" applyNumberFormat="1" applyFont="1" applyFill="1" applyBorder="1" applyAlignment="1">
      <alignment horizontal="left" vertical="center"/>
    </xf>
    <xf numFmtId="0" fontId="22" fillId="32" borderId="79" xfId="121" applyFont="1" applyFill="1" applyBorder="1" applyAlignment="1">
      <alignment horizontal="left" vertical="center"/>
    </xf>
    <xf numFmtId="41" fontId="22" fillId="32" borderId="52" xfId="121" applyNumberFormat="1" applyFont="1" applyFill="1" applyBorder="1" applyAlignment="1">
      <alignment horizontal="left" vertical="center"/>
    </xf>
    <xf numFmtId="41" fontId="21" fillId="27" borderId="52" xfId="120" applyNumberFormat="1" applyFont="1" applyFill="1" applyBorder="1" applyAlignment="1" applyProtection="1">
      <alignment horizontal="left" vertical="center"/>
    </xf>
    <xf numFmtId="164" fontId="25" fillId="0" borderId="46" xfId="0" applyNumberFormat="1" applyFont="1" applyFill="1" applyBorder="1"/>
    <xf numFmtId="41" fontId="21" fillId="33" borderId="52" xfId="120" applyNumberFormat="1" applyFont="1" applyFill="1" applyBorder="1" applyAlignment="1" applyProtection="1">
      <alignment horizontal="left" vertical="center"/>
    </xf>
    <xf numFmtId="41" fontId="21" fillId="30" borderId="71" xfId="87" applyNumberFormat="1" applyFont="1" applyFill="1" applyBorder="1" applyAlignment="1">
      <alignment horizontal="left"/>
    </xf>
    <xf numFmtId="166" fontId="21" fillId="34" borderId="76" xfId="87" applyNumberFormat="1" applyFont="1" applyFill="1" applyBorder="1" applyAlignment="1">
      <alignment horizontal="left"/>
    </xf>
    <xf numFmtId="0" fontId="24" fillId="34" borderId="127" xfId="87" applyFont="1" applyFill="1" applyBorder="1" applyAlignment="1">
      <alignment horizontal="left"/>
    </xf>
    <xf numFmtId="41" fontId="24" fillId="34" borderId="71" xfId="87" applyNumberFormat="1" applyFont="1" applyFill="1" applyBorder="1"/>
    <xf numFmtId="0" fontId="52" fillId="0" borderId="0" xfId="0" applyFont="1" applyFill="1" applyBorder="1" applyAlignment="1">
      <alignment horizontal="left"/>
    </xf>
    <xf numFmtId="0" fontId="52" fillId="0" borderId="48" xfId="0" applyFont="1" applyFill="1" applyBorder="1" applyAlignment="1">
      <alignment horizontal="left"/>
    </xf>
    <xf numFmtId="41" fontId="44" fillId="0" borderId="19" xfId="121" applyNumberFormat="1" applyFont="1" applyFill="1" applyBorder="1" applyAlignment="1">
      <alignment horizontal="left" vertical="center"/>
    </xf>
    <xf numFmtId="166" fontId="55" fillId="0" borderId="94" xfId="87" applyNumberFormat="1" applyFont="1" applyFill="1" applyBorder="1" applyAlignment="1">
      <alignment horizontal="left"/>
    </xf>
    <xf numFmtId="0" fontId="21" fillId="0" borderId="11" xfId="121" applyFont="1" applyFill="1" applyBorder="1" applyAlignment="1">
      <alignment horizontal="left" vertical="top"/>
    </xf>
    <xf numFmtId="41" fontId="23" fillId="0" borderId="120" xfId="77" applyNumberFormat="1" applyFont="1" applyFill="1" applyBorder="1" applyAlignment="1">
      <alignment vertical="center"/>
    </xf>
    <xf numFmtId="49" fontId="25" fillId="0" borderId="59" xfId="43" applyNumberFormat="1" applyFont="1" applyBorder="1" applyAlignment="1"/>
    <xf numFmtId="0" fontId="25" fillId="0" borderId="25" xfId="43" applyFont="1" applyBorder="1"/>
    <xf numFmtId="165" fontId="25" fillId="0" borderId="19" xfId="43" applyNumberFormat="1" applyFont="1" applyBorder="1"/>
    <xf numFmtId="0" fontId="21" fillId="0" borderId="0" xfId="121" applyFont="1" applyFill="1" applyBorder="1" applyAlignment="1">
      <alignment horizontal="center" vertical="top"/>
    </xf>
    <xf numFmtId="0" fontId="21" fillId="0" borderId="92" xfId="121" applyFont="1" applyFill="1" applyBorder="1" applyAlignment="1">
      <alignment horizontal="center" vertical="top"/>
    </xf>
    <xf numFmtId="166" fontId="23" fillId="0" borderId="68" xfId="87" applyNumberFormat="1" applyFont="1" applyFill="1" applyBorder="1" applyAlignment="1">
      <alignment horizontal="left"/>
    </xf>
    <xf numFmtId="49" fontId="21" fillId="0" borderId="26" xfId="121" applyNumberFormat="1" applyFont="1" applyFill="1" applyBorder="1" applyAlignment="1">
      <alignment horizontal="left" vertical="top"/>
    </xf>
    <xf numFmtId="41" fontId="47" fillId="0" borderId="0" xfId="0" applyNumberFormat="1" applyFont="1" applyFill="1"/>
    <xf numFmtId="164" fontId="25" fillId="0" borderId="26" xfId="87" applyNumberFormat="1" applyFont="1" applyFill="1" applyBorder="1"/>
    <xf numFmtId="164" fontId="25" fillId="0" borderId="97" xfId="87" applyNumberFormat="1" applyFont="1" applyFill="1" applyBorder="1" applyAlignment="1">
      <alignment horizontal="left"/>
    </xf>
    <xf numFmtId="41" fontId="25" fillId="0" borderId="15" xfId="43" applyNumberFormat="1" applyFont="1" applyBorder="1" applyAlignment="1"/>
    <xf numFmtId="166" fontId="21" fillId="30" borderId="51" xfId="87" applyNumberFormat="1" applyFont="1" applyFill="1" applyBorder="1" applyAlignment="1">
      <alignment horizontal="left"/>
    </xf>
    <xf numFmtId="0" fontId="21" fillId="30" borderId="79" xfId="87" applyFont="1" applyFill="1" applyBorder="1" applyAlignment="1">
      <alignment horizontal="left"/>
    </xf>
    <xf numFmtId="41" fontId="24" fillId="30" borderId="52" xfId="87" applyNumberFormat="1" applyFont="1" applyFill="1" applyBorder="1"/>
    <xf numFmtId="0" fontId="50" fillId="26" borderId="72" xfId="87" applyFont="1" applyFill="1" applyBorder="1"/>
    <xf numFmtId="0" fontId="51" fillId="26" borderId="44" xfId="87" applyFont="1" applyFill="1" applyBorder="1"/>
    <xf numFmtId="41" fontId="34" fillId="26" borderId="45" xfId="87" applyNumberFormat="1" applyFont="1" applyFill="1" applyBorder="1"/>
    <xf numFmtId="0" fontId="28" fillId="30" borderId="51" xfId="87" applyFont="1" applyFill="1" applyBorder="1"/>
    <xf numFmtId="0" fontId="27" fillId="30" borderId="79" xfId="87" applyFont="1" applyFill="1" applyBorder="1"/>
    <xf numFmtId="0" fontId="28" fillId="0" borderId="25" xfId="87" applyFont="1" applyFill="1" applyBorder="1"/>
    <xf numFmtId="0" fontId="27" fillId="0" borderId="53" xfId="87" applyFont="1" applyFill="1" applyBorder="1"/>
    <xf numFmtId="41" fontId="20" fillId="0" borderId="0" xfId="0" applyNumberFormat="1" applyFont="1" applyFill="1"/>
    <xf numFmtId="41" fontId="47" fillId="0" borderId="0" xfId="0" applyNumberFormat="1" applyFont="1" applyBorder="1"/>
    <xf numFmtId="41" fontId="31" fillId="0" borderId="71" xfId="76" applyNumberFormat="1" applyFont="1" applyFill="1" applyBorder="1" applyAlignment="1" applyProtection="1"/>
    <xf numFmtId="41" fontId="21" fillId="0" borderId="19" xfId="76" applyNumberFormat="1" applyFont="1" applyFill="1" applyBorder="1" applyAlignment="1" applyProtection="1"/>
    <xf numFmtId="41" fontId="23" fillId="0" borderId="22" xfId="76" applyNumberFormat="1" applyFont="1" applyFill="1" applyBorder="1" applyAlignment="1" applyProtection="1"/>
    <xf numFmtId="41" fontId="25" fillId="0" borderId="18" xfId="76" applyNumberFormat="1" applyFont="1" applyFill="1" applyBorder="1" applyAlignment="1" applyProtection="1"/>
    <xf numFmtId="41" fontId="23" fillId="0" borderId="20" xfId="76" applyNumberFormat="1" applyFont="1" applyFill="1" applyBorder="1" applyAlignment="1" applyProtection="1"/>
    <xf numFmtId="41" fontId="23" fillId="0" borderId="17" xfId="76" applyNumberFormat="1" applyFont="1" applyFill="1" applyBorder="1" applyAlignment="1" applyProtection="1">
      <alignment horizontal="left" vertical="center"/>
    </xf>
    <xf numFmtId="41" fontId="23" fillId="0" borderId="18" xfId="76" applyNumberFormat="1" applyFont="1" applyFill="1" applyBorder="1" applyAlignment="1" applyProtection="1"/>
    <xf numFmtId="41" fontId="23" fillId="0" borderId="18" xfId="76" applyNumberFormat="1" applyFont="1" applyFill="1" applyBorder="1" applyAlignment="1" applyProtection="1">
      <alignment horizontal="left" vertical="center"/>
    </xf>
    <xf numFmtId="41" fontId="31" fillId="0" borderId="52" xfId="76" applyNumberFormat="1" applyFont="1" applyFill="1" applyBorder="1" applyAlignment="1" applyProtection="1">
      <alignment horizontal="left" vertical="center"/>
    </xf>
    <xf numFmtId="41" fontId="25" fillId="0" borderId="36" xfId="43" applyNumberFormat="1" applyFont="1" applyFill="1" applyBorder="1" applyAlignment="1">
      <alignment horizontal="left" vertical="center"/>
    </xf>
    <xf numFmtId="41" fontId="25" fillId="0" borderId="18" xfId="77" applyNumberFormat="1" applyFont="1" applyFill="1" applyBorder="1" applyAlignment="1">
      <alignment horizontal="left" vertical="center"/>
    </xf>
    <xf numFmtId="41" fontId="25" fillId="0" borderId="17" xfId="77" applyNumberFormat="1" applyFont="1" applyFill="1" applyBorder="1" applyAlignment="1">
      <alignment vertical="center"/>
    </xf>
    <xf numFmtId="41" fontId="25" fillId="0" borderId="18" xfId="77" applyNumberFormat="1" applyFont="1" applyFill="1" applyBorder="1" applyAlignment="1">
      <alignment horizontal="left" vertical="top"/>
    </xf>
    <xf numFmtId="41" fontId="25" fillId="0" borderId="36" xfId="77" applyNumberFormat="1" applyFont="1" applyFill="1" applyBorder="1" applyAlignment="1">
      <alignment horizontal="left" vertical="top"/>
    </xf>
    <xf numFmtId="41" fontId="24" fillId="0" borderId="19" xfId="77" applyNumberFormat="1" applyFont="1" applyFill="1" applyBorder="1" applyAlignment="1">
      <alignment vertical="center"/>
    </xf>
    <xf numFmtId="166" fontId="29" fillId="0" borderId="25" xfId="87" applyNumberFormat="1" applyFont="1" applyFill="1" applyBorder="1" applyAlignment="1">
      <alignment horizontal="left"/>
    </xf>
    <xf numFmtId="0" fontId="29" fillId="0" borderId="53" xfId="87" applyFont="1" applyFill="1" applyBorder="1" applyAlignment="1">
      <alignment horizontal="left"/>
    </xf>
    <xf numFmtId="41" fontId="29" fillId="0" borderId="19" xfId="87" applyNumberFormat="1" applyFont="1" applyFill="1" applyBorder="1"/>
    <xf numFmtId="1" fontId="20" fillId="0" borderId="57" xfId="87" applyNumberFormat="1" applyFont="1" applyFill="1" applyBorder="1" applyAlignment="1">
      <alignment horizontal="center"/>
    </xf>
    <xf numFmtId="1" fontId="20" fillId="0" borderId="58" xfId="87" applyNumberFormat="1" applyFont="1" applyFill="1" applyBorder="1" applyAlignment="1">
      <alignment horizontal="center"/>
    </xf>
    <xf numFmtId="1" fontId="58" fillId="0" borderId="32" xfId="87" applyNumberFormat="1" applyFont="1" applyFill="1" applyBorder="1" applyAlignment="1">
      <alignment horizontal="left"/>
    </xf>
    <xf numFmtId="1" fontId="58" fillId="0" borderId="59" xfId="87" applyNumberFormat="1" applyFont="1" applyFill="1" applyBorder="1" applyAlignment="1">
      <alignment horizontal="left"/>
    </xf>
    <xf numFmtId="1" fontId="39" fillId="0" borderId="59" xfId="87" applyNumberFormat="1" applyFont="1" applyFill="1" applyBorder="1" applyAlignment="1">
      <alignment horizontal="left"/>
    </xf>
    <xf numFmtId="1" fontId="49" fillId="0" borderId="63" xfId="87" applyNumberFormat="1" applyFont="1" applyFill="1" applyBorder="1" applyAlignment="1">
      <alignment horizontal="left"/>
    </xf>
    <xf numFmtId="1" fontId="58" fillId="0" borderId="63" xfId="87" applyNumberFormat="1" applyFont="1" applyFill="1" applyBorder="1" applyAlignment="1">
      <alignment horizontal="left"/>
    </xf>
    <xf numFmtId="1" fontId="55" fillId="0" borderId="31" xfId="87" applyNumberFormat="1" applyFont="1" applyFill="1" applyBorder="1" applyAlignment="1">
      <alignment horizontal="left"/>
    </xf>
    <xf numFmtId="1" fontId="55" fillId="0" borderId="30" xfId="87" applyNumberFormat="1" applyFont="1" applyFill="1" applyBorder="1" applyAlignment="1">
      <alignment horizontal="left"/>
    </xf>
    <xf numFmtId="1" fontId="55" fillId="0" borderId="35" xfId="87" applyNumberFormat="1" applyFont="1" applyFill="1" applyBorder="1" applyAlignment="1">
      <alignment horizontal="left"/>
    </xf>
    <xf numFmtId="1" fontId="55" fillId="0" borderId="32" xfId="87" applyNumberFormat="1" applyFont="1" applyFill="1" applyBorder="1" applyAlignment="1">
      <alignment horizontal="left"/>
    </xf>
    <xf numFmtId="1" fontId="59" fillId="0" borderId="59" xfId="87" applyNumberFormat="1" applyFont="1" applyFill="1" applyBorder="1" applyAlignment="1">
      <alignment horizontal="left"/>
    </xf>
    <xf numFmtId="1" fontId="55" fillId="0" borderId="67" xfId="87" applyNumberFormat="1" applyFont="1" applyFill="1" applyBorder="1" applyAlignment="1">
      <alignment horizontal="left"/>
    </xf>
    <xf numFmtId="1" fontId="55" fillId="0" borderId="64" xfId="87" applyNumberFormat="1" applyFont="1" applyFill="1" applyBorder="1" applyAlignment="1">
      <alignment horizontal="left"/>
    </xf>
    <xf numFmtId="1" fontId="55" fillId="0" borderId="63" xfId="87" applyNumberFormat="1" applyFont="1" applyFill="1" applyBorder="1" applyAlignment="1">
      <alignment horizontal="left"/>
    </xf>
    <xf numFmtId="1" fontId="60" fillId="0" borderId="59" xfId="87" applyNumberFormat="1" applyFont="1" applyFill="1" applyBorder="1" applyAlignment="1">
      <alignment horizontal="left"/>
    </xf>
    <xf numFmtId="1" fontId="49" fillId="0" borderId="59" xfId="87" applyNumberFormat="1" applyFont="1" applyFill="1" applyBorder="1" applyAlignment="1">
      <alignment horizontal="left"/>
    </xf>
    <xf numFmtId="1" fontId="61" fillId="0" borderId="59" xfId="87" applyNumberFormat="1" applyFont="1" applyFill="1" applyBorder="1" applyAlignment="1">
      <alignment horizontal="left"/>
    </xf>
    <xf numFmtId="1" fontId="62" fillId="0" borderId="59" xfId="87" applyNumberFormat="1" applyFont="1" applyFill="1" applyBorder="1" applyAlignment="1">
      <alignment horizontal="left"/>
    </xf>
    <xf numFmtId="1" fontId="59" fillId="0" borderId="66" xfId="87" applyNumberFormat="1" applyFont="1" applyFill="1" applyBorder="1" applyAlignment="1">
      <alignment horizontal="left"/>
    </xf>
    <xf numFmtId="1" fontId="58" fillId="0" borderId="66" xfId="87" applyNumberFormat="1" applyFont="1" applyFill="1" applyBorder="1" applyAlignment="1">
      <alignment horizontal="left"/>
    </xf>
    <xf numFmtId="1" fontId="63" fillId="0" borderId="59" xfId="87" applyNumberFormat="1" applyFont="1" applyFill="1" applyBorder="1" applyAlignment="1">
      <alignment horizontal="left"/>
    </xf>
    <xf numFmtId="1" fontId="58" fillId="30" borderId="50" xfId="87" applyNumberFormat="1" applyFont="1" applyFill="1" applyBorder="1" applyAlignment="1">
      <alignment horizontal="left"/>
    </xf>
    <xf numFmtId="1" fontId="54" fillId="0" borderId="59" xfId="87" applyNumberFormat="1" applyFont="1" applyFill="1" applyBorder="1" applyAlignment="1">
      <alignment horizontal="left"/>
    </xf>
    <xf numFmtId="1" fontId="20" fillId="0" borderId="59" xfId="87" applyNumberFormat="1" applyFont="1" applyFill="1" applyBorder="1" applyAlignment="1">
      <alignment horizontal="left"/>
    </xf>
    <xf numFmtId="1" fontId="55" fillId="0" borderId="96" xfId="87" applyNumberFormat="1" applyFont="1" applyFill="1" applyBorder="1" applyAlignment="1">
      <alignment horizontal="left"/>
    </xf>
    <xf numFmtId="1" fontId="55" fillId="0" borderId="47" xfId="87" applyNumberFormat="1" applyFont="1" applyFill="1" applyBorder="1" applyAlignment="1">
      <alignment horizontal="left"/>
    </xf>
    <xf numFmtId="1" fontId="55" fillId="0" borderId="66" xfId="87" applyNumberFormat="1" applyFont="1" applyFill="1" applyBorder="1" applyAlignment="1">
      <alignment horizontal="left"/>
    </xf>
    <xf numFmtId="1" fontId="55" fillId="0" borderId="58" xfId="87" applyNumberFormat="1" applyFont="1" applyFill="1" applyBorder="1" applyAlignment="1">
      <alignment horizontal="left"/>
    </xf>
    <xf numFmtId="1" fontId="58" fillId="34" borderId="69" xfId="87" applyNumberFormat="1" applyFont="1" applyFill="1" applyBorder="1" applyAlignment="1">
      <alignment horizontal="left"/>
    </xf>
    <xf numFmtId="1" fontId="58" fillId="30" borderId="69" xfId="87" applyNumberFormat="1" applyFont="1" applyFill="1" applyBorder="1" applyAlignment="1">
      <alignment horizontal="left"/>
    </xf>
    <xf numFmtId="1" fontId="52" fillId="0" borderId="64" xfId="87" applyNumberFormat="1" applyFont="1" applyFill="1" applyBorder="1" applyAlignment="1">
      <alignment horizontal="left"/>
    </xf>
    <xf numFmtId="1" fontId="49" fillId="0" borderId="30" xfId="87" applyNumberFormat="1" applyFont="1" applyFill="1" applyBorder="1" applyAlignment="1">
      <alignment horizontal="left"/>
    </xf>
    <xf numFmtId="1" fontId="52" fillId="0" borderId="32" xfId="87" applyNumberFormat="1" applyFont="1" applyFill="1" applyBorder="1" applyAlignment="1">
      <alignment horizontal="left"/>
    </xf>
    <xf numFmtId="1" fontId="52" fillId="0" borderId="30" xfId="87" applyNumberFormat="1" applyFont="1" applyFill="1" applyBorder="1" applyAlignment="1">
      <alignment horizontal="left"/>
    </xf>
    <xf numFmtId="1" fontId="52" fillId="0" borderId="35" xfId="87" applyNumberFormat="1" applyFont="1" applyFill="1" applyBorder="1" applyAlignment="1">
      <alignment horizontal="left"/>
    </xf>
    <xf numFmtId="1" fontId="57" fillId="30" borderId="50" xfId="87" applyNumberFormat="1" applyFont="1" applyFill="1" applyBorder="1"/>
    <xf numFmtId="1" fontId="57" fillId="0" borderId="59" xfId="87" applyNumberFormat="1" applyFont="1" applyFill="1" applyBorder="1"/>
    <xf numFmtId="1" fontId="64" fillId="26" borderId="57" xfId="87" applyNumberFormat="1" applyFont="1" applyFill="1" applyBorder="1"/>
    <xf numFmtId="1" fontId="58" fillId="0" borderId="69" xfId="87" applyNumberFormat="1" applyFont="1" applyFill="1" applyBorder="1" applyAlignment="1">
      <alignment horizontal="left"/>
    </xf>
    <xf numFmtId="1" fontId="58" fillId="0" borderId="64" xfId="87" applyNumberFormat="1" applyFont="1" applyFill="1" applyBorder="1" applyAlignment="1">
      <alignment horizontal="left"/>
    </xf>
    <xf numFmtId="1" fontId="58" fillId="0" borderId="59" xfId="120" applyNumberFormat="1" applyFont="1" applyFill="1" applyBorder="1" applyAlignment="1" applyProtection="1">
      <alignment horizontal="left" vertical="center"/>
    </xf>
    <xf numFmtId="1" fontId="55" fillId="0" borderId="64" xfId="120" applyNumberFormat="1" applyFont="1" applyFill="1" applyBorder="1" applyAlignment="1" applyProtection="1">
      <alignment horizontal="left" vertical="center"/>
    </xf>
    <xf numFmtId="1" fontId="55" fillId="0" borderId="30" xfId="120" applyNumberFormat="1" applyFont="1" applyFill="1" applyBorder="1" applyAlignment="1" applyProtection="1">
      <alignment horizontal="left" vertical="center"/>
    </xf>
    <xf numFmtId="1" fontId="58" fillId="26" borderId="50" xfId="87" applyNumberFormat="1" applyFont="1" applyFill="1" applyBorder="1" applyAlignment="1">
      <alignment horizontal="left"/>
    </xf>
    <xf numFmtId="1" fontId="55" fillId="0" borderId="67" xfId="120" applyNumberFormat="1" applyFont="1" applyFill="1" applyBorder="1" applyAlignment="1" applyProtection="1">
      <alignment horizontal="left" vertical="center"/>
    </xf>
    <xf numFmtId="1" fontId="55" fillId="0" borderId="58" xfId="120" applyNumberFormat="1" applyFont="1" applyFill="1" applyBorder="1" applyAlignment="1" applyProtection="1">
      <alignment horizontal="left" vertical="center"/>
    </xf>
    <xf numFmtId="1" fontId="58" fillId="27" borderId="50" xfId="120" applyNumberFormat="1" applyFont="1" applyFill="1" applyBorder="1" applyAlignment="1" applyProtection="1">
      <alignment horizontal="left" vertical="center"/>
    </xf>
    <xf numFmtId="1" fontId="20" fillId="0" borderId="59" xfId="87" applyNumberFormat="1" applyFont="1" applyFill="1" applyBorder="1" applyAlignment="1" applyProtection="1">
      <alignment horizontal="left" vertical="center"/>
    </xf>
    <xf numFmtId="1" fontId="52" fillId="0" borderId="31" xfId="87" applyNumberFormat="1" applyFont="1" applyFill="1" applyBorder="1" applyAlignment="1">
      <alignment horizontal="left" vertical="center"/>
    </xf>
    <xf numFmtId="1" fontId="52" fillId="0" borderId="31" xfId="87" applyNumberFormat="1" applyFont="1" applyFill="1" applyBorder="1" applyAlignment="1" applyProtection="1">
      <alignment horizontal="left" vertical="center"/>
    </xf>
    <xf numFmtId="1" fontId="52" fillId="0" borderId="30" xfId="87" applyNumberFormat="1" applyFont="1" applyFill="1" applyBorder="1" applyAlignment="1" applyProtection="1">
      <alignment horizontal="left" vertical="center"/>
    </xf>
    <xf numFmtId="1" fontId="65" fillId="32" borderId="50" xfId="121" applyNumberFormat="1" applyFont="1" applyFill="1" applyBorder="1" applyAlignment="1">
      <alignment horizontal="left" vertical="center"/>
    </xf>
    <xf numFmtId="1" fontId="20" fillId="0" borderId="57" xfId="121" applyNumberFormat="1" applyFont="1" applyFill="1" applyBorder="1" applyAlignment="1">
      <alignment horizontal="left" vertical="center"/>
    </xf>
    <xf numFmtId="1" fontId="20" fillId="0" borderId="59" xfId="121" applyNumberFormat="1" applyFont="1" applyFill="1" applyBorder="1" applyAlignment="1">
      <alignment horizontal="left" vertical="center"/>
    </xf>
    <xf numFmtId="1" fontId="52" fillId="0" borderId="31" xfId="121" applyNumberFormat="1" applyFont="1" applyFill="1" applyBorder="1" applyAlignment="1">
      <alignment horizontal="left" vertical="center"/>
    </xf>
    <xf numFmtId="1" fontId="52" fillId="0" borderId="30" xfId="121" applyNumberFormat="1" applyFont="1" applyFill="1" applyBorder="1" applyAlignment="1">
      <alignment horizontal="left" vertical="center"/>
    </xf>
    <xf numFmtId="1" fontId="66" fillId="0" borderId="59" xfId="121" applyNumberFormat="1" applyFont="1" applyFill="1" applyBorder="1" applyAlignment="1">
      <alignment horizontal="left" vertical="center"/>
    </xf>
    <xf numFmtId="1" fontId="52" fillId="0" borderId="67" xfId="121" applyNumberFormat="1" applyFont="1" applyFill="1" applyBorder="1" applyAlignment="1">
      <alignment horizontal="left" vertical="center"/>
    </xf>
    <xf numFmtId="1" fontId="52" fillId="0" borderId="32" xfId="121" applyNumberFormat="1" applyFont="1" applyFill="1" applyBorder="1" applyAlignment="1">
      <alignment horizontal="left" vertical="center"/>
    </xf>
    <xf numFmtId="1" fontId="52" fillId="0" borderId="32" xfId="121" applyNumberFormat="1" applyFont="1" applyFill="1" applyBorder="1" applyAlignment="1">
      <alignment vertical="center"/>
    </xf>
    <xf numFmtId="1" fontId="62" fillId="0" borderId="50" xfId="121" applyNumberFormat="1" applyFont="1" applyFill="1" applyBorder="1" applyAlignment="1">
      <alignment horizontal="left" vertical="top"/>
    </xf>
    <xf numFmtId="1" fontId="20" fillId="0" borderId="63" xfId="121" applyNumberFormat="1" applyFont="1" applyFill="1" applyBorder="1" applyAlignment="1">
      <alignment horizontal="left" vertical="top"/>
    </xf>
    <xf numFmtId="1" fontId="58" fillId="0" borderId="59" xfId="121" applyNumberFormat="1" applyFont="1" applyFill="1" applyBorder="1" applyAlignment="1">
      <alignment horizontal="left" vertical="top"/>
    </xf>
    <xf numFmtId="1" fontId="55" fillId="0" borderId="31" xfId="121" applyNumberFormat="1" applyFont="1" applyFill="1" applyBorder="1" applyAlignment="1">
      <alignment horizontal="left" vertical="top"/>
    </xf>
    <xf numFmtId="1" fontId="55" fillId="0" borderId="30" xfId="121" applyNumberFormat="1" applyFont="1" applyFill="1" applyBorder="1" applyAlignment="1">
      <alignment horizontal="left" vertical="top"/>
    </xf>
    <xf numFmtId="1" fontId="55" fillId="0" borderId="64" xfId="121" applyNumberFormat="1" applyFont="1" applyFill="1" applyBorder="1" applyAlignment="1">
      <alignment horizontal="left" vertical="top"/>
    </xf>
    <xf numFmtId="1" fontId="55" fillId="0" borderId="63" xfId="121" applyNumberFormat="1" applyFont="1" applyFill="1" applyBorder="1" applyAlignment="1">
      <alignment horizontal="left" vertical="top"/>
    </xf>
    <xf numFmtId="1" fontId="55" fillId="0" borderId="67" xfId="121" applyNumberFormat="1" applyFont="1" applyFill="1" applyBorder="1" applyAlignment="1">
      <alignment horizontal="left" vertical="top"/>
    </xf>
    <xf numFmtId="1" fontId="55" fillId="0" borderId="64" xfId="121" applyNumberFormat="1" applyFont="1" applyFill="1" applyBorder="1" applyAlignment="1">
      <alignment vertical="center"/>
    </xf>
    <xf numFmtId="1" fontId="55" fillId="0" borderId="30" xfId="121" applyNumberFormat="1" applyFont="1" applyFill="1" applyBorder="1" applyAlignment="1">
      <alignment vertical="center"/>
    </xf>
    <xf numFmtId="1" fontId="55" fillId="0" borderId="63" xfId="121" applyNumberFormat="1" applyFont="1" applyFill="1" applyBorder="1" applyAlignment="1">
      <alignment vertical="center"/>
    </xf>
    <xf numFmtId="1" fontId="55" fillId="0" borderId="31" xfId="121" applyNumberFormat="1" applyFont="1" applyFill="1" applyBorder="1" applyAlignment="1">
      <alignment vertical="center"/>
    </xf>
    <xf numFmtId="1" fontId="66" fillId="0" borderId="59" xfId="121" applyNumberFormat="1" applyFont="1" applyFill="1" applyBorder="1" applyAlignment="1">
      <alignment horizontal="left" vertical="top"/>
    </xf>
    <xf numFmtId="1" fontId="55" fillId="0" borderId="47" xfId="121" applyNumberFormat="1" applyFont="1" applyFill="1" applyBorder="1" applyAlignment="1">
      <alignment horizontal="left" vertical="top"/>
    </xf>
    <xf numFmtId="1" fontId="58" fillId="0" borderId="63" xfId="121" applyNumberFormat="1" applyFont="1" applyFill="1" applyBorder="1" applyAlignment="1">
      <alignment horizontal="left" vertical="top"/>
    </xf>
    <xf numFmtId="1" fontId="55" fillId="0" borderId="32" xfId="121" applyNumberFormat="1" applyFont="1" applyFill="1" applyBorder="1" applyAlignment="1">
      <alignment horizontal="left" vertical="top"/>
    </xf>
    <xf numFmtId="1" fontId="55" fillId="0" borderId="35" xfId="121" applyNumberFormat="1" applyFont="1" applyFill="1" applyBorder="1" applyAlignment="1">
      <alignment horizontal="left" vertical="top"/>
    </xf>
    <xf numFmtId="1" fontId="67" fillId="0" borderId="80" xfId="121" applyNumberFormat="1" applyFont="1" applyFill="1" applyBorder="1" applyAlignment="1">
      <alignment horizontal="left" vertical="top"/>
    </xf>
    <xf numFmtId="1" fontId="59" fillId="0" borderId="69" xfId="121" applyNumberFormat="1" applyFont="1" applyFill="1" applyBorder="1" applyAlignment="1">
      <alignment horizontal="left" vertical="top"/>
    </xf>
    <xf numFmtId="1" fontId="58" fillId="29" borderId="57" xfId="121" applyNumberFormat="1" applyFont="1" applyFill="1" applyBorder="1" applyAlignment="1">
      <alignment horizontal="left" vertical="top"/>
    </xf>
    <xf numFmtId="1" fontId="20" fillId="0" borderId="59" xfId="121" applyNumberFormat="1" applyFont="1" applyFill="1" applyBorder="1" applyAlignment="1">
      <alignment horizontal="left" vertical="top"/>
    </xf>
    <xf numFmtId="1" fontId="58" fillId="0" borderId="64" xfId="121" applyNumberFormat="1" applyFont="1" applyFill="1" applyBorder="1" applyAlignment="1">
      <alignment horizontal="left" vertical="top"/>
    </xf>
    <xf numFmtId="1" fontId="55" fillId="0" borderId="47" xfId="121" applyNumberFormat="1" applyFont="1" applyFill="1" applyBorder="1" applyAlignment="1">
      <alignment vertical="center"/>
    </xf>
    <xf numFmtId="1" fontId="55" fillId="0" borderId="58" xfId="121" applyNumberFormat="1" applyFont="1" applyFill="1" applyBorder="1" applyAlignment="1">
      <alignment horizontal="left" vertical="top"/>
    </xf>
    <xf numFmtId="1" fontId="57" fillId="0" borderId="50" xfId="87" applyNumberFormat="1" applyFont="1" applyFill="1" applyBorder="1"/>
    <xf numFmtId="1" fontId="58" fillId="0" borderId="12" xfId="121" applyNumberFormat="1" applyFont="1" applyFill="1" applyBorder="1" applyAlignment="1">
      <alignment vertical="center"/>
    </xf>
    <xf numFmtId="1" fontId="55" fillId="0" borderId="12" xfId="121" applyNumberFormat="1" applyFont="1" applyFill="1" applyBorder="1" applyAlignment="1">
      <alignment horizontal="left" vertical="top"/>
    </xf>
    <xf numFmtId="1" fontId="55" fillId="0" borderId="91" xfId="121" applyNumberFormat="1" applyFont="1" applyFill="1" applyBorder="1" applyAlignment="1">
      <alignment horizontal="left" vertical="top"/>
    </xf>
    <xf numFmtId="1" fontId="68" fillId="0" borderId="0" xfId="0" applyNumberFormat="1" applyFont="1"/>
    <xf numFmtId="1" fontId="69" fillId="0" borderId="59" xfId="87" applyNumberFormat="1" applyFont="1" applyFill="1" applyBorder="1" applyAlignment="1">
      <alignment horizontal="left"/>
    </xf>
    <xf numFmtId="166" fontId="70" fillId="0" borderId="25" xfId="87" applyNumberFormat="1" applyFont="1" applyFill="1" applyBorder="1" applyAlignment="1">
      <alignment horizontal="left"/>
    </xf>
    <xf numFmtId="0" fontId="71" fillId="0" borderId="53" xfId="87" applyFont="1" applyFill="1" applyBorder="1" applyAlignment="1">
      <alignment horizontal="left"/>
    </xf>
    <xf numFmtId="41" fontId="71" fillId="0" borderId="19" xfId="87" applyNumberFormat="1" applyFont="1" applyFill="1" applyBorder="1"/>
    <xf numFmtId="166" fontId="35" fillId="0" borderId="25" xfId="87" applyNumberFormat="1" applyFont="1" applyFill="1" applyBorder="1" applyAlignment="1">
      <alignment horizontal="left"/>
    </xf>
    <xf numFmtId="166" fontId="72" fillId="0" borderId="25" xfId="87" applyNumberFormat="1" applyFont="1" applyFill="1" applyBorder="1" applyAlignment="1">
      <alignment horizontal="left"/>
    </xf>
    <xf numFmtId="41" fontId="33" fillId="0" borderId="19" xfId="87" applyNumberFormat="1" applyFont="1" applyFill="1" applyBorder="1"/>
    <xf numFmtId="166" fontId="32" fillId="0" borderId="25" xfId="87" applyNumberFormat="1" applyFont="1" applyFill="1" applyBorder="1" applyAlignment="1">
      <alignment horizontal="left"/>
    </xf>
    <xf numFmtId="41" fontId="35" fillId="0" borderId="19" xfId="87" applyNumberFormat="1" applyFont="1" applyFill="1" applyBorder="1"/>
    <xf numFmtId="1" fontId="76" fillId="0" borderId="64" xfId="87" applyNumberFormat="1" applyFont="1" applyFill="1" applyBorder="1" applyAlignment="1">
      <alignment horizontal="left"/>
    </xf>
    <xf numFmtId="166" fontId="77" fillId="0" borderId="88" xfId="87" applyNumberFormat="1" applyFont="1" applyFill="1" applyBorder="1" applyAlignment="1">
      <alignment horizontal="left"/>
    </xf>
    <xf numFmtId="164" fontId="78" fillId="0" borderId="89" xfId="87" applyNumberFormat="1" applyFont="1" applyFill="1" applyBorder="1" applyAlignment="1"/>
    <xf numFmtId="41" fontId="78" fillId="0" borderId="22" xfId="87" applyNumberFormat="1" applyFont="1" applyFill="1" applyBorder="1"/>
    <xf numFmtId="1" fontId="59" fillId="0" borderId="63" xfId="87" applyNumberFormat="1" applyFont="1" applyFill="1" applyBorder="1" applyAlignment="1">
      <alignment horizontal="left"/>
    </xf>
    <xf numFmtId="1" fontId="76" fillId="0" borderId="59" xfId="87" applyNumberFormat="1" applyFont="1" applyFill="1" applyBorder="1" applyAlignment="1">
      <alignment horizontal="left"/>
    </xf>
    <xf numFmtId="166" fontId="77" fillId="0" borderId="25" xfId="87" applyNumberFormat="1" applyFont="1" applyFill="1" applyBorder="1" applyAlignment="1">
      <alignment horizontal="left"/>
    </xf>
    <xf numFmtId="0" fontId="78" fillId="0" borderId="53" xfId="87" applyFont="1" applyFill="1" applyBorder="1" applyAlignment="1">
      <alignment horizontal="left"/>
    </xf>
    <xf numFmtId="41" fontId="78" fillId="0" borderId="19" xfId="87" applyNumberFormat="1" applyFont="1" applyFill="1" applyBorder="1"/>
    <xf numFmtId="1" fontId="73" fillId="0" borderId="59" xfId="87" applyNumberFormat="1" applyFont="1" applyFill="1" applyBorder="1" applyAlignment="1">
      <alignment horizontal="left"/>
    </xf>
    <xf numFmtId="166" fontId="74" fillId="0" borderId="25" xfId="87" applyNumberFormat="1" applyFont="1" applyFill="1" applyBorder="1" applyAlignment="1">
      <alignment horizontal="left"/>
    </xf>
    <xf numFmtId="0" fontId="75" fillId="0" borderId="53" xfId="87" applyFont="1" applyFill="1" applyBorder="1" applyAlignment="1">
      <alignment horizontal="left"/>
    </xf>
    <xf numFmtId="41" fontId="75" fillId="0" borderId="19" xfId="87" applyNumberFormat="1" applyFont="1" applyFill="1" applyBorder="1"/>
    <xf numFmtId="1" fontId="79" fillId="0" borderId="59" xfId="87" applyNumberFormat="1" applyFont="1" applyFill="1" applyBorder="1" applyAlignment="1">
      <alignment horizontal="left"/>
    </xf>
    <xf numFmtId="0" fontId="80" fillId="0" borderId="53" xfId="87" applyFont="1" applyFill="1" applyBorder="1" applyAlignment="1">
      <alignment horizontal="left"/>
    </xf>
    <xf numFmtId="1" fontId="81" fillId="0" borderId="59" xfId="87" applyNumberFormat="1" applyFont="1" applyFill="1" applyBorder="1" applyAlignment="1">
      <alignment horizontal="left"/>
    </xf>
    <xf numFmtId="0" fontId="82" fillId="0" borderId="53" xfId="87" applyFont="1" applyFill="1" applyBorder="1" applyAlignment="1">
      <alignment horizontal="left"/>
    </xf>
    <xf numFmtId="1" fontId="83" fillId="0" borderId="59" xfId="87" applyNumberFormat="1" applyFont="1" applyFill="1" applyBorder="1" applyAlignment="1">
      <alignment horizontal="left"/>
    </xf>
    <xf numFmtId="166" fontId="84" fillId="0" borderId="74" xfId="87" applyNumberFormat="1" applyFont="1" applyFill="1" applyBorder="1" applyAlignment="1">
      <alignment horizontal="left"/>
    </xf>
    <xf numFmtId="0" fontId="85" fillId="0" borderId="53" xfId="87" applyFont="1" applyFill="1" applyBorder="1" applyAlignment="1">
      <alignment horizontal="left"/>
    </xf>
    <xf numFmtId="41" fontId="85" fillId="0" borderId="34" xfId="87" applyNumberFormat="1" applyFont="1" applyFill="1" applyBorder="1"/>
    <xf numFmtId="166" fontId="82" fillId="0" borderId="25" xfId="87" applyNumberFormat="1" applyFont="1" applyFill="1" applyBorder="1" applyAlignment="1">
      <alignment horizontal="left"/>
    </xf>
    <xf numFmtId="41" fontId="82" fillId="0" borderId="19" xfId="87" applyNumberFormat="1" applyFont="1" applyFill="1" applyBorder="1" applyAlignment="1">
      <alignment horizontal="left"/>
    </xf>
    <xf numFmtId="166" fontId="80" fillId="0" borderId="25" xfId="87" applyNumberFormat="1" applyFont="1" applyFill="1" applyBorder="1" applyAlignment="1">
      <alignment horizontal="left"/>
    </xf>
    <xf numFmtId="41" fontId="80" fillId="0" borderId="19" xfId="87" applyNumberFormat="1" applyFont="1" applyFill="1" applyBorder="1" applyAlignment="1">
      <alignment horizontal="left"/>
    </xf>
    <xf numFmtId="166" fontId="55" fillId="0" borderId="24" xfId="87" applyNumberFormat="1" applyFont="1" applyFill="1" applyBorder="1" applyAlignment="1">
      <alignment horizontal="left"/>
    </xf>
    <xf numFmtId="0" fontId="55" fillId="0" borderId="60" xfId="87" applyFont="1" applyFill="1" applyBorder="1" applyAlignment="1">
      <alignment horizontal="left"/>
    </xf>
    <xf numFmtId="41" fontId="52" fillId="0" borderId="36" xfId="87" applyNumberFormat="1" applyFont="1" applyFill="1" applyBorder="1"/>
    <xf numFmtId="41" fontId="52" fillId="0" borderId="18" xfId="87" applyNumberFormat="1" applyFont="1" applyFill="1" applyBorder="1"/>
    <xf numFmtId="41" fontId="55" fillId="0" borderId="17" xfId="87" applyNumberFormat="1" applyFont="1" applyFill="1" applyBorder="1" applyAlignment="1">
      <alignment horizontal="left"/>
    </xf>
    <xf numFmtId="41" fontId="55" fillId="0" borderId="20" xfId="87" applyNumberFormat="1" applyFont="1" applyFill="1" applyBorder="1" applyAlignment="1">
      <alignment horizontal="left"/>
    </xf>
    <xf numFmtId="41" fontId="52" fillId="0" borderId="22" xfId="87" applyNumberFormat="1" applyFont="1" applyFill="1" applyBorder="1"/>
    <xf numFmtId="166" fontId="55" fillId="0" borderId="62" xfId="87" applyNumberFormat="1" applyFont="1" applyFill="1" applyBorder="1" applyAlignment="1">
      <alignment horizontal="left"/>
    </xf>
    <xf numFmtId="0" fontId="55" fillId="0" borderId="62" xfId="87" applyFont="1" applyFill="1" applyBorder="1" applyAlignment="1">
      <alignment horizontal="left"/>
    </xf>
    <xf numFmtId="41" fontId="52" fillId="0" borderId="20" xfId="87" applyNumberFormat="1" applyFont="1" applyFill="1" applyBorder="1"/>
    <xf numFmtId="41" fontId="52" fillId="0" borderId="17" xfId="87" applyNumberFormat="1" applyFont="1" applyFill="1" applyBorder="1"/>
    <xf numFmtId="166" fontId="55" fillId="0" borderId="46" xfId="87" applyNumberFormat="1" applyFont="1" applyFill="1" applyBorder="1" applyAlignment="1">
      <alignment horizontal="left"/>
    </xf>
    <xf numFmtId="0" fontId="55" fillId="0" borderId="46" xfId="87" applyFont="1" applyFill="1" applyBorder="1" applyAlignment="1">
      <alignment horizontal="left"/>
    </xf>
    <xf numFmtId="41" fontId="52" fillId="0" borderId="34" xfId="87" applyNumberFormat="1" applyFont="1" applyFill="1" applyBorder="1"/>
    <xf numFmtId="41" fontId="55" fillId="0" borderId="18" xfId="87" applyNumberFormat="1" applyFont="1" applyFill="1" applyBorder="1" applyAlignment="1">
      <alignment horizontal="left"/>
    </xf>
    <xf numFmtId="166" fontId="55" fillId="0" borderId="26" xfId="87" applyNumberFormat="1" applyFont="1" applyFill="1" applyBorder="1" applyAlignment="1">
      <alignment horizontal="left"/>
    </xf>
    <xf numFmtId="41" fontId="55" fillId="0" borderId="36" xfId="87" applyNumberFormat="1" applyFont="1" applyFill="1" applyBorder="1" applyAlignment="1">
      <alignment horizontal="left"/>
    </xf>
    <xf numFmtId="166" fontId="55" fillId="0" borderId="27" xfId="87" applyNumberFormat="1" applyFont="1" applyFill="1" applyBorder="1" applyAlignment="1">
      <alignment horizontal="left"/>
    </xf>
    <xf numFmtId="0" fontId="52" fillId="0" borderId="46" xfId="87" applyFont="1" applyFill="1" applyBorder="1" applyAlignment="1">
      <alignment horizontal="left"/>
    </xf>
    <xf numFmtId="166" fontId="55" fillId="0" borderId="11" xfId="87" applyNumberFormat="1" applyFont="1" applyFill="1" applyBorder="1" applyAlignment="1">
      <alignment horizontal="left"/>
    </xf>
    <xf numFmtId="0" fontId="52" fillId="0" borderId="0" xfId="87" applyFont="1" applyBorder="1"/>
    <xf numFmtId="166" fontId="55" fillId="0" borderId="29" xfId="87" applyNumberFormat="1" applyFont="1" applyFill="1" applyBorder="1" applyAlignment="1">
      <alignment horizontal="left"/>
    </xf>
    <xf numFmtId="0" fontId="52" fillId="0" borderId="0" xfId="87" applyFont="1" applyFill="1" applyBorder="1" applyAlignment="1">
      <alignment horizontal="left"/>
    </xf>
    <xf numFmtId="0" fontId="52" fillId="0" borderId="78" xfId="87" applyFont="1" applyFill="1" applyBorder="1" applyAlignment="1">
      <alignment horizontal="left"/>
    </xf>
    <xf numFmtId="166" fontId="55" fillId="0" borderId="74" xfId="87" applyNumberFormat="1" applyFont="1" applyFill="1" applyBorder="1" applyAlignment="1">
      <alignment horizontal="left"/>
    </xf>
    <xf numFmtId="41" fontId="55" fillId="0" borderId="22" xfId="87" applyNumberFormat="1" applyFont="1" applyFill="1" applyBorder="1" applyAlignment="1">
      <alignment horizontal="left"/>
    </xf>
    <xf numFmtId="166" fontId="55" fillId="0" borderId="60" xfId="87" applyNumberFormat="1" applyFont="1" applyFill="1" applyBorder="1" applyAlignment="1">
      <alignment horizontal="left"/>
    </xf>
    <xf numFmtId="0" fontId="52" fillId="0" borderId="85" xfId="121" applyFont="1" applyFill="1" applyBorder="1" applyAlignment="1">
      <alignment horizontal="left" vertical="center"/>
    </xf>
    <xf numFmtId="0" fontId="52" fillId="0" borderId="84" xfId="121" applyFont="1" applyFill="1" applyBorder="1" applyAlignment="1">
      <alignment horizontal="left" vertical="center"/>
    </xf>
    <xf numFmtId="0" fontId="52" fillId="0" borderId="46" xfId="0" applyFont="1" applyFill="1" applyBorder="1" applyAlignment="1">
      <alignment horizontal="left"/>
    </xf>
    <xf numFmtId="0" fontId="52" fillId="0" borderId="78" xfId="0" applyFont="1" applyFill="1" applyBorder="1" applyAlignment="1">
      <alignment horizontal="left"/>
    </xf>
    <xf numFmtId="166" fontId="55" fillId="0" borderId="61" xfId="87" applyNumberFormat="1" applyFont="1" applyFill="1" applyBorder="1" applyAlignment="1">
      <alignment horizontal="left"/>
    </xf>
    <xf numFmtId="0" fontId="52" fillId="0" borderId="61" xfId="87" applyFont="1" applyFill="1" applyBorder="1" applyAlignment="1">
      <alignment horizontal="left"/>
    </xf>
    <xf numFmtId="0" fontId="52" fillId="0" borderId="27" xfId="0" applyFont="1" applyFill="1" applyBorder="1" applyAlignment="1">
      <alignment horizontal="left"/>
    </xf>
    <xf numFmtId="41" fontId="52" fillId="0" borderId="54" xfId="87" applyNumberFormat="1" applyFont="1" applyFill="1" applyBorder="1"/>
    <xf numFmtId="1" fontId="52" fillId="0" borderId="47" xfId="87" applyNumberFormat="1" applyFont="1" applyFill="1" applyBorder="1" applyAlignment="1">
      <alignment horizontal="left"/>
    </xf>
    <xf numFmtId="166" fontId="52" fillId="0" borderId="77" xfId="87" applyNumberFormat="1" applyFont="1" applyFill="1" applyBorder="1" applyAlignment="1">
      <alignment horizontal="left"/>
    </xf>
    <xf numFmtId="166" fontId="55" fillId="0" borderId="28" xfId="87" applyNumberFormat="1" applyFont="1" applyFill="1" applyBorder="1" applyAlignment="1">
      <alignment horizontal="left"/>
    </xf>
    <xf numFmtId="0" fontId="52" fillId="0" borderId="99" xfId="0" applyFont="1" applyFill="1" applyBorder="1" applyAlignment="1">
      <alignment horizontal="left"/>
    </xf>
    <xf numFmtId="0" fontId="52" fillId="0" borderId="28" xfId="87" applyFont="1" applyFill="1" applyBorder="1" applyAlignment="1">
      <alignment horizontal="left"/>
    </xf>
    <xf numFmtId="166" fontId="55" fillId="0" borderId="48" xfId="87" applyNumberFormat="1" applyFont="1" applyFill="1" applyBorder="1" applyAlignment="1">
      <alignment horizontal="left"/>
    </xf>
    <xf numFmtId="41" fontId="52" fillId="0" borderId="38" xfId="87" applyNumberFormat="1" applyFont="1" applyFill="1" applyBorder="1"/>
    <xf numFmtId="166" fontId="52" fillId="0" borderId="48" xfId="87" applyNumberFormat="1" applyFont="1" applyFill="1" applyBorder="1" applyAlignment="1">
      <alignment horizontal="left"/>
    </xf>
    <xf numFmtId="0" fontId="52" fillId="0" borderId="101" xfId="87" applyFont="1" applyFill="1" applyBorder="1" applyAlignment="1">
      <alignment horizontal="left"/>
    </xf>
    <xf numFmtId="166" fontId="55" fillId="0" borderId="73" xfId="87" applyNumberFormat="1" applyFont="1" applyFill="1" applyBorder="1" applyAlignment="1">
      <alignment horizontal="left"/>
    </xf>
    <xf numFmtId="166" fontId="52" fillId="0" borderId="46" xfId="87" applyNumberFormat="1" applyFont="1" applyFill="1" applyBorder="1" applyAlignment="1">
      <alignment horizontal="left"/>
    </xf>
    <xf numFmtId="41" fontId="52" fillId="0" borderId="18" xfId="87" applyNumberFormat="1" applyFont="1" applyFill="1" applyBorder="1" applyAlignment="1">
      <alignment horizontal="left"/>
    </xf>
    <xf numFmtId="166" fontId="52" fillId="0" borderId="29" xfId="87" applyNumberFormat="1" applyFont="1" applyFill="1" applyBorder="1" applyAlignment="1">
      <alignment horizontal="left"/>
    </xf>
    <xf numFmtId="166" fontId="52" fillId="0" borderId="24" xfId="87" applyNumberFormat="1" applyFont="1" applyFill="1" applyBorder="1" applyAlignment="1">
      <alignment horizontal="left"/>
    </xf>
    <xf numFmtId="41" fontId="52" fillId="0" borderId="36" xfId="87" applyNumberFormat="1" applyFont="1" applyFill="1" applyBorder="1" applyAlignment="1">
      <alignment horizontal="left"/>
    </xf>
    <xf numFmtId="166" fontId="52" fillId="0" borderId="62" xfId="87" applyNumberFormat="1" applyFont="1" applyFill="1" applyBorder="1" applyAlignment="1">
      <alignment horizontal="left"/>
    </xf>
    <xf numFmtId="41" fontId="52" fillId="0" borderId="20" xfId="87" applyNumberFormat="1" applyFont="1" applyFill="1" applyBorder="1" applyAlignment="1">
      <alignment horizontal="left"/>
    </xf>
    <xf numFmtId="0" fontId="52" fillId="0" borderId="62" xfId="0" applyFont="1" applyFill="1" applyBorder="1" applyAlignment="1">
      <alignment horizontal="left"/>
    </xf>
    <xf numFmtId="0" fontId="52" fillId="0" borderId="60" xfId="0" applyFont="1" applyFill="1" applyBorder="1" applyAlignment="1">
      <alignment horizontal="left"/>
    </xf>
    <xf numFmtId="166" fontId="52" fillId="0" borderId="61" xfId="87" applyNumberFormat="1" applyFont="1" applyFill="1" applyBorder="1" applyAlignment="1">
      <alignment horizontal="left"/>
    </xf>
    <xf numFmtId="41" fontId="52" fillId="0" borderId="17" xfId="87" applyNumberFormat="1" applyFont="1" applyFill="1" applyBorder="1" applyAlignment="1">
      <alignment horizontal="left"/>
    </xf>
    <xf numFmtId="166" fontId="55" fillId="0" borderId="128" xfId="87" applyNumberFormat="1" applyFont="1" applyFill="1" applyBorder="1" applyAlignment="1">
      <alignment horizontal="left"/>
    </xf>
    <xf numFmtId="0" fontId="52" fillId="0" borderId="129" xfId="0" applyFont="1" applyFill="1" applyBorder="1" applyAlignment="1">
      <alignment horizontal="left"/>
    </xf>
    <xf numFmtId="41" fontId="55" fillId="0" borderId="130" xfId="87" applyNumberFormat="1" applyFont="1" applyFill="1" applyBorder="1" applyAlignment="1">
      <alignment horizontal="left"/>
    </xf>
    <xf numFmtId="0" fontId="47" fillId="0" borderId="0" xfId="0" applyFont="1" applyFill="1"/>
    <xf numFmtId="41" fontId="0" fillId="0" borderId="0" xfId="0" applyNumberFormat="1"/>
    <xf numFmtId="41" fontId="56" fillId="0" borderId="0" xfId="0" applyNumberFormat="1" applyFont="1"/>
    <xf numFmtId="41" fontId="0" fillId="25" borderId="0" xfId="0" applyNumberFormat="1" applyFill="1"/>
    <xf numFmtId="49" fontId="55" fillId="0" borderId="29" xfId="121" applyNumberFormat="1" applyFont="1" applyFill="1" applyBorder="1" applyAlignment="1">
      <alignment horizontal="left" vertical="top"/>
    </xf>
    <xf numFmtId="41" fontId="55" fillId="0" borderId="22" xfId="120" applyNumberFormat="1" applyFont="1" applyFill="1" applyBorder="1" applyAlignment="1" applyProtection="1">
      <alignment horizontal="left" vertical="center"/>
    </xf>
    <xf numFmtId="41" fontId="55" fillId="0" borderId="18" xfId="120" applyNumberFormat="1" applyFont="1" applyFill="1" applyBorder="1" applyAlignment="1" applyProtection="1">
      <alignment horizontal="left" vertical="center"/>
    </xf>
    <xf numFmtId="0" fontId="52" fillId="0" borderId="101" xfId="0" applyFont="1" applyFill="1" applyBorder="1" applyAlignment="1">
      <alignment horizontal="left"/>
    </xf>
    <xf numFmtId="41" fontId="55" fillId="0" borderId="17" xfId="120" applyNumberFormat="1" applyFont="1" applyFill="1" applyBorder="1" applyAlignment="1" applyProtection="1">
      <alignment horizontal="left" vertical="center"/>
    </xf>
    <xf numFmtId="41" fontId="55" fillId="0" borderId="36" xfId="120" applyNumberFormat="1" applyFont="1" applyFill="1" applyBorder="1" applyAlignment="1" applyProtection="1">
      <alignment horizontal="left" vertical="center"/>
    </xf>
    <xf numFmtId="41" fontId="55" fillId="0" borderId="34" xfId="120" applyNumberFormat="1" applyFont="1" applyFill="1" applyBorder="1" applyAlignment="1" applyProtection="1">
      <alignment horizontal="left" vertical="center"/>
    </xf>
    <xf numFmtId="41" fontId="55" fillId="0" borderId="34" xfId="87" applyNumberFormat="1" applyFont="1" applyFill="1" applyBorder="1" applyAlignment="1">
      <alignment horizontal="left"/>
    </xf>
    <xf numFmtId="41" fontId="55" fillId="0" borderId="20" xfId="120" applyNumberFormat="1" applyFont="1" applyFill="1" applyBorder="1" applyAlignment="1" applyProtection="1">
      <alignment horizontal="left" vertical="center"/>
    </xf>
    <xf numFmtId="41" fontId="55" fillId="0" borderId="38" xfId="120" applyNumberFormat="1" applyFont="1" applyFill="1" applyBorder="1" applyAlignment="1" applyProtection="1">
      <alignment horizontal="left" vertical="center"/>
    </xf>
    <xf numFmtId="0" fontId="55" fillId="0" borderId="48" xfId="87" applyFont="1" applyFill="1" applyBorder="1" applyAlignment="1">
      <alignment horizontal="left"/>
    </xf>
    <xf numFmtId="41" fontId="55" fillId="0" borderId="54" xfId="120" applyNumberFormat="1" applyFont="1" applyFill="1" applyBorder="1" applyAlignment="1" applyProtection="1">
      <alignment horizontal="left" vertical="center"/>
    </xf>
    <xf numFmtId="49" fontId="55" fillId="0" borderId="46" xfId="121" applyNumberFormat="1" applyFont="1" applyFill="1" applyBorder="1" applyAlignment="1">
      <alignment horizontal="left" vertical="top"/>
    </xf>
    <xf numFmtId="0" fontId="55" fillId="0" borderId="65" xfId="87" applyFont="1" applyFill="1" applyBorder="1" applyAlignment="1">
      <alignment horizontal="left"/>
    </xf>
    <xf numFmtId="41" fontId="52" fillId="0" borderId="18" xfId="121" applyNumberFormat="1" applyFont="1" applyFill="1" applyBorder="1" applyAlignment="1">
      <alignment horizontal="left" vertical="center"/>
    </xf>
    <xf numFmtId="41" fontId="52" fillId="0" borderId="17" xfId="121" applyNumberFormat="1" applyFont="1" applyFill="1" applyBorder="1" applyAlignment="1">
      <alignment horizontal="left" vertical="center"/>
    </xf>
    <xf numFmtId="0" fontId="52" fillId="0" borderId="27" xfId="87" applyFont="1" applyFill="1" applyBorder="1" applyAlignment="1">
      <alignment horizontal="left"/>
    </xf>
    <xf numFmtId="49" fontId="25" fillId="0" borderId="61" xfId="121" applyNumberFormat="1" applyFont="1" applyFill="1" applyBorder="1" applyAlignment="1">
      <alignment vertical="center"/>
    </xf>
    <xf numFmtId="41" fontId="55" fillId="0" borderId="22" xfId="121" applyNumberFormat="1" applyFont="1" applyFill="1" applyBorder="1" applyAlignment="1">
      <alignment horizontal="left" vertical="top"/>
    </xf>
    <xf numFmtId="41" fontId="55" fillId="0" borderId="18" xfId="121" applyNumberFormat="1" applyFont="1" applyFill="1" applyBorder="1" applyAlignment="1">
      <alignment horizontal="left" vertical="top"/>
    </xf>
    <xf numFmtId="41" fontId="55" fillId="0" borderId="34" xfId="121" applyNumberFormat="1" applyFont="1" applyFill="1" applyBorder="1" applyAlignment="1">
      <alignment horizontal="left" vertical="top"/>
    </xf>
    <xf numFmtId="41" fontId="55" fillId="0" borderId="36" xfId="121" applyNumberFormat="1" applyFont="1" applyFill="1" applyBorder="1" applyAlignment="1">
      <alignment horizontal="left" vertical="top"/>
    </xf>
    <xf numFmtId="41" fontId="55" fillId="0" borderId="17" xfId="121" applyNumberFormat="1" applyFont="1" applyFill="1" applyBorder="1" applyAlignment="1">
      <alignment horizontal="left" vertical="top"/>
    </xf>
    <xf numFmtId="41" fontId="55" fillId="0" borderId="17" xfId="121" applyNumberFormat="1" applyFont="1" applyFill="1" applyBorder="1" applyAlignment="1">
      <alignment vertical="center"/>
    </xf>
    <xf numFmtId="41" fontId="55" fillId="0" borderId="54" xfId="121" applyNumberFormat="1" applyFont="1" applyFill="1" applyBorder="1" applyAlignment="1">
      <alignment horizontal="left" vertical="top"/>
    </xf>
    <xf numFmtId="49" fontId="55" fillId="0" borderId="27" xfId="121" applyNumberFormat="1" applyFont="1" applyFill="1" applyBorder="1" applyAlignment="1">
      <alignment horizontal="left" vertical="top"/>
    </xf>
    <xf numFmtId="41" fontId="55" fillId="0" borderId="20" xfId="121" applyNumberFormat="1" applyFont="1" applyFill="1" applyBorder="1" applyAlignment="1">
      <alignment horizontal="left" vertical="top"/>
    </xf>
    <xf numFmtId="0" fontId="52" fillId="0" borderId="28" xfId="0" applyFont="1" applyFill="1" applyBorder="1" applyAlignment="1">
      <alignment horizontal="left"/>
    </xf>
    <xf numFmtId="49" fontId="55" fillId="0" borderId="26" xfId="121" applyNumberFormat="1" applyFont="1" applyFill="1" applyBorder="1" applyAlignment="1">
      <alignment horizontal="left" vertical="top"/>
    </xf>
    <xf numFmtId="41" fontId="47" fillId="35" borderId="0" xfId="0" applyNumberFormat="1" applyFont="1" applyFill="1"/>
    <xf numFmtId="41" fontId="53" fillId="0" borderId="0" xfId="0" applyNumberFormat="1" applyFont="1" applyFill="1"/>
    <xf numFmtId="49" fontId="23" fillId="0" borderId="26" xfId="121" applyNumberFormat="1" applyFont="1" applyFill="1" applyBorder="1" applyAlignment="1">
      <alignment vertical="top"/>
    </xf>
    <xf numFmtId="41" fontId="58" fillId="0" borderId="34" xfId="121" applyNumberFormat="1" applyFont="1" applyFill="1" applyBorder="1" applyAlignment="1">
      <alignment vertical="center"/>
    </xf>
    <xf numFmtId="0" fontId="52" fillId="0" borderId="78" xfId="87" applyFont="1" applyBorder="1"/>
    <xf numFmtId="49" fontId="21" fillId="0" borderId="46" xfId="121" applyNumberFormat="1" applyFont="1" applyFill="1" applyBorder="1" applyAlignment="1">
      <alignment horizontal="left" vertical="top"/>
    </xf>
    <xf numFmtId="1" fontId="53" fillId="0" borderId="32" xfId="121" applyNumberFormat="1" applyFont="1" applyFill="1" applyBorder="1" applyAlignment="1">
      <alignment horizontal="left" vertical="top"/>
    </xf>
    <xf numFmtId="49" fontId="55" fillId="0" borderId="46" xfId="121" applyNumberFormat="1" applyFont="1" applyFill="1" applyBorder="1" applyAlignment="1">
      <alignment vertical="center"/>
    </xf>
    <xf numFmtId="41" fontId="55" fillId="0" borderId="18" xfId="121" applyNumberFormat="1" applyFont="1" applyFill="1" applyBorder="1" applyAlignment="1">
      <alignment vertical="center"/>
    </xf>
    <xf numFmtId="41" fontId="55" fillId="0" borderId="38" xfId="121" applyNumberFormat="1" applyFont="1" applyFill="1" applyBorder="1" applyAlignment="1">
      <alignment horizontal="left" vertical="top"/>
    </xf>
    <xf numFmtId="41" fontId="52" fillId="0" borderId="36" xfId="121" applyNumberFormat="1" applyFont="1" applyFill="1" applyBorder="1" applyAlignment="1">
      <alignment horizontal="left" vertical="top"/>
    </xf>
    <xf numFmtId="41" fontId="52" fillId="0" borderId="18" xfId="121" applyNumberFormat="1" applyFont="1" applyFill="1" applyBorder="1" applyAlignment="1">
      <alignment horizontal="left" vertical="top"/>
    </xf>
    <xf numFmtId="41" fontId="55" fillId="0" borderId="22" xfId="121" applyNumberFormat="1" applyFont="1" applyFill="1" applyBorder="1" applyAlignment="1">
      <alignment vertical="center"/>
    </xf>
    <xf numFmtId="1" fontId="57" fillId="0" borderId="102" xfId="87" applyNumberFormat="1" applyFont="1" applyFill="1" applyBorder="1"/>
    <xf numFmtId="41" fontId="24" fillId="0" borderId="104" xfId="87" applyNumberFormat="1" applyFont="1" applyFill="1" applyBorder="1"/>
    <xf numFmtId="1" fontId="57" fillId="0" borderId="110" xfId="87" applyNumberFormat="1" applyFont="1" applyFill="1" applyBorder="1"/>
    <xf numFmtId="41" fontId="24" fillId="0" borderId="117" xfId="87" applyNumberFormat="1" applyFont="1" applyFill="1" applyBorder="1"/>
    <xf numFmtId="0" fontId="27" fillId="0" borderId="132" xfId="87" applyFont="1" applyFill="1" applyBorder="1"/>
    <xf numFmtId="0" fontId="27" fillId="0" borderId="46" xfId="87" applyFont="1" applyFill="1" applyBorder="1"/>
    <xf numFmtId="0" fontId="28" fillId="0" borderId="132" xfId="87" applyFont="1" applyFill="1" applyBorder="1"/>
    <xf numFmtId="0" fontId="28" fillId="0" borderId="46" xfId="87" applyFont="1" applyFill="1" applyBorder="1"/>
    <xf numFmtId="1" fontId="54" fillId="36" borderId="50" xfId="121" applyNumberFormat="1" applyFont="1" applyFill="1" applyBorder="1" applyAlignment="1">
      <alignment vertical="center"/>
    </xf>
    <xf numFmtId="49" fontId="34" fillId="36" borderId="79" xfId="121" applyNumberFormat="1" applyFont="1" applyFill="1" applyBorder="1" applyAlignment="1">
      <alignment vertical="center"/>
    </xf>
    <xf numFmtId="0" fontId="34" fillId="36" borderId="79" xfId="121" applyFont="1" applyFill="1" applyBorder="1" applyAlignment="1">
      <alignment vertical="center"/>
    </xf>
    <xf numFmtId="41" fontId="34" fillId="36" borderId="52" xfId="121" applyNumberFormat="1" applyFont="1" applyFill="1" applyBorder="1" applyAlignment="1">
      <alignment vertical="center"/>
    </xf>
    <xf numFmtId="41" fontId="24" fillId="26" borderId="52" xfId="87" applyNumberFormat="1" applyFont="1" applyFill="1" applyBorder="1"/>
    <xf numFmtId="41" fontId="21" fillId="29" borderId="45" xfId="121" applyNumberFormat="1" applyFont="1" applyFill="1" applyBorder="1" applyAlignment="1">
      <alignment horizontal="left" vertical="top"/>
    </xf>
    <xf numFmtId="168" fontId="47" fillId="0" borderId="12" xfId="0" applyNumberFormat="1" applyFont="1" applyBorder="1"/>
    <xf numFmtId="1" fontId="57" fillId="0" borderId="56" xfId="87" applyNumberFormat="1" applyFont="1" applyFill="1" applyBorder="1"/>
    <xf numFmtId="0" fontId="28" fillId="0" borderId="37" xfId="87" applyFont="1" applyFill="1" applyBorder="1"/>
    <xf numFmtId="0" fontId="27" fillId="0" borderId="37" xfId="87" applyFont="1" applyFill="1" applyBorder="1"/>
    <xf numFmtId="41" fontId="87" fillId="0" borderId="0" xfId="0" applyNumberFormat="1" applyFont="1" applyFill="1"/>
    <xf numFmtId="0" fontId="25" fillId="0" borderId="72" xfId="87" applyFont="1" applyFill="1" applyBorder="1" applyAlignment="1">
      <alignment horizontal="center"/>
    </xf>
    <xf numFmtId="0" fontId="25" fillId="0" borderId="73" xfId="87" applyFont="1" applyFill="1" applyBorder="1" applyAlignment="1">
      <alignment horizontal="center"/>
    </xf>
    <xf numFmtId="49" fontId="24" fillId="0" borderId="63" xfId="43" applyNumberFormat="1" applyFont="1" applyBorder="1" applyAlignment="1"/>
    <xf numFmtId="165" fontId="24" fillId="0" borderId="34" xfId="43" applyNumberFormat="1" applyFont="1" applyBorder="1"/>
    <xf numFmtId="41" fontId="25" fillId="0" borderId="17" xfId="121" applyNumberFormat="1" applyFont="1" applyFill="1" applyBorder="1" applyAlignment="1">
      <alignment horizontal="left" vertical="top"/>
    </xf>
    <xf numFmtId="1" fontId="55" fillId="0" borderId="31" xfId="121" applyNumberFormat="1" applyFont="1" applyFill="1" applyBorder="1" applyAlignment="1">
      <alignment horizontal="left" vertical="center"/>
    </xf>
    <xf numFmtId="1" fontId="55" fillId="0" borderId="30" xfId="121" applyNumberFormat="1" applyFont="1" applyFill="1" applyBorder="1" applyAlignment="1">
      <alignment horizontal="left" vertical="center"/>
    </xf>
    <xf numFmtId="1" fontId="52" fillId="0" borderId="30" xfId="121" applyNumberFormat="1" applyFont="1" applyFill="1" applyBorder="1" applyAlignment="1">
      <alignment horizontal="left" vertical="top"/>
    </xf>
    <xf numFmtId="49" fontId="25" fillId="36" borderId="49" xfId="43" applyNumberFormat="1" applyFont="1" applyFill="1" applyBorder="1" applyAlignment="1"/>
    <xf numFmtId="0" fontId="24" fillId="36" borderId="79" xfId="43" applyFont="1" applyFill="1" applyBorder="1" applyAlignment="1"/>
    <xf numFmtId="41" fontId="24" fillId="36" borderId="114" xfId="43" applyNumberFormat="1" applyFont="1" applyFill="1" applyBorder="1" applyAlignment="1"/>
    <xf numFmtId="49" fontId="24" fillId="37" borderId="125" xfId="77" applyNumberFormat="1" applyFont="1" applyFill="1" applyBorder="1" applyAlignment="1">
      <alignment vertical="center"/>
    </xf>
    <xf numFmtId="0" fontId="24" fillId="37" borderId="126" xfId="77" applyFont="1" applyFill="1" applyBorder="1" applyAlignment="1">
      <alignment vertical="center"/>
    </xf>
    <xf numFmtId="41" fontId="24" fillId="37" borderId="131" xfId="77" applyNumberFormat="1" applyFont="1" applyFill="1" applyBorder="1" applyAlignment="1">
      <alignment vertical="center"/>
    </xf>
    <xf numFmtId="41" fontId="52" fillId="0" borderId="18" xfId="120" applyNumberFormat="1" applyFont="1" applyFill="1" applyBorder="1" applyAlignment="1" applyProtection="1">
      <alignment horizontal="left" vertical="center"/>
    </xf>
    <xf numFmtId="164" fontId="25" fillId="0" borderId="65" xfId="87" applyNumberFormat="1" applyFont="1" applyFill="1" applyBorder="1" applyAlignment="1">
      <alignment horizontal="left"/>
    </xf>
    <xf numFmtId="49" fontId="52" fillId="0" borderId="48" xfId="121" applyNumberFormat="1" applyFont="1" applyFill="1" applyBorder="1" applyAlignment="1">
      <alignment horizontal="left" vertical="top"/>
    </xf>
    <xf numFmtId="0" fontId="52" fillId="0" borderId="105" xfId="0" applyFont="1" applyFill="1" applyBorder="1" applyAlignment="1">
      <alignment horizontal="left"/>
    </xf>
    <xf numFmtId="41" fontId="52" fillId="0" borderId="54" xfId="121" applyNumberFormat="1" applyFont="1" applyFill="1" applyBorder="1" applyAlignment="1">
      <alignment horizontal="left" vertical="top"/>
    </xf>
    <xf numFmtId="49" fontId="52" fillId="0" borderId="62" xfId="121" applyNumberFormat="1" applyFont="1" applyFill="1" applyBorder="1" applyAlignment="1">
      <alignment horizontal="left" vertical="top"/>
    </xf>
    <xf numFmtId="41" fontId="52" fillId="0" borderId="18" xfId="87" applyNumberFormat="1" applyFont="1" applyFill="1" applyBorder="1" applyAlignment="1">
      <alignment horizontal="left" vertical="center"/>
    </xf>
    <xf numFmtId="41" fontId="52" fillId="0" borderId="17" xfId="87" applyNumberFormat="1" applyFont="1" applyFill="1" applyBorder="1" applyAlignment="1" applyProtection="1">
      <alignment horizontal="left" vertical="center"/>
    </xf>
    <xf numFmtId="0" fontId="52" fillId="0" borderId="133" xfId="87" applyFont="1" applyFill="1" applyBorder="1" applyAlignment="1">
      <alignment horizontal="left"/>
    </xf>
    <xf numFmtId="0" fontId="52" fillId="0" borderId="133" xfId="0" applyFont="1" applyFill="1" applyBorder="1" applyAlignment="1">
      <alignment horizontal="left"/>
    </xf>
    <xf numFmtId="1" fontId="52" fillId="0" borderId="67" xfId="87" applyNumberFormat="1" applyFont="1" applyFill="1" applyBorder="1" applyAlignment="1">
      <alignment horizontal="left"/>
    </xf>
    <xf numFmtId="166" fontId="25" fillId="0" borderId="23" xfId="87" applyNumberFormat="1" applyFont="1" applyFill="1" applyBorder="1" applyAlignment="1">
      <alignment horizontal="left"/>
    </xf>
    <xf numFmtId="0" fontId="25" fillId="0" borderId="68" xfId="121" applyFont="1" applyFill="1" applyBorder="1" applyAlignment="1">
      <alignment horizontal="left" vertical="center"/>
    </xf>
    <xf numFmtId="49" fontId="25" fillId="0" borderId="55" xfId="77" applyNumberFormat="1" applyFont="1" applyFill="1" applyBorder="1" applyAlignment="1">
      <alignment horizontal="left" vertical="center"/>
    </xf>
    <xf numFmtId="0" fontId="25" fillId="0" borderId="60" xfId="77" applyFont="1" applyFill="1" applyBorder="1" applyAlignment="1">
      <alignment horizontal="left" vertical="center"/>
    </xf>
    <xf numFmtId="41" fontId="25" fillId="0" borderId="36" xfId="77" applyNumberFormat="1" applyFont="1" applyFill="1" applyBorder="1" applyAlignment="1">
      <alignment horizontal="left" vertical="center"/>
    </xf>
    <xf numFmtId="49" fontId="25" fillId="0" borderId="12" xfId="77" applyNumberFormat="1" applyFont="1" applyFill="1" applyBorder="1" applyAlignment="1">
      <alignment horizontal="left" vertical="center"/>
    </xf>
    <xf numFmtId="0" fontId="25" fillId="0" borderId="65" xfId="77" applyFont="1" applyFill="1" applyBorder="1" applyAlignment="1">
      <alignment horizontal="left" vertical="center"/>
    </xf>
    <xf numFmtId="41" fontId="25" fillId="0" borderId="22" xfId="77" applyNumberFormat="1" applyFont="1" applyFill="1" applyBorder="1" applyAlignment="1">
      <alignment horizontal="left" vertical="center"/>
    </xf>
    <xf numFmtId="49" fontId="25" fillId="0" borderId="12" xfId="43" applyNumberFormat="1" applyFont="1" applyFill="1" applyBorder="1" applyAlignment="1">
      <alignment horizontal="left" vertical="center"/>
    </xf>
    <xf numFmtId="0" fontId="25" fillId="0" borderId="65" xfId="43" applyFont="1" applyFill="1" applyBorder="1" applyAlignment="1">
      <alignment horizontal="left" vertical="center"/>
    </xf>
    <xf numFmtId="41" fontId="25" fillId="0" borderId="22" xfId="43" applyNumberFormat="1" applyFont="1" applyFill="1" applyBorder="1" applyAlignment="1">
      <alignment horizontal="left" vertical="center"/>
    </xf>
    <xf numFmtId="49" fontId="24" fillId="0" borderId="111" xfId="43" applyNumberFormat="1" applyFont="1" applyFill="1" applyBorder="1" applyAlignment="1">
      <alignment horizontal="left" vertical="center"/>
    </xf>
    <xf numFmtId="0" fontId="24" fillId="0" borderId="70" xfId="43" applyFont="1" applyFill="1" applyBorder="1" applyAlignment="1">
      <alignment horizontal="left" vertical="center"/>
    </xf>
    <xf numFmtId="41" fontId="24" fillId="0" borderId="71" xfId="43" applyNumberFormat="1" applyFont="1" applyFill="1" applyBorder="1" applyAlignment="1">
      <alignment horizontal="left" vertical="center"/>
    </xf>
    <xf numFmtId="0" fontId="25" fillId="0" borderId="46" xfId="43" applyFont="1" applyFill="1" applyBorder="1" applyAlignment="1">
      <alignment horizontal="left" vertical="center"/>
    </xf>
    <xf numFmtId="49" fontId="25" fillId="0" borderId="113" xfId="43" applyNumberFormat="1" applyFont="1" applyFill="1" applyBorder="1" applyAlignment="1">
      <alignment horizontal="left" vertical="center"/>
    </xf>
    <xf numFmtId="0" fontId="25" fillId="0" borderId="62" xfId="43" applyFont="1" applyFill="1" applyBorder="1" applyAlignment="1">
      <alignment horizontal="left" vertical="center"/>
    </xf>
    <xf numFmtId="41" fontId="25" fillId="0" borderId="20" xfId="43" applyNumberFormat="1" applyFont="1" applyFill="1" applyBorder="1" applyAlignment="1">
      <alignment horizontal="left" vertical="center"/>
    </xf>
    <xf numFmtId="49" fontId="24" fillId="0" borderId="109" xfId="77" applyNumberFormat="1" applyFont="1" applyFill="1" applyBorder="1" applyAlignment="1">
      <alignment horizontal="left" vertical="center"/>
    </xf>
    <xf numFmtId="0" fontId="24" fillId="0" borderId="53" xfId="77" applyFont="1" applyFill="1" applyBorder="1" applyAlignment="1">
      <alignment horizontal="left" vertical="center"/>
    </xf>
    <xf numFmtId="41" fontId="24" fillId="0" borderId="19" xfId="77" applyNumberFormat="1" applyFont="1" applyFill="1" applyBorder="1" applyAlignment="1">
      <alignment horizontal="left" vertical="center"/>
    </xf>
    <xf numFmtId="49" fontId="25" fillId="0" borderId="30" xfId="77" applyNumberFormat="1" applyFont="1" applyFill="1" applyBorder="1" applyAlignment="1">
      <alignment horizontal="left" vertical="center"/>
    </xf>
    <xf numFmtId="49" fontId="25" fillId="0" borderId="134" xfId="77" applyNumberFormat="1" applyFont="1" applyFill="1" applyBorder="1" applyAlignment="1">
      <alignment horizontal="left" vertical="center"/>
    </xf>
    <xf numFmtId="0" fontId="25" fillId="0" borderId="135" xfId="77" applyFont="1" applyFill="1" applyBorder="1" applyAlignment="1">
      <alignment horizontal="left" vertical="center"/>
    </xf>
    <xf numFmtId="41" fontId="25" fillId="0" borderId="95" xfId="77" applyNumberFormat="1" applyFont="1" applyFill="1" applyBorder="1" applyAlignment="1">
      <alignment horizontal="left" vertical="center"/>
    </xf>
    <xf numFmtId="0" fontId="23" fillId="0" borderId="62" xfId="121" applyFont="1" applyFill="1" applyBorder="1" applyAlignment="1">
      <alignment vertical="center"/>
    </xf>
    <xf numFmtId="49" fontId="21" fillId="0" borderId="12" xfId="76" applyNumberFormat="1" applyFont="1" applyFill="1" applyBorder="1" applyAlignment="1" applyProtection="1">
      <alignment horizontal="left" vertical="center"/>
    </xf>
    <xf numFmtId="49" fontId="23" fillId="0" borderId="67" xfId="76" applyNumberFormat="1" applyFont="1" applyFill="1" applyBorder="1" applyAlignment="1" applyProtection="1">
      <alignment horizontal="left" vertical="center"/>
    </xf>
    <xf numFmtId="49" fontId="24" fillId="38" borderId="49" xfId="76" applyNumberFormat="1" applyFont="1" applyFill="1" applyBorder="1" applyAlignment="1" applyProtection="1"/>
    <xf numFmtId="0" fontId="24" fillId="38" borderId="79" xfId="76" applyFont="1" applyFill="1" applyBorder="1" applyAlignment="1" applyProtection="1"/>
    <xf numFmtId="41" fontId="24" fillId="38" borderId="114" xfId="76" applyNumberFormat="1" applyFont="1" applyFill="1" applyBorder="1" applyAlignment="1" applyProtection="1"/>
    <xf numFmtId="0" fontId="24" fillId="0" borderId="74" xfId="43" applyFont="1" applyBorder="1"/>
    <xf numFmtId="49" fontId="24" fillId="39" borderId="50" xfId="43" applyNumberFormat="1" applyFont="1" applyFill="1" applyBorder="1" applyAlignment="1"/>
    <xf numFmtId="0" fontId="24" fillId="39" borderId="136" xfId="87" applyFont="1" applyFill="1" applyBorder="1" applyAlignment="1">
      <alignment horizontal="left"/>
    </xf>
    <xf numFmtId="165" fontId="24" fillId="39" borderId="52" xfId="43" applyNumberFormat="1" applyFont="1" applyFill="1" applyBorder="1"/>
    <xf numFmtId="0" fontId="23" fillId="0" borderId="137" xfId="0" applyFont="1" applyFill="1" applyBorder="1" applyAlignment="1">
      <alignment horizontal="left"/>
    </xf>
    <xf numFmtId="41" fontId="48" fillId="0" borderId="0" xfId="0" applyNumberFormat="1" applyFont="1" applyFill="1"/>
    <xf numFmtId="49" fontId="25" fillId="0" borderId="63" xfId="77" applyNumberFormat="1" applyFont="1" applyFill="1" applyBorder="1" applyAlignment="1">
      <alignment horizontal="left" vertical="center"/>
    </xf>
    <xf numFmtId="0" fontId="25" fillId="0" borderId="11" xfId="77" applyFont="1" applyFill="1" applyBorder="1" applyAlignment="1">
      <alignment horizontal="left" vertical="center"/>
    </xf>
    <xf numFmtId="41" fontId="25" fillId="0" borderId="34" xfId="77" applyNumberFormat="1" applyFont="1" applyFill="1" applyBorder="1" applyAlignment="1">
      <alignment horizontal="left" vertical="center"/>
    </xf>
    <xf numFmtId="49" fontId="55" fillId="0" borderId="28" xfId="121" applyNumberFormat="1" applyFont="1" applyFill="1" applyBorder="1" applyAlignment="1">
      <alignment horizontal="left" vertical="top"/>
    </xf>
    <xf numFmtId="1" fontId="58" fillId="0" borderId="50" xfId="87" applyNumberFormat="1" applyFont="1" applyFill="1" applyBorder="1" applyAlignment="1">
      <alignment horizontal="left"/>
    </xf>
    <xf numFmtId="49" fontId="21" fillId="0" borderId="51" xfId="120" applyNumberFormat="1" applyFont="1" applyFill="1" applyBorder="1" applyAlignment="1" applyProtection="1">
      <alignment horizontal="left" vertical="center"/>
    </xf>
    <xf numFmtId="0" fontId="21" fillId="0" borderId="79" xfId="87" applyFont="1" applyFill="1" applyBorder="1" applyAlignment="1">
      <alignment horizontal="left"/>
    </xf>
    <xf numFmtId="41" fontId="21" fillId="0" borderId="52" xfId="120" applyNumberFormat="1" applyFont="1" applyFill="1" applyBorder="1" applyAlignment="1" applyProtection="1">
      <alignment horizontal="left" vertical="center"/>
    </xf>
    <xf numFmtId="1" fontId="79" fillId="0" borderId="50" xfId="121" applyNumberFormat="1" applyFont="1" applyFill="1" applyBorder="1" applyAlignment="1">
      <alignment horizontal="left" vertical="top"/>
    </xf>
    <xf numFmtId="49" fontId="80" fillId="0" borderId="51" xfId="121" applyNumberFormat="1" applyFont="1" applyFill="1" applyBorder="1" applyAlignment="1">
      <alignment horizontal="left" vertical="top"/>
    </xf>
    <xf numFmtId="0" fontId="80" fillId="0" borderId="79" xfId="87" applyFont="1" applyFill="1" applyBorder="1" applyAlignment="1">
      <alignment horizontal="left"/>
    </xf>
    <xf numFmtId="41" fontId="80" fillId="0" borderId="52" xfId="121" applyNumberFormat="1" applyFont="1" applyFill="1" applyBorder="1" applyAlignment="1">
      <alignment horizontal="left" vertical="top"/>
    </xf>
    <xf numFmtId="41" fontId="34" fillId="0" borderId="43" xfId="43" applyNumberFormat="1" applyFont="1" applyBorder="1" applyAlignment="1"/>
    <xf numFmtId="0" fontId="23" fillId="0" borderId="0" xfId="0" applyFont="1" applyFill="1" applyAlignment="1">
      <alignment horizontal="left"/>
    </xf>
    <xf numFmtId="1" fontId="55" fillId="0" borderId="59" xfId="87" applyNumberFormat="1" applyFont="1" applyFill="1" applyBorder="1" applyAlignment="1">
      <alignment horizontal="left"/>
    </xf>
    <xf numFmtId="41" fontId="25" fillId="0" borderId="19" xfId="87" applyNumberFormat="1" applyFont="1" applyFill="1" applyBorder="1"/>
    <xf numFmtId="0" fontId="23" fillId="0" borderId="53" xfId="0" applyFont="1" applyFill="1" applyBorder="1" applyAlignment="1">
      <alignment horizontal="left"/>
    </xf>
    <xf numFmtId="0" fontId="23" fillId="0" borderId="62" xfId="0" applyFont="1" applyFill="1" applyBorder="1" applyAlignment="1">
      <alignment horizontal="left"/>
    </xf>
    <xf numFmtId="166" fontId="58" fillId="0" borderId="25" xfId="87" applyNumberFormat="1" applyFont="1" applyFill="1" applyBorder="1" applyAlignment="1">
      <alignment horizontal="left"/>
    </xf>
    <xf numFmtId="41" fontId="20" fillId="0" borderId="19" xfId="87" applyNumberFormat="1" applyFont="1" applyFill="1" applyBorder="1"/>
    <xf numFmtId="0" fontId="23" fillId="0" borderId="68" xfId="0" applyFont="1" applyFill="1" applyBorder="1" applyAlignment="1">
      <alignment horizontal="left"/>
    </xf>
    <xf numFmtId="1" fontId="52" fillId="0" borderId="35" xfId="121" applyNumberFormat="1" applyFont="1" applyFill="1" applyBorder="1" applyAlignment="1">
      <alignment horizontal="left" vertical="center"/>
    </xf>
    <xf numFmtId="41" fontId="20" fillId="0" borderId="18" xfId="87" applyNumberFormat="1" applyFont="1" applyFill="1" applyBorder="1"/>
    <xf numFmtId="0" fontId="23" fillId="0" borderId="138" xfId="0" applyFont="1" applyFill="1" applyBorder="1" applyAlignment="1">
      <alignment horizontal="left"/>
    </xf>
    <xf numFmtId="166" fontId="55" fillId="0" borderId="65" xfId="87" applyNumberFormat="1" applyFont="1" applyFill="1" applyBorder="1" applyAlignment="1">
      <alignment horizontal="left"/>
    </xf>
    <xf numFmtId="166" fontId="58" fillId="0" borderId="53" xfId="87" applyNumberFormat="1" applyFont="1" applyFill="1" applyBorder="1" applyAlignment="1">
      <alignment horizontal="left"/>
    </xf>
    <xf numFmtId="0" fontId="20" fillId="0" borderId="25" xfId="0" applyFont="1" applyFill="1" applyBorder="1" applyAlignment="1">
      <alignment horizontal="left"/>
    </xf>
    <xf numFmtId="166" fontId="55" fillId="0" borderId="68" xfId="87" applyNumberFormat="1" applyFont="1" applyFill="1" applyBorder="1" applyAlignment="1">
      <alignment horizontal="left"/>
    </xf>
    <xf numFmtId="41" fontId="52" fillId="0" borderId="18" xfId="87" applyNumberFormat="1" applyFont="1" applyFill="1" applyBorder="1" applyAlignment="1" applyProtection="1">
      <alignment horizontal="left" vertical="center"/>
    </xf>
    <xf numFmtId="1" fontId="52" fillId="0" borderId="35" xfId="87" applyNumberFormat="1" applyFont="1" applyFill="1" applyBorder="1" applyAlignment="1" applyProtection="1">
      <alignment horizontal="left" vertical="center"/>
    </xf>
    <xf numFmtId="41" fontId="52" fillId="0" borderId="20" xfId="87" applyNumberFormat="1" applyFont="1" applyFill="1" applyBorder="1" applyAlignment="1" applyProtection="1">
      <alignment horizontal="left" vertical="center"/>
    </xf>
    <xf numFmtId="41" fontId="21" fillId="0" borderId="17" xfId="121" applyNumberFormat="1" applyFont="1" applyFill="1" applyBorder="1" applyAlignment="1">
      <alignment vertical="center"/>
    </xf>
    <xf numFmtId="1" fontId="58" fillId="0" borderId="50" xfId="121" applyNumberFormat="1" applyFont="1" applyFill="1" applyBorder="1" applyAlignment="1">
      <alignment horizontal="left" vertical="center"/>
    </xf>
    <xf numFmtId="49" fontId="21" fillId="0" borderId="51" xfId="121" applyNumberFormat="1" applyFont="1" applyFill="1" applyBorder="1" applyAlignment="1">
      <alignment vertical="center"/>
    </xf>
    <xf numFmtId="164" fontId="24" fillId="0" borderId="79" xfId="87" applyNumberFormat="1" applyFont="1" applyFill="1" applyBorder="1" applyAlignment="1"/>
    <xf numFmtId="41" fontId="21" fillId="0" borderId="52" xfId="121" applyNumberFormat="1" applyFont="1" applyFill="1" applyBorder="1" applyAlignment="1">
      <alignment vertical="center"/>
    </xf>
    <xf numFmtId="164" fontId="24" fillId="0" borderId="37" xfId="87" applyNumberFormat="1" applyFont="1" applyFill="1" applyBorder="1" applyAlignment="1"/>
    <xf numFmtId="169" fontId="53" fillId="0" borderId="0" xfId="0" applyNumberFormat="1" applyFont="1" applyFill="1"/>
    <xf numFmtId="1" fontId="58" fillId="0" borderId="30" xfId="87" applyNumberFormat="1" applyFont="1" applyFill="1" applyBorder="1" applyAlignment="1">
      <alignment horizontal="left"/>
    </xf>
    <xf numFmtId="166" fontId="52" fillId="0" borderId="128" xfId="87" applyNumberFormat="1" applyFont="1" applyFill="1" applyBorder="1" applyAlignment="1">
      <alignment horizontal="left"/>
    </xf>
    <xf numFmtId="41" fontId="52" fillId="0" borderId="130" xfId="87" applyNumberFormat="1" applyFont="1" applyFill="1" applyBorder="1"/>
    <xf numFmtId="1" fontId="62" fillId="0" borderId="80" xfId="87" applyNumberFormat="1" applyFont="1" applyFill="1" applyBorder="1" applyAlignment="1">
      <alignment horizontal="left"/>
    </xf>
    <xf numFmtId="166" fontId="36" fillId="0" borderId="81" xfId="87" applyNumberFormat="1" applyFont="1" applyFill="1" applyBorder="1" applyAlignment="1">
      <alignment horizontal="left"/>
    </xf>
    <xf numFmtId="0" fontId="37" fillId="0" borderId="139" xfId="121" applyFont="1" applyFill="1" applyBorder="1" applyAlignment="1">
      <alignment horizontal="left" vertical="top"/>
    </xf>
    <xf numFmtId="41" fontId="37" fillId="0" borderId="83" xfId="87" applyNumberFormat="1" applyFont="1" applyFill="1" applyBorder="1"/>
    <xf numFmtId="1" fontId="20" fillId="0" borderId="35" xfId="87" applyNumberFormat="1" applyFont="1" applyFill="1" applyBorder="1" applyAlignment="1">
      <alignment horizontal="left"/>
    </xf>
    <xf numFmtId="166" fontId="52" fillId="0" borderId="28" xfId="87" applyNumberFormat="1" applyFont="1" applyFill="1" applyBorder="1" applyAlignment="1">
      <alignment horizontal="left"/>
    </xf>
    <xf numFmtId="41" fontId="25" fillId="0" borderId="14" xfId="43" applyNumberFormat="1" applyFont="1" applyFill="1" applyBorder="1" applyAlignment="1"/>
    <xf numFmtId="49" fontId="25" fillId="0" borderId="58" xfId="43" applyNumberFormat="1" applyFont="1" applyBorder="1" applyAlignment="1"/>
    <xf numFmtId="165" fontId="25" fillId="0" borderId="38" xfId="43" applyNumberFormat="1" applyFont="1" applyBorder="1"/>
    <xf numFmtId="164" fontId="25" fillId="0" borderId="11" xfId="87" applyNumberFormat="1" applyFont="1" applyFill="1" applyBorder="1"/>
    <xf numFmtId="41" fontId="54" fillId="0" borderId="0" xfId="0" applyNumberFormat="1" applyFont="1" applyFill="1"/>
    <xf numFmtId="0" fontId="21" fillId="0" borderId="61" xfId="121" applyFont="1" applyFill="1" applyBorder="1" applyAlignment="1">
      <alignment vertical="center"/>
    </xf>
    <xf numFmtId="1" fontId="58" fillId="28" borderId="50" xfId="121" applyNumberFormat="1" applyFont="1" applyFill="1" applyBorder="1" applyAlignment="1">
      <alignment horizontal="left" vertical="top"/>
    </xf>
    <xf numFmtId="49" fontId="21" fillId="28" borderId="51" xfId="121" applyNumberFormat="1" applyFont="1" applyFill="1" applyBorder="1" applyAlignment="1">
      <alignment horizontal="left" vertical="top"/>
    </xf>
    <xf numFmtId="0" fontId="21" fillId="28" borderId="79" xfId="121" applyFont="1" applyFill="1" applyBorder="1" applyAlignment="1">
      <alignment horizontal="left" vertical="top"/>
    </xf>
    <xf numFmtId="41" fontId="21" fillId="28" borderId="52" xfId="121" applyNumberFormat="1" applyFont="1" applyFill="1" applyBorder="1" applyAlignment="1">
      <alignment horizontal="left" vertical="top"/>
    </xf>
    <xf numFmtId="0" fontId="52" fillId="0" borderId="62" xfId="87" applyFont="1" applyFill="1" applyBorder="1" applyAlignment="1">
      <alignment horizontal="left"/>
    </xf>
    <xf numFmtId="0" fontId="2" fillId="0" borderId="62" xfId="0" applyFont="1" applyFill="1" applyBorder="1" applyAlignment="1">
      <alignment horizontal="left"/>
    </xf>
    <xf numFmtId="1" fontId="55" fillId="0" borderId="96" xfId="121" applyNumberFormat="1" applyFont="1" applyFill="1" applyBorder="1" applyAlignment="1">
      <alignment horizontal="left" vertical="top"/>
    </xf>
    <xf numFmtId="0" fontId="55" fillId="0" borderId="99" xfId="87" applyFont="1" applyFill="1" applyBorder="1" applyAlignment="1">
      <alignment horizontal="left"/>
    </xf>
    <xf numFmtId="41" fontId="55" fillId="0" borderId="130" xfId="121" applyNumberFormat="1" applyFont="1" applyFill="1" applyBorder="1" applyAlignment="1">
      <alignment horizontal="left" vertical="top"/>
    </xf>
    <xf numFmtId="1" fontId="89" fillId="0" borderId="69" xfId="121" applyNumberFormat="1" applyFont="1" applyFill="1" applyBorder="1" applyAlignment="1">
      <alignment horizontal="left" vertical="top"/>
    </xf>
    <xf numFmtId="49" fontId="90" fillId="0" borderId="76" xfId="121" applyNumberFormat="1" applyFont="1" applyFill="1" applyBorder="1" applyAlignment="1">
      <alignment horizontal="left" vertical="top"/>
    </xf>
    <xf numFmtId="0" fontId="90" fillId="0" borderId="70" xfId="121" applyFont="1" applyFill="1" applyBorder="1" applyAlignment="1">
      <alignment horizontal="left" vertical="top"/>
    </xf>
    <xf numFmtId="41" fontId="90" fillId="0" borderId="71" xfId="121" applyNumberFormat="1" applyFont="1" applyFill="1" applyBorder="1" applyAlignment="1">
      <alignment horizontal="left" vertical="top"/>
    </xf>
    <xf numFmtId="0" fontId="25" fillId="0" borderId="99" xfId="77" applyFont="1" applyFill="1" applyBorder="1" applyAlignment="1">
      <alignment horizontal="left" vertical="center"/>
    </xf>
    <xf numFmtId="49" fontId="24" fillId="0" borderId="140" xfId="77" applyNumberFormat="1" applyFont="1" applyFill="1" applyBorder="1" applyAlignment="1">
      <alignment horizontal="left" vertical="center"/>
    </xf>
    <xf numFmtId="0" fontId="90" fillId="0" borderId="82" xfId="121" applyFont="1" applyFill="1" applyBorder="1" applyAlignment="1">
      <alignment horizontal="left" vertical="top"/>
    </xf>
    <xf numFmtId="41" fontId="90" fillId="0" borderId="83" xfId="77" applyNumberFormat="1" applyFont="1" applyFill="1" applyBorder="1" applyAlignment="1">
      <alignment horizontal="left" vertical="center"/>
    </xf>
    <xf numFmtId="166" fontId="25" fillId="0" borderId="27" xfId="87" applyNumberFormat="1" applyFont="1" applyFill="1" applyBorder="1" applyAlignment="1">
      <alignment horizontal="left"/>
    </xf>
    <xf numFmtId="0" fontId="24" fillId="0" borderId="12" xfId="43" applyFont="1" applyFill="1" applyBorder="1"/>
    <xf numFmtId="0" fontId="25" fillId="0" borderId="12" xfId="43" applyFont="1" applyFill="1" applyBorder="1"/>
    <xf numFmtId="164" fontId="25" fillId="0" borderId="62" xfId="87" applyNumberFormat="1" applyFont="1" applyFill="1" applyBorder="1"/>
    <xf numFmtId="1" fontId="49" fillId="0" borderId="50" xfId="121" applyNumberFormat="1" applyFont="1" applyFill="1" applyBorder="1" applyAlignment="1">
      <alignment horizontal="left" vertical="top"/>
    </xf>
    <xf numFmtId="49" fontId="32" fillId="0" borderId="51" xfId="121" applyNumberFormat="1" applyFont="1" applyFill="1" applyBorder="1" applyAlignment="1">
      <alignment horizontal="left" vertical="top"/>
    </xf>
    <xf numFmtId="0" fontId="31" fillId="0" borderId="79" xfId="121" applyFont="1" applyFill="1" applyBorder="1" applyAlignment="1">
      <alignment horizontal="left" vertical="top"/>
    </xf>
    <xf numFmtId="41" fontId="31" fillId="0" borderId="52" xfId="121" applyNumberFormat="1" applyFont="1" applyFill="1" applyBorder="1" applyAlignment="1">
      <alignment horizontal="left" vertical="top"/>
    </xf>
    <xf numFmtId="0" fontId="52" fillId="0" borderId="11" xfId="87" applyFont="1" applyFill="1" applyBorder="1" applyAlignment="1">
      <alignment horizontal="left"/>
    </xf>
    <xf numFmtId="1" fontId="57" fillId="0" borderId="69" xfId="87" applyNumberFormat="1" applyFont="1" applyFill="1" applyBorder="1"/>
    <xf numFmtId="0" fontId="28" fillId="0" borderId="76" xfId="87" applyFont="1" applyFill="1" applyBorder="1"/>
    <xf numFmtId="0" fontId="27" fillId="0" borderId="70" xfId="87" applyFont="1" applyFill="1" applyBorder="1"/>
    <xf numFmtId="41" fontId="24" fillId="0" borderId="71" xfId="87" applyNumberFormat="1" applyFont="1" applyFill="1" applyBorder="1"/>
    <xf numFmtId="0" fontId="23" fillId="0" borderId="97" xfId="87" applyFont="1" applyFill="1" applyBorder="1" applyAlignment="1">
      <alignment horizontal="left"/>
    </xf>
    <xf numFmtId="41" fontId="80" fillId="0" borderId="19" xfId="120" applyNumberFormat="1" applyFont="1" applyFill="1" applyBorder="1" applyAlignment="1" applyProtection="1">
      <alignment horizontal="left" vertical="center"/>
    </xf>
    <xf numFmtId="1" fontId="65" fillId="0" borderId="69" xfId="87" applyNumberFormat="1" applyFont="1" applyFill="1" applyBorder="1" applyAlignment="1" applyProtection="1">
      <alignment horizontal="left" vertical="center"/>
    </xf>
    <xf numFmtId="49" fontId="22" fillId="0" borderId="76" xfId="87" applyNumberFormat="1" applyFont="1" applyFill="1" applyBorder="1" applyAlignment="1" applyProtection="1">
      <alignment horizontal="left" vertical="center"/>
    </xf>
    <xf numFmtId="0" fontId="22" fillId="0" borderId="70" xfId="87" applyFont="1" applyFill="1" applyBorder="1" applyAlignment="1" applyProtection="1">
      <alignment horizontal="left" vertical="center"/>
    </xf>
    <xf numFmtId="41" fontId="22" fillId="0" borderId="71" xfId="87" applyNumberFormat="1" applyFont="1" applyFill="1" applyBorder="1" applyAlignment="1" applyProtection="1">
      <alignment horizontal="left" vertical="center"/>
    </xf>
    <xf numFmtId="1" fontId="55" fillId="0" borderId="67" xfId="121" applyNumberFormat="1" applyFont="1" applyFill="1" applyBorder="1" applyAlignment="1">
      <alignment horizontal="left" vertical="center"/>
    </xf>
    <xf numFmtId="164" fontId="24" fillId="0" borderId="11" xfId="87" applyNumberFormat="1" applyFont="1" applyFill="1" applyBorder="1"/>
    <xf numFmtId="169" fontId="54" fillId="0" borderId="0" xfId="0" applyNumberFormat="1" applyFont="1" applyFill="1"/>
    <xf numFmtId="41" fontId="34" fillId="0" borderId="0" xfId="0" applyNumberFormat="1" applyFont="1" applyFill="1"/>
    <xf numFmtId="41" fontId="1" fillId="0" borderId="0" xfId="0" applyNumberFormat="1" applyFont="1" applyFill="1"/>
    <xf numFmtId="0" fontId="23" fillId="0" borderId="10" xfId="121" applyFont="1" applyFill="1" applyBorder="1" applyAlignment="1">
      <alignment horizontal="left" vertical="top"/>
    </xf>
    <xf numFmtId="0" fontId="21" fillId="0" borderId="53" xfId="0" applyFont="1" applyFill="1" applyBorder="1" applyAlignment="1">
      <alignment horizontal="left"/>
    </xf>
    <xf numFmtId="0" fontId="52" fillId="0" borderId="26" xfId="0" applyFont="1" applyFill="1" applyBorder="1" applyAlignment="1">
      <alignment horizontal="left"/>
    </xf>
    <xf numFmtId="49" fontId="55" fillId="0" borderId="62" xfId="121" applyNumberFormat="1" applyFont="1" applyFill="1" applyBorder="1" applyAlignment="1">
      <alignment horizontal="left" vertical="top"/>
    </xf>
    <xf numFmtId="49" fontId="52" fillId="0" borderId="27" xfId="121" applyNumberFormat="1" applyFont="1" applyFill="1" applyBorder="1" applyAlignment="1">
      <alignment horizontal="left" vertical="top"/>
    </xf>
    <xf numFmtId="0" fontId="48" fillId="0" borderId="46" xfId="0" applyFont="1" applyFill="1" applyBorder="1"/>
    <xf numFmtId="41" fontId="52" fillId="0" borderId="20" xfId="121" applyNumberFormat="1" applyFont="1" applyFill="1" applyBorder="1" applyAlignment="1">
      <alignment horizontal="left" vertical="top"/>
    </xf>
    <xf numFmtId="49" fontId="55" fillId="0" borderId="60" xfId="121" applyNumberFormat="1" applyFont="1" applyFill="1" applyBorder="1" applyAlignment="1">
      <alignment horizontal="left" vertical="top"/>
    </xf>
    <xf numFmtId="0" fontId="52" fillId="0" borderId="24" xfId="0" applyFont="1" applyFill="1" applyBorder="1" applyAlignment="1">
      <alignment horizontal="left"/>
    </xf>
    <xf numFmtId="0" fontId="92" fillId="0" borderId="68" xfId="0" applyFont="1" applyFill="1" applyBorder="1"/>
    <xf numFmtId="49" fontId="55" fillId="0" borderId="48" xfId="121" applyNumberFormat="1" applyFont="1" applyFill="1" applyBorder="1" applyAlignment="1">
      <alignment horizontal="left" vertical="top"/>
    </xf>
    <xf numFmtId="0" fontId="52" fillId="0" borderId="77" xfId="0" applyFont="1" applyFill="1" applyBorder="1" applyAlignment="1">
      <alignment horizontal="left"/>
    </xf>
    <xf numFmtId="41" fontId="23" fillId="0" borderId="54" xfId="121" applyNumberFormat="1" applyFont="1" applyFill="1" applyBorder="1" applyAlignment="1">
      <alignment horizontal="left" vertical="top"/>
    </xf>
    <xf numFmtId="1" fontId="52" fillId="0" borderId="31" xfId="87" applyNumberFormat="1" applyFont="1" applyFill="1" applyBorder="1" applyAlignment="1">
      <alignment horizontal="left"/>
    </xf>
    <xf numFmtId="166" fontId="52" fillId="0" borderId="27" xfId="87" applyNumberFormat="1" applyFont="1" applyFill="1" applyBorder="1" applyAlignment="1">
      <alignment horizontal="left"/>
    </xf>
    <xf numFmtId="0" fontId="93" fillId="0" borderId="0" xfId="0" applyFont="1"/>
    <xf numFmtId="41" fontId="21" fillId="0" borderId="22" xfId="121" applyNumberFormat="1" applyFont="1" applyFill="1" applyBorder="1" applyAlignment="1">
      <alignment horizontal="left" vertical="top"/>
    </xf>
    <xf numFmtId="0" fontId="25" fillId="0" borderId="101" xfId="0" applyFont="1" applyFill="1" applyBorder="1" applyAlignment="1">
      <alignment horizontal="left"/>
    </xf>
    <xf numFmtId="0" fontId="25" fillId="0" borderId="78" xfId="0" applyFont="1" applyFill="1" applyBorder="1" applyAlignment="1">
      <alignment horizontal="left"/>
    </xf>
    <xf numFmtId="168" fontId="47" fillId="0" borderId="0" xfId="0" applyNumberFormat="1" applyFont="1" applyFill="1"/>
    <xf numFmtId="41" fontId="47" fillId="0" borderId="12" xfId="0" applyNumberFormat="1" applyFont="1" applyFill="1" applyBorder="1"/>
    <xf numFmtId="41" fontId="47" fillId="0" borderId="0" xfId="0" applyNumberFormat="1" applyFont="1" applyFill="1" applyBorder="1"/>
    <xf numFmtId="41" fontId="52" fillId="0" borderId="0" xfId="0" applyNumberFormat="1" applyFont="1" applyFill="1"/>
    <xf numFmtId="0" fontId="52" fillId="0" borderId="0" xfId="0" applyFont="1" applyFill="1"/>
    <xf numFmtId="0" fontId="93" fillId="0" borderId="0" xfId="0" applyFont="1" applyFill="1"/>
    <xf numFmtId="43" fontId="47" fillId="0" borderId="0" xfId="0" applyNumberFormat="1" applyFont="1" applyFill="1"/>
    <xf numFmtId="0" fontId="48" fillId="0" borderId="0" xfId="0" applyFont="1" applyFill="1"/>
    <xf numFmtId="41" fontId="49" fillId="0" borderId="0" xfId="0" applyNumberFormat="1" applyFont="1" applyFill="1"/>
    <xf numFmtId="0" fontId="53" fillId="0" borderId="0" xfId="0" applyFont="1" applyFill="1"/>
    <xf numFmtId="41" fontId="91" fillId="0" borderId="0" xfId="0" applyNumberFormat="1" applyFont="1" applyFill="1"/>
    <xf numFmtId="41" fontId="24" fillId="0" borderId="0" xfId="0" applyNumberFormat="1" applyFont="1" applyFill="1"/>
    <xf numFmtId="43" fontId="87" fillId="0" borderId="0" xfId="0" applyNumberFormat="1" applyFont="1" applyFill="1"/>
    <xf numFmtId="169" fontId="87" fillId="0" borderId="0" xfId="0" applyNumberFormat="1" applyFont="1" applyFill="1"/>
    <xf numFmtId="169" fontId="20" fillId="0" borderId="0" xfId="0" applyNumberFormat="1" applyFont="1" applyFill="1"/>
    <xf numFmtId="41" fontId="56" fillId="0" borderId="0" xfId="0" applyNumberFormat="1" applyFont="1" applyFill="1"/>
    <xf numFmtId="9" fontId="0" fillId="0" borderId="0" xfId="0" applyNumberFormat="1" applyFill="1" applyAlignment="1">
      <alignment horizontal="center"/>
    </xf>
    <xf numFmtId="167" fontId="0" fillId="0" borderId="0" xfId="0" applyNumberFormat="1" applyFill="1"/>
    <xf numFmtId="9" fontId="0" fillId="0" borderId="0" xfId="0" applyNumberFormat="1" applyFill="1"/>
    <xf numFmtId="10" fontId="0" fillId="0" borderId="0" xfId="0" applyNumberFormat="1" applyFill="1"/>
    <xf numFmtId="13" fontId="47" fillId="0" borderId="0" xfId="0" applyNumberFormat="1" applyFont="1" applyFill="1"/>
    <xf numFmtId="1" fontId="47" fillId="0" borderId="0" xfId="0" applyNumberFormat="1" applyFont="1" applyFill="1"/>
    <xf numFmtId="0" fontId="87" fillId="0" borderId="0" xfId="0" applyFont="1" applyFill="1"/>
    <xf numFmtId="41" fontId="79" fillId="0" borderId="0" xfId="0" applyNumberFormat="1" applyFont="1" applyFill="1"/>
    <xf numFmtId="3" fontId="47" fillId="0" borderId="0" xfId="0" applyNumberFormat="1" applyFont="1" applyFill="1"/>
    <xf numFmtId="41" fontId="88" fillId="0" borderId="0" xfId="0" applyNumberFormat="1" applyFont="1" applyFill="1"/>
    <xf numFmtId="41" fontId="86" fillId="0" borderId="0" xfId="0" applyNumberFormat="1" applyFont="1" applyFill="1"/>
    <xf numFmtId="0" fontId="25" fillId="0" borderId="12" xfId="0" applyFont="1" applyBorder="1"/>
    <xf numFmtId="0" fontId="24" fillId="0" borderId="12" xfId="0" applyFont="1" applyBorder="1"/>
    <xf numFmtId="0" fontId="21" fillId="0" borderId="98" xfId="0" applyFont="1" applyFill="1" applyBorder="1" applyAlignment="1">
      <alignment horizontal="left"/>
    </xf>
    <xf numFmtId="1" fontId="58" fillId="25" borderId="59" xfId="121" applyNumberFormat="1" applyFont="1" applyFill="1" applyBorder="1" applyAlignment="1">
      <alignment horizontal="left" vertical="top"/>
    </xf>
    <xf numFmtId="49" fontId="23" fillId="25" borderId="25" xfId="121" applyNumberFormat="1" applyFont="1" applyFill="1" applyBorder="1" applyAlignment="1">
      <alignment horizontal="left" vertical="top"/>
    </xf>
    <xf numFmtId="164" fontId="24" fillId="25" borderId="53" xfId="87" applyNumberFormat="1" applyFont="1" applyFill="1" applyBorder="1"/>
    <xf numFmtId="41" fontId="21" fillId="25" borderId="19" xfId="121" applyNumberFormat="1" applyFont="1" applyFill="1" applyBorder="1" applyAlignment="1">
      <alignment horizontal="left" vertical="top"/>
    </xf>
    <xf numFmtId="1" fontId="55" fillId="25" borderId="31" xfId="121" applyNumberFormat="1" applyFont="1" applyFill="1" applyBorder="1" applyAlignment="1">
      <alignment horizontal="left" vertical="top"/>
    </xf>
    <xf numFmtId="49" fontId="23" fillId="25" borderId="26" xfId="121" applyNumberFormat="1" applyFont="1" applyFill="1" applyBorder="1" applyAlignment="1">
      <alignment horizontal="left" vertical="top"/>
    </xf>
    <xf numFmtId="0" fontId="23" fillId="25" borderId="61" xfId="121" applyFont="1" applyFill="1" applyBorder="1" applyAlignment="1">
      <alignment horizontal="left" vertical="top"/>
    </xf>
    <xf numFmtId="41" fontId="23" fillId="25" borderId="17" xfId="121" applyNumberFormat="1" applyFont="1" applyFill="1" applyBorder="1" applyAlignment="1">
      <alignment horizontal="left" vertical="top"/>
    </xf>
    <xf numFmtId="1" fontId="55" fillId="25" borderId="30" xfId="121" applyNumberFormat="1" applyFont="1" applyFill="1" applyBorder="1" applyAlignment="1">
      <alignment horizontal="left" vertical="top"/>
    </xf>
    <xf numFmtId="166" fontId="55" fillId="25" borderId="46" xfId="87" applyNumberFormat="1" applyFont="1" applyFill="1" applyBorder="1" applyAlignment="1">
      <alignment horizontal="left"/>
    </xf>
    <xf numFmtId="0" fontId="52" fillId="25" borderId="78" xfId="87" applyFont="1" applyFill="1" applyBorder="1" applyAlignment="1">
      <alignment horizontal="left"/>
    </xf>
    <xf numFmtId="41" fontId="55" fillId="25" borderId="18" xfId="121" applyNumberFormat="1" applyFont="1" applyFill="1" applyBorder="1" applyAlignment="1">
      <alignment horizontal="left" vertical="top"/>
    </xf>
    <xf numFmtId="1" fontId="55" fillId="25" borderId="64" xfId="121" applyNumberFormat="1" applyFont="1" applyFill="1" applyBorder="1" applyAlignment="1">
      <alignment horizontal="left" vertical="top"/>
    </xf>
    <xf numFmtId="0" fontId="52" fillId="25" borderId="0" xfId="0" applyFont="1" applyFill="1" applyBorder="1" applyAlignment="1">
      <alignment horizontal="left"/>
    </xf>
    <xf numFmtId="41" fontId="55" fillId="25" borderId="22" xfId="121" applyNumberFormat="1" applyFont="1" applyFill="1" applyBorder="1" applyAlignment="1">
      <alignment horizontal="left" vertical="top"/>
    </xf>
    <xf numFmtId="164" fontId="25" fillId="25" borderId="46" xfId="87" applyNumberFormat="1" applyFont="1" applyFill="1" applyBorder="1" applyAlignment="1">
      <alignment horizontal="left"/>
    </xf>
    <xf numFmtId="41" fontId="23" fillId="25" borderId="18" xfId="121" applyNumberFormat="1" applyFont="1" applyFill="1" applyBorder="1" applyAlignment="1">
      <alignment horizontal="left" vertical="top"/>
    </xf>
    <xf numFmtId="1" fontId="55" fillId="25" borderId="63" xfId="121" applyNumberFormat="1" applyFont="1" applyFill="1" applyBorder="1" applyAlignment="1">
      <alignment horizontal="left" vertical="top"/>
    </xf>
    <xf numFmtId="166" fontId="55" fillId="25" borderId="74" xfId="87" applyNumberFormat="1" applyFont="1" applyFill="1" applyBorder="1" applyAlignment="1">
      <alignment horizontal="left"/>
    </xf>
    <xf numFmtId="41" fontId="55" fillId="25" borderId="34" xfId="121" applyNumberFormat="1" applyFont="1" applyFill="1" applyBorder="1" applyAlignment="1">
      <alignment horizontal="left" vertical="top"/>
    </xf>
    <xf numFmtId="0" fontId="25" fillId="0" borderId="12" xfId="43" applyFont="1" applyBorder="1" applyAlignment="1">
      <alignment horizontal="center"/>
    </xf>
    <xf numFmtId="0" fontId="25" fillId="0" borderId="0" xfId="43" applyFont="1" applyBorder="1" applyAlignment="1">
      <alignment horizontal="center"/>
    </xf>
    <xf numFmtId="0" fontId="25" fillId="0" borderId="39" xfId="43" applyFont="1" applyBorder="1" applyAlignment="1">
      <alignment horizontal="center"/>
    </xf>
    <xf numFmtId="0" fontId="26" fillId="0" borderId="102" xfId="43" applyFont="1" applyBorder="1" applyAlignment="1">
      <alignment horizontal="center"/>
    </xf>
    <xf numFmtId="0" fontId="26" fillId="0" borderId="103" xfId="43" applyFont="1" applyBorder="1" applyAlignment="1">
      <alignment horizontal="center"/>
    </xf>
    <xf numFmtId="0" fontId="26" fillId="0" borderId="104" xfId="43" applyFont="1" applyBorder="1" applyAlignment="1">
      <alignment horizontal="center"/>
    </xf>
    <xf numFmtId="0" fontId="26" fillId="0" borderId="12" xfId="43" applyFont="1" applyBorder="1" applyAlignment="1">
      <alignment horizontal="center"/>
    </xf>
    <xf numFmtId="0" fontId="26" fillId="0" borderId="0" xfId="43" applyFont="1" applyBorder="1" applyAlignment="1">
      <alignment horizontal="center"/>
    </xf>
    <xf numFmtId="0" fontId="26" fillId="0" borderId="39" xfId="43" applyFont="1" applyBorder="1" applyAlignment="1">
      <alignment horizontal="center"/>
    </xf>
    <xf numFmtId="49" fontId="24" fillId="0" borderId="12" xfId="43" applyNumberFormat="1" applyFont="1" applyBorder="1" applyAlignment="1">
      <alignment horizontal="center"/>
    </xf>
    <xf numFmtId="49" fontId="25" fillId="0" borderId="0" xfId="43" applyNumberFormat="1" applyFont="1" applyBorder="1" applyAlignment="1">
      <alignment horizontal="center"/>
    </xf>
    <xf numFmtId="49" fontId="25" fillId="0" borderId="39" xfId="43" applyNumberFormat="1" applyFont="1" applyBorder="1" applyAlignment="1">
      <alignment horizontal="center"/>
    </xf>
    <xf numFmtId="0" fontId="24" fillId="0" borderId="91" xfId="43" applyFont="1" applyBorder="1" applyAlignment="1">
      <alignment horizontal="center"/>
    </xf>
    <xf numFmtId="0" fontId="24" fillId="0" borderId="92" xfId="43" applyFont="1" applyBorder="1" applyAlignment="1">
      <alignment horizontal="center"/>
    </xf>
    <xf numFmtId="0" fontId="24" fillId="0" borderId="93" xfId="43" applyFont="1" applyBorder="1" applyAlignment="1">
      <alignment horizontal="center"/>
    </xf>
    <xf numFmtId="0" fontId="24" fillId="0" borderId="12" xfId="43" applyFont="1" applyBorder="1" applyAlignment="1">
      <alignment horizontal="center"/>
    </xf>
    <xf numFmtId="0" fontId="24" fillId="0" borderId="0" xfId="43" applyFont="1" applyBorder="1" applyAlignment="1">
      <alignment horizontal="center"/>
    </xf>
    <xf numFmtId="0" fontId="24" fillId="0" borderId="39" xfId="43" applyFont="1" applyBorder="1" applyAlignment="1">
      <alignment horizontal="center"/>
    </xf>
    <xf numFmtId="49" fontId="94" fillId="0" borderId="102" xfId="87" applyNumberFormat="1" applyFont="1" applyFill="1" applyBorder="1" applyAlignment="1">
      <alignment horizontal="center" readingOrder="1"/>
    </xf>
    <xf numFmtId="49" fontId="94" fillId="0" borderId="103" xfId="87" applyNumberFormat="1" applyFont="1" applyFill="1" applyBorder="1" applyAlignment="1">
      <alignment horizontal="center" readingOrder="1"/>
    </xf>
    <xf numFmtId="49" fontId="94" fillId="0" borderId="104" xfId="87" applyNumberFormat="1" applyFont="1" applyFill="1" applyBorder="1" applyAlignment="1">
      <alignment horizontal="center" readingOrder="1"/>
    </xf>
    <xf numFmtId="41" fontId="86" fillId="0" borderId="0" xfId="0" applyNumberFormat="1" applyFont="1" applyAlignment="1">
      <alignment horizontal="center"/>
    </xf>
    <xf numFmtId="0" fontId="86" fillId="0" borderId="0" xfId="0" applyFont="1" applyAlignment="1">
      <alignment horizontal="center"/>
    </xf>
    <xf numFmtId="49" fontId="94" fillId="0" borderId="12" xfId="87" applyNumberFormat="1" applyFont="1" applyFill="1" applyBorder="1" applyAlignment="1">
      <alignment horizontal="center" readingOrder="1"/>
    </xf>
    <xf numFmtId="49" fontId="94" fillId="0" borderId="0" xfId="87" applyNumberFormat="1" applyFont="1" applyFill="1" applyBorder="1" applyAlignment="1">
      <alignment horizontal="center" readingOrder="1"/>
    </xf>
    <xf numFmtId="49" fontId="94" fillId="0" borderId="39" xfId="87" applyNumberFormat="1" applyFont="1" applyFill="1" applyBorder="1" applyAlignment="1">
      <alignment horizontal="center" readingOrder="1"/>
    </xf>
  </cellXfs>
  <cellStyles count="131">
    <cellStyle name="20% - Énfasis1 2" xfId="2"/>
    <cellStyle name="20% - Énfasis1 3" xfId="44"/>
    <cellStyle name="20% - Énfasis1 4" xfId="88"/>
    <cellStyle name="20% - Énfasis2 2" xfId="3"/>
    <cellStyle name="20% - Énfasis2 3" xfId="45"/>
    <cellStyle name="20% - Énfasis2 4" xfId="89"/>
    <cellStyle name="20% - Énfasis3 2" xfId="4"/>
    <cellStyle name="20% - Énfasis3 3" xfId="46"/>
    <cellStyle name="20% - Énfasis3 4" xfId="90"/>
    <cellStyle name="20% - Énfasis4 2" xfId="5"/>
    <cellStyle name="20% - Énfasis4 3" xfId="47"/>
    <cellStyle name="20% - Énfasis4 4" xfId="91"/>
    <cellStyle name="20% - Énfasis5 2" xfId="6"/>
    <cellStyle name="20% - Énfasis5 3" xfId="48"/>
    <cellStyle name="20% - Énfasis5 4" xfId="92"/>
    <cellStyle name="20% - Énfasis6 2" xfId="7"/>
    <cellStyle name="20% - Énfasis6 3" xfId="49"/>
    <cellStyle name="20% - Énfasis6 4" xfId="93"/>
    <cellStyle name="40% - Énfasis1 2" xfId="8"/>
    <cellStyle name="40% - Énfasis1 3" xfId="50"/>
    <cellStyle name="40% - Énfasis1 4" xfId="94"/>
    <cellStyle name="40% - Énfasis2 2" xfId="9"/>
    <cellStyle name="40% - Énfasis2 3" xfId="51"/>
    <cellStyle name="40% - Énfasis2 4" xfId="95"/>
    <cellStyle name="40% - Énfasis3 2" xfId="10"/>
    <cellStyle name="40% - Énfasis3 3" xfId="52"/>
    <cellStyle name="40% - Énfasis3 4" xfId="96"/>
    <cellStyle name="40% - Énfasis4 2" xfId="11"/>
    <cellStyle name="40% - Énfasis4 3" xfId="53"/>
    <cellStyle name="40% - Énfasis4 4" xfId="97"/>
    <cellStyle name="40% - Énfasis5 2" xfId="12"/>
    <cellStyle name="40% - Énfasis5 3" xfId="54"/>
    <cellStyle name="40% - Énfasis5 4" xfId="98"/>
    <cellStyle name="40% - Énfasis6 2" xfId="13"/>
    <cellStyle name="40% - Énfasis6 3" xfId="55"/>
    <cellStyle name="40% - Énfasis6 4" xfId="99"/>
    <cellStyle name="60% - Énfasis1 2" xfId="14"/>
    <cellStyle name="60% - Énfasis1 3" xfId="56"/>
    <cellStyle name="60% - Énfasis1 4" xfId="100"/>
    <cellStyle name="60% - Énfasis2 2" xfId="15"/>
    <cellStyle name="60% - Énfasis2 3" xfId="57"/>
    <cellStyle name="60% - Énfasis2 4" xfId="101"/>
    <cellStyle name="60% - Énfasis3 2" xfId="16"/>
    <cellStyle name="60% - Énfasis3 3" xfId="58"/>
    <cellStyle name="60% - Énfasis3 4" xfId="102"/>
    <cellStyle name="60% - Énfasis4 2" xfId="17"/>
    <cellStyle name="60% - Énfasis4 3" xfId="59"/>
    <cellStyle name="60% - Énfasis4 4" xfId="103"/>
    <cellStyle name="60% - Énfasis5 2" xfId="18"/>
    <cellStyle name="60% - Énfasis5 3" xfId="60"/>
    <cellStyle name="60% - Énfasis5 4" xfId="104"/>
    <cellStyle name="60% - Énfasis6 2" xfId="19"/>
    <cellStyle name="60% - Énfasis6 3" xfId="61"/>
    <cellStyle name="60% - Énfasis6 4" xfId="105"/>
    <cellStyle name="Buena 2" xfId="20"/>
    <cellStyle name="Buena 3" xfId="62"/>
    <cellStyle name="Buena 4" xfId="106"/>
    <cellStyle name="Cálculo 2" xfId="21"/>
    <cellStyle name="Cálculo 3" xfId="63"/>
    <cellStyle name="Cálculo 4" xfId="107"/>
    <cellStyle name="Celda de comprobación 2" xfId="22"/>
    <cellStyle name="Celda de comprobación 3" xfId="64"/>
    <cellStyle name="Celda de comprobación 4" xfId="108"/>
    <cellStyle name="Celda vinculada 2" xfId="23"/>
    <cellStyle name="Celda vinculada 3" xfId="65"/>
    <cellStyle name="Celda vinculada 4" xfId="109"/>
    <cellStyle name="Encabezado 4 2" xfId="24"/>
    <cellStyle name="Encabezado 4 3" xfId="66"/>
    <cellStyle name="Encabezado 4 4" xfId="110"/>
    <cellStyle name="Énfasis1 2" xfId="25"/>
    <cellStyle name="Énfasis1 3" xfId="67"/>
    <cellStyle name="Énfasis1 4" xfId="111"/>
    <cellStyle name="Énfasis2 2" xfId="26"/>
    <cellStyle name="Énfasis2 3" xfId="68"/>
    <cellStyle name="Énfasis2 4" xfId="112"/>
    <cellStyle name="Énfasis3 2" xfId="27"/>
    <cellStyle name="Énfasis3 3" xfId="69"/>
    <cellStyle name="Énfasis3 4" xfId="113"/>
    <cellStyle name="Énfasis4 2" xfId="28"/>
    <cellStyle name="Énfasis4 3" xfId="70"/>
    <cellStyle name="Énfasis4 4" xfId="114"/>
    <cellStyle name="Énfasis5 2" xfId="29"/>
    <cellStyle name="Énfasis5 3" xfId="71"/>
    <cellStyle name="Énfasis5 4" xfId="115"/>
    <cellStyle name="Énfasis6 2" xfId="30"/>
    <cellStyle name="Énfasis6 3" xfId="72"/>
    <cellStyle name="Énfasis6 4" xfId="116"/>
    <cellStyle name="Entrada 2" xfId="31"/>
    <cellStyle name="Entrada 3" xfId="73"/>
    <cellStyle name="Entrada 4" xfId="117"/>
    <cellStyle name="Incorrecto 2" xfId="32"/>
    <cellStyle name="Incorrecto 3" xfId="74"/>
    <cellStyle name="Incorrecto 4" xfId="118"/>
    <cellStyle name="Neutral 2" xfId="33"/>
    <cellStyle name="Neutral 3" xfId="75"/>
    <cellStyle name="Neutral 4" xfId="119"/>
    <cellStyle name="Normal" xfId="0" builtinId="0"/>
    <cellStyle name="Normal 2" xfId="1"/>
    <cellStyle name="Normal 3" xfId="43"/>
    <cellStyle name="Normal 4" xfId="87"/>
    <cellStyle name="Normal_ADMON CENTRAL 2" xfId="76"/>
    <cellStyle name="Normal_ADMON CENTRAL 3" xfId="120"/>
    <cellStyle name="Normal_Hoja2 2" xfId="77"/>
    <cellStyle name="Normal_Hoja2 3" xfId="121"/>
    <cellStyle name="Notas 2" xfId="34"/>
    <cellStyle name="Notas 3" xfId="78"/>
    <cellStyle name="Notas 4" xfId="122"/>
    <cellStyle name="Salida 2" xfId="35"/>
    <cellStyle name="Salida 3" xfId="79"/>
    <cellStyle name="Salida 4" xfId="123"/>
    <cellStyle name="Texto de advertencia 2" xfId="36"/>
    <cellStyle name="Texto de advertencia 3" xfId="80"/>
    <cellStyle name="Texto de advertencia 4" xfId="124"/>
    <cellStyle name="Texto explicativo 2" xfId="37"/>
    <cellStyle name="Texto explicativo 3" xfId="81"/>
    <cellStyle name="Texto explicativo 4" xfId="125"/>
    <cellStyle name="Título 1 2" xfId="39"/>
    <cellStyle name="Título 1 3" xfId="83"/>
    <cellStyle name="Título 1 4" xfId="127"/>
    <cellStyle name="Título 2 2" xfId="40"/>
    <cellStyle name="Título 2 3" xfId="84"/>
    <cellStyle name="Título 2 4" xfId="128"/>
    <cellStyle name="Título 3 2" xfId="41"/>
    <cellStyle name="Título 3 3" xfId="85"/>
    <cellStyle name="Título 3 4" xfId="129"/>
    <cellStyle name="Título 4" xfId="38"/>
    <cellStyle name="Título 5" xfId="82"/>
    <cellStyle name="Título 6" xfId="126"/>
    <cellStyle name="Total 2" xfId="42"/>
    <cellStyle name="Total 3" xfId="86"/>
    <cellStyle name="Total 4" xfId="130"/>
  </cellStyles>
  <dxfs count="0"/>
  <tableStyles count="0" defaultTableStyle="TableStyleMedium9" defaultPivotStyle="PivotStyleLight16"/>
  <colors>
    <mruColors>
      <color rgb="FF00FFFF"/>
      <color rgb="FFFF9900"/>
      <color rgb="FF0000FF"/>
      <color rgb="FFFF3399"/>
      <color rgb="FF00FF00"/>
      <color rgb="FFFFFFCC"/>
      <color rgb="FFFF66FF"/>
      <color rgb="FFCCFFFF"/>
      <color rgb="FFFF00FF"/>
      <color rgb="FFDA14B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38100</xdr:rowOff>
    </xdr:from>
    <xdr:to>
      <xdr:col>0</xdr:col>
      <xdr:colOff>704850</xdr:colOff>
      <xdr:row>3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38100"/>
          <a:ext cx="5524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1323975</xdr:colOff>
      <xdr:row>0</xdr:row>
      <xdr:rowOff>180975</xdr:rowOff>
    </xdr:from>
    <xdr:to>
      <xdr:col>2</xdr:col>
      <xdr:colOff>2228850</xdr:colOff>
      <xdr:row>2</xdr:row>
      <xdr:rowOff>95250</xdr:rowOff>
    </xdr:to>
    <xdr:pic>
      <xdr:nvPicPr>
        <xdr:cNvPr id="1025" name="Picture 1" descr="Logo 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9525" y="180975"/>
          <a:ext cx="904875" cy="419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9"/>
  <sheetViews>
    <sheetView showGridLines="0" tabSelected="1" workbookViewId="0">
      <selection activeCell="E8" sqref="E8"/>
    </sheetView>
  </sheetViews>
  <sheetFormatPr baseColWidth="10" defaultRowHeight="15"/>
  <cols>
    <col min="2" max="2" width="83.140625" customWidth="1"/>
    <col min="3" max="3" width="38.140625" customWidth="1"/>
    <col min="4" max="4" width="13.85546875" style="427" customWidth="1"/>
    <col min="5" max="5" width="11.42578125" style="427"/>
    <col min="6" max="6" width="12.5703125" bestFit="1" customWidth="1"/>
  </cols>
  <sheetData>
    <row r="1" spans="1:3" ht="20.25" thickTop="1">
      <c r="A1" s="982" t="s">
        <v>99</v>
      </c>
      <c r="B1" s="983"/>
      <c r="C1" s="984"/>
    </row>
    <row r="2" spans="1:3" ht="19.5">
      <c r="A2" s="985" t="s">
        <v>100</v>
      </c>
      <c r="B2" s="986"/>
      <c r="C2" s="987"/>
    </row>
    <row r="3" spans="1:3" ht="19.5">
      <c r="A3" s="985" t="s">
        <v>101</v>
      </c>
      <c r="B3" s="986"/>
      <c r="C3" s="987"/>
    </row>
    <row r="4" spans="1:3" ht="12" customHeight="1">
      <c r="A4" s="31"/>
      <c r="B4" s="26"/>
      <c r="C4" s="32"/>
    </row>
    <row r="5" spans="1:3" ht="16.5">
      <c r="A5" s="979" t="s">
        <v>1078</v>
      </c>
      <c r="B5" s="980"/>
      <c r="C5" s="981"/>
    </row>
    <row r="6" spans="1:3" ht="16.5">
      <c r="A6" s="988" t="s">
        <v>1079</v>
      </c>
      <c r="B6" s="989"/>
      <c r="C6" s="990"/>
    </row>
    <row r="7" spans="1:3" ht="12" customHeight="1">
      <c r="A7" s="31"/>
      <c r="B7" s="26"/>
      <c r="C7" s="32"/>
    </row>
    <row r="8" spans="1:3" ht="16.5">
      <c r="A8" s="979" t="s">
        <v>1075</v>
      </c>
      <c r="B8" s="980"/>
      <c r="C8" s="981"/>
    </row>
    <row r="9" spans="1:3" ht="16.5">
      <c r="A9" s="979" t="s">
        <v>1019</v>
      </c>
      <c r="B9" s="980"/>
      <c r="C9" s="981"/>
    </row>
    <row r="10" spans="1:3" ht="12" customHeight="1">
      <c r="A10" s="31"/>
      <c r="B10" s="26"/>
      <c r="C10" s="32"/>
    </row>
    <row r="11" spans="1:3" ht="16.5">
      <c r="A11" s="994" t="s">
        <v>102</v>
      </c>
      <c r="B11" s="995"/>
      <c r="C11" s="996"/>
    </row>
    <row r="12" spans="1:3" ht="16.5">
      <c r="A12" s="979" t="s">
        <v>103</v>
      </c>
      <c r="B12" s="980"/>
      <c r="C12" s="981"/>
    </row>
    <row r="13" spans="1:3" ht="16.5">
      <c r="A13" s="979" t="s">
        <v>104</v>
      </c>
      <c r="B13" s="980"/>
      <c r="C13" s="981"/>
    </row>
    <row r="14" spans="1:3" ht="12" customHeight="1">
      <c r="A14" s="31"/>
      <c r="B14" s="26"/>
      <c r="C14" s="32"/>
    </row>
    <row r="15" spans="1:3" ht="16.5">
      <c r="A15" s="979" t="s">
        <v>105</v>
      </c>
      <c r="B15" s="980"/>
      <c r="C15" s="981"/>
    </row>
    <row r="16" spans="1:3" ht="12" customHeight="1">
      <c r="A16" s="31"/>
      <c r="B16" s="26"/>
      <c r="C16" s="32"/>
    </row>
    <row r="17" spans="1:3" ht="15" customHeight="1">
      <c r="A17" s="31" t="s">
        <v>1080</v>
      </c>
      <c r="B17" s="26"/>
      <c r="C17" s="32"/>
    </row>
    <row r="18" spans="1:3" ht="15" customHeight="1">
      <c r="A18" s="31" t="s">
        <v>1076</v>
      </c>
      <c r="B18" s="26"/>
      <c r="C18" s="32"/>
    </row>
    <row r="19" spans="1:3" ht="12" customHeight="1">
      <c r="A19" s="31"/>
      <c r="B19" s="26"/>
      <c r="C19" s="32"/>
    </row>
    <row r="20" spans="1:3" ht="15" customHeight="1">
      <c r="A20" s="1" t="s">
        <v>106</v>
      </c>
      <c r="B20" s="26"/>
      <c r="C20" s="32"/>
    </row>
    <row r="21" spans="1:3" ht="12" customHeight="1">
      <c r="A21" s="31"/>
      <c r="B21" s="26"/>
      <c r="C21" s="32"/>
    </row>
    <row r="22" spans="1:3" ht="15" customHeight="1">
      <c r="A22" s="1" t="s">
        <v>107</v>
      </c>
      <c r="B22" s="26"/>
      <c r="C22" s="32"/>
    </row>
    <row r="23" spans="1:3" ht="15" customHeight="1">
      <c r="A23" s="1" t="s">
        <v>1020</v>
      </c>
      <c r="B23" s="26"/>
      <c r="C23" s="32"/>
    </row>
    <row r="24" spans="1:3" ht="12" customHeight="1">
      <c r="A24" s="31"/>
      <c r="B24" s="26"/>
      <c r="C24" s="32"/>
    </row>
    <row r="25" spans="1:3" ht="15" customHeight="1">
      <c r="A25" s="1" t="s">
        <v>108</v>
      </c>
      <c r="B25" s="26"/>
      <c r="C25" s="32"/>
    </row>
    <row r="26" spans="1:3" ht="15" customHeight="1">
      <c r="A26" s="1" t="s">
        <v>109</v>
      </c>
      <c r="B26" s="26"/>
      <c r="C26" s="32"/>
    </row>
    <row r="27" spans="1:3" ht="12" customHeight="1">
      <c r="A27" s="31"/>
      <c r="B27" s="26"/>
      <c r="C27" s="32"/>
    </row>
    <row r="28" spans="1:3" ht="15" customHeight="1">
      <c r="A28" s="1" t="s">
        <v>1024</v>
      </c>
      <c r="B28" s="26"/>
      <c r="C28" s="32"/>
    </row>
    <row r="29" spans="1:3" ht="15" customHeight="1">
      <c r="A29" s="1" t="s">
        <v>1145</v>
      </c>
      <c r="B29" s="26"/>
      <c r="C29" s="32"/>
    </row>
    <row r="30" spans="1:3" ht="15" customHeight="1">
      <c r="A30" s="1" t="s">
        <v>1025</v>
      </c>
      <c r="B30" s="26"/>
      <c r="C30" s="32"/>
    </row>
    <row r="31" spans="1:3" ht="12" customHeight="1">
      <c r="A31" s="31"/>
      <c r="B31" s="26"/>
      <c r="C31" s="32"/>
    </row>
    <row r="32" spans="1:3" ht="15" customHeight="1">
      <c r="A32" s="1" t="s">
        <v>1026</v>
      </c>
      <c r="B32" s="26"/>
      <c r="C32" s="32"/>
    </row>
    <row r="33" spans="1:3" ht="15" customHeight="1">
      <c r="A33" s="1" t="s">
        <v>110</v>
      </c>
      <c r="B33" s="26"/>
      <c r="C33" s="32"/>
    </row>
    <row r="34" spans="1:3" ht="15" customHeight="1">
      <c r="A34" s="2" t="s">
        <v>1027</v>
      </c>
      <c r="B34" s="26"/>
      <c r="C34" s="32"/>
    </row>
    <row r="35" spans="1:3" ht="15" customHeight="1">
      <c r="A35" s="2" t="s">
        <v>1028</v>
      </c>
      <c r="B35" s="26"/>
      <c r="C35" s="33"/>
    </row>
    <row r="36" spans="1:3" ht="12" customHeight="1" thickBot="1">
      <c r="A36" s="31"/>
      <c r="B36" s="26"/>
      <c r="C36" s="33"/>
    </row>
    <row r="37" spans="1:3" ht="17.25" thickTop="1">
      <c r="A37" s="31"/>
      <c r="B37" s="34" t="s">
        <v>111</v>
      </c>
      <c r="C37" s="35">
        <v>78972429</v>
      </c>
    </row>
    <row r="38" spans="1:3" ht="16.5">
      <c r="A38" s="31"/>
      <c r="B38" s="4" t="s">
        <v>112</v>
      </c>
      <c r="C38" s="5">
        <f>SUM(C39:C40)</f>
        <v>729502750</v>
      </c>
    </row>
    <row r="39" spans="1:3" ht="16.5">
      <c r="A39" s="31"/>
      <c r="B39" s="6" t="s">
        <v>113</v>
      </c>
      <c r="C39" s="7">
        <v>489210750</v>
      </c>
    </row>
    <row r="40" spans="1:3" ht="16.5">
      <c r="A40" s="31"/>
      <c r="B40" s="6" t="s">
        <v>939</v>
      </c>
      <c r="C40" s="7">
        <v>240292000</v>
      </c>
    </row>
    <row r="41" spans="1:3" ht="16.5">
      <c r="A41" s="31"/>
      <c r="B41" s="4" t="s">
        <v>114</v>
      </c>
      <c r="C41" s="5">
        <f>+C42+C45+C48</f>
        <v>3873078014</v>
      </c>
    </row>
    <row r="42" spans="1:3" ht="16.5">
      <c r="A42" s="31"/>
      <c r="B42" s="4" t="s">
        <v>115</v>
      </c>
      <c r="C42" s="5">
        <f>SUM(C43:C44)</f>
        <v>3537324481</v>
      </c>
    </row>
    <row r="43" spans="1:3" ht="16.5">
      <c r="A43" s="31"/>
      <c r="B43" s="6" t="s">
        <v>116</v>
      </c>
      <c r="C43" s="7">
        <v>3537324481</v>
      </c>
    </row>
    <row r="44" spans="1:3" ht="16.5">
      <c r="A44" s="31"/>
      <c r="B44" s="6" t="s">
        <v>117</v>
      </c>
      <c r="C44" s="7">
        <v>0</v>
      </c>
    </row>
    <row r="45" spans="1:3" ht="16.5">
      <c r="A45" s="31"/>
      <c r="B45" s="4" t="s">
        <v>118</v>
      </c>
      <c r="C45" s="5">
        <f>SUM(C46:C47)</f>
        <v>160619957</v>
      </c>
    </row>
    <row r="46" spans="1:3" ht="16.5">
      <c r="A46" s="31"/>
      <c r="B46" s="6" t="s">
        <v>119</v>
      </c>
      <c r="C46" s="7">
        <v>226309</v>
      </c>
    </row>
    <row r="47" spans="1:3" ht="16.5">
      <c r="A47" s="31"/>
      <c r="B47" s="6" t="s">
        <v>659</v>
      </c>
      <c r="C47" s="7">
        <v>160393648</v>
      </c>
    </row>
    <row r="48" spans="1:3" ht="16.5">
      <c r="A48" s="31"/>
      <c r="B48" s="4" t="s">
        <v>120</v>
      </c>
      <c r="C48" s="5">
        <f>+C49</f>
        <v>175133576</v>
      </c>
    </row>
    <row r="49" spans="1:6" ht="16.5">
      <c r="A49" s="31"/>
      <c r="B49" s="8" t="s">
        <v>121</v>
      </c>
      <c r="C49" s="7">
        <v>175133576</v>
      </c>
    </row>
    <row r="50" spans="1:6" ht="16.5">
      <c r="A50" s="31"/>
      <c r="B50" s="4" t="s">
        <v>1021</v>
      </c>
      <c r="C50" s="5">
        <f>SUM(C51:C52)</f>
        <v>946685524</v>
      </c>
      <c r="D50" s="428">
        <f>+C50-824328489</f>
        <v>122357035</v>
      </c>
      <c r="F50" s="690"/>
    </row>
    <row r="51" spans="1:6" ht="16.5">
      <c r="A51" s="31"/>
      <c r="B51" s="6" t="s">
        <v>122</v>
      </c>
      <c r="C51" s="863">
        <v>493181524</v>
      </c>
      <c r="E51" s="428">
        <v>182671000</v>
      </c>
      <c r="F51" t="s">
        <v>1023</v>
      </c>
    </row>
    <row r="52" spans="1:6" ht="16.5">
      <c r="A52" s="31"/>
      <c r="B52" s="6" t="s">
        <v>958</v>
      </c>
      <c r="C52" s="863">
        <f>270833000+182671000</f>
        <v>453504000</v>
      </c>
      <c r="E52" s="428">
        <v>270833000</v>
      </c>
      <c r="F52" t="s">
        <v>1022</v>
      </c>
    </row>
    <row r="53" spans="1:6" ht="16.5">
      <c r="A53" s="31"/>
      <c r="B53" s="4" t="s">
        <v>123</v>
      </c>
      <c r="C53" s="5">
        <f>+C63+C65+C66+C67</f>
        <v>1191601009</v>
      </c>
      <c r="D53" s="428">
        <f>+C53-C62</f>
        <v>0</v>
      </c>
    </row>
    <row r="54" spans="1:6" ht="17.25" thickBot="1">
      <c r="A54" s="31"/>
      <c r="B54" s="4" t="s">
        <v>124</v>
      </c>
      <c r="C54" s="5">
        <v>0</v>
      </c>
    </row>
    <row r="55" spans="1:6" ht="18" thickTop="1" thickBot="1">
      <c r="A55" s="31"/>
      <c r="B55" s="36" t="s">
        <v>125</v>
      </c>
      <c r="C55" s="828">
        <f>+C54+C53+C50+C41+C38+C37</f>
        <v>6819839726</v>
      </c>
      <c r="D55" s="428">
        <f>+C55-C63</f>
        <v>6323843416</v>
      </c>
    </row>
    <row r="56" spans="1:6" ht="14.1" customHeight="1" thickTop="1">
      <c r="A56" s="31"/>
      <c r="B56" s="26"/>
      <c r="C56" s="33"/>
    </row>
    <row r="57" spans="1:6" ht="15" customHeight="1">
      <c r="A57" s="1" t="s">
        <v>126</v>
      </c>
      <c r="B57" s="3"/>
      <c r="C57" s="33"/>
    </row>
    <row r="58" spans="1:6" ht="15" customHeight="1">
      <c r="A58" s="1" t="s">
        <v>127</v>
      </c>
      <c r="B58" s="3"/>
      <c r="C58" s="33"/>
    </row>
    <row r="59" spans="1:6" ht="15" customHeight="1">
      <c r="A59" s="1" t="s">
        <v>128</v>
      </c>
      <c r="B59" s="3"/>
      <c r="C59" s="33"/>
    </row>
    <row r="60" spans="1:6" ht="15" customHeight="1">
      <c r="A60" s="1" t="s">
        <v>129</v>
      </c>
      <c r="B60" s="3"/>
      <c r="C60" s="33"/>
    </row>
    <row r="61" spans="1:6" ht="17.25" thickBot="1">
      <c r="A61" s="31"/>
      <c r="B61" s="26"/>
      <c r="C61" s="33"/>
    </row>
    <row r="62" spans="1:6" ht="17.25" thickTop="1">
      <c r="A62" s="31"/>
      <c r="B62" s="37" t="s">
        <v>123</v>
      </c>
      <c r="C62" s="38">
        <f>+C63+C64</f>
        <v>1191601009</v>
      </c>
      <c r="D62" s="428">
        <f>+C62-C53</f>
        <v>0</v>
      </c>
    </row>
    <row r="63" spans="1:6" ht="16.5">
      <c r="A63" s="31"/>
      <c r="B63" s="6" t="s">
        <v>130</v>
      </c>
      <c r="C63" s="7">
        <v>495996310</v>
      </c>
    </row>
    <row r="64" spans="1:6" ht="16.5">
      <c r="A64" s="31"/>
      <c r="B64" s="4" t="s">
        <v>131</v>
      </c>
      <c r="C64" s="5">
        <f>SUM(C65:C67)</f>
        <v>695604699</v>
      </c>
    </row>
    <row r="65" spans="1:3" ht="16.5">
      <c r="A65" s="31"/>
      <c r="B65" s="6" t="s">
        <v>132</v>
      </c>
      <c r="C65" s="7">
        <v>72627687</v>
      </c>
    </row>
    <row r="66" spans="1:3" ht="16.5">
      <c r="A66" s="31"/>
      <c r="B66" s="6" t="s">
        <v>133</v>
      </c>
      <c r="C66" s="7">
        <v>54470765</v>
      </c>
    </row>
    <row r="67" spans="1:3" ht="17.25" thickBot="1">
      <c r="A67" s="31"/>
      <c r="B67" s="9" t="s">
        <v>134</v>
      </c>
      <c r="C67" s="475">
        <v>568506247</v>
      </c>
    </row>
    <row r="68" spans="1:3" ht="14.1" customHeight="1" thickTop="1">
      <c r="A68" s="31"/>
      <c r="B68" s="26"/>
      <c r="C68" s="32"/>
    </row>
    <row r="69" spans="1:3" ht="15" customHeight="1">
      <c r="A69" s="1" t="s">
        <v>135</v>
      </c>
      <c r="B69" s="26"/>
      <c r="C69" s="32"/>
    </row>
    <row r="70" spans="1:3" ht="15" customHeight="1">
      <c r="A70" s="1" t="s">
        <v>136</v>
      </c>
      <c r="B70" s="26"/>
      <c r="C70" s="32"/>
    </row>
    <row r="71" spans="1:3" ht="14.1" customHeight="1">
      <c r="A71" s="31"/>
      <c r="B71" s="26"/>
      <c r="C71" s="32"/>
    </row>
    <row r="72" spans="1:3" ht="15" customHeight="1">
      <c r="A72" s="31"/>
      <c r="B72" s="10" t="s">
        <v>137</v>
      </c>
      <c r="C72" s="32"/>
    </row>
    <row r="73" spans="1:3" ht="15" customHeight="1">
      <c r="A73" s="31"/>
      <c r="B73" s="10" t="s">
        <v>138</v>
      </c>
      <c r="C73" s="32"/>
    </row>
    <row r="74" spans="1:3" ht="15" customHeight="1">
      <c r="A74" s="31"/>
      <c r="B74" s="10" t="s">
        <v>139</v>
      </c>
      <c r="C74" s="32"/>
    </row>
    <row r="75" spans="1:3" ht="14.1" customHeight="1">
      <c r="A75" s="31"/>
      <c r="B75" s="26"/>
      <c r="C75" s="32"/>
    </row>
    <row r="76" spans="1:3" ht="15" customHeight="1">
      <c r="A76" s="2" t="s">
        <v>1144</v>
      </c>
      <c r="B76" s="26"/>
      <c r="C76" s="32"/>
    </row>
    <row r="77" spans="1:3" ht="15" customHeight="1">
      <c r="A77" s="2" t="s">
        <v>1070</v>
      </c>
      <c r="B77" s="26"/>
      <c r="C77" s="32"/>
    </row>
    <row r="78" spans="1:3" ht="15" customHeight="1">
      <c r="A78" s="2" t="s">
        <v>1071</v>
      </c>
      <c r="B78" s="26"/>
      <c r="C78" s="32"/>
    </row>
    <row r="79" spans="1:3" ht="14.1" customHeight="1" thickBot="1">
      <c r="A79" s="31"/>
      <c r="B79" s="26"/>
      <c r="C79" s="32"/>
    </row>
    <row r="80" spans="1:3" ht="15.75" thickTop="1">
      <c r="A80" s="277" t="s">
        <v>140</v>
      </c>
      <c r="B80" s="278" t="s">
        <v>141</v>
      </c>
      <c r="C80" s="279" t="s">
        <v>142</v>
      </c>
    </row>
    <row r="81" spans="1:4" ht="15.75" thickBot="1">
      <c r="A81" s="280" t="s">
        <v>143</v>
      </c>
      <c r="B81" s="281"/>
      <c r="C81" s="28" t="s">
        <v>144</v>
      </c>
    </row>
    <row r="82" spans="1:4" ht="18" thickTop="1" thickBot="1">
      <c r="A82" s="282">
        <v>1</v>
      </c>
      <c r="B82" s="23" t="s">
        <v>144</v>
      </c>
      <c r="C82" s="442">
        <f>+C83+C97+C107+C108</f>
        <v>19620000000</v>
      </c>
      <c r="D82" s="428">
        <f>+C82-Anexo!D5</f>
        <v>0</v>
      </c>
    </row>
    <row r="83" spans="1:4" ht="17.25" thickBot="1">
      <c r="A83" s="276">
        <v>11</v>
      </c>
      <c r="B83" s="16" t="s">
        <v>145</v>
      </c>
      <c r="C83" s="12">
        <f>+C84+C87</f>
        <v>7830000000</v>
      </c>
      <c r="D83" s="428">
        <f>+C83-Anexo!D6</f>
        <v>0</v>
      </c>
    </row>
    <row r="84" spans="1:4" ht="17.25" thickBot="1">
      <c r="A84" s="276" t="s">
        <v>838</v>
      </c>
      <c r="B84" s="17" t="s">
        <v>146</v>
      </c>
      <c r="C84" s="13">
        <f>SUM(C85:C86)</f>
        <v>4053148288</v>
      </c>
      <c r="D84" s="428">
        <f>+C84-Anexo!D7</f>
        <v>0</v>
      </c>
    </row>
    <row r="85" spans="1:4" ht="16.5">
      <c r="A85" s="286" t="s">
        <v>839</v>
      </c>
      <c r="B85" s="21" t="s">
        <v>582</v>
      </c>
      <c r="C85" s="287">
        <f>+Anexo!D8</f>
        <v>1550000000</v>
      </c>
      <c r="D85" s="428">
        <f>+C85-Anexo!D8</f>
        <v>0</v>
      </c>
    </row>
    <row r="86" spans="1:4" ht="17.25" thickBot="1">
      <c r="A86" s="283" t="s">
        <v>840</v>
      </c>
      <c r="B86" s="284" t="s">
        <v>583</v>
      </c>
      <c r="C86" s="285">
        <f>+Anexo!D24</f>
        <v>2503148288</v>
      </c>
      <c r="D86" s="428">
        <f>+C86-Anexo!D24</f>
        <v>0</v>
      </c>
    </row>
    <row r="87" spans="1:4" ht="17.25" thickBot="1">
      <c r="A87" s="276" t="s">
        <v>631</v>
      </c>
      <c r="B87" s="17" t="s">
        <v>147</v>
      </c>
      <c r="C87" s="13">
        <f>SUM(C88:C93)+C96</f>
        <v>3776851712</v>
      </c>
      <c r="D87" s="428">
        <f>+C87-Anexo!D58</f>
        <v>0</v>
      </c>
    </row>
    <row r="88" spans="1:4" ht="16.5">
      <c r="A88" s="269" t="s">
        <v>841</v>
      </c>
      <c r="B88" s="18" t="s">
        <v>202</v>
      </c>
      <c r="C88" s="14">
        <f>+Anexo!D59</f>
        <v>70000000</v>
      </c>
      <c r="D88" s="428">
        <f>+C88-Anexo!D59</f>
        <v>0</v>
      </c>
    </row>
    <row r="89" spans="1:4" ht="16.5">
      <c r="A89" s="266" t="s">
        <v>842</v>
      </c>
      <c r="B89" s="19" t="s">
        <v>148</v>
      </c>
      <c r="C89" s="14">
        <f>+Anexo!D76</f>
        <v>156090000</v>
      </c>
      <c r="D89" s="428">
        <f>+C89-Anexo!D76</f>
        <v>0</v>
      </c>
    </row>
    <row r="90" spans="1:4" ht="16.5">
      <c r="A90" s="266" t="s">
        <v>843</v>
      </c>
      <c r="B90" s="19" t="s">
        <v>846</v>
      </c>
      <c r="C90" s="14">
        <f>+Anexo!D99</f>
        <v>116000000</v>
      </c>
      <c r="D90" s="428">
        <f>+C90-Anexo!D99</f>
        <v>0</v>
      </c>
    </row>
    <row r="91" spans="1:4" ht="16.5">
      <c r="A91" s="266" t="s">
        <v>844</v>
      </c>
      <c r="B91" s="19" t="s">
        <v>847</v>
      </c>
      <c r="C91" s="14">
        <f>+Anexo!D114</f>
        <v>117000000</v>
      </c>
      <c r="D91" s="428">
        <f>+C91-Anexo!D114</f>
        <v>0</v>
      </c>
    </row>
    <row r="92" spans="1:4" ht="17.25" thickBot="1">
      <c r="A92" s="267" t="s">
        <v>845</v>
      </c>
      <c r="B92" s="19" t="s">
        <v>149</v>
      </c>
      <c r="C92" s="14">
        <f>+Anexo!D125</f>
        <v>8000000</v>
      </c>
      <c r="D92" s="428">
        <f>+C92-Anexo!D125</f>
        <v>0</v>
      </c>
    </row>
    <row r="93" spans="1:4" ht="17.25" thickBot="1">
      <c r="A93" s="276" t="s">
        <v>848</v>
      </c>
      <c r="B93" s="17" t="s">
        <v>584</v>
      </c>
      <c r="C93" s="13">
        <f>SUM(C94:C95)</f>
        <v>3299761712</v>
      </c>
      <c r="D93" s="428">
        <f>+C93-Anexo!D132</f>
        <v>0</v>
      </c>
    </row>
    <row r="94" spans="1:4" ht="16.5">
      <c r="A94" s="269" t="s">
        <v>849</v>
      </c>
      <c r="B94" s="18" t="s">
        <v>238</v>
      </c>
      <c r="C94" s="14">
        <f>+Anexo!D133</f>
        <v>528096310</v>
      </c>
      <c r="D94" s="428">
        <f>+C94-Anexo!D133</f>
        <v>0</v>
      </c>
    </row>
    <row r="95" spans="1:4" ht="17.25" thickBot="1">
      <c r="A95" s="268" t="s">
        <v>850</v>
      </c>
      <c r="B95" s="20" t="s">
        <v>551</v>
      </c>
      <c r="C95" s="15">
        <f>+Anexo!D152</f>
        <v>2771665402</v>
      </c>
      <c r="D95" s="428">
        <f>+C95-Anexo!D152</f>
        <v>0</v>
      </c>
    </row>
    <row r="96" spans="1:4" ht="17.25" thickBot="1">
      <c r="A96" s="288" t="s">
        <v>851</v>
      </c>
      <c r="B96" s="289" t="s">
        <v>272</v>
      </c>
      <c r="C96" s="290">
        <f>+Anexo!D237</f>
        <v>10000000</v>
      </c>
      <c r="D96" s="428">
        <f>+C96-Anexo!D237</f>
        <v>0</v>
      </c>
    </row>
    <row r="97" spans="1:4" ht="18" thickTop="1" thickBot="1">
      <c r="A97" s="291" t="s">
        <v>672</v>
      </c>
      <c r="B97" s="292" t="s">
        <v>152</v>
      </c>
      <c r="C97" s="293">
        <f>SUM(C98:C106)</f>
        <v>8650000000</v>
      </c>
      <c r="D97" s="428">
        <f>+C97-Anexo!D240</f>
        <v>0</v>
      </c>
    </row>
    <row r="98" spans="1:4" ht="16.5">
      <c r="A98" s="294" t="s">
        <v>56</v>
      </c>
      <c r="B98" s="22" t="s">
        <v>585</v>
      </c>
      <c r="C98" s="295">
        <f>+Anexo!D241</f>
        <v>5686078014</v>
      </c>
      <c r="D98" s="428">
        <f>+C98-Anexo!D241</f>
        <v>0</v>
      </c>
    </row>
    <row r="99" spans="1:4" ht="16.5">
      <c r="A99" s="266" t="s">
        <v>852</v>
      </c>
      <c r="B99" s="19" t="s">
        <v>586</v>
      </c>
      <c r="C99" s="14">
        <f>+Anexo!D361</f>
        <v>50000000</v>
      </c>
      <c r="D99" s="428">
        <f>+C99-Anexo!D361</f>
        <v>0</v>
      </c>
    </row>
    <row r="100" spans="1:4" ht="16.5">
      <c r="A100" s="266" t="s">
        <v>853</v>
      </c>
      <c r="B100" s="19" t="s">
        <v>587</v>
      </c>
      <c r="C100" s="14">
        <f>+Anexo!D366</f>
        <v>60000000</v>
      </c>
      <c r="D100" s="428">
        <f>+C100-Anexo!D366</f>
        <v>0</v>
      </c>
    </row>
    <row r="101" spans="1:4" ht="16.5">
      <c r="A101" s="266" t="s">
        <v>854</v>
      </c>
      <c r="B101" s="19" t="s">
        <v>588</v>
      </c>
      <c r="C101" s="14">
        <f>+Anexo!D371</f>
        <v>180000000</v>
      </c>
      <c r="D101" s="428">
        <f>+C101-Anexo!D371</f>
        <v>0</v>
      </c>
    </row>
    <row r="102" spans="1:4" ht="16.5">
      <c r="A102" s="266" t="s">
        <v>855</v>
      </c>
      <c r="B102" s="19" t="s">
        <v>858</v>
      </c>
      <c r="C102" s="14">
        <f>+Anexo!D376</f>
        <v>1001200000</v>
      </c>
      <c r="D102" s="428">
        <f>+C102-Anexo!D376</f>
        <v>0</v>
      </c>
    </row>
    <row r="103" spans="1:4" ht="16.5">
      <c r="A103" s="266" t="s">
        <v>856</v>
      </c>
      <c r="B103" s="22" t="s">
        <v>153</v>
      </c>
      <c r="C103" s="24">
        <f>+Anexo!D382</f>
        <v>150000000</v>
      </c>
      <c r="D103" s="428">
        <f>+C103-Anexo!D382</f>
        <v>0</v>
      </c>
    </row>
    <row r="104" spans="1:4" ht="16.5">
      <c r="A104" s="266" t="s">
        <v>857</v>
      </c>
      <c r="B104" s="19" t="s">
        <v>589</v>
      </c>
      <c r="C104" s="14">
        <f>+Anexo!D387</f>
        <v>1721986</v>
      </c>
      <c r="D104" s="428">
        <f>+C104-Anexo!D387</f>
        <v>0</v>
      </c>
    </row>
    <row r="105" spans="1:4" ht="17.25" thickBot="1">
      <c r="A105" s="268" t="s">
        <v>992</v>
      </c>
      <c r="B105" s="889" t="s">
        <v>993</v>
      </c>
      <c r="C105" s="15">
        <f>+Anexo!D392</f>
        <v>121000000</v>
      </c>
      <c r="D105" s="428">
        <f>+C105-Anexo!D392</f>
        <v>0</v>
      </c>
    </row>
    <row r="106" spans="1:4" ht="17.25" thickBot="1">
      <c r="A106" s="864" t="s">
        <v>1015</v>
      </c>
      <c r="B106" s="866" t="s">
        <v>1016</v>
      </c>
      <c r="C106" s="865">
        <f>+Anexo!D397</f>
        <v>1400000000</v>
      </c>
      <c r="D106" s="428">
        <f>+C106-Anexo!D397</f>
        <v>0</v>
      </c>
    </row>
    <row r="107" spans="1:4" ht="18" thickTop="1" thickBot="1">
      <c r="A107" s="811" t="s">
        <v>590</v>
      </c>
      <c r="B107" s="812" t="s">
        <v>670</v>
      </c>
      <c r="C107" s="813">
        <f>+Anexo!D400</f>
        <v>140000000</v>
      </c>
      <c r="D107" s="428">
        <f>+C107-Anexo!D400</f>
        <v>0</v>
      </c>
    </row>
    <row r="108" spans="1:4" ht="18" thickTop="1" thickBot="1">
      <c r="A108" s="756" t="s">
        <v>859</v>
      </c>
      <c r="B108" s="810" t="s">
        <v>154</v>
      </c>
      <c r="C108" s="757">
        <f>+C109+C110+C114+C115+C116</f>
        <v>3000000000</v>
      </c>
      <c r="D108" s="428">
        <f>+C108-Anexo!D405</f>
        <v>0</v>
      </c>
    </row>
    <row r="109" spans="1:4" ht="17.25" thickBot="1">
      <c r="A109" s="465" t="s">
        <v>860</v>
      </c>
      <c r="B109" s="466" t="s">
        <v>591</v>
      </c>
      <c r="C109" s="467">
        <f>+Anexo!D406</f>
        <v>3000000000</v>
      </c>
      <c r="D109" s="428">
        <f>+C109-Anexo!D406</f>
        <v>0</v>
      </c>
    </row>
    <row r="110" spans="1:4" ht="17.25" thickBot="1">
      <c r="A110" s="276" t="s">
        <v>861</v>
      </c>
      <c r="B110" s="17" t="s">
        <v>561</v>
      </c>
      <c r="C110" s="13">
        <f>SUM(C111:C113)</f>
        <v>0</v>
      </c>
      <c r="D110" s="428">
        <f>+C110-Anexo!D412</f>
        <v>0</v>
      </c>
    </row>
    <row r="111" spans="1:4" ht="16.5">
      <c r="A111" s="269" t="s">
        <v>862</v>
      </c>
      <c r="B111" s="220" t="s">
        <v>292</v>
      </c>
      <c r="C111" s="11">
        <f>+Anexo!D413</f>
        <v>0</v>
      </c>
      <c r="D111" s="428">
        <f>+C111-Anexo!D413</f>
        <v>0</v>
      </c>
    </row>
    <row r="112" spans="1:4" ht="16.5">
      <c r="A112" s="269" t="s">
        <v>863</v>
      </c>
      <c r="B112" s="18" t="s">
        <v>295</v>
      </c>
      <c r="C112" s="11">
        <f>+Anexo!D439</f>
        <v>0</v>
      </c>
      <c r="D112" s="428">
        <f>+C112-Anexo!D439</f>
        <v>0</v>
      </c>
    </row>
    <row r="113" spans="1:5" ht="17.25" thickBot="1">
      <c r="A113" s="268" t="s">
        <v>864</v>
      </c>
      <c r="B113" s="20" t="s">
        <v>592</v>
      </c>
      <c r="C113" s="15">
        <f>+Anexo!D463</f>
        <v>0</v>
      </c>
      <c r="D113" s="428">
        <f>+C113-Anexo!D463</f>
        <v>0</v>
      </c>
    </row>
    <row r="114" spans="1:5" ht="16.5">
      <c r="A114" s="443" t="s">
        <v>865</v>
      </c>
      <c r="B114" s="22" t="s">
        <v>578</v>
      </c>
      <c r="C114" s="295">
        <f>+Anexo!D486</f>
        <v>0</v>
      </c>
      <c r="D114" s="428">
        <f>+C114-Anexo!D486</f>
        <v>0</v>
      </c>
    </row>
    <row r="115" spans="1:5" ht="16.5">
      <c r="A115" s="266" t="s">
        <v>866</v>
      </c>
      <c r="B115" s="19" t="s">
        <v>350</v>
      </c>
      <c r="C115" s="14">
        <f>+Anexo!D491</f>
        <v>0</v>
      </c>
      <c r="D115" s="428">
        <f>+C115-Anexo!D491</f>
        <v>0</v>
      </c>
    </row>
    <row r="116" spans="1:5" ht="17.25" thickBot="1">
      <c r="A116" s="269" t="s">
        <v>867</v>
      </c>
      <c r="B116" s="284" t="s">
        <v>661</v>
      </c>
      <c r="C116" s="285">
        <f>+Anexo!D493</f>
        <v>0</v>
      </c>
      <c r="D116" s="428">
        <f>+C116-Anexo!D493</f>
        <v>0</v>
      </c>
    </row>
    <row r="117" spans="1:5" ht="18" thickTop="1" thickBot="1">
      <c r="A117" s="273"/>
      <c r="B117" s="44" t="s">
        <v>157</v>
      </c>
      <c r="C117" s="45">
        <f>+C108+C107+C97+C83</f>
        <v>19620000000</v>
      </c>
      <c r="D117" s="428">
        <f>+C117-Anexo!D495</f>
        <v>0</v>
      </c>
      <c r="E117" s="429">
        <f>+C117-C82</f>
        <v>0</v>
      </c>
    </row>
    <row r="118" spans="1:5" ht="17.25" thickTop="1">
      <c r="A118" s="274"/>
      <c r="B118" s="29"/>
      <c r="C118" s="39"/>
    </row>
    <row r="119" spans="1:5" ht="15" customHeight="1">
      <c r="A119" s="274"/>
      <c r="B119" s="30" t="s">
        <v>158</v>
      </c>
      <c r="C119" s="39"/>
    </row>
    <row r="120" spans="1:5" ht="15" customHeight="1">
      <c r="A120" s="274"/>
      <c r="B120" s="30" t="s">
        <v>159</v>
      </c>
      <c r="C120" s="39"/>
    </row>
    <row r="121" spans="1:5" ht="16.5">
      <c r="A121" s="274"/>
      <c r="B121" s="30"/>
      <c r="C121" s="39"/>
    </row>
    <row r="122" spans="1:5" ht="15" customHeight="1">
      <c r="A122" s="271" t="s">
        <v>1029</v>
      </c>
      <c r="B122" s="30"/>
      <c r="C122" s="39"/>
    </row>
    <row r="123" spans="1:5" ht="15" customHeight="1">
      <c r="A123" s="272" t="s">
        <v>1072</v>
      </c>
      <c r="B123" s="30"/>
      <c r="C123" s="39"/>
    </row>
    <row r="124" spans="1:5" ht="15" customHeight="1">
      <c r="A124" s="272" t="s">
        <v>1073</v>
      </c>
      <c r="B124" s="30"/>
      <c r="C124" s="39"/>
    </row>
    <row r="125" spans="1:5" ht="17.25" thickBot="1">
      <c r="A125" s="270"/>
      <c r="B125" s="29"/>
      <c r="C125" s="39"/>
    </row>
    <row r="126" spans="1:5" ht="15.75" thickTop="1">
      <c r="A126" s="296" t="s">
        <v>140</v>
      </c>
      <c r="B126" s="40" t="s">
        <v>160</v>
      </c>
      <c r="C126" s="321" t="s">
        <v>161</v>
      </c>
    </row>
    <row r="127" spans="1:5" ht="15.75" thickBot="1">
      <c r="A127" s="297" t="s">
        <v>143</v>
      </c>
      <c r="B127" s="27"/>
      <c r="C127" s="322" t="s">
        <v>162</v>
      </c>
      <c r="D127" s="428"/>
    </row>
    <row r="128" spans="1:5" ht="18" thickTop="1" thickBot="1">
      <c r="A128" s="298">
        <v>2</v>
      </c>
      <c r="B128" s="323" t="s">
        <v>0</v>
      </c>
      <c r="C128" s="426">
        <f>+C129+C143+C152+C160+C162</f>
        <v>19620000000</v>
      </c>
      <c r="D128" s="428">
        <f>+C128-Anexo!D509</f>
        <v>0</v>
      </c>
    </row>
    <row r="129" spans="1:4" ht="18" thickTop="1" thickBot="1">
      <c r="A129" s="299" t="s">
        <v>1</v>
      </c>
      <c r="B129" s="324" t="s">
        <v>2</v>
      </c>
      <c r="C129" s="352">
        <f>+C130</f>
        <v>3432867678</v>
      </c>
      <c r="D129" s="428">
        <f>+C129-Anexo!D510</f>
        <v>0</v>
      </c>
    </row>
    <row r="130" spans="1:4" ht="17.25" thickBot="1">
      <c r="A130" s="300" t="s">
        <v>3</v>
      </c>
      <c r="B130" s="325" t="s">
        <v>4</v>
      </c>
      <c r="C130" s="351">
        <f>+C131+C135+C138+C141+C142</f>
        <v>3432867678</v>
      </c>
      <c r="D130" s="428">
        <f>+C130-Anexo!D510</f>
        <v>0</v>
      </c>
    </row>
    <row r="131" spans="1:4" ht="17.25" thickBot="1">
      <c r="A131" s="301" t="s">
        <v>5</v>
      </c>
      <c r="B131" s="47" t="s">
        <v>6</v>
      </c>
      <c r="C131" s="339">
        <f>SUM(C132:C134)</f>
        <v>1697288908</v>
      </c>
      <c r="D131" s="428">
        <f>+Anexo!D512-Proyecto!C131</f>
        <v>0</v>
      </c>
    </row>
    <row r="132" spans="1:4" ht="16.5">
      <c r="A132" s="302" t="s">
        <v>7</v>
      </c>
      <c r="B132" s="326" t="s">
        <v>913</v>
      </c>
      <c r="C132" s="337">
        <f>+Anexo!D513</f>
        <v>1188288908</v>
      </c>
      <c r="D132" s="428">
        <f>+C132-Anexo!D513</f>
        <v>0</v>
      </c>
    </row>
    <row r="133" spans="1:4" ht="16.5">
      <c r="A133" s="303" t="s">
        <v>16</v>
      </c>
      <c r="B133" s="327" t="s">
        <v>835</v>
      </c>
      <c r="C133" s="338">
        <f>+Anexo!D542</f>
        <v>176500000</v>
      </c>
      <c r="D133" s="428">
        <f>+C133-Anexo!D542</f>
        <v>0</v>
      </c>
    </row>
    <row r="134" spans="1:4" ht="17.25" thickBot="1">
      <c r="A134" s="304" t="s">
        <v>17</v>
      </c>
      <c r="B134" s="46" t="s">
        <v>836</v>
      </c>
      <c r="C134" s="338">
        <f>+Anexo!D552</f>
        <v>332500000</v>
      </c>
      <c r="D134" s="428">
        <f>+C134-Anexo!D552</f>
        <v>0</v>
      </c>
    </row>
    <row r="135" spans="1:4" ht="17.25" thickBot="1">
      <c r="A135" s="301" t="s">
        <v>31</v>
      </c>
      <c r="B135" s="47" t="s">
        <v>163</v>
      </c>
      <c r="C135" s="339">
        <f>SUM(C136:C137)</f>
        <v>933000000</v>
      </c>
      <c r="D135" s="428">
        <f>+C135-Anexo!D588</f>
        <v>0</v>
      </c>
    </row>
    <row r="136" spans="1:4" ht="16.5">
      <c r="A136" s="302" t="s">
        <v>33</v>
      </c>
      <c r="B136" s="326" t="s">
        <v>34</v>
      </c>
      <c r="C136" s="337">
        <f>+Anexo!D589</f>
        <v>243100000</v>
      </c>
      <c r="D136" s="428">
        <f>+C136-Anexo!D589</f>
        <v>0</v>
      </c>
    </row>
    <row r="137" spans="1:4" ht="17.25" thickBot="1">
      <c r="A137" s="305" t="s">
        <v>37</v>
      </c>
      <c r="B137" s="46" t="s">
        <v>38</v>
      </c>
      <c r="C137" s="340">
        <f>+Anexo!D597</f>
        <v>689900000</v>
      </c>
      <c r="D137" s="428">
        <f>+C137-Anexo!D597</f>
        <v>0</v>
      </c>
    </row>
    <row r="138" spans="1:4" ht="17.25" thickBot="1">
      <c r="A138" s="301" t="s">
        <v>52</v>
      </c>
      <c r="B138" s="47" t="s">
        <v>918</v>
      </c>
      <c r="C138" s="339">
        <f>SUM(C139:C140)</f>
        <v>662578770</v>
      </c>
      <c r="D138" s="428">
        <f>+C138-Anexo!D657</f>
        <v>0</v>
      </c>
    </row>
    <row r="139" spans="1:4" ht="16.5">
      <c r="A139" s="302" t="s">
        <v>599</v>
      </c>
      <c r="B139" s="326" t="s">
        <v>593</v>
      </c>
      <c r="C139" s="337">
        <f>+Anexo!D658</f>
        <v>107000000</v>
      </c>
      <c r="D139" s="428">
        <f>+C139-Anexo!D658</f>
        <v>0</v>
      </c>
    </row>
    <row r="140" spans="1:4" ht="17.25" thickBot="1">
      <c r="A140" s="350" t="s">
        <v>594</v>
      </c>
      <c r="B140" s="333" t="s">
        <v>367</v>
      </c>
      <c r="C140" s="343">
        <f>+Anexo!D665</f>
        <v>555578770</v>
      </c>
      <c r="D140" s="428">
        <f>+C140-Anexo!D665</f>
        <v>0</v>
      </c>
    </row>
    <row r="141" spans="1:4" ht="17.25" thickBot="1">
      <c r="A141" s="309" t="s">
        <v>57</v>
      </c>
      <c r="B141" s="47" t="s">
        <v>917</v>
      </c>
      <c r="C141" s="339">
        <f>+Anexo!D683</f>
        <v>0</v>
      </c>
      <c r="D141" s="428">
        <f>+C141-Anexo!D683</f>
        <v>0</v>
      </c>
    </row>
    <row r="142" spans="1:4" ht="17.25" thickBot="1">
      <c r="A142" s="805" t="s">
        <v>971</v>
      </c>
      <c r="B142" s="852" t="s">
        <v>547</v>
      </c>
      <c r="C142" s="352">
        <f>+Anexo!D690</f>
        <v>140000000</v>
      </c>
      <c r="D142" s="428">
        <f>+C142-Anexo!D690</f>
        <v>0</v>
      </c>
    </row>
    <row r="143" spans="1:4" ht="18" thickTop="1" thickBot="1">
      <c r="A143" s="353">
        <v>212</v>
      </c>
      <c r="B143" s="354" t="s">
        <v>372</v>
      </c>
      <c r="C143" s="355">
        <f>+C144+C148+C151</f>
        <v>162000000</v>
      </c>
      <c r="D143" s="428">
        <f>+C143-Anexo!D697</f>
        <v>0</v>
      </c>
    </row>
    <row r="144" spans="1:4" ht="18" thickTop="1" thickBot="1">
      <c r="A144" s="306">
        <v>2121</v>
      </c>
      <c r="B144" s="328" t="s">
        <v>59</v>
      </c>
      <c r="C144" s="341">
        <f>SUM(C145:C147)</f>
        <v>149900000</v>
      </c>
      <c r="D144" s="428">
        <f>+C144-Anexo!D698</f>
        <v>0</v>
      </c>
    </row>
    <row r="145" spans="1:4" ht="16.5">
      <c r="A145" s="307">
        <v>21211</v>
      </c>
      <c r="B145" s="326" t="s">
        <v>913</v>
      </c>
      <c r="C145" s="337">
        <f>+Anexo!D699</f>
        <v>21000000</v>
      </c>
      <c r="D145" s="428">
        <f>+C145-Anexo!D699</f>
        <v>0</v>
      </c>
    </row>
    <row r="146" spans="1:4" ht="16.5">
      <c r="A146" s="308">
        <v>21212</v>
      </c>
      <c r="B146" s="327" t="s">
        <v>835</v>
      </c>
      <c r="C146" s="338">
        <f>+Anexo!D717</f>
        <v>123855000</v>
      </c>
      <c r="D146" s="428">
        <f>+C146-Anexo!D717</f>
        <v>0</v>
      </c>
    </row>
    <row r="147" spans="1:4" ht="17.25" thickBot="1">
      <c r="A147" s="308">
        <v>21213</v>
      </c>
      <c r="B147" s="46" t="s">
        <v>836</v>
      </c>
      <c r="C147" s="338">
        <f>+Anexo!D722</f>
        <v>5045000</v>
      </c>
      <c r="D147" s="428">
        <f>+C147-Anexo!D722</f>
        <v>0</v>
      </c>
    </row>
    <row r="148" spans="1:4" ht="17.25" thickBot="1">
      <c r="A148" s="309">
        <v>2122</v>
      </c>
      <c r="B148" s="47" t="s">
        <v>32</v>
      </c>
      <c r="C148" s="339">
        <f>SUM(C149:C150)</f>
        <v>11600000</v>
      </c>
      <c r="D148" s="428">
        <f>+C148-Anexo!D743</f>
        <v>0</v>
      </c>
    </row>
    <row r="149" spans="1:4" ht="16.5">
      <c r="A149" s="307" t="s">
        <v>61</v>
      </c>
      <c r="B149" s="326" t="s">
        <v>34</v>
      </c>
      <c r="C149" s="337">
        <f>+Anexo!D744</f>
        <v>3000000</v>
      </c>
      <c r="D149" s="428">
        <f>+C149-Anexo!D744</f>
        <v>0</v>
      </c>
    </row>
    <row r="150" spans="1:4" ht="17.25" thickBot="1">
      <c r="A150" s="303" t="s">
        <v>63</v>
      </c>
      <c r="B150" s="326" t="s">
        <v>38</v>
      </c>
      <c r="C150" s="340">
        <f>+Anexo!D747</f>
        <v>8600000</v>
      </c>
      <c r="D150" s="428">
        <f>+C150-Anexo!D747</f>
        <v>0</v>
      </c>
    </row>
    <row r="151" spans="1:4" ht="17.25" thickBot="1">
      <c r="A151" s="310" t="s">
        <v>64</v>
      </c>
      <c r="B151" s="329" t="s">
        <v>53</v>
      </c>
      <c r="C151" s="342">
        <f>+Anexo!D763</f>
        <v>500000</v>
      </c>
      <c r="D151" s="428">
        <f>+C151-Anexo!D763</f>
        <v>0</v>
      </c>
    </row>
    <row r="152" spans="1:4" ht="18" thickTop="1" thickBot="1">
      <c r="A152" s="356">
        <v>213</v>
      </c>
      <c r="B152" s="357" t="s">
        <v>1081</v>
      </c>
      <c r="C152" s="358">
        <f>+C153+C157</f>
        <v>84000000</v>
      </c>
      <c r="D152" s="428">
        <f>+C152-Anexo!D766</f>
        <v>0</v>
      </c>
    </row>
    <row r="153" spans="1:4" ht="18" thickTop="1" thickBot="1">
      <c r="A153" s="306">
        <v>2131</v>
      </c>
      <c r="B153" s="328" t="s">
        <v>59</v>
      </c>
      <c r="C153" s="341">
        <f>SUM(C154:C156)</f>
        <v>83844520</v>
      </c>
      <c r="D153" s="428">
        <f>+C153-Anexo!D767</f>
        <v>0</v>
      </c>
    </row>
    <row r="154" spans="1:4" ht="16.5">
      <c r="A154" s="307">
        <v>21311</v>
      </c>
      <c r="B154" s="326" t="s">
        <v>913</v>
      </c>
      <c r="C154" s="337">
        <f>+Anexo!D768</f>
        <v>56972885</v>
      </c>
      <c r="D154" s="428">
        <f>+C154-Anexo!D768</f>
        <v>0</v>
      </c>
    </row>
    <row r="155" spans="1:4" ht="16.5">
      <c r="A155" s="308">
        <v>21312</v>
      </c>
      <c r="B155" s="327" t="s">
        <v>835</v>
      </c>
      <c r="C155" s="338">
        <f>+Anexo!D790</f>
        <v>8400000</v>
      </c>
      <c r="D155" s="428">
        <f>+C155-Anexo!D790</f>
        <v>0</v>
      </c>
    </row>
    <row r="156" spans="1:4" ht="17.25" thickBot="1">
      <c r="A156" s="313">
        <v>21313</v>
      </c>
      <c r="B156" s="333" t="s">
        <v>836</v>
      </c>
      <c r="C156" s="343">
        <f>+Anexo!D793</f>
        <v>18471635</v>
      </c>
      <c r="D156" s="428">
        <f>+C156-Anexo!D793</f>
        <v>0</v>
      </c>
    </row>
    <row r="157" spans="1:4" ht="17.25" thickBot="1">
      <c r="A157" s="805" t="s">
        <v>915</v>
      </c>
      <c r="B157" s="361" t="s">
        <v>32</v>
      </c>
      <c r="C157" s="352">
        <f>SUM(C158:C159)</f>
        <v>155480</v>
      </c>
      <c r="D157" s="428">
        <f>+C157-Anexo!D821</f>
        <v>0</v>
      </c>
    </row>
    <row r="158" spans="1:4" ht="16.5">
      <c r="A158" s="806" t="s">
        <v>916</v>
      </c>
      <c r="B158" s="326" t="s">
        <v>34</v>
      </c>
      <c r="C158" s="362">
        <f>+Anexo!D822</f>
        <v>10</v>
      </c>
      <c r="D158" s="428">
        <f>+C158-Anexo!D822</f>
        <v>0</v>
      </c>
    </row>
    <row r="159" spans="1:4" ht="17.25" thickBot="1">
      <c r="A159" s="359">
        <v>21322</v>
      </c>
      <c r="B159" s="333" t="s">
        <v>38</v>
      </c>
      <c r="C159" s="360">
        <f>+Anexo!D825</f>
        <v>155470</v>
      </c>
      <c r="D159" s="428">
        <f>+C159-Anexo!D825</f>
        <v>0</v>
      </c>
    </row>
    <row r="160" spans="1:4" ht="18" thickTop="1" thickBot="1">
      <c r="A160" s="366" t="s">
        <v>602</v>
      </c>
      <c r="B160" s="367" t="s">
        <v>603</v>
      </c>
      <c r="C160" s="368">
        <f>+C161</f>
        <v>1076000000</v>
      </c>
      <c r="D160" s="428">
        <f>+C160-Anexo!D833</f>
        <v>0</v>
      </c>
    </row>
    <row r="161" spans="1:4" ht="17.25" thickBot="1">
      <c r="A161" s="363" t="s">
        <v>604</v>
      </c>
      <c r="B161" s="364" t="s">
        <v>383</v>
      </c>
      <c r="C161" s="365">
        <f>+Anexo!D834</f>
        <v>1076000000</v>
      </c>
      <c r="D161" s="428">
        <f>+C161-Anexo!D834</f>
        <v>0</v>
      </c>
    </row>
    <row r="162" spans="1:4" ht="18" thickTop="1" thickBot="1">
      <c r="A162" s="807" t="s">
        <v>605</v>
      </c>
      <c r="B162" s="808" t="s">
        <v>606</v>
      </c>
      <c r="C162" s="809">
        <f>+C163+C177+C215</f>
        <v>14865132322</v>
      </c>
      <c r="D162" s="428">
        <f>+C162-Anexo!D851</f>
        <v>0</v>
      </c>
    </row>
    <row r="163" spans="1:4" ht="18" thickTop="1" thickBot="1">
      <c r="A163" s="387" t="s">
        <v>392</v>
      </c>
      <c r="B163" s="388" t="s">
        <v>152</v>
      </c>
      <c r="C163" s="488">
        <f>+C164+C169+C170+C171+C172+C173+C174+C175+C176</f>
        <v>8175000000</v>
      </c>
      <c r="D163" s="428">
        <f>+C163-Anexo!D852</f>
        <v>0</v>
      </c>
    </row>
    <row r="164" spans="1:4" ht="17.25" thickBot="1">
      <c r="A164" s="312" t="s">
        <v>81</v>
      </c>
      <c r="B164" s="332" t="s">
        <v>65</v>
      </c>
      <c r="C164" s="489">
        <f>SUM(C165:C168)</f>
        <v>5686078014</v>
      </c>
      <c r="D164" s="428">
        <f>+C164-Anexo!D853</f>
        <v>0</v>
      </c>
    </row>
    <row r="165" spans="1:4" ht="16.5">
      <c r="A165" s="381" t="s">
        <v>394</v>
      </c>
      <c r="B165" s="382" t="s">
        <v>607</v>
      </c>
      <c r="C165" s="490">
        <f>+Anexo!D854</f>
        <v>5325324481</v>
      </c>
      <c r="D165" s="428">
        <f>+C165-Anexo!D854</f>
        <v>0</v>
      </c>
    </row>
    <row r="166" spans="1:4" ht="16.5">
      <c r="A166" s="311" t="s">
        <v>608</v>
      </c>
      <c r="B166" s="331" t="s">
        <v>610</v>
      </c>
      <c r="C166" s="494">
        <f>+Anexo!D904</f>
        <v>160619957</v>
      </c>
      <c r="D166" s="428">
        <f>+C166-Anexo!D904</f>
        <v>0</v>
      </c>
    </row>
    <row r="167" spans="1:4" ht="16.5">
      <c r="A167" s="311" t="s">
        <v>609</v>
      </c>
      <c r="B167" s="171" t="s">
        <v>621</v>
      </c>
      <c r="C167" s="491">
        <f>+Anexo!D917</f>
        <v>175133576</v>
      </c>
      <c r="D167" s="428">
        <f>+C167-Anexo!D917</f>
        <v>0</v>
      </c>
    </row>
    <row r="168" spans="1:4" ht="17.25" thickBot="1">
      <c r="A168" s="385" t="s">
        <v>622</v>
      </c>
      <c r="B168" s="386" t="s">
        <v>623</v>
      </c>
      <c r="C168" s="492">
        <f>+Anexo!D958</f>
        <v>25000000</v>
      </c>
      <c r="D168" s="428">
        <f>+C168-Anexo!D958</f>
        <v>0</v>
      </c>
    </row>
    <row r="169" spans="1:4" ht="16.5">
      <c r="A169" s="307" t="s">
        <v>82</v>
      </c>
      <c r="B169" s="330" t="s">
        <v>627</v>
      </c>
      <c r="C169" s="493">
        <f>+Anexo!D965</f>
        <v>50000000</v>
      </c>
      <c r="D169" s="428">
        <f>+C169-Anexo!D965</f>
        <v>0</v>
      </c>
    </row>
    <row r="170" spans="1:4" ht="16.5">
      <c r="A170" s="311" t="s">
        <v>84</v>
      </c>
      <c r="B170" s="331" t="s">
        <v>587</v>
      </c>
      <c r="C170" s="494">
        <f>+Anexo!D971</f>
        <v>60000000</v>
      </c>
      <c r="D170" s="428">
        <f>+C170-Anexo!D971</f>
        <v>0</v>
      </c>
    </row>
    <row r="171" spans="1:4" ht="16.5">
      <c r="A171" s="308" t="s">
        <v>87</v>
      </c>
      <c r="B171" s="327" t="s">
        <v>881</v>
      </c>
      <c r="C171" s="495">
        <f>+Anexo!D977</f>
        <v>180000000</v>
      </c>
      <c r="D171" s="428">
        <f>+C171-Anexo!D977</f>
        <v>0</v>
      </c>
    </row>
    <row r="172" spans="1:4" ht="16.5">
      <c r="A172" s="308" t="s">
        <v>91</v>
      </c>
      <c r="B172" s="327" t="s">
        <v>628</v>
      </c>
      <c r="C172" s="495">
        <f>+Anexo!D983</f>
        <v>526200000</v>
      </c>
      <c r="D172" s="428">
        <f>+C172-Anexo!D983</f>
        <v>0</v>
      </c>
    </row>
    <row r="173" spans="1:4" ht="16.5">
      <c r="A173" s="308" t="s">
        <v>93</v>
      </c>
      <c r="B173" s="327" t="s">
        <v>153</v>
      </c>
      <c r="C173" s="495">
        <f>+Anexo!D988</f>
        <v>150000000</v>
      </c>
      <c r="D173" s="428">
        <f>+C173-Anexo!D988</f>
        <v>0</v>
      </c>
    </row>
    <row r="174" spans="1:4" ht="16.5">
      <c r="A174" s="308" t="s">
        <v>96</v>
      </c>
      <c r="B174" s="327" t="s">
        <v>589</v>
      </c>
      <c r="C174" s="495">
        <f>+Anexo!D994</f>
        <v>1721986</v>
      </c>
      <c r="D174" s="487">
        <f>+C174-Anexo!D994</f>
        <v>0</v>
      </c>
    </row>
    <row r="175" spans="1:4" ht="17.25" thickBot="1">
      <c r="A175" s="313" t="s">
        <v>994</v>
      </c>
      <c r="B175" s="889" t="s">
        <v>993</v>
      </c>
      <c r="C175" s="360">
        <f>+Anexo!D999</f>
        <v>121000000</v>
      </c>
      <c r="D175" s="487">
        <f>+C175-Anexo!D999</f>
        <v>0</v>
      </c>
    </row>
    <row r="176" spans="1:4" ht="17.25" thickBot="1">
      <c r="A176" s="307" t="s">
        <v>994</v>
      </c>
      <c r="B176" s="866" t="s">
        <v>1012</v>
      </c>
      <c r="C176" s="493">
        <f>+Anexo!D1004</f>
        <v>1400000000</v>
      </c>
      <c r="D176" s="487">
        <f>+C176-Anexo!D1004</f>
        <v>0</v>
      </c>
    </row>
    <row r="177" spans="1:4" ht="18" thickTop="1" thickBot="1">
      <c r="A177" s="356" t="s">
        <v>420</v>
      </c>
      <c r="B177" s="357" t="s">
        <v>421</v>
      </c>
      <c r="C177" s="496">
        <f>+C178+C184+C201+C213</f>
        <v>4239366920</v>
      </c>
      <c r="D177" s="428">
        <f>+C177-Anexo!D1021</f>
        <v>0</v>
      </c>
    </row>
    <row r="178" spans="1:4" ht="18" thickTop="1" thickBot="1">
      <c r="A178" s="790" t="s">
        <v>422</v>
      </c>
      <c r="B178" s="791" t="s">
        <v>629</v>
      </c>
      <c r="C178" s="792">
        <f>SUM(C179:C183)</f>
        <v>320000000</v>
      </c>
      <c r="D178" s="428">
        <f>+C178-Anexo!D1022</f>
        <v>0</v>
      </c>
    </row>
    <row r="179" spans="1:4" ht="16.5">
      <c r="A179" s="787" t="s">
        <v>423</v>
      </c>
      <c r="B179" s="788" t="s">
        <v>251</v>
      </c>
      <c r="C179" s="789">
        <f>+Anexo!D1023</f>
        <v>170000000</v>
      </c>
      <c r="D179" s="428">
        <f>+C179-Anexo!D1023</f>
        <v>0</v>
      </c>
    </row>
    <row r="180" spans="1:4" ht="16.5">
      <c r="A180" s="314" t="s">
        <v>430</v>
      </c>
      <c r="B180" s="793" t="s">
        <v>911</v>
      </c>
      <c r="C180" s="497">
        <f>+Anexo!D1037</f>
        <v>65000000</v>
      </c>
      <c r="D180" s="428">
        <f>+C180-Anexo!D1037</f>
        <v>0</v>
      </c>
    </row>
    <row r="181" spans="1:4" ht="16.5">
      <c r="A181" s="314" t="s">
        <v>433</v>
      </c>
      <c r="B181" s="793" t="s">
        <v>884</v>
      </c>
      <c r="C181" s="497">
        <f>+Anexo!D1057</f>
        <v>60000000</v>
      </c>
      <c r="D181" s="428">
        <f>+C181-Anexo!D1057</f>
        <v>0</v>
      </c>
    </row>
    <row r="182" spans="1:4" ht="16.5">
      <c r="A182" s="314" t="s">
        <v>437</v>
      </c>
      <c r="B182" s="139" t="s">
        <v>912</v>
      </c>
      <c r="C182" s="497">
        <f>+Anexo!D1064</f>
        <v>20000000</v>
      </c>
      <c r="D182" s="428">
        <f>+C182-Anexo!D1064</f>
        <v>0</v>
      </c>
    </row>
    <row r="183" spans="1:4" ht="17.25" thickBot="1">
      <c r="A183" s="794" t="s">
        <v>885</v>
      </c>
      <c r="B183" s="795" t="s">
        <v>886</v>
      </c>
      <c r="C183" s="796">
        <f>+Anexo!D1066</f>
        <v>5000000</v>
      </c>
      <c r="D183" s="428">
        <f>+C183-Anexo!D1066</f>
        <v>0</v>
      </c>
    </row>
    <row r="184" spans="1:4" ht="17.25" thickBot="1">
      <c r="A184" s="797" t="s">
        <v>438</v>
      </c>
      <c r="B184" s="798" t="s">
        <v>910</v>
      </c>
      <c r="C184" s="799">
        <f>SUM(C185:C200)</f>
        <v>918466920</v>
      </c>
      <c r="D184" s="428">
        <f>+C184-Anexo!D1069</f>
        <v>0</v>
      </c>
    </row>
    <row r="185" spans="1:4" ht="16.5">
      <c r="A185" s="784" t="s">
        <v>887</v>
      </c>
      <c r="B185" s="785" t="s">
        <v>1053</v>
      </c>
      <c r="C185" s="786">
        <f>+Anexo!D1071</f>
        <v>6466920</v>
      </c>
      <c r="D185" s="428">
        <f>+C185-Anexo!D1070</f>
        <v>0</v>
      </c>
    </row>
    <row r="186" spans="1:4" ht="16.5">
      <c r="A186" s="800" t="s">
        <v>888</v>
      </c>
      <c r="B186" s="782" t="s">
        <v>1054</v>
      </c>
      <c r="C186" s="783">
        <f>+Anexo!D1073</f>
        <v>121000000</v>
      </c>
      <c r="D186" s="428">
        <f>+C186-Anexo!D1073</f>
        <v>0</v>
      </c>
    </row>
    <row r="187" spans="1:4" ht="16.5">
      <c r="A187" s="800" t="s">
        <v>889</v>
      </c>
      <c r="B187" s="782" t="s">
        <v>1055</v>
      </c>
      <c r="C187" s="783">
        <f>+Anexo!D1090</f>
        <v>96000000</v>
      </c>
      <c r="D187" s="428">
        <f>+C187-Anexo!D1090</f>
        <v>0</v>
      </c>
    </row>
    <row r="188" spans="1:4" ht="16.5">
      <c r="A188" s="800" t="s">
        <v>890</v>
      </c>
      <c r="B188" s="782" t="s">
        <v>1056</v>
      </c>
      <c r="C188" s="783">
        <f>+Anexo!D1102</f>
        <v>61000000</v>
      </c>
      <c r="D188" s="428">
        <f>+C188-Anexo!D1102</f>
        <v>0</v>
      </c>
    </row>
    <row r="189" spans="1:4" ht="16.5">
      <c r="A189" s="800" t="s">
        <v>891</v>
      </c>
      <c r="B189" s="782" t="s">
        <v>698</v>
      </c>
      <c r="C189" s="783">
        <f>+Anexo!D1113</f>
        <v>68700000</v>
      </c>
      <c r="D189" s="428">
        <f>+C189-Anexo!D1113</f>
        <v>0</v>
      </c>
    </row>
    <row r="190" spans="1:4" ht="16.5">
      <c r="A190" s="800" t="s">
        <v>892</v>
      </c>
      <c r="B190" s="782" t="s">
        <v>699</v>
      </c>
      <c r="C190" s="783">
        <f>+Anexo!D1122</f>
        <v>50000000</v>
      </c>
      <c r="D190" s="428">
        <f>+C190-Anexo!D1122</f>
        <v>0</v>
      </c>
    </row>
    <row r="191" spans="1:4" ht="16.5">
      <c r="A191" s="800" t="s">
        <v>893</v>
      </c>
      <c r="B191" s="782" t="s">
        <v>696</v>
      </c>
      <c r="C191" s="783">
        <f>+Anexo!D1131</f>
        <v>20000000</v>
      </c>
      <c r="D191" s="428">
        <f>+C191-Anexo!D1131</f>
        <v>0</v>
      </c>
    </row>
    <row r="192" spans="1:4" ht="16.5">
      <c r="A192" s="781" t="s">
        <v>894</v>
      </c>
      <c r="B192" s="782" t="s">
        <v>1057</v>
      </c>
      <c r="C192" s="783">
        <f>+Anexo!D1134</f>
        <v>65000000</v>
      </c>
      <c r="D192" s="428">
        <f>+C192-Anexo!D1134</f>
        <v>0</v>
      </c>
    </row>
    <row r="193" spans="1:4" ht="16.5">
      <c r="A193" s="800" t="s">
        <v>895</v>
      </c>
      <c r="B193" s="782" t="s">
        <v>385</v>
      </c>
      <c r="C193" s="783">
        <f>+Anexo!D1140</f>
        <v>272300000</v>
      </c>
      <c r="D193" s="428">
        <f>+C193-Anexo!D1140</f>
        <v>0</v>
      </c>
    </row>
    <row r="194" spans="1:4" ht="16.5">
      <c r="A194" s="800" t="s">
        <v>713</v>
      </c>
      <c r="B194" s="782" t="s">
        <v>262</v>
      </c>
      <c r="C194" s="783">
        <f>+Anexo!D1156</f>
        <v>20000000</v>
      </c>
      <c r="D194" s="428">
        <f>+C194-Anexo!D1156</f>
        <v>0</v>
      </c>
    </row>
    <row r="195" spans="1:4" ht="16.5">
      <c r="A195" s="781" t="s">
        <v>715</v>
      </c>
      <c r="B195" s="782" t="s">
        <v>694</v>
      </c>
      <c r="C195" s="783">
        <f>+Anexo!D1162</f>
        <v>85000000</v>
      </c>
      <c r="D195" s="428">
        <f>+C195-Anexo!D1162</f>
        <v>0</v>
      </c>
    </row>
    <row r="196" spans="1:4" ht="16.5">
      <c r="A196" s="800" t="s">
        <v>717</v>
      </c>
      <c r="B196" s="782" t="s">
        <v>1058</v>
      </c>
      <c r="C196" s="783">
        <f>+Anexo!D1170</f>
        <v>10000000</v>
      </c>
      <c r="D196" s="428">
        <f>+C196-Anexo!D1170</f>
        <v>0</v>
      </c>
    </row>
    <row r="197" spans="1:4" ht="16.5">
      <c r="A197" s="800" t="s">
        <v>896</v>
      </c>
      <c r="B197" s="390" t="s">
        <v>697</v>
      </c>
      <c r="C197" s="498">
        <f>+Anexo!D1174</f>
        <v>20000000</v>
      </c>
      <c r="D197" s="428">
        <f>+C197-Anexo!D1174</f>
        <v>0</v>
      </c>
    </row>
    <row r="198" spans="1:4" ht="16.5">
      <c r="A198" s="800" t="s">
        <v>923</v>
      </c>
      <c r="B198" s="390" t="s">
        <v>1059</v>
      </c>
      <c r="C198" s="498">
        <f>+Anexo!D1181</f>
        <v>20000000</v>
      </c>
      <c r="D198" s="428">
        <f>+C198-Anexo!D1181</f>
        <v>0</v>
      </c>
    </row>
    <row r="199" spans="1:4" ht="16.5">
      <c r="A199" s="800" t="s">
        <v>1045</v>
      </c>
      <c r="B199" s="390" t="s">
        <v>1046</v>
      </c>
      <c r="C199" s="498">
        <f>+Anexo!D1188</f>
        <v>3000000</v>
      </c>
      <c r="D199" s="428">
        <f>+C199-Anexo!D1189</f>
        <v>0</v>
      </c>
    </row>
    <row r="200" spans="1:4" ht="17.25" thickBot="1">
      <c r="A200" s="816" t="s">
        <v>1047</v>
      </c>
      <c r="B200" s="817" t="s">
        <v>560</v>
      </c>
      <c r="C200" s="818">
        <f>+Anexo!D1191</f>
        <v>0</v>
      </c>
      <c r="D200" s="428">
        <f>+C200-Anexo!D1191</f>
        <v>0</v>
      </c>
    </row>
    <row r="201" spans="1:4" ht="17.25" thickBot="1">
      <c r="A201" s="797" t="s">
        <v>448</v>
      </c>
      <c r="B201" s="798" t="s">
        <v>632</v>
      </c>
      <c r="C201" s="799">
        <f>SUM(C202:C212)</f>
        <v>3000000000</v>
      </c>
      <c r="D201" s="428">
        <f>+C201-Anexo!D1195</f>
        <v>0</v>
      </c>
    </row>
    <row r="202" spans="1:4" ht="16.5">
      <c r="A202" s="784" t="s">
        <v>897</v>
      </c>
      <c r="B202" s="785" t="s">
        <v>385</v>
      </c>
      <c r="C202" s="786">
        <f>+Anexo!D1196</f>
        <v>3000000000</v>
      </c>
      <c r="D202" s="428">
        <f>+C202-Anexo!D1196</f>
        <v>0</v>
      </c>
    </row>
    <row r="203" spans="1:4" ht="16.5">
      <c r="A203" s="389" t="s">
        <v>898</v>
      </c>
      <c r="B203" s="390" t="s">
        <v>698</v>
      </c>
      <c r="C203" s="498">
        <f>+Anexo!D1205</f>
        <v>0</v>
      </c>
      <c r="D203" s="428">
        <f>+C203-Anexo!D1205</f>
        <v>0</v>
      </c>
    </row>
    <row r="204" spans="1:4" ht="16.5">
      <c r="A204" s="784" t="s">
        <v>899</v>
      </c>
      <c r="B204" s="390" t="s">
        <v>697</v>
      </c>
      <c r="C204" s="498">
        <f>+Anexo!D1212</f>
        <v>0</v>
      </c>
      <c r="D204" s="428">
        <f>+C204-Anexo!D1212</f>
        <v>0</v>
      </c>
    </row>
    <row r="205" spans="1:4" ht="16.5">
      <c r="A205" s="389" t="s">
        <v>900</v>
      </c>
      <c r="B205" s="390" t="s">
        <v>700</v>
      </c>
      <c r="C205" s="498">
        <f>+Anexo!D1216</f>
        <v>0</v>
      </c>
      <c r="D205" s="428">
        <f>+C205-Anexo!D1216</f>
        <v>0</v>
      </c>
    </row>
    <row r="206" spans="1:4" ht="16.5">
      <c r="A206" s="784" t="s">
        <v>901</v>
      </c>
      <c r="B206" s="390" t="s">
        <v>907</v>
      </c>
      <c r="C206" s="498">
        <f>+Anexo!D1222</f>
        <v>0</v>
      </c>
      <c r="D206" s="428">
        <f>+C206-Anexo!D1222</f>
        <v>0</v>
      </c>
    </row>
    <row r="207" spans="1:4" ht="16.5">
      <c r="A207" s="389" t="s">
        <v>902</v>
      </c>
      <c r="B207" s="390" t="s">
        <v>696</v>
      </c>
      <c r="C207" s="498">
        <f>+Anexo!D1235</f>
        <v>0</v>
      </c>
      <c r="D207" s="428">
        <f>+C207-Anexo!D1235</f>
        <v>0</v>
      </c>
    </row>
    <row r="208" spans="1:4" ht="16.5">
      <c r="A208" s="784" t="s">
        <v>903</v>
      </c>
      <c r="B208" s="390" t="s">
        <v>694</v>
      </c>
      <c r="C208" s="498">
        <f>+Anexo!D1248</f>
        <v>0</v>
      </c>
      <c r="D208" s="428">
        <f>+C208-Anexo!D1248</f>
        <v>0</v>
      </c>
    </row>
    <row r="209" spans="1:4" ht="16.5">
      <c r="A209" s="389" t="s">
        <v>904</v>
      </c>
      <c r="B209" s="390" t="s">
        <v>262</v>
      </c>
      <c r="C209" s="498">
        <f>+Anexo!D1255</f>
        <v>0</v>
      </c>
      <c r="D209" s="428">
        <f>+C209-Anexo!D1255</f>
        <v>0</v>
      </c>
    </row>
    <row r="210" spans="1:4" ht="16.5">
      <c r="A210" s="784" t="s">
        <v>905</v>
      </c>
      <c r="B210" s="390" t="s">
        <v>260</v>
      </c>
      <c r="C210" s="498">
        <f>+Anexo!D1268</f>
        <v>0</v>
      </c>
      <c r="D210" s="428">
        <f>+C210-Anexo!D1268</f>
        <v>0</v>
      </c>
    </row>
    <row r="211" spans="1:4" ht="16.5">
      <c r="A211" s="389" t="s">
        <v>722</v>
      </c>
      <c r="B211" s="390" t="s">
        <v>699</v>
      </c>
      <c r="C211" s="498">
        <f>+Anexo!D1272</f>
        <v>0</v>
      </c>
      <c r="D211" s="428">
        <f>+C211-Anexo!D1272</f>
        <v>0</v>
      </c>
    </row>
    <row r="212" spans="1:4" ht="17.25" thickBot="1">
      <c r="A212" s="801" t="s">
        <v>725</v>
      </c>
      <c r="B212" s="882" t="s">
        <v>560</v>
      </c>
      <c r="C212" s="803">
        <f>+Anexo!D1276</f>
        <v>0</v>
      </c>
      <c r="D212" s="428">
        <f>+C212-Anexo!D1276</f>
        <v>0</v>
      </c>
    </row>
    <row r="213" spans="1:4" ht="18" thickTop="1" thickBot="1">
      <c r="A213" s="883" t="s">
        <v>1004</v>
      </c>
      <c r="B213" s="884" t="s">
        <v>1002</v>
      </c>
      <c r="C213" s="885">
        <f>+C214</f>
        <v>900000</v>
      </c>
      <c r="D213" s="428">
        <f>+C213-Anexo!D1280</f>
        <v>0</v>
      </c>
    </row>
    <row r="214" spans="1:4" ht="17.25" thickBot="1">
      <c r="A214" s="801" t="s">
        <v>1006</v>
      </c>
      <c r="B214" s="802" t="s">
        <v>1005</v>
      </c>
      <c r="C214" s="803">
        <f>+Anexo!D1281</f>
        <v>900000</v>
      </c>
      <c r="D214" s="428">
        <f>+C214-Anexo!D1281</f>
        <v>0</v>
      </c>
    </row>
    <row r="215" spans="1:4" ht="18" thickTop="1" thickBot="1">
      <c r="A215" s="765" t="s">
        <v>461</v>
      </c>
      <c r="B215" s="766" t="s">
        <v>151</v>
      </c>
      <c r="C215" s="767">
        <f>+C216+C217+C218+C219+C224</f>
        <v>2450765402</v>
      </c>
      <c r="D215" s="428">
        <f>+Anexo!D1284-C215</f>
        <v>0</v>
      </c>
    </row>
    <row r="216" spans="1:4" ht="17.25" thickTop="1">
      <c r="A216" s="393" t="s">
        <v>462</v>
      </c>
      <c r="B216" s="394" t="s">
        <v>554</v>
      </c>
      <c r="C216" s="499">
        <f>+Anexo!D1285</f>
        <v>729502750</v>
      </c>
      <c r="D216" s="428">
        <f>+C216-Anexo!D1285</f>
        <v>0</v>
      </c>
    </row>
    <row r="217" spans="1:4" ht="16.5">
      <c r="A217" s="391" t="s">
        <v>472</v>
      </c>
      <c r="B217" s="392" t="s">
        <v>553</v>
      </c>
      <c r="C217" s="500">
        <f>+Anexo!D1309</f>
        <v>78972429</v>
      </c>
      <c r="D217" s="428">
        <f>+C217-Anexo!D1309</f>
        <v>0</v>
      </c>
    </row>
    <row r="218" spans="1:4" ht="17.25" thickBot="1">
      <c r="A218" s="402" t="s">
        <v>481</v>
      </c>
      <c r="B218" s="403" t="s">
        <v>638</v>
      </c>
      <c r="C218" s="501">
        <f>+Anexo!D1323</f>
        <v>0</v>
      </c>
      <c r="D218" s="428">
        <f>+C218-Anexo!D1323</f>
        <v>0</v>
      </c>
    </row>
    <row r="219" spans="1:4" ht="17.25" thickBot="1">
      <c r="A219" s="404" t="s">
        <v>489</v>
      </c>
      <c r="B219" s="405" t="s">
        <v>909</v>
      </c>
      <c r="C219" s="502">
        <f>SUM(C220:C222)+C223</f>
        <v>946685524</v>
      </c>
      <c r="D219" s="428">
        <f>+C219-Anexo!D1330</f>
        <v>0</v>
      </c>
    </row>
    <row r="220" spans="1:4" ht="16.5">
      <c r="A220" s="393" t="s">
        <v>491</v>
      </c>
      <c r="B220" s="394" t="s">
        <v>639</v>
      </c>
      <c r="C220" s="499">
        <f>+Anexo!D1331</f>
        <v>168181524</v>
      </c>
      <c r="D220" s="428">
        <f>+C220-Anexo!D1331</f>
        <v>0</v>
      </c>
    </row>
    <row r="221" spans="1:4" ht="16.5">
      <c r="A221" s="317" t="s">
        <v>495</v>
      </c>
      <c r="B221" s="49" t="s">
        <v>640</v>
      </c>
      <c r="C221" s="347">
        <f>+Anexo!D1344</f>
        <v>288000000</v>
      </c>
      <c r="D221" s="428">
        <f>+C221-Anexo!D1344</f>
        <v>0</v>
      </c>
    </row>
    <row r="222" spans="1:4" ht="17.25" thickBot="1">
      <c r="A222" s="419" t="s">
        <v>499</v>
      </c>
      <c r="B222" s="49" t="s">
        <v>641</v>
      </c>
      <c r="C222" s="409">
        <f>+Anexo!D1364</f>
        <v>37000000</v>
      </c>
      <c r="D222" s="428">
        <f>+C222-Anexo!D1364</f>
        <v>0</v>
      </c>
    </row>
    <row r="223" spans="1:4" ht="17.25" thickBot="1">
      <c r="A223" s="418" t="s">
        <v>642</v>
      </c>
      <c r="B223" s="407" t="s">
        <v>643</v>
      </c>
      <c r="C223" s="408">
        <f>+Anexo!D1371</f>
        <v>453504000</v>
      </c>
      <c r="D223" s="428">
        <f>+C223-Anexo!D1371</f>
        <v>0</v>
      </c>
    </row>
    <row r="224" spans="1:4" ht="17.25" thickBot="1">
      <c r="A224" s="420" t="s">
        <v>645</v>
      </c>
      <c r="B224" s="421" t="s">
        <v>490</v>
      </c>
      <c r="C224" s="422">
        <f>+C225+C226+C227</f>
        <v>695604699</v>
      </c>
      <c r="D224" s="428">
        <f>+C224-Anexo!D1376</f>
        <v>0</v>
      </c>
    </row>
    <row r="225" spans="1:4" ht="16.5">
      <c r="A225" s="315" t="s">
        <v>924</v>
      </c>
      <c r="B225" s="334" t="s">
        <v>1082</v>
      </c>
      <c r="C225" s="464">
        <f>+Anexo!D1377</f>
        <v>72627687</v>
      </c>
      <c r="D225" s="428">
        <f>+C225-Anexo!D1377</f>
        <v>0</v>
      </c>
    </row>
    <row r="226" spans="1:4" ht="17.25" thickBot="1">
      <c r="A226" s="318" t="s">
        <v>925</v>
      </c>
      <c r="B226" s="335" t="s">
        <v>66</v>
      </c>
      <c r="C226" s="348">
        <f>+Anexo!D1390</f>
        <v>54470765</v>
      </c>
      <c r="D226" s="428">
        <f>+C226-Anexo!D1390</f>
        <v>0</v>
      </c>
    </row>
    <row r="227" spans="1:4" ht="17.25" thickBot="1">
      <c r="A227" s="316" t="s">
        <v>926</v>
      </c>
      <c r="B227" s="48" t="s">
        <v>500</v>
      </c>
      <c r="C227" s="346">
        <f>SUM(C228:C239)</f>
        <v>568506247</v>
      </c>
      <c r="D227" s="428">
        <f>+C227-Anexo!D1407</f>
        <v>0</v>
      </c>
    </row>
    <row r="228" spans="1:4" ht="16.5">
      <c r="A228" s="317" t="s">
        <v>927</v>
      </c>
      <c r="B228" s="49" t="s">
        <v>1083</v>
      </c>
      <c r="C228" s="347">
        <f>+Anexo!D1408</f>
        <v>2000000</v>
      </c>
      <c r="D228" s="428">
        <f>+C228-Anexo!D1408</f>
        <v>0</v>
      </c>
    </row>
    <row r="229" spans="1:4" ht="16.5">
      <c r="A229" s="319" t="s">
        <v>928</v>
      </c>
      <c r="B229" s="336" t="s">
        <v>504</v>
      </c>
      <c r="C229" s="349">
        <f>+Anexo!D1419</f>
        <v>21500000</v>
      </c>
      <c r="D229" s="428">
        <f>+C229-Anexo!D1419</f>
        <v>0</v>
      </c>
    </row>
    <row r="230" spans="1:4" ht="16.5">
      <c r="A230" s="320" t="s">
        <v>929</v>
      </c>
      <c r="B230" s="50" t="s">
        <v>559</v>
      </c>
      <c r="C230" s="345">
        <f>+Anexo!D1436</f>
        <v>52000000</v>
      </c>
      <c r="D230" s="428">
        <f>+C230-Anexo!D1436</f>
        <v>0</v>
      </c>
    </row>
    <row r="231" spans="1:4" ht="16.5">
      <c r="A231" s="320" t="s">
        <v>930</v>
      </c>
      <c r="B231" s="50" t="s">
        <v>446</v>
      </c>
      <c r="C231" s="345">
        <f>+Anexo!D1452</f>
        <v>20000000</v>
      </c>
      <c r="D231" s="428">
        <f>+C231-Anexo!D1452</f>
        <v>0</v>
      </c>
    </row>
    <row r="232" spans="1:4" ht="16.5">
      <c r="A232" s="319" t="s">
        <v>931</v>
      </c>
      <c r="B232" s="50" t="s">
        <v>652</v>
      </c>
      <c r="C232" s="345">
        <f>+Anexo!D1463</f>
        <v>10000000</v>
      </c>
      <c r="D232" s="428">
        <f>+C232-Anexo!D1463</f>
        <v>0</v>
      </c>
    </row>
    <row r="233" spans="1:4" ht="16.5">
      <c r="A233" s="423" t="s">
        <v>932</v>
      </c>
      <c r="B233" s="424" t="s">
        <v>653</v>
      </c>
      <c r="C233" s="425">
        <f>+Anexo!D1474</f>
        <v>37000000</v>
      </c>
      <c r="D233" s="428">
        <f>+C233-Anexo!D1474</f>
        <v>0</v>
      </c>
    </row>
    <row r="234" spans="1:4" ht="16.5">
      <c r="A234" s="320" t="s">
        <v>933</v>
      </c>
      <c r="B234" s="186" t="s">
        <v>656</v>
      </c>
      <c r="C234" s="345">
        <f>+Anexo!D1485</f>
        <v>4000000</v>
      </c>
      <c r="D234" s="428">
        <f>+C234-Anexo!D1485</f>
        <v>0</v>
      </c>
    </row>
    <row r="235" spans="1:4" ht="16.5">
      <c r="A235" s="320" t="s">
        <v>934</v>
      </c>
      <c r="B235" s="186" t="s">
        <v>657</v>
      </c>
      <c r="C235" s="345">
        <f>+Anexo!D1492</f>
        <v>129000000</v>
      </c>
      <c r="D235" s="428">
        <f>+C235-Anexo!D1492</f>
        <v>0</v>
      </c>
    </row>
    <row r="236" spans="1:4" ht="16.5">
      <c r="A236" s="320" t="s">
        <v>935</v>
      </c>
      <c r="B236" s="53" t="s">
        <v>658</v>
      </c>
      <c r="C236" s="345">
        <f>+Anexo!D1524</f>
        <v>134000000</v>
      </c>
      <c r="D236" s="428">
        <f>+C236-Anexo!D1524</f>
        <v>0</v>
      </c>
    </row>
    <row r="237" spans="1:4" ht="16.5">
      <c r="A237" s="320" t="s">
        <v>936</v>
      </c>
      <c r="B237" s="53" t="s">
        <v>557</v>
      </c>
      <c r="C237" s="345">
        <f>+Anexo!D1538</f>
        <v>11000000</v>
      </c>
      <c r="D237" s="428">
        <f>+C237-Anexo!D1538</f>
        <v>0</v>
      </c>
    </row>
    <row r="238" spans="1:4" ht="16.5">
      <c r="A238" s="320" t="s">
        <v>937</v>
      </c>
      <c r="B238" s="53" t="s">
        <v>655</v>
      </c>
      <c r="C238" s="345">
        <f>+Anexo!D1543</f>
        <v>88000000</v>
      </c>
      <c r="D238" s="428">
        <f>+C238-Anexo!D1543</f>
        <v>0</v>
      </c>
    </row>
    <row r="239" spans="1:4" ht="17.25" thickBot="1">
      <c r="A239" s="419" t="s">
        <v>938</v>
      </c>
      <c r="B239" s="804" t="s">
        <v>452</v>
      </c>
      <c r="C239" s="409">
        <f>+Anexo!D1562</f>
        <v>60006247</v>
      </c>
      <c r="D239" s="428">
        <f>+C239-Anexo!D1562</f>
        <v>0</v>
      </c>
    </row>
    <row r="240" spans="1:4" ht="18" thickTop="1" thickBot="1">
      <c r="A240" s="762"/>
      <c r="B240" s="763" t="s">
        <v>164</v>
      </c>
      <c r="C240" s="764">
        <f>+C215+C177+C163+C160+C152+C143+C129</f>
        <v>19620000000</v>
      </c>
      <c r="D240" s="428">
        <f>+C240-C128</f>
        <v>0</v>
      </c>
    </row>
    <row r="241" spans="1:4" ht="14.1" customHeight="1" thickTop="1">
      <c r="A241" s="43"/>
      <c r="B241" s="41"/>
      <c r="C241" s="344"/>
      <c r="D241" s="722">
        <f>+C240-Anexo!D1575</f>
        <v>0</v>
      </c>
    </row>
    <row r="242" spans="1:4" ht="16.5">
      <c r="A242" s="43"/>
      <c r="B242" s="25" t="s">
        <v>165</v>
      </c>
      <c r="C242" s="344"/>
    </row>
    <row r="243" spans="1:4" ht="16.5">
      <c r="A243" s="43"/>
      <c r="B243" s="25" t="s">
        <v>166</v>
      </c>
      <c r="C243" s="344"/>
    </row>
    <row r="244" spans="1:4" ht="14.1" customHeight="1">
      <c r="A244" s="43"/>
      <c r="B244" s="41"/>
      <c r="C244" s="344"/>
    </row>
    <row r="245" spans="1:4" ht="16.5">
      <c r="A245" s="2" t="s">
        <v>1085</v>
      </c>
      <c r="B245" s="41"/>
      <c r="C245" s="344"/>
    </row>
    <row r="246" spans="1:4" ht="16.5">
      <c r="A246" s="1" t="s">
        <v>1086</v>
      </c>
      <c r="B246" s="41"/>
      <c r="C246" s="344"/>
    </row>
    <row r="247" spans="1:4" ht="14.1" customHeight="1">
      <c r="A247" s="1"/>
      <c r="B247" s="41"/>
      <c r="C247" s="344"/>
    </row>
    <row r="248" spans="1:4" ht="16.5">
      <c r="A248" s="2" t="s">
        <v>1084</v>
      </c>
      <c r="B248" s="41"/>
      <c r="C248" s="344"/>
    </row>
    <row r="249" spans="1:4" ht="16.5">
      <c r="A249" s="1" t="s">
        <v>167</v>
      </c>
      <c r="B249" s="41"/>
      <c r="C249" s="344"/>
    </row>
    <row r="250" spans="1:4" ht="14.1" customHeight="1">
      <c r="A250" s="1"/>
      <c r="B250" s="41"/>
      <c r="C250" s="344"/>
    </row>
    <row r="251" spans="1:4" ht="16.5">
      <c r="A251" s="2" t="s">
        <v>1087</v>
      </c>
      <c r="B251" s="41"/>
      <c r="C251" s="344"/>
    </row>
    <row r="252" spans="1:4" ht="16.5">
      <c r="A252" s="1" t="s">
        <v>1088</v>
      </c>
      <c r="B252" s="41"/>
      <c r="C252" s="42"/>
    </row>
    <row r="253" spans="1:4" ht="14.1" customHeight="1">
      <c r="A253" s="1"/>
      <c r="B253" s="41"/>
      <c r="C253" s="42"/>
    </row>
    <row r="254" spans="1:4" ht="16.5">
      <c r="A254" s="2" t="s">
        <v>1089</v>
      </c>
      <c r="B254" s="41"/>
      <c r="C254" s="42"/>
    </row>
    <row r="255" spans="1:4" ht="16.5">
      <c r="A255" s="1" t="s">
        <v>1090</v>
      </c>
      <c r="B255" s="41"/>
      <c r="C255" s="42"/>
    </row>
    <row r="256" spans="1:4" ht="14.1" customHeight="1">
      <c r="A256" s="1"/>
      <c r="B256" s="41"/>
      <c r="C256" s="42"/>
    </row>
    <row r="257" spans="1:3" ht="16.5">
      <c r="A257" s="2" t="s">
        <v>1091</v>
      </c>
      <c r="B257" s="41"/>
      <c r="C257" s="42"/>
    </row>
    <row r="258" spans="1:3" ht="16.5">
      <c r="A258" s="1" t="s">
        <v>1132</v>
      </c>
      <c r="B258" s="41"/>
      <c r="C258" s="42"/>
    </row>
    <row r="259" spans="1:3" ht="16.5">
      <c r="A259" s="1" t="s">
        <v>1133</v>
      </c>
      <c r="B259" s="41"/>
      <c r="C259" s="42"/>
    </row>
    <row r="260" spans="1:3" ht="14.1" customHeight="1">
      <c r="A260" s="1"/>
      <c r="B260" s="41"/>
      <c r="C260" s="42"/>
    </row>
    <row r="261" spans="1:3" ht="16.5">
      <c r="A261" s="2" t="s">
        <v>1092</v>
      </c>
      <c r="B261" s="41"/>
      <c r="C261" s="42"/>
    </row>
    <row r="262" spans="1:3" ht="14.1" customHeight="1">
      <c r="A262" s="2"/>
      <c r="B262" s="41"/>
      <c r="C262" s="42"/>
    </row>
    <row r="263" spans="1:3" ht="16.5">
      <c r="A263" s="2" t="s">
        <v>1093</v>
      </c>
      <c r="B263" s="41"/>
      <c r="C263" s="42"/>
    </row>
    <row r="264" spans="1:3" ht="14.1" customHeight="1">
      <c r="A264" s="2"/>
      <c r="B264" s="41"/>
      <c r="C264" s="42"/>
    </row>
    <row r="265" spans="1:3" ht="16.5">
      <c r="A265" s="2" t="s">
        <v>1094</v>
      </c>
      <c r="B265" s="41"/>
      <c r="C265" s="42"/>
    </row>
    <row r="266" spans="1:3" ht="16.5">
      <c r="A266" s="1" t="s">
        <v>168</v>
      </c>
      <c r="B266" s="41"/>
      <c r="C266" s="42"/>
    </row>
    <row r="267" spans="1:3" ht="14.1" customHeight="1">
      <c r="A267" s="2"/>
      <c r="B267" s="41"/>
      <c r="C267" s="42"/>
    </row>
    <row r="268" spans="1:3" ht="16.5">
      <c r="A268" s="2" t="s">
        <v>1095</v>
      </c>
      <c r="B268" s="41"/>
      <c r="C268" s="42"/>
    </row>
    <row r="269" spans="1:3" ht="16.5">
      <c r="A269" s="1" t="s">
        <v>1096</v>
      </c>
      <c r="B269" s="41"/>
      <c r="C269" s="42"/>
    </row>
    <row r="270" spans="1:3" ht="16.5">
      <c r="A270" s="1" t="s">
        <v>1097</v>
      </c>
      <c r="B270" s="41"/>
      <c r="C270" s="42"/>
    </row>
    <row r="271" spans="1:3" ht="14.1" customHeight="1">
      <c r="A271" s="2"/>
      <c r="B271" s="41"/>
      <c r="C271" s="42"/>
    </row>
    <row r="272" spans="1:3" ht="16.5">
      <c r="A272" s="2" t="s">
        <v>1127</v>
      </c>
      <c r="B272" s="41"/>
      <c r="C272" s="42"/>
    </row>
    <row r="273" spans="1:3" ht="16.5">
      <c r="A273" s="1" t="s">
        <v>1128</v>
      </c>
      <c r="B273" s="26"/>
      <c r="C273" s="32"/>
    </row>
    <row r="274" spans="1:3" ht="16.5">
      <c r="A274" s="1" t="s">
        <v>1129</v>
      </c>
      <c r="B274" s="26"/>
      <c r="C274" s="32"/>
    </row>
    <row r="275" spans="1:3" ht="14.1" customHeight="1">
      <c r="A275" s="1"/>
      <c r="B275" s="26"/>
      <c r="C275" s="32"/>
    </row>
    <row r="276" spans="1:3" ht="16.5">
      <c r="A276" s="2" t="s">
        <v>1130</v>
      </c>
      <c r="B276" s="26"/>
      <c r="C276" s="32"/>
    </row>
    <row r="277" spans="1:3" ht="16.5">
      <c r="A277" s="1" t="s">
        <v>1131</v>
      </c>
      <c r="B277" s="26"/>
      <c r="C277" s="32"/>
    </row>
    <row r="278" spans="1:3" ht="14.1" customHeight="1">
      <c r="A278" s="1"/>
      <c r="B278" s="26"/>
      <c r="C278" s="32"/>
    </row>
    <row r="279" spans="1:3" ht="16.5">
      <c r="A279" s="2" t="s">
        <v>1098</v>
      </c>
      <c r="B279" s="26"/>
      <c r="C279" s="32"/>
    </row>
    <row r="280" spans="1:3" ht="14.1" customHeight="1">
      <c r="A280" s="1"/>
      <c r="B280" s="26"/>
      <c r="C280" s="32"/>
    </row>
    <row r="281" spans="1:3" ht="16.5">
      <c r="A281" s="2" t="s">
        <v>1099</v>
      </c>
      <c r="B281" s="26"/>
      <c r="C281" s="32"/>
    </row>
    <row r="282" spans="1:3" ht="16.5">
      <c r="A282" s="1" t="s">
        <v>1100</v>
      </c>
      <c r="B282" s="26"/>
      <c r="C282" s="32"/>
    </row>
    <row r="283" spans="1:3" ht="16.5">
      <c r="A283" s="1" t="s">
        <v>1101</v>
      </c>
      <c r="B283" s="26"/>
      <c r="C283" s="32"/>
    </row>
    <row r="284" spans="1:3" ht="14.1" customHeight="1">
      <c r="A284" s="1"/>
      <c r="B284" s="26"/>
      <c r="C284" s="32"/>
    </row>
    <row r="285" spans="1:3" ht="16.5">
      <c r="A285" s="2" t="s">
        <v>1102</v>
      </c>
      <c r="B285" s="26"/>
      <c r="C285" s="32"/>
    </row>
    <row r="286" spans="1:3" ht="16.5">
      <c r="A286" s="1" t="s">
        <v>1103</v>
      </c>
      <c r="B286" s="26"/>
      <c r="C286" s="32"/>
    </row>
    <row r="287" spans="1:3" ht="14.1" customHeight="1">
      <c r="A287" s="1"/>
      <c r="B287" s="26"/>
      <c r="C287" s="32"/>
    </row>
    <row r="288" spans="1:3" ht="16.5">
      <c r="A288" s="2" t="s">
        <v>1105</v>
      </c>
      <c r="B288" s="26"/>
      <c r="C288" s="32"/>
    </row>
    <row r="289" spans="1:3" ht="16.5">
      <c r="A289" s="1" t="s">
        <v>1104</v>
      </c>
      <c r="B289" s="26"/>
      <c r="C289" s="32"/>
    </row>
    <row r="290" spans="1:3" ht="14.1" customHeight="1">
      <c r="A290" s="1"/>
      <c r="B290" s="26"/>
      <c r="C290" s="32"/>
    </row>
    <row r="291" spans="1:3" ht="16.5">
      <c r="A291" s="2" t="s">
        <v>1106</v>
      </c>
      <c r="B291" s="26"/>
      <c r="C291" s="32"/>
    </row>
    <row r="292" spans="1:3" ht="16.5">
      <c r="A292" s="1" t="s">
        <v>1107</v>
      </c>
      <c r="B292" s="26"/>
      <c r="C292" s="32"/>
    </row>
    <row r="293" spans="1:3" ht="14.1" customHeight="1">
      <c r="A293" s="1"/>
      <c r="B293" s="26"/>
      <c r="C293" s="32"/>
    </row>
    <row r="294" spans="1:3" ht="16.5">
      <c r="A294" s="2" t="s">
        <v>1108</v>
      </c>
      <c r="B294" s="26"/>
      <c r="C294" s="32"/>
    </row>
    <row r="295" spans="1:3" ht="16.5">
      <c r="A295" s="1" t="s">
        <v>169</v>
      </c>
      <c r="B295" s="26"/>
      <c r="C295" s="32"/>
    </row>
    <row r="296" spans="1:3" ht="16.5">
      <c r="A296" s="1" t="s">
        <v>837</v>
      </c>
      <c r="B296" s="26"/>
      <c r="C296" s="32"/>
    </row>
    <row r="297" spans="1:3" ht="14.1" customHeight="1">
      <c r="A297" s="1"/>
      <c r="B297" s="26"/>
      <c r="C297" s="32"/>
    </row>
    <row r="298" spans="1:3" ht="16.5">
      <c r="A298" s="2" t="s">
        <v>1109</v>
      </c>
      <c r="B298" s="26"/>
      <c r="C298" s="32"/>
    </row>
    <row r="299" spans="1:3" ht="16.5">
      <c r="A299" s="1" t="s">
        <v>1110</v>
      </c>
      <c r="B299" s="26"/>
      <c r="C299" s="32"/>
    </row>
    <row r="300" spans="1:3" ht="16.5">
      <c r="A300" s="1" t="s">
        <v>1111</v>
      </c>
      <c r="B300" s="26"/>
      <c r="C300" s="32"/>
    </row>
    <row r="301" spans="1:3" ht="14.1" customHeight="1">
      <c r="A301" s="1"/>
      <c r="B301" s="26"/>
      <c r="C301" s="32"/>
    </row>
    <row r="302" spans="1:3" ht="16.5">
      <c r="A302" s="2" t="s">
        <v>1112</v>
      </c>
      <c r="B302" s="26"/>
      <c r="C302" s="32"/>
    </row>
    <row r="303" spans="1:3" ht="16.5">
      <c r="A303" s="1" t="s">
        <v>1113</v>
      </c>
      <c r="B303" s="26"/>
      <c r="C303" s="32"/>
    </row>
    <row r="304" spans="1:3" ht="16.5">
      <c r="A304" s="1" t="s">
        <v>1114</v>
      </c>
      <c r="B304" s="26"/>
      <c r="C304" s="32"/>
    </row>
    <row r="305" spans="1:3" ht="14.1" customHeight="1">
      <c r="A305" s="1"/>
      <c r="B305" s="26"/>
      <c r="C305" s="32"/>
    </row>
    <row r="306" spans="1:3" ht="16.5">
      <c r="A306" s="2" t="s">
        <v>1134</v>
      </c>
      <c r="B306" s="26"/>
      <c r="C306" s="32"/>
    </row>
    <row r="307" spans="1:3" ht="16.5">
      <c r="A307" s="1" t="s">
        <v>1135</v>
      </c>
      <c r="B307" s="26"/>
      <c r="C307" s="32"/>
    </row>
    <row r="308" spans="1:3" ht="16.5">
      <c r="A308" s="1"/>
      <c r="B308" s="26"/>
      <c r="C308" s="32"/>
    </row>
    <row r="309" spans="1:3" ht="16.5">
      <c r="A309" s="2" t="s">
        <v>1136</v>
      </c>
      <c r="B309" s="26"/>
      <c r="C309" s="32"/>
    </row>
    <row r="310" spans="1:3" ht="16.5">
      <c r="A310" s="1" t="s">
        <v>1137</v>
      </c>
      <c r="B310" s="26"/>
      <c r="C310" s="32"/>
    </row>
    <row r="311" spans="1:3" ht="14.1" customHeight="1">
      <c r="A311" s="1"/>
      <c r="B311" s="26"/>
      <c r="C311" s="32"/>
    </row>
    <row r="312" spans="1:3" ht="16.5">
      <c r="A312" s="2" t="s">
        <v>1115</v>
      </c>
      <c r="B312" s="26"/>
      <c r="C312" s="32"/>
    </row>
    <row r="313" spans="1:3" ht="16.5">
      <c r="A313" s="1" t="s">
        <v>1116</v>
      </c>
      <c r="B313" s="26"/>
      <c r="C313" s="32"/>
    </row>
    <row r="314" spans="1:3" ht="14.1" customHeight="1">
      <c r="A314" s="1"/>
      <c r="B314" s="26"/>
      <c r="C314" s="32"/>
    </row>
    <row r="315" spans="1:3" ht="16.5">
      <c r="A315" s="2" t="s">
        <v>1117</v>
      </c>
      <c r="B315" s="26"/>
      <c r="C315" s="32"/>
    </row>
    <row r="316" spans="1:3" ht="16.5">
      <c r="A316" s="1" t="s">
        <v>1118</v>
      </c>
      <c r="B316" s="26"/>
      <c r="C316" s="32"/>
    </row>
    <row r="317" spans="1:3" ht="16.5">
      <c r="A317" s="1" t="s">
        <v>1119</v>
      </c>
      <c r="B317" s="26"/>
      <c r="C317" s="32"/>
    </row>
    <row r="318" spans="1:3" ht="14.1" customHeight="1">
      <c r="A318" s="1"/>
      <c r="B318" s="26"/>
      <c r="C318" s="32"/>
    </row>
    <row r="319" spans="1:3" ht="16.5">
      <c r="A319" s="2" t="s">
        <v>1120</v>
      </c>
      <c r="B319" s="26"/>
      <c r="C319" s="32"/>
    </row>
    <row r="320" spans="1:3" ht="16.5">
      <c r="A320" s="1" t="s">
        <v>1121</v>
      </c>
      <c r="B320" s="26"/>
      <c r="C320" s="32"/>
    </row>
    <row r="321" spans="1:3" ht="16.5">
      <c r="A321" s="1"/>
      <c r="B321" s="26"/>
      <c r="C321" s="32"/>
    </row>
    <row r="322" spans="1:3" ht="16.5">
      <c r="A322" s="2" t="s">
        <v>1122</v>
      </c>
      <c r="B322" s="26"/>
      <c r="C322" s="32"/>
    </row>
    <row r="323" spans="1:3" ht="14.1" customHeight="1">
      <c r="A323" s="2"/>
      <c r="B323" s="26"/>
      <c r="C323" s="32"/>
    </row>
    <row r="324" spans="1:3" ht="16.5">
      <c r="A324" s="887" t="s">
        <v>1138</v>
      </c>
      <c r="B324" s="26"/>
      <c r="C324" s="32"/>
    </row>
    <row r="325" spans="1:3" ht="16.5">
      <c r="A325" s="888" t="s">
        <v>1139</v>
      </c>
      <c r="B325" s="26"/>
      <c r="C325" s="32"/>
    </row>
    <row r="326" spans="1:3" ht="16.5">
      <c r="A326" s="888" t="s">
        <v>1140</v>
      </c>
      <c r="B326" s="26"/>
      <c r="C326" s="32"/>
    </row>
    <row r="327" spans="1:3" ht="16.5">
      <c r="A327" s="888" t="s">
        <v>1141</v>
      </c>
      <c r="B327" s="26"/>
      <c r="C327" s="32"/>
    </row>
    <row r="328" spans="1:3" ht="16.5">
      <c r="A328" s="888" t="s">
        <v>1142</v>
      </c>
      <c r="B328" s="26"/>
      <c r="C328" s="32"/>
    </row>
    <row r="329" spans="1:3" ht="14.1" customHeight="1">
      <c r="A329" s="2"/>
      <c r="B329" s="26"/>
      <c r="C329" s="32"/>
    </row>
    <row r="330" spans="1:3" ht="16.5">
      <c r="A330" s="2" t="s">
        <v>1123</v>
      </c>
      <c r="B330" s="26"/>
      <c r="C330" s="32"/>
    </row>
    <row r="331" spans="1:3" ht="14.1" customHeight="1">
      <c r="A331" s="1"/>
      <c r="B331" s="26"/>
      <c r="C331" s="32"/>
    </row>
    <row r="332" spans="1:3" ht="16.5">
      <c r="A332" s="994" t="s">
        <v>1124</v>
      </c>
      <c r="B332" s="995"/>
      <c r="C332" s="996"/>
    </row>
    <row r="333" spans="1:3" ht="14.1" customHeight="1">
      <c r="A333" s="31"/>
      <c r="B333" s="26"/>
      <c r="C333" s="32"/>
    </row>
    <row r="334" spans="1:3" ht="16.5">
      <c r="A334" s="956" t="s">
        <v>1125</v>
      </c>
      <c r="B334" s="26"/>
      <c r="C334" s="32"/>
    </row>
    <row r="335" spans="1:3" ht="16.5">
      <c r="A335" s="957" t="s">
        <v>1126</v>
      </c>
      <c r="B335" s="26"/>
      <c r="C335" s="32"/>
    </row>
    <row r="336" spans="1:3" ht="16.5">
      <c r="A336" s="31"/>
      <c r="B336" s="26"/>
      <c r="C336" s="32"/>
    </row>
    <row r="337" spans="1:3" ht="16.5">
      <c r="A337" s="31"/>
      <c r="B337" s="26"/>
      <c r="C337" s="32"/>
    </row>
    <row r="338" spans="1:3" ht="16.5">
      <c r="A338" s="994" t="s">
        <v>170</v>
      </c>
      <c r="B338" s="995"/>
      <c r="C338" s="996"/>
    </row>
    <row r="339" spans="1:3" ht="17.25" thickBot="1">
      <c r="A339" s="991" t="s">
        <v>171</v>
      </c>
      <c r="B339" s="992"/>
      <c r="C339" s="993"/>
    </row>
  </sheetData>
  <mergeCells count="14">
    <mergeCell ref="A339:C339"/>
    <mergeCell ref="A13:C13"/>
    <mergeCell ref="A15:C15"/>
    <mergeCell ref="A338:C338"/>
    <mergeCell ref="A9:C9"/>
    <mergeCell ref="A11:C11"/>
    <mergeCell ref="A12:C12"/>
    <mergeCell ref="A332:C332"/>
    <mergeCell ref="A8:C8"/>
    <mergeCell ref="A1:C1"/>
    <mergeCell ref="A2:C2"/>
    <mergeCell ref="A3:C3"/>
    <mergeCell ref="A5:C5"/>
    <mergeCell ref="A6:C6"/>
  </mergeCells>
  <printOptions horizontalCentered="1" verticalCentered="1"/>
  <pageMargins left="0.98425196850393704" right="0" top="0.39370078740157483" bottom="0.59055118110236227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94"/>
  <sheetViews>
    <sheetView showGridLines="0" topLeftCell="A3" zoomScaleNormal="100" workbookViewId="0">
      <pane xSplit="1" ySplit="2" topLeftCell="B5" activePane="bottomRight" state="frozen"/>
      <selection activeCell="A3" sqref="A3"/>
      <selection pane="topRight" activeCell="B3" sqref="B3"/>
      <selection pane="bottomLeft" activeCell="A5" sqref="A5"/>
      <selection pane="bottomRight" activeCell="C1106" sqref="C1106"/>
    </sheetView>
  </sheetViews>
  <sheetFormatPr baseColWidth="10" defaultRowHeight="16.5"/>
  <cols>
    <col min="1" max="1" width="15.85546875" style="595" customWidth="1"/>
    <col min="2" max="2" width="7.28515625" customWidth="1"/>
    <col min="3" max="3" width="71.85546875" style="433" customWidth="1"/>
    <col min="4" max="4" width="15.42578125" style="448" customWidth="1"/>
    <col min="5" max="5" width="15" style="428" customWidth="1"/>
    <col min="6" max="6" width="14" style="428" customWidth="1"/>
    <col min="7" max="7" width="12.42578125" style="427" customWidth="1"/>
    <col min="8" max="8" width="17.140625" customWidth="1"/>
    <col min="9" max="9" width="14.140625" bestFit="1" customWidth="1"/>
    <col min="11" max="11" width="12" bestFit="1" customWidth="1"/>
    <col min="12" max="12" width="12.5703125" customWidth="1"/>
    <col min="13" max="13" width="14.28515625" customWidth="1"/>
    <col min="14" max="14" width="13.140625" customWidth="1"/>
  </cols>
  <sheetData>
    <row r="1" spans="1:12" thickTop="1">
      <c r="A1" s="997" t="s">
        <v>1143</v>
      </c>
      <c r="B1" s="998"/>
      <c r="C1" s="998"/>
      <c r="D1" s="999"/>
    </row>
    <row r="2" spans="1:12" thickBot="1">
      <c r="A2" s="1002" t="s">
        <v>1077</v>
      </c>
      <c r="B2" s="1003"/>
      <c r="C2" s="1003"/>
      <c r="D2" s="1004"/>
    </row>
    <row r="3" spans="1:12" ht="17.25" thickTop="1">
      <c r="A3" s="506" t="s">
        <v>172</v>
      </c>
      <c r="B3" s="85" t="s">
        <v>172</v>
      </c>
      <c r="C3" s="51" t="s">
        <v>160</v>
      </c>
      <c r="D3" s="57" t="s">
        <v>173</v>
      </c>
    </row>
    <row r="4" spans="1:12" ht="17.25" thickBot="1">
      <c r="A4" s="507" t="s">
        <v>174</v>
      </c>
      <c r="B4" s="86" t="s">
        <v>175</v>
      </c>
      <c r="C4" s="52"/>
      <c r="D4" s="58" t="s">
        <v>176</v>
      </c>
    </row>
    <row r="5" spans="1:12" ht="18" thickTop="1" thickBot="1">
      <c r="A5" s="508">
        <v>1</v>
      </c>
      <c r="B5" s="87"/>
      <c r="C5" s="55" t="s">
        <v>177</v>
      </c>
      <c r="D5" s="434">
        <f>+D6+D240+D400+D405</f>
        <v>19620000000</v>
      </c>
    </row>
    <row r="6" spans="1:12" ht="17.25" thickBot="1">
      <c r="A6" s="509">
        <v>11</v>
      </c>
      <c r="B6" s="88"/>
      <c r="C6" s="56" t="s">
        <v>145</v>
      </c>
      <c r="D6" s="72">
        <f>+D7+D58</f>
        <v>7830000000</v>
      </c>
      <c r="E6" s="472"/>
      <c r="F6" s="472"/>
      <c r="G6" s="689"/>
      <c r="H6" s="448"/>
      <c r="I6" s="448"/>
      <c r="J6" s="448"/>
      <c r="K6" s="448"/>
      <c r="L6" s="448"/>
    </row>
    <row r="7" spans="1:12" ht="17.25" thickBot="1">
      <c r="A7" s="510">
        <v>1101</v>
      </c>
      <c r="B7" s="204"/>
      <c r="C7" s="205" t="s">
        <v>146</v>
      </c>
      <c r="D7" s="248">
        <f>+D8+D24</f>
        <v>4053148288</v>
      </c>
      <c r="E7" s="929"/>
      <c r="F7" s="472"/>
      <c r="G7" s="689"/>
      <c r="H7" s="448"/>
      <c r="I7" s="448"/>
      <c r="J7" s="448"/>
      <c r="K7" s="448"/>
      <c r="L7" s="448"/>
    </row>
    <row r="8" spans="1:12" ht="17.25" thickBot="1">
      <c r="A8" s="511">
        <v>110101</v>
      </c>
      <c r="B8" s="435"/>
      <c r="C8" s="436" t="s">
        <v>548</v>
      </c>
      <c r="D8" s="437">
        <f>+D9+D14+D19</f>
        <v>1550000000</v>
      </c>
      <c r="E8" s="472"/>
      <c r="F8" s="472"/>
      <c r="G8" s="689"/>
      <c r="H8" s="448"/>
      <c r="I8" s="448"/>
      <c r="J8" s="448"/>
      <c r="K8" s="448"/>
      <c r="L8" s="448"/>
    </row>
    <row r="9" spans="1:12" ht="17.25" thickBot="1">
      <c r="A9" s="512">
        <v>11010101</v>
      </c>
      <c r="B9" s="89"/>
      <c r="C9" s="69" t="s">
        <v>178</v>
      </c>
      <c r="D9" s="70">
        <f>+D10+D12</f>
        <v>15000000</v>
      </c>
      <c r="E9" s="472"/>
      <c r="F9" s="472"/>
      <c r="G9" s="689"/>
      <c r="H9" s="448"/>
      <c r="I9" s="448"/>
      <c r="J9" s="448"/>
      <c r="K9" s="448"/>
      <c r="L9" s="448"/>
    </row>
    <row r="10" spans="1:12">
      <c r="A10" s="513">
        <v>1101010101</v>
      </c>
      <c r="B10" s="90"/>
      <c r="C10" s="68" t="s">
        <v>179</v>
      </c>
      <c r="D10" s="59">
        <f>+D11</f>
        <v>10000000</v>
      </c>
      <c r="E10" s="472"/>
      <c r="F10" s="472"/>
      <c r="G10" s="689"/>
      <c r="H10" s="448"/>
      <c r="I10" s="448"/>
      <c r="J10" s="448"/>
      <c r="K10" s="448"/>
      <c r="L10" s="448"/>
    </row>
    <row r="11" spans="1:12" ht="15">
      <c r="A11" s="514"/>
      <c r="B11" s="630">
        <v>1101</v>
      </c>
      <c r="C11" s="631" t="s">
        <v>754</v>
      </c>
      <c r="D11" s="632">
        <v>10000000</v>
      </c>
      <c r="E11" s="472"/>
      <c r="F11" s="472"/>
      <c r="G11" s="689"/>
      <c r="H11" s="448"/>
      <c r="I11" s="448"/>
      <c r="J11" s="448"/>
      <c r="K11" s="448"/>
      <c r="L11" s="448"/>
    </row>
    <row r="12" spans="1:12">
      <c r="A12" s="513">
        <v>1101010102</v>
      </c>
      <c r="B12" s="91"/>
      <c r="C12" s="67" t="s">
        <v>180</v>
      </c>
      <c r="D12" s="61">
        <f>+D13</f>
        <v>5000000</v>
      </c>
      <c r="E12" s="472"/>
      <c r="F12" s="472"/>
      <c r="G12" s="689"/>
      <c r="H12" s="448"/>
      <c r="I12" s="448"/>
      <c r="J12" s="448"/>
      <c r="K12" s="448"/>
      <c r="L12" s="448"/>
    </row>
    <row r="13" spans="1:12" ht="15.75" thickBot="1">
      <c r="A13" s="515"/>
      <c r="B13" s="630">
        <v>1101</v>
      </c>
      <c r="C13" s="631" t="s">
        <v>754</v>
      </c>
      <c r="D13" s="633">
        <v>5000000</v>
      </c>
      <c r="E13" s="472"/>
      <c r="F13" s="472"/>
      <c r="G13" s="689"/>
      <c r="H13" s="448"/>
      <c r="I13" s="448"/>
      <c r="J13" s="448"/>
      <c r="K13" s="448"/>
      <c r="L13" s="448"/>
    </row>
    <row r="14" spans="1:12" ht="17.25" thickBot="1">
      <c r="A14" s="512">
        <v>11010102</v>
      </c>
      <c r="B14" s="88"/>
      <c r="C14" s="71" t="s">
        <v>749</v>
      </c>
      <c r="D14" s="231">
        <f>+D15+D17</f>
        <v>0</v>
      </c>
      <c r="E14" s="472"/>
      <c r="F14" s="472"/>
      <c r="G14" s="689"/>
      <c r="H14" s="448"/>
      <c r="I14" s="448"/>
      <c r="J14" s="448"/>
      <c r="K14" s="448"/>
      <c r="L14" s="448"/>
    </row>
    <row r="15" spans="1:12">
      <c r="A15" s="513">
        <v>1101010201</v>
      </c>
      <c r="B15" s="90"/>
      <c r="C15" s="68" t="s">
        <v>183</v>
      </c>
      <c r="D15" s="233">
        <f>+D16</f>
        <v>0</v>
      </c>
      <c r="E15" s="472"/>
      <c r="F15" s="472"/>
      <c r="G15" s="689"/>
      <c r="H15" s="448"/>
      <c r="I15" s="448"/>
      <c r="J15" s="448"/>
      <c r="K15" s="448"/>
      <c r="L15" s="448"/>
    </row>
    <row r="16" spans="1:12" ht="15">
      <c r="A16" s="513"/>
      <c r="B16" s="630">
        <v>1101</v>
      </c>
      <c r="C16" s="631" t="s">
        <v>754</v>
      </c>
      <c r="D16" s="634">
        <v>0</v>
      </c>
      <c r="E16" s="472"/>
      <c r="F16" s="472"/>
      <c r="G16" s="689"/>
      <c r="H16" s="448"/>
      <c r="I16" s="448"/>
      <c r="J16" s="448"/>
      <c r="K16" s="448"/>
      <c r="L16" s="448"/>
    </row>
    <row r="17" spans="1:12">
      <c r="A17" s="513">
        <v>1101010202</v>
      </c>
      <c r="B17" s="91"/>
      <c r="C17" s="67" t="s">
        <v>184</v>
      </c>
      <c r="D17" s="233">
        <f>+D18</f>
        <v>0</v>
      </c>
      <c r="E17" s="472"/>
      <c r="F17" s="472"/>
      <c r="G17" s="689"/>
      <c r="H17" s="448"/>
      <c r="I17" s="448"/>
      <c r="J17" s="448"/>
      <c r="K17" s="448"/>
      <c r="L17" s="448"/>
    </row>
    <row r="18" spans="1:12" ht="15.75" thickBot="1">
      <c r="A18" s="515"/>
      <c r="B18" s="630">
        <v>1101</v>
      </c>
      <c r="C18" s="631" t="s">
        <v>754</v>
      </c>
      <c r="D18" s="635">
        <v>0</v>
      </c>
      <c r="E18" s="472"/>
      <c r="F18" s="472"/>
      <c r="G18" s="689"/>
      <c r="H18" s="448"/>
      <c r="I18" s="448"/>
      <c r="J18" s="448"/>
      <c r="K18" s="448"/>
      <c r="L18" s="448"/>
    </row>
    <row r="19" spans="1:12" ht="17.25" thickBot="1">
      <c r="A19" s="512">
        <v>11010103</v>
      </c>
      <c r="B19" s="88"/>
      <c r="C19" s="71" t="s">
        <v>882</v>
      </c>
      <c r="D19" s="72">
        <f>+D20+D22</f>
        <v>1535000000</v>
      </c>
      <c r="E19" s="472"/>
      <c r="F19" s="472"/>
      <c r="G19" s="689"/>
      <c r="H19" s="448"/>
      <c r="I19" s="448"/>
      <c r="J19" s="448"/>
      <c r="K19" s="448"/>
      <c r="L19" s="448"/>
    </row>
    <row r="20" spans="1:12">
      <c r="A20" s="513">
        <v>1101010301</v>
      </c>
      <c r="B20" s="90"/>
      <c r="C20" s="68" t="s">
        <v>181</v>
      </c>
      <c r="D20" s="62">
        <f>+D21</f>
        <v>1350000000</v>
      </c>
      <c r="E20" s="472"/>
      <c r="F20" s="472"/>
      <c r="G20" s="689"/>
      <c r="H20" s="448"/>
      <c r="I20" s="448"/>
      <c r="J20" s="448"/>
      <c r="K20" s="448"/>
      <c r="L20" s="448"/>
    </row>
    <row r="21" spans="1:12" ht="15">
      <c r="A21" s="516"/>
      <c r="B21" s="630">
        <v>1101</v>
      </c>
      <c r="C21" s="631" t="s">
        <v>754</v>
      </c>
      <c r="D21" s="632">
        <v>1350000000</v>
      </c>
      <c r="E21" s="472"/>
      <c r="F21" s="472"/>
      <c r="G21" s="689"/>
      <c r="H21" s="448"/>
      <c r="I21" s="448"/>
      <c r="J21" s="448"/>
      <c r="K21" s="448"/>
      <c r="L21" s="448"/>
    </row>
    <row r="22" spans="1:12">
      <c r="A22" s="516">
        <v>1101010302</v>
      </c>
      <c r="B22" s="91"/>
      <c r="C22" s="67" t="s">
        <v>182</v>
      </c>
      <c r="D22" s="61">
        <f>+D23</f>
        <v>185000000</v>
      </c>
      <c r="E22" s="472"/>
      <c r="F22" s="472"/>
      <c r="G22" s="689"/>
      <c r="H22" s="448"/>
      <c r="I22" s="448"/>
      <c r="J22" s="448"/>
      <c r="K22" s="448"/>
      <c r="L22" s="448"/>
    </row>
    <row r="23" spans="1:12" ht="15.75" thickBot="1">
      <c r="A23" s="515"/>
      <c r="B23" s="630">
        <v>1101</v>
      </c>
      <c r="C23" s="631" t="s">
        <v>754</v>
      </c>
      <c r="D23" s="632">
        <v>185000000</v>
      </c>
      <c r="E23" s="472"/>
      <c r="F23" s="472"/>
      <c r="G23" s="689"/>
      <c r="H23" s="448"/>
      <c r="I23" s="448"/>
      <c r="J23" s="448"/>
      <c r="K23" s="448"/>
      <c r="L23" s="448"/>
    </row>
    <row r="24" spans="1:12" ht="17.25" thickBot="1">
      <c r="A24" s="511">
        <v>110102</v>
      </c>
      <c r="B24" s="206"/>
      <c r="C24" s="438" t="s">
        <v>549</v>
      </c>
      <c r="D24" s="208">
        <f>+D25+D32+D37+D42+D44+D46+D48+D50+D52+D54+D56</f>
        <v>2503148288</v>
      </c>
      <c r="E24" s="472"/>
      <c r="F24" s="472"/>
      <c r="G24" s="689"/>
      <c r="H24" s="448"/>
      <c r="I24" s="448"/>
      <c r="J24" s="448"/>
      <c r="K24" s="448"/>
      <c r="L24" s="448"/>
    </row>
    <row r="25" spans="1:12" ht="17.25" thickBot="1">
      <c r="A25" s="517">
        <v>11010201</v>
      </c>
      <c r="B25" s="503"/>
      <c r="C25" s="504" t="s">
        <v>185</v>
      </c>
      <c r="D25" s="505">
        <f>+D26+D29</f>
        <v>350000000</v>
      </c>
      <c r="E25" s="472"/>
      <c r="F25" s="472"/>
      <c r="G25" s="689"/>
      <c r="H25" s="448"/>
      <c r="I25" s="448"/>
      <c r="J25" s="448"/>
      <c r="K25" s="448"/>
      <c r="L25" s="448"/>
    </row>
    <row r="26" spans="1:12" ht="17.25" thickBot="1">
      <c r="A26" s="509">
        <v>1101020101</v>
      </c>
      <c r="B26" s="88"/>
      <c r="C26" s="71" t="s">
        <v>186</v>
      </c>
      <c r="D26" s="72">
        <f>+D27</f>
        <v>300000000</v>
      </c>
      <c r="E26" s="472"/>
      <c r="F26" s="472"/>
      <c r="G26" s="689"/>
      <c r="H26" s="448"/>
      <c r="I26" s="448"/>
      <c r="J26" s="448"/>
      <c r="K26" s="448"/>
      <c r="L26" s="448"/>
    </row>
    <row r="27" spans="1:12">
      <c r="A27" s="518">
        <v>110102010101</v>
      </c>
      <c r="B27" s="94"/>
      <c r="C27" s="75" t="s">
        <v>187</v>
      </c>
      <c r="D27" s="63">
        <f>+D28</f>
        <v>300000000</v>
      </c>
      <c r="E27" s="472"/>
      <c r="F27" s="472"/>
      <c r="G27" s="689"/>
      <c r="H27" s="448"/>
      <c r="I27" s="448"/>
      <c r="J27" s="448"/>
      <c r="K27" s="448"/>
      <c r="L27" s="448"/>
    </row>
    <row r="28" spans="1:12" ht="15.75" thickBot="1">
      <c r="A28" s="519"/>
      <c r="B28" s="630">
        <v>1202</v>
      </c>
      <c r="C28" s="631" t="s">
        <v>188</v>
      </c>
      <c r="D28" s="636">
        <v>300000000</v>
      </c>
      <c r="E28" s="472"/>
      <c r="F28" s="472"/>
      <c r="G28" s="689"/>
      <c r="H28" s="448"/>
      <c r="I28" s="448"/>
      <c r="J28" s="448"/>
      <c r="K28" s="448"/>
      <c r="L28" s="448"/>
    </row>
    <row r="29" spans="1:12" ht="17.25" thickBot="1">
      <c r="A29" s="509">
        <v>1101020102</v>
      </c>
      <c r="B29" s="88"/>
      <c r="C29" s="71" t="s">
        <v>189</v>
      </c>
      <c r="D29" s="72">
        <f>+D30</f>
        <v>50000000</v>
      </c>
      <c r="E29" s="472"/>
      <c r="F29" s="472"/>
      <c r="G29" s="689"/>
      <c r="H29" s="448"/>
      <c r="I29" s="448"/>
      <c r="J29" s="448"/>
      <c r="K29" s="448"/>
      <c r="L29" s="448"/>
    </row>
    <row r="30" spans="1:12">
      <c r="A30" s="518">
        <v>110102010201</v>
      </c>
      <c r="B30" s="94"/>
      <c r="C30" s="75" t="s">
        <v>187</v>
      </c>
      <c r="D30" s="63">
        <f>+D31</f>
        <v>50000000</v>
      </c>
      <c r="E30" s="472"/>
      <c r="F30" s="472"/>
      <c r="G30" s="689"/>
      <c r="H30" s="448"/>
      <c r="I30" s="448"/>
      <c r="J30" s="448"/>
      <c r="K30" s="448"/>
      <c r="L30" s="448"/>
    </row>
    <row r="31" spans="1:12" ht="15.75" thickBot="1">
      <c r="A31" s="519"/>
      <c r="B31" s="630">
        <v>1202</v>
      </c>
      <c r="C31" s="631" t="s">
        <v>188</v>
      </c>
      <c r="D31" s="636">
        <v>50000000</v>
      </c>
      <c r="E31" s="472"/>
      <c r="F31" s="472"/>
      <c r="G31" s="689"/>
      <c r="H31" s="448"/>
      <c r="I31" s="448"/>
      <c r="J31" s="448"/>
      <c r="K31" s="448"/>
      <c r="L31" s="448"/>
    </row>
    <row r="32" spans="1:12" ht="17.25" thickBot="1">
      <c r="A32" s="517">
        <v>11010202</v>
      </c>
      <c r="B32" s="503"/>
      <c r="C32" s="504" t="s">
        <v>190</v>
      </c>
      <c r="D32" s="505">
        <f>+D33+D35</f>
        <v>705000000</v>
      </c>
      <c r="E32" s="472"/>
      <c r="F32" s="472"/>
      <c r="G32" s="689"/>
      <c r="H32" s="448"/>
      <c r="I32" s="448"/>
      <c r="J32" s="448"/>
      <c r="K32" s="448"/>
      <c r="L32" s="448"/>
    </row>
    <row r="33" spans="1:12">
      <c r="A33" s="513">
        <v>1101020201</v>
      </c>
      <c r="B33" s="90"/>
      <c r="C33" s="68" t="s">
        <v>191</v>
      </c>
      <c r="D33" s="62">
        <f>+D34</f>
        <v>675000000</v>
      </c>
      <c r="E33" s="472"/>
      <c r="F33" s="472"/>
      <c r="G33" s="689"/>
      <c r="H33" s="448"/>
      <c r="I33" s="448"/>
      <c r="J33" s="448"/>
      <c r="K33" s="448"/>
      <c r="L33" s="448"/>
    </row>
    <row r="34" spans="1:12" ht="15">
      <c r="A34" s="516"/>
      <c r="B34" s="630">
        <v>1101</v>
      </c>
      <c r="C34" s="631" t="s">
        <v>754</v>
      </c>
      <c r="D34" s="633">
        <v>675000000</v>
      </c>
      <c r="E34" s="472"/>
      <c r="F34" s="472"/>
      <c r="G34" s="689"/>
      <c r="H34" s="448"/>
      <c r="I34" s="448"/>
      <c r="J34" s="448"/>
      <c r="K34" s="448"/>
      <c r="L34" s="448"/>
    </row>
    <row r="35" spans="1:12">
      <c r="A35" s="516">
        <v>1101020202</v>
      </c>
      <c r="B35" s="91"/>
      <c r="C35" s="67" t="s">
        <v>192</v>
      </c>
      <c r="D35" s="60">
        <f>+D36</f>
        <v>30000000</v>
      </c>
      <c r="E35" s="472"/>
      <c r="F35" s="472"/>
      <c r="G35" s="689"/>
      <c r="H35" s="448"/>
      <c r="I35" s="448"/>
      <c r="J35" s="448"/>
      <c r="K35" s="448"/>
      <c r="L35" s="448"/>
    </row>
    <row r="36" spans="1:12" ht="15.75" thickBot="1">
      <c r="A36" s="516"/>
      <c r="B36" s="630">
        <v>1101</v>
      </c>
      <c r="C36" s="631" t="s">
        <v>754</v>
      </c>
      <c r="D36" s="636">
        <v>30000000</v>
      </c>
      <c r="E36" s="472"/>
      <c r="F36" s="472"/>
      <c r="G36" s="689"/>
      <c r="H36" s="448"/>
      <c r="I36" s="448"/>
      <c r="J36" s="448"/>
      <c r="K36" s="448"/>
      <c r="L36" s="448"/>
    </row>
    <row r="37" spans="1:12" ht="17.25" thickBot="1">
      <c r="A37" s="517">
        <v>11010203</v>
      </c>
      <c r="B37" s="503"/>
      <c r="C37" s="504" t="s">
        <v>193</v>
      </c>
      <c r="D37" s="505">
        <f>+D38+D40</f>
        <v>77000000</v>
      </c>
      <c r="E37" s="472"/>
      <c r="F37" s="472"/>
      <c r="G37" s="689"/>
      <c r="H37" s="448"/>
      <c r="I37" s="448"/>
      <c r="J37" s="448"/>
      <c r="K37" s="448"/>
      <c r="L37" s="448"/>
    </row>
    <row r="38" spans="1:12">
      <c r="A38" s="513">
        <v>1101020301</v>
      </c>
      <c r="B38" s="90"/>
      <c r="C38" s="68" t="s">
        <v>194</v>
      </c>
      <c r="D38" s="59">
        <f>+D39</f>
        <v>75000000</v>
      </c>
      <c r="E38" s="472"/>
      <c r="F38" s="472"/>
      <c r="G38" s="689"/>
      <c r="H38" s="448"/>
      <c r="I38" s="448"/>
      <c r="J38" s="448"/>
      <c r="K38" s="448"/>
      <c r="L38" s="448"/>
    </row>
    <row r="39" spans="1:12" ht="15">
      <c r="A39" s="514"/>
      <c r="B39" s="630">
        <v>1101</v>
      </c>
      <c r="C39" s="631" t="s">
        <v>754</v>
      </c>
      <c r="D39" s="633">
        <v>75000000</v>
      </c>
      <c r="E39" s="472"/>
      <c r="F39" s="472"/>
      <c r="G39" s="689"/>
      <c r="H39" s="448"/>
      <c r="I39" s="448"/>
      <c r="J39" s="448"/>
      <c r="K39" s="448"/>
      <c r="L39" s="448"/>
    </row>
    <row r="40" spans="1:12">
      <c r="A40" s="514">
        <v>1101020302</v>
      </c>
      <c r="B40" s="93"/>
      <c r="C40" s="66" t="s">
        <v>195</v>
      </c>
      <c r="D40" s="60">
        <f>+D41</f>
        <v>2000000</v>
      </c>
      <c r="E40" s="472"/>
      <c r="F40" s="472"/>
      <c r="G40" s="689"/>
      <c r="H40" s="448"/>
      <c r="I40" s="448"/>
      <c r="J40" s="448"/>
      <c r="K40" s="448"/>
      <c r="L40" s="448"/>
    </row>
    <row r="41" spans="1:12" ht="15.75" thickBot="1">
      <c r="A41" s="520"/>
      <c r="B41" s="637">
        <v>1101</v>
      </c>
      <c r="C41" s="638" t="s">
        <v>754</v>
      </c>
      <c r="D41" s="639">
        <v>2000000</v>
      </c>
      <c r="E41" s="472"/>
      <c r="F41" s="472"/>
      <c r="G41" s="689"/>
      <c r="H41" s="448"/>
      <c r="I41" s="448"/>
      <c r="J41" s="448"/>
      <c r="K41" s="448"/>
      <c r="L41" s="448"/>
    </row>
    <row r="42" spans="1:12">
      <c r="A42" s="513">
        <v>11010204</v>
      </c>
      <c r="B42" s="90"/>
      <c r="C42" s="68" t="s">
        <v>196</v>
      </c>
      <c r="D42" s="59">
        <f>+D43</f>
        <v>0</v>
      </c>
      <c r="E42" s="472"/>
      <c r="F42" s="472"/>
      <c r="G42" s="689"/>
      <c r="H42" s="448"/>
      <c r="I42" s="448"/>
      <c r="J42" s="448"/>
      <c r="K42" s="448"/>
      <c r="L42" s="448"/>
    </row>
    <row r="43" spans="1:12" ht="15">
      <c r="A43" s="513"/>
      <c r="B43" s="630">
        <v>1101</v>
      </c>
      <c r="C43" s="631" t="s">
        <v>754</v>
      </c>
      <c r="D43" s="640">
        <v>0</v>
      </c>
      <c r="E43" s="472"/>
      <c r="F43" s="472"/>
      <c r="G43" s="689"/>
      <c r="H43" s="448"/>
      <c r="I43" s="448"/>
      <c r="J43" s="448"/>
      <c r="K43" s="448"/>
      <c r="L43" s="448"/>
    </row>
    <row r="44" spans="1:12">
      <c r="A44" s="514">
        <v>11010205</v>
      </c>
      <c r="B44" s="93"/>
      <c r="C44" s="66" t="s">
        <v>197</v>
      </c>
      <c r="D44" s="60">
        <f>+D45</f>
        <v>1000000</v>
      </c>
      <c r="E44" s="472"/>
      <c r="F44" s="472"/>
      <c r="G44" s="689"/>
      <c r="H44" s="448"/>
      <c r="I44" s="448"/>
      <c r="J44" s="448"/>
      <c r="K44" s="448"/>
      <c r="L44" s="448"/>
    </row>
    <row r="45" spans="1:12" ht="15">
      <c r="A45" s="514"/>
      <c r="B45" s="630">
        <v>1101</v>
      </c>
      <c r="C45" s="631" t="s">
        <v>754</v>
      </c>
      <c r="D45" s="633">
        <v>1000000</v>
      </c>
      <c r="E45" s="472"/>
      <c r="F45" s="472"/>
      <c r="G45" s="689"/>
      <c r="H45" s="448"/>
      <c r="I45" s="448"/>
      <c r="J45" s="448"/>
      <c r="K45" s="448"/>
      <c r="L45" s="448"/>
    </row>
    <row r="46" spans="1:12">
      <c r="A46" s="514">
        <v>11010206</v>
      </c>
      <c r="B46" s="93"/>
      <c r="C46" s="66" t="s">
        <v>198</v>
      </c>
      <c r="D46" s="60">
        <f>+D47</f>
        <v>2300000</v>
      </c>
      <c r="E46" s="472"/>
      <c r="F46" s="472"/>
      <c r="G46" s="689"/>
      <c r="H46" s="448"/>
      <c r="I46" s="448"/>
      <c r="J46" s="448"/>
      <c r="K46" s="448"/>
      <c r="L46" s="448"/>
    </row>
    <row r="47" spans="1:12" ht="15">
      <c r="A47" s="514"/>
      <c r="B47" s="630">
        <v>1101</v>
      </c>
      <c r="C47" s="631" t="s">
        <v>754</v>
      </c>
      <c r="D47" s="633">
        <v>2300000</v>
      </c>
      <c r="E47" s="472"/>
      <c r="F47" s="472"/>
      <c r="G47" s="689"/>
      <c r="H47" s="448"/>
      <c r="I47" s="448"/>
      <c r="J47" s="448"/>
      <c r="K47" s="448"/>
      <c r="L47" s="448"/>
    </row>
    <row r="48" spans="1:12">
      <c r="A48" s="514">
        <v>11010207</v>
      </c>
      <c r="B48" s="93"/>
      <c r="C48" s="66" t="s">
        <v>199</v>
      </c>
      <c r="D48" s="60">
        <f>+D49</f>
        <v>8000000</v>
      </c>
      <c r="E48" s="472"/>
      <c r="F48" s="472"/>
      <c r="G48" s="689"/>
      <c r="H48" s="448"/>
      <c r="I48" s="448"/>
      <c r="J48" s="448"/>
      <c r="K48" s="448"/>
      <c r="L48" s="448"/>
    </row>
    <row r="49" spans="1:12" ht="15">
      <c r="A49" s="514"/>
      <c r="B49" s="630">
        <v>1101</v>
      </c>
      <c r="C49" s="631" t="s">
        <v>754</v>
      </c>
      <c r="D49" s="633">
        <v>8000000</v>
      </c>
      <c r="E49" s="472"/>
      <c r="F49" s="472"/>
      <c r="G49" s="689"/>
      <c r="H49" s="448"/>
      <c r="I49" s="448"/>
      <c r="J49" s="448"/>
      <c r="K49" s="448"/>
      <c r="L49" s="448"/>
    </row>
    <row r="50" spans="1:12">
      <c r="A50" s="514">
        <v>11010208</v>
      </c>
      <c r="B50" s="93"/>
      <c r="C50" s="66" t="s">
        <v>200</v>
      </c>
      <c r="D50" s="60">
        <f>+D51</f>
        <v>1260000000</v>
      </c>
      <c r="E50" s="472"/>
      <c r="F50" s="472"/>
      <c r="G50" s="689"/>
      <c r="H50" s="448"/>
      <c r="I50" s="448"/>
      <c r="J50" s="448"/>
      <c r="K50" s="448"/>
      <c r="L50" s="448"/>
    </row>
    <row r="51" spans="1:12" ht="15">
      <c r="A51" s="513"/>
      <c r="B51" s="641">
        <v>1102</v>
      </c>
      <c r="C51" s="459" t="s">
        <v>630</v>
      </c>
      <c r="D51" s="633">
        <v>1260000000</v>
      </c>
      <c r="E51" s="472"/>
      <c r="F51" s="472"/>
      <c r="G51" s="689"/>
      <c r="H51" s="448"/>
      <c r="I51" s="448"/>
      <c r="J51" s="448"/>
      <c r="K51" s="448"/>
      <c r="L51" s="448"/>
    </row>
    <row r="52" spans="1:12">
      <c r="A52" s="514">
        <v>11010209</v>
      </c>
      <c r="B52" s="93"/>
      <c r="C52" s="66" t="s">
        <v>660</v>
      </c>
      <c r="D52" s="60">
        <f>+D53</f>
        <v>96572379</v>
      </c>
      <c r="E52" s="472"/>
      <c r="F52" s="472"/>
      <c r="G52" s="689"/>
      <c r="H52" s="448"/>
      <c r="I52" s="448"/>
      <c r="J52" s="448"/>
      <c r="K52" s="448"/>
      <c r="L52" s="448"/>
    </row>
    <row r="53" spans="1:12" ht="15">
      <c r="A53" s="513"/>
      <c r="B53" s="630">
        <v>1101</v>
      </c>
      <c r="C53" s="631" t="s">
        <v>754</v>
      </c>
      <c r="D53" s="633">
        <v>96572379</v>
      </c>
      <c r="E53" s="472"/>
      <c r="F53" s="472"/>
      <c r="G53" s="689"/>
      <c r="H53" s="448"/>
      <c r="I53" s="448"/>
      <c r="J53" s="448"/>
      <c r="K53" s="448"/>
      <c r="L53" s="448"/>
    </row>
    <row r="54" spans="1:12">
      <c r="A54" s="514">
        <v>11010210</v>
      </c>
      <c r="B54" s="93"/>
      <c r="C54" s="453" t="s">
        <v>662</v>
      </c>
      <c r="D54" s="60">
        <f>+D55</f>
        <v>3275909</v>
      </c>
      <c r="E54" s="472"/>
      <c r="F54" s="472"/>
      <c r="G54" s="689"/>
      <c r="H54" s="448"/>
      <c r="I54" s="448"/>
      <c r="J54" s="448"/>
      <c r="K54" s="448"/>
      <c r="L54" s="448"/>
    </row>
    <row r="55" spans="1:12" ht="15">
      <c r="A55" s="514"/>
      <c r="B55" s="630">
        <v>1101</v>
      </c>
      <c r="C55" s="631" t="s">
        <v>754</v>
      </c>
      <c r="D55" s="633">
        <v>3275909</v>
      </c>
      <c r="E55" s="472"/>
      <c r="F55" s="472"/>
      <c r="G55" s="689"/>
      <c r="H55" s="448"/>
      <c r="I55" s="448"/>
      <c r="J55" s="448"/>
      <c r="K55" s="448"/>
      <c r="L55" s="448"/>
    </row>
    <row r="56" spans="1:12">
      <c r="A56" s="514">
        <v>11010211</v>
      </c>
      <c r="B56" s="93"/>
      <c r="C56" s="66" t="s">
        <v>201</v>
      </c>
      <c r="D56" s="60">
        <f>+D57</f>
        <v>0</v>
      </c>
      <c r="E56" s="472"/>
      <c r="F56" s="472"/>
      <c r="G56" s="689"/>
      <c r="H56" s="448"/>
      <c r="I56" s="448"/>
      <c r="J56" s="448"/>
      <c r="K56" s="448"/>
      <c r="L56" s="448"/>
    </row>
    <row r="57" spans="1:12" ht="15.75" thickBot="1">
      <c r="A57" s="515"/>
      <c r="B57" s="667">
        <v>1101</v>
      </c>
      <c r="C57" s="638" t="s">
        <v>754</v>
      </c>
      <c r="D57" s="639">
        <v>0</v>
      </c>
      <c r="E57" s="472"/>
      <c r="F57" s="472"/>
      <c r="G57" s="689"/>
      <c r="H57" s="448"/>
      <c r="I57" s="448"/>
      <c r="J57" s="448"/>
      <c r="K57" s="448"/>
      <c r="L57" s="448"/>
    </row>
    <row r="58" spans="1:12" ht="17.25" thickBot="1">
      <c r="A58" s="521">
        <v>1102</v>
      </c>
      <c r="B58" s="439"/>
      <c r="C58" s="440" t="s">
        <v>147</v>
      </c>
      <c r="D58" s="441">
        <f>+D59+D76+D99+D114+D125+D132+D237</f>
        <v>3776851712</v>
      </c>
      <c r="E58" s="929"/>
      <c r="F58" s="472"/>
      <c r="G58" s="689"/>
      <c r="H58" s="448"/>
      <c r="I58" s="448"/>
      <c r="J58" s="448"/>
      <c r="K58" s="448"/>
      <c r="L58" s="448"/>
    </row>
    <row r="59" spans="1:12" ht="17.25" thickBot="1">
      <c r="A59" s="509">
        <v>110201</v>
      </c>
      <c r="B59" s="88"/>
      <c r="C59" s="71" t="s">
        <v>202</v>
      </c>
      <c r="D59" s="72">
        <f>+D60+D62+D65</f>
        <v>70000000</v>
      </c>
      <c r="E59" s="472"/>
      <c r="F59" s="472"/>
      <c r="G59" s="689"/>
      <c r="H59" s="448"/>
      <c r="I59" s="448"/>
      <c r="J59" s="448"/>
      <c r="K59" s="448"/>
      <c r="L59" s="448"/>
    </row>
    <row r="60" spans="1:12">
      <c r="A60" s="518">
        <v>11020101</v>
      </c>
      <c r="B60" s="94"/>
      <c r="C60" s="75" t="s">
        <v>203</v>
      </c>
      <c r="D60" s="63">
        <f>+D61</f>
        <v>30000000</v>
      </c>
      <c r="E60" s="472"/>
      <c r="F60" s="472"/>
      <c r="G60" s="689"/>
      <c r="H60" s="448"/>
      <c r="I60" s="448"/>
      <c r="J60" s="448"/>
      <c r="K60" s="448"/>
      <c r="L60" s="448"/>
    </row>
    <row r="61" spans="1:12" ht="15.75" thickBot="1">
      <c r="A61" s="515"/>
      <c r="B61" s="667">
        <v>1101</v>
      </c>
      <c r="C61" s="638" t="s">
        <v>754</v>
      </c>
      <c r="D61" s="639">
        <v>30000000</v>
      </c>
      <c r="E61" s="472"/>
      <c r="F61" s="472"/>
      <c r="G61" s="689"/>
      <c r="H61" s="448"/>
      <c r="I61" s="448"/>
      <c r="J61" s="448"/>
      <c r="K61" s="448"/>
      <c r="L61" s="448"/>
    </row>
    <row r="62" spans="1:12" ht="17.25" thickBot="1">
      <c r="A62" s="509">
        <v>11020102</v>
      </c>
      <c r="B62" s="88"/>
      <c r="C62" s="71" t="s">
        <v>204</v>
      </c>
      <c r="D62" s="72">
        <f>+D63</f>
        <v>0</v>
      </c>
      <c r="E62" s="472"/>
      <c r="F62" s="472"/>
      <c r="G62" s="689"/>
      <c r="H62" s="448"/>
      <c r="I62" s="448"/>
      <c r="J62" s="448"/>
      <c r="K62" s="448"/>
      <c r="L62" s="448"/>
    </row>
    <row r="63" spans="1:12">
      <c r="A63" s="516">
        <v>1102010201</v>
      </c>
      <c r="B63" s="91"/>
      <c r="C63" s="67" t="s">
        <v>205</v>
      </c>
      <c r="D63" s="61">
        <f>+D64</f>
        <v>0</v>
      </c>
      <c r="E63" s="472"/>
      <c r="F63" s="472"/>
      <c r="G63" s="689"/>
      <c r="H63" s="448"/>
      <c r="I63" s="448"/>
      <c r="J63" s="448"/>
      <c r="K63" s="448"/>
      <c r="L63" s="448"/>
    </row>
    <row r="64" spans="1:12" ht="15.75" thickBot="1">
      <c r="A64" s="516"/>
      <c r="B64" s="630">
        <v>1101</v>
      </c>
      <c r="C64" s="631" t="s">
        <v>754</v>
      </c>
      <c r="D64" s="632">
        <v>0</v>
      </c>
      <c r="E64" s="472"/>
      <c r="F64" s="472"/>
      <c r="G64" s="689"/>
      <c r="H64" s="448"/>
      <c r="I64" s="448"/>
      <c r="J64" s="448"/>
      <c r="K64" s="448"/>
      <c r="L64" s="448"/>
    </row>
    <row r="65" spans="1:12" ht="17.25" thickBot="1">
      <c r="A65" s="509">
        <v>11020103</v>
      </c>
      <c r="B65" s="88"/>
      <c r="C65" s="71" t="s">
        <v>206</v>
      </c>
      <c r="D65" s="72">
        <f>+D66+D68+D70+D72+D74</f>
        <v>40000000</v>
      </c>
      <c r="E65" s="472"/>
      <c r="F65" s="472"/>
      <c r="G65" s="689"/>
      <c r="H65" s="448"/>
      <c r="I65" s="448"/>
      <c r="J65" s="448"/>
      <c r="K65" s="448"/>
      <c r="L65" s="448"/>
    </row>
    <row r="66" spans="1:12">
      <c r="A66" s="516">
        <v>1102010301</v>
      </c>
      <c r="B66" s="91"/>
      <c r="C66" s="54" t="s">
        <v>207</v>
      </c>
      <c r="D66" s="60">
        <f>+D67</f>
        <v>3000000</v>
      </c>
      <c r="E66" s="472"/>
      <c r="F66" s="472"/>
      <c r="G66" s="689"/>
      <c r="H66" s="448"/>
      <c r="I66" s="448"/>
      <c r="J66" s="448"/>
      <c r="K66" s="448"/>
      <c r="L66" s="448"/>
    </row>
    <row r="67" spans="1:12" ht="15">
      <c r="A67" s="516"/>
      <c r="B67" s="641">
        <v>1101</v>
      </c>
      <c r="C67" s="642" t="s">
        <v>754</v>
      </c>
      <c r="D67" s="633">
        <v>3000000</v>
      </c>
      <c r="E67" s="472"/>
      <c r="F67" s="472"/>
      <c r="G67" s="689"/>
      <c r="H67" s="448"/>
      <c r="I67" s="448"/>
      <c r="J67" s="448"/>
      <c r="K67" s="448"/>
      <c r="L67" s="448"/>
    </row>
    <row r="68" spans="1:12">
      <c r="A68" s="514">
        <v>1102010302</v>
      </c>
      <c r="B68" s="93"/>
      <c r="C68" s="54" t="s">
        <v>208</v>
      </c>
      <c r="D68" s="60">
        <f>+D69</f>
        <v>1000000</v>
      </c>
      <c r="E68" s="472"/>
      <c r="F68" s="472"/>
      <c r="G68" s="689"/>
      <c r="H68" s="448"/>
      <c r="I68" s="448"/>
      <c r="J68" s="448"/>
      <c r="K68" s="448"/>
      <c r="L68" s="448"/>
    </row>
    <row r="69" spans="1:12" ht="15">
      <c r="A69" s="519"/>
      <c r="B69" s="641">
        <v>1101</v>
      </c>
      <c r="C69" s="642" t="s">
        <v>754</v>
      </c>
      <c r="D69" s="633">
        <v>1000000</v>
      </c>
      <c r="E69" s="472"/>
      <c r="F69" s="472"/>
      <c r="G69" s="689"/>
      <c r="H69" s="448"/>
      <c r="I69" s="448"/>
      <c r="J69" s="448"/>
      <c r="K69" s="448"/>
      <c r="L69" s="448"/>
    </row>
    <row r="70" spans="1:12">
      <c r="A70" s="514">
        <v>1102010303</v>
      </c>
      <c r="B70" s="93"/>
      <c r="C70" s="54" t="s">
        <v>209</v>
      </c>
      <c r="D70" s="60">
        <f>+D71</f>
        <v>5000000</v>
      </c>
      <c r="E70" s="472"/>
      <c r="F70" s="472"/>
      <c r="G70" s="689"/>
      <c r="H70" s="448"/>
      <c r="I70" s="448"/>
      <c r="J70" s="448"/>
      <c r="K70" s="448"/>
      <c r="L70" s="448"/>
    </row>
    <row r="71" spans="1:12" ht="15">
      <c r="A71" s="519"/>
      <c r="B71" s="641">
        <v>1101</v>
      </c>
      <c r="C71" s="642" t="s">
        <v>754</v>
      </c>
      <c r="D71" s="633">
        <v>5000000</v>
      </c>
      <c r="E71" s="472"/>
      <c r="F71" s="472"/>
      <c r="G71" s="689"/>
      <c r="H71" s="448"/>
      <c r="I71" s="448"/>
      <c r="J71" s="448"/>
      <c r="K71" s="448"/>
      <c r="L71" s="448"/>
    </row>
    <row r="72" spans="1:12">
      <c r="A72" s="516">
        <v>1102010304</v>
      </c>
      <c r="B72" s="93"/>
      <c r="C72" s="54" t="s">
        <v>210</v>
      </c>
      <c r="D72" s="60">
        <f>+D73</f>
        <v>1000000</v>
      </c>
      <c r="E72" s="472"/>
      <c r="F72" s="472"/>
      <c r="G72" s="689"/>
      <c r="H72" s="448"/>
      <c r="I72" s="448"/>
      <c r="J72" s="448"/>
      <c r="K72" s="448"/>
      <c r="L72" s="448"/>
    </row>
    <row r="73" spans="1:12" ht="15">
      <c r="A73" s="516"/>
      <c r="B73" s="641">
        <v>1101</v>
      </c>
      <c r="C73" s="642" t="s">
        <v>754</v>
      </c>
      <c r="D73" s="633">
        <v>1000000</v>
      </c>
      <c r="E73" s="472"/>
      <c r="F73" s="472"/>
      <c r="G73" s="689"/>
      <c r="H73" s="448"/>
      <c r="I73" s="448"/>
      <c r="J73" s="448"/>
      <c r="K73" s="448"/>
      <c r="L73" s="448"/>
    </row>
    <row r="74" spans="1:12">
      <c r="A74" s="516">
        <v>1102010305</v>
      </c>
      <c r="B74" s="886"/>
      <c r="C74" s="54" t="s">
        <v>1008</v>
      </c>
      <c r="D74" s="60">
        <f>+D75</f>
        <v>30000000</v>
      </c>
      <c r="E74" s="472"/>
      <c r="F74" s="472"/>
      <c r="G74" s="689"/>
      <c r="H74" s="448"/>
      <c r="I74" s="448"/>
      <c r="J74" s="448"/>
      <c r="K74" s="448"/>
      <c r="L74" s="448"/>
    </row>
    <row r="75" spans="1:12" ht="15.75" thickBot="1">
      <c r="A75" s="516"/>
      <c r="B75" s="675">
        <v>1214</v>
      </c>
      <c r="C75" s="648" t="s">
        <v>957</v>
      </c>
      <c r="D75" s="633">
        <v>30000000</v>
      </c>
      <c r="E75" s="472"/>
      <c r="F75" s="472"/>
      <c r="G75" s="689"/>
      <c r="H75" s="448"/>
      <c r="I75" s="448"/>
      <c r="J75" s="448"/>
      <c r="K75" s="448"/>
      <c r="L75" s="448"/>
    </row>
    <row r="76" spans="1:12" ht="17.25" thickBot="1">
      <c r="A76" s="509">
        <v>110202</v>
      </c>
      <c r="B76" s="88"/>
      <c r="C76" s="56" t="s">
        <v>211</v>
      </c>
      <c r="D76" s="72">
        <f>+D77+D80+D82+D84</f>
        <v>156090000</v>
      </c>
      <c r="E76" s="472"/>
      <c r="F76" s="472"/>
      <c r="G76" s="689"/>
      <c r="H76" s="448"/>
      <c r="I76" s="448"/>
      <c r="J76" s="448"/>
      <c r="K76" s="448"/>
      <c r="L76" s="448"/>
    </row>
    <row r="77" spans="1:12">
      <c r="A77" s="513">
        <v>11020201</v>
      </c>
      <c r="B77" s="90"/>
      <c r="C77" s="66" t="s">
        <v>212</v>
      </c>
      <c r="D77" s="59">
        <f>SUM(D78:D79)</f>
        <v>150000000</v>
      </c>
      <c r="E77" s="472"/>
      <c r="F77" s="472"/>
      <c r="G77" s="689"/>
      <c r="H77" s="448"/>
      <c r="I77" s="448"/>
      <c r="J77" s="448"/>
      <c r="K77" s="448"/>
      <c r="L77" s="448"/>
    </row>
    <row r="78" spans="1:12" ht="15">
      <c r="A78" s="513"/>
      <c r="B78" s="641">
        <v>1217</v>
      </c>
      <c r="C78" s="642" t="s">
        <v>1049</v>
      </c>
      <c r="D78" s="633">
        <v>100000000</v>
      </c>
      <c r="E78" s="472"/>
      <c r="F78" s="472"/>
      <c r="G78" s="689"/>
      <c r="H78" s="448"/>
      <c r="I78" s="448"/>
      <c r="J78" s="448"/>
      <c r="K78" s="448"/>
      <c r="L78" s="448"/>
    </row>
    <row r="79" spans="1:12" ht="15">
      <c r="A79" s="513"/>
      <c r="B79" s="641">
        <v>1218</v>
      </c>
      <c r="C79" s="642" t="s">
        <v>1050</v>
      </c>
      <c r="D79" s="633">
        <v>50000000</v>
      </c>
      <c r="E79" s="472"/>
      <c r="F79" s="472"/>
      <c r="G79" s="689"/>
      <c r="H79" s="448"/>
      <c r="I79" s="448"/>
      <c r="J79" s="448"/>
      <c r="K79" s="448"/>
      <c r="L79" s="448"/>
    </row>
    <row r="80" spans="1:12">
      <c r="A80" s="514">
        <v>11020202</v>
      </c>
      <c r="B80" s="93"/>
      <c r="C80" s="66" t="s">
        <v>213</v>
      </c>
      <c r="D80" s="60">
        <f>+D81</f>
        <v>990000</v>
      </c>
      <c r="E80" s="472"/>
      <c r="F80" s="472"/>
      <c r="G80" s="689"/>
      <c r="H80" s="448"/>
      <c r="I80" s="448"/>
      <c r="J80" s="448"/>
      <c r="K80" s="448"/>
      <c r="L80" s="448"/>
    </row>
    <row r="81" spans="1:12" ht="15">
      <c r="A81" s="516"/>
      <c r="B81" s="641">
        <v>1101</v>
      </c>
      <c r="C81" s="642" t="s">
        <v>754</v>
      </c>
      <c r="D81" s="632">
        <v>990000</v>
      </c>
      <c r="E81" s="472"/>
      <c r="F81" s="472"/>
      <c r="G81" s="689"/>
      <c r="H81" s="448"/>
      <c r="I81" s="448"/>
      <c r="J81" s="448"/>
      <c r="K81" s="448"/>
      <c r="L81" s="448"/>
    </row>
    <row r="82" spans="1:12">
      <c r="A82" s="516">
        <v>11020203</v>
      </c>
      <c r="B82" s="91"/>
      <c r="C82" s="67" t="s">
        <v>214</v>
      </c>
      <c r="D82" s="61">
        <f>+D83</f>
        <v>0</v>
      </c>
      <c r="E82" s="472"/>
      <c r="F82" s="472"/>
      <c r="G82" s="689"/>
      <c r="H82" s="448"/>
      <c r="I82" s="448"/>
      <c r="J82" s="448"/>
      <c r="K82" s="448"/>
      <c r="L82" s="448"/>
    </row>
    <row r="83" spans="1:12" ht="15.75" thickBot="1">
      <c r="A83" s="516"/>
      <c r="B83" s="641">
        <v>1101</v>
      </c>
      <c r="C83" s="642" t="s">
        <v>754</v>
      </c>
      <c r="D83" s="632">
        <v>0</v>
      </c>
      <c r="E83" s="472"/>
      <c r="F83" s="472"/>
      <c r="G83" s="689"/>
      <c r="H83" s="448"/>
      <c r="I83" s="448"/>
      <c r="J83" s="448"/>
      <c r="K83" s="448"/>
      <c r="L83" s="448"/>
    </row>
    <row r="84" spans="1:12" ht="17.25" thickBot="1">
      <c r="A84" s="509">
        <v>11020204</v>
      </c>
      <c r="B84" s="74"/>
      <c r="C84" s="71" t="s">
        <v>215</v>
      </c>
      <c r="D84" s="72">
        <f>+D85+D87+D89+D91+D93+D95+D97</f>
        <v>5100000</v>
      </c>
      <c r="E84" s="472"/>
      <c r="F84" s="472"/>
      <c r="G84" s="689"/>
      <c r="H84" s="448"/>
      <c r="I84" s="448"/>
      <c r="J84" s="448"/>
      <c r="K84" s="448"/>
      <c r="L84" s="448"/>
    </row>
    <row r="85" spans="1:12">
      <c r="A85" s="513">
        <v>1102020401</v>
      </c>
      <c r="B85" s="90"/>
      <c r="C85" s="68" t="s">
        <v>216</v>
      </c>
      <c r="D85" s="63">
        <f>+D86</f>
        <v>100000</v>
      </c>
      <c r="E85" s="472"/>
      <c r="F85" s="472"/>
      <c r="G85" s="689"/>
      <c r="H85" s="448"/>
      <c r="I85" s="448"/>
      <c r="J85" s="448"/>
      <c r="K85" s="448"/>
      <c r="L85" s="448"/>
    </row>
    <row r="86" spans="1:12" ht="15">
      <c r="A86" s="513"/>
      <c r="B86" s="641">
        <v>1101</v>
      </c>
      <c r="C86" s="642" t="s">
        <v>754</v>
      </c>
      <c r="D86" s="636">
        <v>100000</v>
      </c>
      <c r="E86" s="472"/>
      <c r="F86" s="472"/>
      <c r="G86" s="689"/>
      <c r="H86" s="448"/>
      <c r="I86" s="448"/>
      <c r="J86" s="448"/>
      <c r="K86" s="448"/>
      <c r="L86" s="448"/>
    </row>
    <row r="87" spans="1:12">
      <c r="A87" s="514">
        <v>1102020402</v>
      </c>
      <c r="B87" s="93"/>
      <c r="C87" s="66" t="s">
        <v>217</v>
      </c>
      <c r="D87" s="60">
        <f>+D88</f>
        <v>0</v>
      </c>
      <c r="E87" s="472"/>
      <c r="F87" s="472"/>
      <c r="G87" s="689"/>
      <c r="H87" s="448"/>
      <c r="I87" s="448"/>
      <c r="J87" s="448"/>
      <c r="K87" s="448"/>
      <c r="L87" s="448"/>
    </row>
    <row r="88" spans="1:12" ht="15">
      <c r="A88" s="514"/>
      <c r="B88" s="641">
        <v>1101</v>
      </c>
      <c r="C88" s="642" t="s">
        <v>754</v>
      </c>
      <c r="D88" s="640">
        <v>0</v>
      </c>
      <c r="E88" s="472"/>
      <c r="F88" s="472"/>
      <c r="G88" s="689"/>
      <c r="H88" s="448"/>
      <c r="I88" s="448"/>
      <c r="J88" s="448"/>
      <c r="K88" s="448"/>
      <c r="L88" s="448"/>
    </row>
    <row r="89" spans="1:12">
      <c r="A89" s="514">
        <v>1102020403</v>
      </c>
      <c r="B89" s="93"/>
      <c r="C89" s="66" t="s">
        <v>218</v>
      </c>
      <c r="D89" s="59">
        <f>+D90</f>
        <v>0</v>
      </c>
      <c r="E89" s="472"/>
      <c r="F89" s="472"/>
      <c r="G89" s="689"/>
      <c r="H89" s="448"/>
      <c r="I89" s="448"/>
      <c r="J89" s="448"/>
      <c r="K89" s="448"/>
      <c r="L89" s="448"/>
    </row>
    <row r="90" spans="1:12" ht="15">
      <c r="A90" s="514"/>
      <c r="B90" s="641">
        <v>1101</v>
      </c>
      <c r="C90" s="642" t="s">
        <v>754</v>
      </c>
      <c r="D90" s="636">
        <v>0</v>
      </c>
      <c r="E90" s="472"/>
      <c r="F90" s="472"/>
      <c r="G90" s="689"/>
      <c r="H90" s="448"/>
      <c r="I90" s="448"/>
      <c r="J90" s="448"/>
      <c r="K90" s="448"/>
      <c r="L90" s="448"/>
    </row>
    <row r="91" spans="1:12">
      <c r="A91" s="514">
        <v>1102020404</v>
      </c>
      <c r="B91" s="93"/>
      <c r="C91" s="66" t="s">
        <v>219</v>
      </c>
      <c r="D91" s="60">
        <f>+D92</f>
        <v>0</v>
      </c>
      <c r="E91" s="472"/>
      <c r="F91" s="472"/>
      <c r="G91" s="689"/>
      <c r="H91" s="448"/>
      <c r="I91" s="448"/>
      <c r="J91" s="448"/>
      <c r="K91" s="448"/>
      <c r="L91" s="448"/>
    </row>
    <row r="92" spans="1:12" ht="15">
      <c r="A92" s="516"/>
      <c r="B92" s="641">
        <v>1101</v>
      </c>
      <c r="C92" s="642" t="s">
        <v>754</v>
      </c>
      <c r="D92" s="636">
        <v>0</v>
      </c>
      <c r="E92" s="472"/>
      <c r="F92" s="472"/>
      <c r="G92" s="689"/>
      <c r="H92" s="448"/>
      <c r="I92" s="448"/>
      <c r="J92" s="448"/>
      <c r="K92" s="448"/>
      <c r="L92" s="448"/>
    </row>
    <row r="93" spans="1:12">
      <c r="A93" s="514">
        <v>1102020405</v>
      </c>
      <c r="B93" s="93"/>
      <c r="C93" s="66" t="s">
        <v>220</v>
      </c>
      <c r="D93" s="60">
        <f>+D94</f>
        <v>0</v>
      </c>
      <c r="E93" s="472"/>
      <c r="F93" s="472"/>
      <c r="G93" s="689"/>
      <c r="H93" s="448"/>
      <c r="I93" s="448"/>
      <c r="J93" s="448"/>
      <c r="K93" s="448"/>
      <c r="L93" s="448"/>
    </row>
    <row r="94" spans="1:12" ht="15">
      <c r="A94" s="516"/>
      <c r="B94" s="641">
        <v>1101</v>
      </c>
      <c r="C94" s="642" t="s">
        <v>754</v>
      </c>
      <c r="D94" s="636">
        <v>0</v>
      </c>
      <c r="E94" s="472"/>
      <c r="F94" s="472"/>
      <c r="G94" s="689"/>
      <c r="H94" s="448"/>
      <c r="I94" s="448"/>
      <c r="J94" s="448"/>
      <c r="K94" s="448"/>
      <c r="L94" s="448"/>
    </row>
    <row r="95" spans="1:12">
      <c r="A95" s="514">
        <v>1102020406</v>
      </c>
      <c r="B95" s="93"/>
      <c r="C95" s="66" t="s">
        <v>221</v>
      </c>
      <c r="D95" s="60">
        <f>+D96</f>
        <v>0</v>
      </c>
      <c r="E95" s="472"/>
      <c r="F95" s="472"/>
      <c r="G95" s="689"/>
      <c r="H95" s="448"/>
      <c r="I95" s="448"/>
      <c r="J95" s="448"/>
      <c r="K95" s="448"/>
      <c r="L95" s="448"/>
    </row>
    <row r="96" spans="1:12" ht="15">
      <c r="A96" s="519"/>
      <c r="B96" s="641">
        <v>1101</v>
      </c>
      <c r="C96" s="642" t="s">
        <v>754</v>
      </c>
      <c r="D96" s="636">
        <v>0</v>
      </c>
      <c r="E96" s="472"/>
      <c r="F96" s="472"/>
      <c r="G96" s="689"/>
      <c r="H96" s="448"/>
      <c r="I96" s="448"/>
      <c r="J96" s="448"/>
      <c r="K96" s="448"/>
      <c r="L96" s="448"/>
    </row>
    <row r="97" spans="1:12">
      <c r="A97" s="514">
        <v>1102020407</v>
      </c>
      <c r="B97" s="93"/>
      <c r="C97" s="66" t="s">
        <v>984</v>
      </c>
      <c r="D97" s="60">
        <f>+D98</f>
        <v>5000000</v>
      </c>
      <c r="E97" s="472"/>
      <c r="F97" s="472"/>
      <c r="G97" s="689"/>
      <c r="H97" s="448"/>
      <c r="I97" s="448"/>
      <c r="J97" s="448"/>
      <c r="K97" s="448"/>
      <c r="L97" s="448"/>
    </row>
    <row r="98" spans="1:12" ht="15.75" thickBot="1">
      <c r="A98" s="537"/>
      <c r="B98" s="675">
        <v>1104</v>
      </c>
      <c r="C98" s="648" t="s">
        <v>985</v>
      </c>
      <c r="D98" s="636">
        <v>5000000</v>
      </c>
      <c r="E98" s="472"/>
      <c r="F98" s="472"/>
      <c r="G98" s="689"/>
      <c r="H98" s="448"/>
      <c r="I98" s="448"/>
      <c r="J98" s="448"/>
      <c r="K98" s="448"/>
      <c r="L98" s="448"/>
    </row>
    <row r="99" spans="1:12" ht="17.25" thickBot="1">
      <c r="A99" s="509">
        <v>110203</v>
      </c>
      <c r="B99" s="88"/>
      <c r="C99" s="71" t="s">
        <v>150</v>
      </c>
      <c r="D99" s="72">
        <f>+D100+D102+D104+D106+D108+D110+D112</f>
        <v>116000000</v>
      </c>
      <c r="E99" s="472"/>
      <c r="F99" s="472"/>
      <c r="G99" s="689"/>
      <c r="H99" s="448"/>
      <c r="I99" s="448"/>
      <c r="J99" s="448"/>
      <c r="K99" s="448"/>
      <c r="L99" s="448"/>
    </row>
    <row r="100" spans="1:12">
      <c r="A100" s="513">
        <v>11020301</v>
      </c>
      <c r="B100" s="90"/>
      <c r="C100" s="68" t="s">
        <v>222</v>
      </c>
      <c r="D100" s="59">
        <f>+D101</f>
        <v>100000000</v>
      </c>
      <c r="E100" s="472"/>
      <c r="F100" s="472"/>
      <c r="G100" s="689"/>
      <c r="H100" s="448"/>
      <c r="I100" s="448"/>
      <c r="J100" s="448"/>
      <c r="K100" s="448"/>
      <c r="L100" s="448"/>
    </row>
    <row r="101" spans="1:12" ht="15">
      <c r="A101" s="513"/>
      <c r="B101" s="641">
        <v>1101</v>
      </c>
      <c r="C101" s="642" t="s">
        <v>754</v>
      </c>
      <c r="D101" s="640">
        <v>100000000</v>
      </c>
      <c r="E101" s="472"/>
      <c r="F101" s="472"/>
      <c r="G101" s="689"/>
      <c r="H101" s="448"/>
      <c r="I101" s="448"/>
      <c r="J101" s="448"/>
      <c r="K101" s="448"/>
      <c r="L101" s="448"/>
    </row>
    <row r="102" spans="1:12">
      <c r="A102" s="513">
        <v>11020302</v>
      </c>
      <c r="B102" s="93"/>
      <c r="C102" s="66" t="s">
        <v>223</v>
      </c>
      <c r="D102" s="59">
        <f>+D103</f>
        <v>10000000</v>
      </c>
      <c r="E102" s="472"/>
      <c r="F102" s="472"/>
      <c r="G102" s="689"/>
      <c r="H102" s="448"/>
      <c r="I102" s="448"/>
      <c r="J102" s="448"/>
      <c r="K102" s="448"/>
      <c r="L102" s="448"/>
    </row>
    <row r="103" spans="1:12" ht="15">
      <c r="A103" s="513"/>
      <c r="B103" s="630">
        <v>1202</v>
      </c>
      <c r="C103" s="631" t="s">
        <v>188</v>
      </c>
      <c r="D103" s="640">
        <v>10000000</v>
      </c>
      <c r="E103" s="472"/>
      <c r="F103" s="472"/>
      <c r="G103" s="689"/>
      <c r="H103" s="448"/>
      <c r="I103" s="448"/>
      <c r="J103" s="448"/>
      <c r="K103" s="448"/>
      <c r="L103" s="448"/>
    </row>
    <row r="104" spans="1:12">
      <c r="A104" s="513">
        <v>11020303</v>
      </c>
      <c r="B104" s="93"/>
      <c r="C104" s="66" t="s">
        <v>224</v>
      </c>
      <c r="D104" s="59">
        <f>+D105</f>
        <v>5000000</v>
      </c>
      <c r="E104" s="472"/>
      <c r="F104" s="472"/>
      <c r="G104" s="689"/>
      <c r="H104" s="448"/>
      <c r="I104" s="448"/>
      <c r="J104" s="448"/>
      <c r="K104" s="448"/>
      <c r="L104" s="448"/>
    </row>
    <row r="105" spans="1:12" ht="15">
      <c r="A105" s="513"/>
      <c r="B105" s="641">
        <v>1101</v>
      </c>
      <c r="C105" s="642" t="s">
        <v>754</v>
      </c>
      <c r="D105" s="640">
        <v>5000000</v>
      </c>
      <c r="E105" s="472"/>
      <c r="F105" s="472"/>
      <c r="G105" s="689"/>
      <c r="H105" s="448"/>
      <c r="I105" s="448"/>
      <c r="J105" s="448"/>
      <c r="K105" s="448"/>
      <c r="L105" s="448"/>
    </row>
    <row r="106" spans="1:12">
      <c r="A106" s="513">
        <v>11020304</v>
      </c>
      <c r="B106" s="93"/>
      <c r="C106" s="66" t="s">
        <v>225</v>
      </c>
      <c r="D106" s="59">
        <f>+D107</f>
        <v>0</v>
      </c>
      <c r="E106" s="472"/>
      <c r="F106" s="472"/>
      <c r="G106" s="689"/>
      <c r="H106" s="448"/>
      <c r="I106" s="448"/>
      <c r="J106" s="448"/>
      <c r="K106" s="448"/>
      <c r="L106" s="448"/>
    </row>
    <row r="107" spans="1:12" ht="15">
      <c r="A107" s="513"/>
      <c r="B107" s="641">
        <v>1101</v>
      </c>
      <c r="C107" s="642" t="s">
        <v>754</v>
      </c>
      <c r="D107" s="640">
        <v>0</v>
      </c>
      <c r="E107" s="472"/>
      <c r="F107" s="472"/>
      <c r="G107" s="689"/>
      <c r="H107" s="448"/>
      <c r="I107" s="448"/>
      <c r="J107" s="448"/>
      <c r="K107" s="448"/>
      <c r="L107" s="448"/>
    </row>
    <row r="108" spans="1:12">
      <c r="A108" s="513">
        <v>11020305</v>
      </c>
      <c r="B108" s="93"/>
      <c r="C108" s="66" t="s">
        <v>226</v>
      </c>
      <c r="D108" s="59">
        <f>+D109</f>
        <v>1000000</v>
      </c>
      <c r="E108" s="472"/>
      <c r="F108" s="472"/>
      <c r="G108" s="689"/>
      <c r="H108" s="448"/>
      <c r="I108" s="448"/>
      <c r="J108" s="448"/>
      <c r="K108" s="448"/>
      <c r="L108" s="448"/>
    </row>
    <row r="109" spans="1:12" ht="15">
      <c r="A109" s="513"/>
      <c r="B109" s="641">
        <v>1101</v>
      </c>
      <c r="C109" s="642" t="s">
        <v>754</v>
      </c>
      <c r="D109" s="640">
        <v>1000000</v>
      </c>
      <c r="E109" s="472"/>
      <c r="F109" s="472"/>
      <c r="G109" s="689"/>
      <c r="H109" s="448"/>
      <c r="I109" s="448"/>
      <c r="J109" s="448"/>
      <c r="K109" s="448"/>
      <c r="L109" s="448"/>
    </row>
    <row r="110" spans="1:12">
      <c r="A110" s="513">
        <v>11020306</v>
      </c>
      <c r="B110" s="93"/>
      <c r="C110" s="66" t="s">
        <v>227</v>
      </c>
      <c r="D110" s="59">
        <f>+D111</f>
        <v>0</v>
      </c>
      <c r="E110" s="472"/>
      <c r="F110" s="472"/>
      <c r="G110" s="689"/>
      <c r="H110" s="448"/>
      <c r="I110" s="448"/>
      <c r="J110" s="448"/>
      <c r="K110" s="448"/>
      <c r="L110" s="448"/>
    </row>
    <row r="111" spans="1:12" ht="15">
      <c r="A111" s="514"/>
      <c r="B111" s="641">
        <v>1101</v>
      </c>
      <c r="C111" s="642" t="s">
        <v>754</v>
      </c>
      <c r="D111" s="636">
        <v>0</v>
      </c>
      <c r="E111" s="472"/>
      <c r="F111" s="472"/>
      <c r="G111" s="689"/>
      <c r="H111" s="448"/>
      <c r="I111" s="448"/>
      <c r="J111" s="448"/>
      <c r="K111" s="448"/>
      <c r="L111" s="448"/>
    </row>
    <row r="112" spans="1:12">
      <c r="A112" s="513">
        <v>11020307</v>
      </c>
      <c r="B112" s="93"/>
      <c r="C112" s="66" t="s">
        <v>228</v>
      </c>
      <c r="D112" s="60">
        <f>+D113</f>
        <v>0</v>
      </c>
      <c r="E112" s="472"/>
      <c r="F112" s="472"/>
      <c r="G112" s="689"/>
      <c r="H112" s="448"/>
      <c r="I112" s="448"/>
      <c r="J112" s="448"/>
      <c r="K112" s="448"/>
      <c r="L112" s="448"/>
    </row>
    <row r="113" spans="1:12" ht="15.75" thickBot="1">
      <c r="A113" s="520"/>
      <c r="B113" s="641">
        <v>1101</v>
      </c>
      <c r="C113" s="642" t="s">
        <v>754</v>
      </c>
      <c r="D113" s="643">
        <v>0</v>
      </c>
      <c r="E113" s="472"/>
      <c r="F113" s="472"/>
      <c r="G113" s="689"/>
      <c r="H113" s="448"/>
      <c r="I113" s="448"/>
      <c r="J113" s="448"/>
      <c r="K113" s="448"/>
      <c r="L113" s="448"/>
    </row>
    <row r="114" spans="1:12" ht="17.25" thickBot="1">
      <c r="A114" s="509">
        <v>110204</v>
      </c>
      <c r="B114" s="88"/>
      <c r="C114" s="71" t="s">
        <v>229</v>
      </c>
      <c r="D114" s="72">
        <f>+D115+D117+D119+D121+D123</f>
        <v>117000000</v>
      </c>
      <c r="E114" s="472"/>
      <c r="F114" s="472"/>
      <c r="G114" s="689"/>
      <c r="H114" s="448"/>
      <c r="I114" s="448"/>
      <c r="J114" s="448"/>
      <c r="K114" s="448"/>
      <c r="L114" s="448"/>
    </row>
    <row r="115" spans="1:12">
      <c r="A115" s="514">
        <v>11020401</v>
      </c>
      <c r="B115" s="93"/>
      <c r="C115" s="66" t="s">
        <v>230</v>
      </c>
      <c r="D115" s="60">
        <f>+D116</f>
        <v>15000000</v>
      </c>
      <c r="E115" s="472"/>
      <c r="F115" s="472"/>
      <c r="G115" s="689"/>
      <c r="H115" s="448"/>
      <c r="I115" s="448"/>
      <c r="J115" s="448"/>
      <c r="K115" s="448"/>
      <c r="L115" s="448"/>
    </row>
    <row r="116" spans="1:12" ht="15">
      <c r="A116" s="514"/>
      <c r="B116" s="641">
        <v>1101</v>
      </c>
      <c r="C116" s="642" t="s">
        <v>754</v>
      </c>
      <c r="D116" s="633">
        <v>15000000</v>
      </c>
      <c r="E116" s="472"/>
      <c r="F116" s="472"/>
      <c r="G116" s="689"/>
      <c r="H116" s="448"/>
      <c r="I116" s="448"/>
      <c r="J116" s="448"/>
      <c r="K116" s="448"/>
      <c r="L116" s="448"/>
    </row>
    <row r="117" spans="1:12">
      <c r="A117" s="514">
        <v>11020402</v>
      </c>
      <c r="B117" s="93"/>
      <c r="C117" s="66" t="s">
        <v>231</v>
      </c>
      <c r="D117" s="60">
        <f>+D118</f>
        <v>2000000</v>
      </c>
      <c r="E117" s="472"/>
      <c r="F117" s="472"/>
      <c r="G117" s="689"/>
      <c r="H117" s="448"/>
      <c r="I117" s="448"/>
      <c r="J117" s="448"/>
      <c r="K117" s="448"/>
      <c r="L117" s="448"/>
    </row>
    <row r="118" spans="1:12" ht="15">
      <c r="A118" s="514"/>
      <c r="B118" s="641">
        <v>1101</v>
      </c>
      <c r="C118" s="642" t="s">
        <v>754</v>
      </c>
      <c r="D118" s="633">
        <v>2000000</v>
      </c>
      <c r="E118" s="472"/>
      <c r="F118" s="472"/>
      <c r="G118" s="689"/>
      <c r="H118" s="448"/>
      <c r="I118" s="448"/>
      <c r="J118" s="448"/>
      <c r="K118" s="448"/>
      <c r="L118" s="448"/>
    </row>
    <row r="119" spans="1:12">
      <c r="A119" s="514">
        <v>11020403</v>
      </c>
      <c r="B119" s="93"/>
      <c r="C119" s="66" t="s">
        <v>232</v>
      </c>
      <c r="D119" s="60">
        <f>+D120</f>
        <v>0</v>
      </c>
      <c r="E119" s="472"/>
      <c r="F119" s="472"/>
      <c r="G119" s="689"/>
      <c r="H119" s="448"/>
      <c r="I119" s="448"/>
      <c r="J119" s="448"/>
      <c r="K119" s="448"/>
      <c r="L119" s="448"/>
    </row>
    <row r="120" spans="1:12" ht="15">
      <c r="A120" s="514"/>
      <c r="B120" s="641">
        <v>1101</v>
      </c>
      <c r="C120" s="642" t="s">
        <v>754</v>
      </c>
      <c r="D120" s="633">
        <v>0</v>
      </c>
      <c r="E120" s="472"/>
      <c r="F120" s="472"/>
      <c r="G120" s="689"/>
      <c r="H120" s="448"/>
      <c r="I120" s="448"/>
      <c r="J120" s="448"/>
      <c r="K120" s="448"/>
      <c r="L120" s="448"/>
    </row>
    <row r="121" spans="1:12">
      <c r="A121" s="514">
        <v>11020404</v>
      </c>
      <c r="B121" s="93"/>
      <c r="C121" s="66" t="s">
        <v>233</v>
      </c>
      <c r="D121" s="60">
        <f>SUM(D122:D122)</f>
        <v>100000000</v>
      </c>
      <c r="E121" s="472"/>
      <c r="F121" s="472"/>
      <c r="G121" s="689"/>
      <c r="H121" s="448"/>
      <c r="I121" s="448"/>
      <c r="J121" s="448"/>
      <c r="K121" s="448"/>
      <c r="L121" s="448"/>
    </row>
    <row r="122" spans="1:12" ht="15">
      <c r="A122" s="516"/>
      <c r="B122" s="641">
        <v>1219</v>
      </c>
      <c r="C122" s="642" t="s">
        <v>1052</v>
      </c>
      <c r="D122" s="633">
        <v>100000000</v>
      </c>
      <c r="E122" s="472"/>
      <c r="F122" s="472"/>
      <c r="G122" s="689"/>
      <c r="H122" s="448"/>
      <c r="I122" s="448"/>
      <c r="J122" s="448"/>
      <c r="K122" s="448"/>
      <c r="L122" s="448"/>
    </row>
    <row r="123" spans="1:12">
      <c r="A123" s="514">
        <v>11020405</v>
      </c>
      <c r="B123" s="93"/>
      <c r="C123" s="66" t="s">
        <v>234</v>
      </c>
      <c r="D123" s="60">
        <f>+D124</f>
        <v>0</v>
      </c>
      <c r="E123" s="472"/>
      <c r="F123" s="472"/>
      <c r="G123" s="689"/>
      <c r="H123" s="448"/>
      <c r="I123" s="448"/>
      <c r="J123" s="448"/>
      <c r="K123" s="448"/>
      <c r="L123" s="448"/>
    </row>
    <row r="124" spans="1:12" ht="15.75" thickBot="1">
      <c r="A124" s="516"/>
      <c r="B124" s="641">
        <v>1101</v>
      </c>
      <c r="C124" s="642" t="s">
        <v>754</v>
      </c>
      <c r="D124" s="632">
        <v>0</v>
      </c>
      <c r="E124" s="472"/>
      <c r="F124" s="472"/>
      <c r="G124" s="689"/>
      <c r="H124" s="448"/>
      <c r="I124" s="448"/>
      <c r="J124" s="448"/>
      <c r="K124" s="448"/>
      <c r="L124" s="448"/>
    </row>
    <row r="125" spans="1:12" ht="17.25" thickBot="1">
      <c r="A125" s="509">
        <v>110205</v>
      </c>
      <c r="B125" s="88"/>
      <c r="C125" s="71" t="s">
        <v>235</v>
      </c>
      <c r="D125" s="72">
        <f>+D126+D128+D130</f>
        <v>8000000</v>
      </c>
      <c r="E125" s="472"/>
      <c r="F125" s="472"/>
      <c r="G125" s="689"/>
      <c r="H125" s="448"/>
      <c r="I125" s="448"/>
      <c r="J125" s="448"/>
      <c r="K125" s="448"/>
      <c r="L125" s="448"/>
    </row>
    <row r="126" spans="1:12">
      <c r="A126" s="518">
        <v>11020501</v>
      </c>
      <c r="B126" s="94"/>
      <c r="C126" s="75" t="s">
        <v>43</v>
      </c>
      <c r="D126" s="63">
        <f>+D127</f>
        <v>5000000</v>
      </c>
      <c r="E126" s="472"/>
      <c r="F126" s="472"/>
      <c r="G126" s="689"/>
      <c r="H126" s="448"/>
      <c r="I126" s="448"/>
      <c r="J126" s="448"/>
      <c r="K126" s="448"/>
      <c r="L126" s="448"/>
    </row>
    <row r="127" spans="1:12" ht="15">
      <c r="A127" s="513"/>
      <c r="B127" s="641">
        <v>1101</v>
      </c>
      <c r="C127" s="642" t="s">
        <v>754</v>
      </c>
      <c r="D127" s="633">
        <v>5000000</v>
      </c>
      <c r="E127" s="472"/>
      <c r="F127" s="472"/>
      <c r="G127" s="689"/>
      <c r="H127" s="448"/>
      <c r="I127" s="448"/>
      <c r="J127" s="448"/>
      <c r="K127" s="448"/>
      <c r="L127" s="448"/>
    </row>
    <row r="128" spans="1:12">
      <c r="A128" s="513">
        <v>11020502</v>
      </c>
      <c r="B128" s="90"/>
      <c r="C128" s="68" t="s">
        <v>236</v>
      </c>
      <c r="D128" s="59">
        <f>+D129</f>
        <v>3000000</v>
      </c>
      <c r="E128" s="472"/>
      <c r="F128" s="472"/>
      <c r="G128" s="689"/>
      <c r="H128" s="448"/>
      <c r="I128" s="448"/>
      <c r="J128" s="448"/>
      <c r="K128" s="448"/>
      <c r="L128" s="448"/>
    </row>
    <row r="129" spans="1:12" ht="15">
      <c r="A129" s="519"/>
      <c r="B129" s="641">
        <v>1101</v>
      </c>
      <c r="C129" s="642" t="s">
        <v>754</v>
      </c>
      <c r="D129" s="636">
        <v>3000000</v>
      </c>
      <c r="E129" s="472"/>
      <c r="F129" s="472"/>
      <c r="G129" s="689"/>
      <c r="H129" s="448"/>
      <c r="I129" s="448"/>
      <c r="J129" s="448"/>
      <c r="K129" s="448"/>
      <c r="L129" s="448"/>
    </row>
    <row r="130" spans="1:12">
      <c r="A130" s="516">
        <v>11020503</v>
      </c>
      <c r="B130" s="91"/>
      <c r="C130" s="67" t="s">
        <v>237</v>
      </c>
      <c r="D130" s="61">
        <f>+D131</f>
        <v>0</v>
      </c>
      <c r="E130" s="472"/>
      <c r="F130" s="472"/>
      <c r="G130" s="689"/>
      <c r="H130" s="448"/>
      <c r="I130" s="448"/>
      <c r="J130" s="448"/>
      <c r="K130" s="448"/>
      <c r="L130" s="448"/>
    </row>
    <row r="131" spans="1:12" ht="15.75" thickBot="1">
      <c r="A131" s="516"/>
      <c r="B131" s="641">
        <v>1101</v>
      </c>
      <c r="C131" s="642" t="s">
        <v>754</v>
      </c>
      <c r="D131" s="632">
        <v>0</v>
      </c>
      <c r="E131" s="472"/>
      <c r="F131" s="472"/>
      <c r="G131" s="689"/>
      <c r="H131" s="448"/>
      <c r="I131" s="448"/>
      <c r="J131" s="448"/>
      <c r="K131" s="448"/>
      <c r="L131" s="448"/>
    </row>
    <row r="132" spans="1:12" ht="17.25" thickBot="1">
      <c r="A132" s="509">
        <v>110206</v>
      </c>
      <c r="B132" s="88"/>
      <c r="C132" s="71" t="s">
        <v>584</v>
      </c>
      <c r="D132" s="231">
        <f>+D133+D152</f>
        <v>3299761712</v>
      </c>
      <c r="E132" s="472"/>
      <c r="F132" s="472"/>
      <c r="G132" s="689"/>
      <c r="H132" s="448"/>
      <c r="I132" s="448"/>
      <c r="J132" s="448"/>
      <c r="K132" s="448"/>
      <c r="L132" s="448"/>
    </row>
    <row r="133" spans="1:12" ht="17.25" thickBot="1">
      <c r="A133" s="522">
        <v>11020601</v>
      </c>
      <c r="B133" s="206"/>
      <c r="C133" s="207" t="s">
        <v>238</v>
      </c>
      <c r="D133" s="244">
        <f>+D134+D140</f>
        <v>528096310</v>
      </c>
      <c r="E133" s="472"/>
      <c r="F133" s="472"/>
      <c r="G133" s="689"/>
      <c r="H133" s="448"/>
      <c r="I133" s="448"/>
      <c r="J133" s="448"/>
      <c r="K133" s="448"/>
      <c r="L133" s="448"/>
    </row>
    <row r="134" spans="1:12" ht="17.25" thickBot="1">
      <c r="A134" s="523">
        <v>1102060101</v>
      </c>
      <c r="B134" s="241"/>
      <c r="C134" s="242" t="s">
        <v>239</v>
      </c>
      <c r="D134" s="243">
        <f>+D135+D138</f>
        <v>496096310</v>
      </c>
      <c r="E134" s="472"/>
      <c r="F134" s="472"/>
      <c r="G134" s="689"/>
      <c r="H134" s="448"/>
      <c r="I134" s="448"/>
      <c r="J134" s="448"/>
      <c r="K134" s="448"/>
      <c r="L134" s="448"/>
    </row>
    <row r="135" spans="1:12">
      <c r="A135" s="518">
        <v>110206010101</v>
      </c>
      <c r="B135" s="94"/>
      <c r="C135" s="75" t="s">
        <v>240</v>
      </c>
      <c r="D135" s="232">
        <f>SUM(D136:D137)</f>
        <v>495996310</v>
      </c>
      <c r="E135" s="472"/>
      <c r="F135" s="472"/>
      <c r="G135" s="689"/>
      <c r="H135" s="448"/>
      <c r="I135" s="448"/>
      <c r="J135" s="448"/>
      <c r="K135" s="448"/>
      <c r="L135" s="448"/>
    </row>
    <row r="136" spans="1:12" ht="15">
      <c r="A136" s="514"/>
      <c r="B136" s="647">
        <v>21601</v>
      </c>
      <c r="C136" s="660" t="s">
        <v>755</v>
      </c>
      <c r="D136" s="644">
        <f>+Proyecto!C63</f>
        <v>495996310</v>
      </c>
      <c r="E136" s="472"/>
      <c r="F136" s="472"/>
      <c r="G136" s="689"/>
      <c r="H136" s="448"/>
      <c r="I136" s="448"/>
      <c r="J136" s="448"/>
      <c r="K136" s="448"/>
      <c r="L136" s="448"/>
    </row>
    <row r="137" spans="1:12" ht="15">
      <c r="A137" s="514"/>
      <c r="B137" s="647">
        <v>22601</v>
      </c>
      <c r="C137" s="660" t="s">
        <v>805</v>
      </c>
      <c r="D137" s="644">
        <v>0</v>
      </c>
      <c r="E137" s="472"/>
      <c r="F137" s="472"/>
      <c r="G137" s="689"/>
      <c r="H137" s="448"/>
      <c r="I137" s="448"/>
      <c r="J137" s="448"/>
      <c r="K137" s="448"/>
      <c r="L137" s="448"/>
    </row>
    <row r="138" spans="1:12">
      <c r="A138" s="513">
        <v>110206010102</v>
      </c>
      <c r="B138" s="90"/>
      <c r="C138" s="68" t="s">
        <v>999</v>
      </c>
      <c r="D138" s="233">
        <f>+D139</f>
        <v>100000</v>
      </c>
      <c r="E138" s="472"/>
      <c r="F138" s="472"/>
      <c r="G138" s="689"/>
      <c r="H138" s="448"/>
      <c r="I138" s="448"/>
      <c r="J138" s="448"/>
      <c r="K138" s="448"/>
      <c r="L138" s="448"/>
    </row>
    <row r="139" spans="1:12" ht="15.75" thickBot="1">
      <c r="A139" s="514"/>
      <c r="B139" s="874">
        <v>1601</v>
      </c>
      <c r="C139" s="873" t="s">
        <v>997</v>
      </c>
      <c r="D139" s="644">
        <v>100000</v>
      </c>
      <c r="E139" s="472"/>
      <c r="F139" s="472"/>
      <c r="G139" s="689"/>
      <c r="H139" s="448"/>
      <c r="I139" s="448"/>
      <c r="J139" s="448"/>
      <c r="K139" s="448"/>
      <c r="L139" s="448"/>
    </row>
    <row r="140" spans="1:12" ht="17.25" thickBot="1">
      <c r="A140" s="524">
        <v>11020602</v>
      </c>
      <c r="B140" s="213"/>
      <c r="C140" s="214" t="s">
        <v>241</v>
      </c>
      <c r="D140" s="237">
        <f>+D141+D146+D148+D150</f>
        <v>32000000</v>
      </c>
      <c r="E140" s="472"/>
      <c r="F140" s="472"/>
      <c r="G140" s="689"/>
      <c r="H140" s="448"/>
      <c r="I140" s="448"/>
      <c r="J140" s="448"/>
      <c r="K140" s="448"/>
      <c r="L140" s="448"/>
    </row>
    <row r="141" spans="1:12" ht="17.25" thickBot="1">
      <c r="A141" s="509">
        <v>1102060201</v>
      </c>
      <c r="B141" s="88"/>
      <c r="C141" s="71" t="s">
        <v>242</v>
      </c>
      <c r="D141" s="231">
        <f>+D142+D144</f>
        <v>31000000</v>
      </c>
      <c r="E141" s="472"/>
      <c r="F141" s="472"/>
      <c r="G141" s="689"/>
      <c r="H141" s="448"/>
      <c r="I141" s="448"/>
      <c r="J141" s="448"/>
      <c r="K141" s="448"/>
      <c r="L141" s="448"/>
    </row>
    <row r="142" spans="1:12">
      <c r="A142" s="513">
        <v>110206020101</v>
      </c>
      <c r="B142" s="90"/>
      <c r="C142" s="68" t="s">
        <v>183</v>
      </c>
      <c r="D142" s="233">
        <f>+D143</f>
        <v>30000000</v>
      </c>
      <c r="E142" s="472"/>
      <c r="F142" s="472"/>
      <c r="G142" s="689"/>
      <c r="H142" s="448"/>
      <c r="I142" s="448"/>
      <c r="J142" s="448"/>
      <c r="K142" s="448"/>
      <c r="L142" s="448"/>
    </row>
    <row r="143" spans="1:12" ht="15">
      <c r="A143" s="513"/>
      <c r="B143" s="641">
        <v>1101</v>
      </c>
      <c r="C143" s="642" t="s">
        <v>754</v>
      </c>
      <c r="D143" s="634">
        <v>30000000</v>
      </c>
      <c r="E143" s="472"/>
      <c r="F143" s="472"/>
      <c r="G143" s="689"/>
      <c r="H143" s="448"/>
      <c r="I143" s="448"/>
      <c r="J143" s="448"/>
      <c r="K143" s="448"/>
      <c r="L143" s="448"/>
    </row>
    <row r="144" spans="1:12">
      <c r="A144" s="513">
        <v>110206020102</v>
      </c>
      <c r="B144" s="91"/>
      <c r="C144" s="67" t="s">
        <v>184</v>
      </c>
      <c r="D144" s="233">
        <f>+D145</f>
        <v>1000000</v>
      </c>
      <c r="E144" s="472"/>
      <c r="F144" s="472"/>
      <c r="G144" s="689"/>
      <c r="H144" s="448"/>
      <c r="I144" s="448"/>
      <c r="J144" s="448"/>
      <c r="K144" s="448"/>
      <c r="L144" s="448"/>
    </row>
    <row r="145" spans="1:12" ht="15.75" thickBot="1">
      <c r="A145" s="515"/>
      <c r="B145" s="637">
        <v>1101</v>
      </c>
      <c r="C145" s="638" t="s">
        <v>754</v>
      </c>
      <c r="D145" s="635">
        <v>1000000</v>
      </c>
      <c r="E145" s="472"/>
      <c r="F145" s="472"/>
      <c r="G145" s="689"/>
      <c r="H145" s="448"/>
      <c r="I145" s="448"/>
      <c r="J145" s="448"/>
      <c r="K145" s="448"/>
      <c r="L145" s="448"/>
    </row>
    <row r="146" spans="1:12">
      <c r="A146" s="513">
        <v>1102060202</v>
      </c>
      <c r="B146" s="90"/>
      <c r="C146" s="68" t="s">
        <v>243</v>
      </c>
      <c r="D146" s="233">
        <f>+D147</f>
        <v>1000000</v>
      </c>
      <c r="E146" s="472"/>
      <c r="F146" s="472"/>
      <c r="G146" s="689"/>
      <c r="H146" s="448"/>
      <c r="I146" s="448"/>
      <c r="J146" s="448"/>
      <c r="K146" s="448"/>
      <c r="L146" s="448"/>
    </row>
    <row r="147" spans="1:12" s="448" customFormat="1" ht="15">
      <c r="A147" s="514"/>
      <c r="B147" s="641">
        <v>1219</v>
      </c>
      <c r="C147" s="642" t="s">
        <v>1030</v>
      </c>
      <c r="D147" s="644">
        <v>1000000</v>
      </c>
      <c r="E147" s="472"/>
      <c r="F147" s="472"/>
      <c r="G147" s="689"/>
    </row>
    <row r="148" spans="1:12">
      <c r="A148" s="514">
        <v>1102060203</v>
      </c>
      <c r="B148" s="93"/>
      <c r="C148" s="66" t="s">
        <v>244</v>
      </c>
      <c r="D148" s="234">
        <f>+D149</f>
        <v>0</v>
      </c>
      <c r="E148" s="472"/>
      <c r="F148" s="472"/>
      <c r="G148" s="689"/>
      <c r="H148" s="448"/>
      <c r="I148" s="448"/>
      <c r="J148" s="448"/>
      <c r="K148" s="448"/>
      <c r="L148" s="448"/>
    </row>
    <row r="149" spans="1:12" ht="15">
      <c r="A149" s="516"/>
      <c r="B149" s="630">
        <v>82101</v>
      </c>
      <c r="C149" s="631" t="s">
        <v>245</v>
      </c>
      <c r="D149" s="646">
        <v>0</v>
      </c>
      <c r="E149" s="472"/>
      <c r="F149" s="472"/>
      <c r="G149" s="689"/>
      <c r="H149" s="448"/>
      <c r="I149" s="448"/>
      <c r="J149" s="448"/>
      <c r="K149" s="448"/>
      <c r="L149" s="448"/>
    </row>
    <row r="150" spans="1:12">
      <c r="A150" s="514">
        <v>1102060204</v>
      </c>
      <c r="B150" s="93"/>
      <c r="C150" s="66" t="s">
        <v>246</v>
      </c>
      <c r="D150" s="60">
        <f>+D151</f>
        <v>0</v>
      </c>
      <c r="E150" s="472"/>
      <c r="F150" s="472"/>
      <c r="G150" s="689"/>
      <c r="H150" s="448"/>
      <c r="I150" s="448"/>
      <c r="J150" s="448"/>
      <c r="K150" s="448"/>
      <c r="L150" s="448"/>
    </row>
    <row r="151" spans="1:12" ht="15.75" thickBot="1">
      <c r="A151" s="520"/>
      <c r="B151" s="637">
        <v>1101</v>
      </c>
      <c r="C151" s="638" t="s">
        <v>754</v>
      </c>
      <c r="D151" s="643">
        <v>0</v>
      </c>
      <c r="E151" s="472"/>
      <c r="F151" s="472"/>
      <c r="G151" s="689"/>
      <c r="H151" s="448"/>
      <c r="I151" s="448"/>
      <c r="J151" s="448"/>
      <c r="K151" s="448"/>
      <c r="L151" s="448"/>
    </row>
    <row r="152" spans="1:12" ht="17.25" thickBot="1">
      <c r="A152" s="525">
        <v>11020603</v>
      </c>
      <c r="B152" s="245"/>
      <c r="C152" s="246" t="s">
        <v>551</v>
      </c>
      <c r="D152" s="247">
        <f>+D153+D214</f>
        <v>2771665402</v>
      </c>
      <c r="E152" s="472"/>
      <c r="F152" s="472"/>
      <c r="G152" s="689"/>
      <c r="H152" s="448"/>
      <c r="I152" s="448"/>
      <c r="J152" s="448"/>
      <c r="K152" s="448"/>
      <c r="L152" s="448"/>
    </row>
    <row r="153" spans="1:12" ht="17.25" thickBot="1">
      <c r="A153" s="526">
        <v>110206031</v>
      </c>
      <c r="B153" s="95"/>
      <c r="C153" s="76" t="s">
        <v>239</v>
      </c>
      <c r="D153" s="77">
        <f>+D154+D184+D208+D211</f>
        <v>2771665402</v>
      </c>
      <c r="E153" s="472"/>
      <c r="F153" s="472"/>
      <c r="G153" s="689"/>
      <c r="H153" s="448"/>
      <c r="I153" s="448"/>
      <c r="J153" s="448"/>
      <c r="K153" s="448"/>
      <c r="L153" s="448"/>
    </row>
    <row r="154" spans="1:12" ht="17.25" thickBot="1">
      <c r="A154" s="526">
        <v>11020603101</v>
      </c>
      <c r="B154" s="88"/>
      <c r="C154" s="71" t="s">
        <v>247</v>
      </c>
      <c r="D154" s="72">
        <f>+D155+D161+D164+D169+D174</f>
        <v>2450765402</v>
      </c>
      <c r="E154" s="472"/>
      <c r="F154" s="472"/>
      <c r="G154" s="689"/>
      <c r="H154" s="448"/>
      <c r="I154" s="448"/>
      <c r="J154" s="448"/>
      <c r="K154" s="448"/>
      <c r="L154" s="448"/>
    </row>
    <row r="155" spans="1:12" ht="17.25" thickBot="1">
      <c r="A155" s="526">
        <v>110206031011</v>
      </c>
      <c r="B155" s="88"/>
      <c r="C155" s="71" t="s">
        <v>554</v>
      </c>
      <c r="D155" s="72">
        <f>+D156</f>
        <v>729502750</v>
      </c>
      <c r="E155" s="472"/>
      <c r="F155" s="472"/>
      <c r="G155" s="689"/>
      <c r="H155" s="448"/>
      <c r="I155" s="448"/>
      <c r="J155" s="448"/>
      <c r="K155" s="448"/>
      <c r="L155" s="448"/>
    </row>
    <row r="156" spans="1:12">
      <c r="A156" s="518">
        <v>11020603101101</v>
      </c>
      <c r="B156" s="94"/>
      <c r="C156" s="75" t="s">
        <v>922</v>
      </c>
      <c r="D156" s="63">
        <f>SUM(D157:D160)</f>
        <v>729502750</v>
      </c>
      <c r="E156" s="472"/>
      <c r="F156" s="472"/>
      <c r="G156" s="689"/>
      <c r="H156" s="448"/>
      <c r="I156" s="448"/>
      <c r="J156" s="448"/>
      <c r="K156" s="448"/>
      <c r="L156" s="448"/>
    </row>
    <row r="157" spans="1:12" ht="15">
      <c r="A157" s="514"/>
      <c r="B157" s="647">
        <v>2120301</v>
      </c>
      <c r="C157" s="648" t="s">
        <v>67</v>
      </c>
      <c r="D157" s="633">
        <f>+Proyecto!C39</f>
        <v>489210750</v>
      </c>
      <c r="E157" s="472"/>
      <c r="F157" s="472"/>
      <c r="G157" s="689"/>
      <c r="H157" s="448"/>
      <c r="I157" s="448"/>
      <c r="J157" s="448"/>
      <c r="K157" s="448"/>
      <c r="L157" s="448"/>
    </row>
    <row r="158" spans="1:12" ht="15">
      <c r="A158" s="514"/>
      <c r="B158" s="641">
        <v>2120302</v>
      </c>
      <c r="C158" s="709" t="s">
        <v>756</v>
      </c>
      <c r="D158" s="633">
        <f>+Proyecto!C40</f>
        <v>240292000</v>
      </c>
      <c r="E158" s="472"/>
      <c r="F158" s="472"/>
      <c r="G158" s="689"/>
      <c r="H158" s="448"/>
      <c r="I158" s="448"/>
      <c r="J158" s="448"/>
      <c r="K158" s="448"/>
      <c r="L158" s="448"/>
    </row>
    <row r="159" spans="1:12" ht="15">
      <c r="A159" s="514"/>
      <c r="B159" s="641">
        <v>2220301</v>
      </c>
      <c r="C159" s="659" t="s">
        <v>814</v>
      </c>
      <c r="D159" s="633">
        <v>0</v>
      </c>
      <c r="E159" s="472"/>
      <c r="F159" s="472"/>
      <c r="G159" s="689"/>
      <c r="H159" s="448"/>
      <c r="I159" s="448"/>
      <c r="J159" s="448"/>
      <c r="K159" s="448"/>
      <c r="L159" s="448"/>
    </row>
    <row r="160" spans="1:12" ht="15.75" thickBot="1">
      <c r="A160" s="520"/>
      <c r="B160" s="649">
        <v>2220302</v>
      </c>
      <c r="C160" s="682" t="s">
        <v>815</v>
      </c>
      <c r="D160" s="643">
        <v>0</v>
      </c>
      <c r="E160" s="472"/>
      <c r="F160" s="472"/>
      <c r="G160" s="689"/>
      <c r="H160" s="448"/>
      <c r="I160" s="448"/>
      <c r="J160" s="448"/>
      <c r="K160" s="448"/>
      <c r="L160" s="448"/>
    </row>
    <row r="161" spans="1:12">
      <c r="A161" s="518">
        <v>110206031012</v>
      </c>
      <c r="B161" s="90"/>
      <c r="C161" s="68" t="s">
        <v>553</v>
      </c>
      <c r="D161" s="59">
        <f>SUM(D162:D163)</f>
        <v>78972429</v>
      </c>
      <c r="E161" s="472"/>
      <c r="F161" s="472"/>
      <c r="G161" s="689"/>
      <c r="H161" s="448"/>
      <c r="I161" s="448"/>
      <c r="J161" s="448"/>
      <c r="K161" s="448"/>
      <c r="L161" s="448"/>
    </row>
    <row r="162" spans="1:12" ht="15">
      <c r="A162" s="514"/>
      <c r="B162" s="647">
        <v>21101</v>
      </c>
      <c r="C162" s="726" t="s">
        <v>68</v>
      </c>
      <c r="D162" s="633">
        <f>+Proyecto!C37</f>
        <v>78972429</v>
      </c>
      <c r="E162" s="472"/>
      <c r="F162" s="472"/>
      <c r="G162" s="689"/>
      <c r="H162" s="448"/>
      <c r="I162" s="448"/>
      <c r="J162" s="448"/>
      <c r="K162" s="448"/>
      <c r="L162" s="448"/>
    </row>
    <row r="163" spans="1:12" ht="15">
      <c r="A163" s="514"/>
      <c r="B163" s="651">
        <v>22101</v>
      </c>
      <c r="C163" s="459" t="s">
        <v>816</v>
      </c>
      <c r="D163" s="636">
        <v>0</v>
      </c>
      <c r="E163" s="472"/>
      <c r="F163" s="472"/>
      <c r="G163" s="689"/>
      <c r="H163" s="448"/>
      <c r="I163" s="448"/>
      <c r="J163" s="448"/>
      <c r="K163" s="448"/>
      <c r="L163" s="448"/>
    </row>
    <row r="164" spans="1:12">
      <c r="A164" s="513">
        <v>110206031013</v>
      </c>
      <c r="B164" s="215"/>
      <c r="C164" s="66" t="s">
        <v>552</v>
      </c>
      <c r="D164" s="61">
        <f>SUM(D165:D168)</f>
        <v>946685524</v>
      </c>
      <c r="E164" s="472"/>
      <c r="F164" s="472"/>
      <c r="G164" s="689"/>
      <c r="H164" s="448"/>
      <c r="I164" s="448"/>
      <c r="J164" s="448"/>
      <c r="K164" s="448"/>
      <c r="L164" s="448"/>
    </row>
    <row r="165" spans="1:12" ht="15">
      <c r="A165" s="514"/>
      <c r="B165" s="647">
        <v>21501</v>
      </c>
      <c r="C165" s="653" t="s">
        <v>248</v>
      </c>
      <c r="D165" s="633">
        <f>+Proyecto!C51</f>
        <v>493181524</v>
      </c>
      <c r="E165" s="472"/>
      <c r="F165" s="472"/>
      <c r="G165" s="689"/>
      <c r="H165" s="448"/>
      <c r="I165" s="448"/>
      <c r="J165" s="448"/>
      <c r="K165" s="448"/>
      <c r="L165" s="448"/>
    </row>
    <row r="166" spans="1:12" ht="15">
      <c r="A166" s="514"/>
      <c r="B166" s="647">
        <v>21502</v>
      </c>
      <c r="C166" s="653" t="s">
        <v>956</v>
      </c>
      <c r="D166" s="633">
        <f>+Proyecto!E51</f>
        <v>182671000</v>
      </c>
      <c r="E166" s="472"/>
      <c r="F166" s="472"/>
      <c r="G166" s="689"/>
      <c r="H166" s="448"/>
      <c r="I166" s="448"/>
      <c r="J166" s="448"/>
      <c r="K166" s="448"/>
      <c r="L166" s="448"/>
    </row>
    <row r="167" spans="1:12" ht="15">
      <c r="A167" s="514"/>
      <c r="B167" s="647">
        <v>21503</v>
      </c>
      <c r="C167" s="653" t="s">
        <v>959</v>
      </c>
      <c r="D167" s="633">
        <f>+Proyecto!E52</f>
        <v>270833000</v>
      </c>
      <c r="E167" s="472"/>
      <c r="F167" s="472"/>
      <c r="G167" s="689"/>
      <c r="H167" s="448"/>
      <c r="I167" s="448"/>
      <c r="J167" s="448"/>
      <c r="K167" s="448"/>
      <c r="L167" s="448"/>
    </row>
    <row r="168" spans="1:12" ht="15.75" thickBot="1">
      <c r="A168" s="515"/>
      <c r="B168" s="667">
        <v>22501</v>
      </c>
      <c r="C168" s="777" t="s">
        <v>817</v>
      </c>
      <c r="D168" s="639">
        <v>0</v>
      </c>
      <c r="E168" s="472"/>
      <c r="F168" s="472"/>
      <c r="G168" s="689"/>
      <c r="H168" s="448"/>
      <c r="I168" s="448"/>
      <c r="J168" s="448"/>
      <c r="K168" s="448"/>
      <c r="L168" s="448"/>
    </row>
    <row r="169" spans="1:12" ht="17.25" thickBot="1">
      <c r="A169" s="509">
        <v>110206031014</v>
      </c>
      <c r="B169" s="88"/>
      <c r="C169" s="71" t="s">
        <v>249</v>
      </c>
      <c r="D169" s="72">
        <f>+D170+D172</f>
        <v>0</v>
      </c>
      <c r="E169" s="472"/>
      <c r="F169" s="472"/>
      <c r="G169" s="689"/>
      <c r="H169" s="448"/>
      <c r="I169" s="448"/>
      <c r="J169" s="448"/>
      <c r="K169" s="448"/>
      <c r="L169" s="448"/>
    </row>
    <row r="170" spans="1:12">
      <c r="A170" s="513">
        <v>11020603101401</v>
      </c>
      <c r="B170" s="90"/>
      <c r="C170" s="68" t="s">
        <v>250</v>
      </c>
      <c r="D170" s="59">
        <f>+D171</f>
        <v>0</v>
      </c>
      <c r="E170" s="472"/>
      <c r="F170" s="472"/>
      <c r="G170" s="689"/>
      <c r="H170" s="448"/>
      <c r="I170" s="448"/>
      <c r="J170" s="448"/>
      <c r="K170" s="448"/>
      <c r="L170" s="448"/>
    </row>
    <row r="171" spans="1:12" ht="15">
      <c r="A171" s="514"/>
      <c r="B171" s="645">
        <v>23201</v>
      </c>
      <c r="C171" s="652" t="s">
        <v>555</v>
      </c>
      <c r="D171" s="640">
        <v>0</v>
      </c>
      <c r="E171" s="472"/>
      <c r="F171" s="472"/>
      <c r="G171" s="689"/>
      <c r="H171" s="448"/>
      <c r="I171" s="448"/>
      <c r="J171" s="448"/>
      <c r="K171" s="448"/>
      <c r="L171" s="448"/>
    </row>
    <row r="172" spans="1:12">
      <c r="A172" s="513">
        <v>11020603101402</v>
      </c>
      <c r="B172" s="215"/>
      <c r="C172" s="66" t="s">
        <v>251</v>
      </c>
      <c r="D172" s="60">
        <f>+D173</f>
        <v>0</v>
      </c>
      <c r="E172" s="472"/>
      <c r="F172" s="472"/>
      <c r="G172" s="689"/>
      <c r="H172" s="448"/>
      <c r="I172" s="448"/>
      <c r="J172" s="448"/>
      <c r="K172" s="448"/>
      <c r="L172" s="448"/>
    </row>
    <row r="173" spans="1:12" ht="15.75" thickBot="1">
      <c r="A173" s="516"/>
      <c r="B173" s="651">
        <v>23101</v>
      </c>
      <c r="C173" s="652" t="s">
        <v>252</v>
      </c>
      <c r="D173" s="636">
        <v>0</v>
      </c>
      <c r="E173" s="472"/>
      <c r="F173" s="472"/>
      <c r="G173" s="689"/>
      <c r="H173" s="448"/>
      <c r="I173" s="448"/>
      <c r="J173" s="448"/>
      <c r="K173" s="448"/>
      <c r="L173" s="448"/>
    </row>
    <row r="174" spans="1:12" ht="17.25" thickBot="1">
      <c r="A174" s="527">
        <v>110206031015</v>
      </c>
      <c r="B174" s="239"/>
      <c r="C174" s="240" t="s">
        <v>253</v>
      </c>
      <c r="D174" s="249">
        <f>+D175+D178+D181</f>
        <v>695604699</v>
      </c>
      <c r="E174" s="472"/>
      <c r="F174" s="472"/>
      <c r="G174" s="689"/>
      <c r="H174" s="448"/>
      <c r="I174" s="448"/>
      <c r="J174" s="448"/>
      <c r="K174" s="448"/>
      <c r="L174" s="448"/>
    </row>
    <row r="175" spans="1:12">
      <c r="A175" s="513">
        <v>11020603101501</v>
      </c>
      <c r="B175" s="90"/>
      <c r="C175" s="68" t="s">
        <v>254</v>
      </c>
      <c r="D175" s="59">
        <f>SUM(D176:D177)</f>
        <v>72627687</v>
      </c>
      <c r="E175" s="472"/>
      <c r="F175" s="472"/>
      <c r="G175" s="689"/>
      <c r="H175" s="448"/>
      <c r="I175" s="448"/>
      <c r="J175" s="448"/>
      <c r="K175" s="448"/>
      <c r="L175" s="448"/>
    </row>
    <row r="176" spans="1:12" ht="15">
      <c r="A176" s="514"/>
      <c r="B176" s="647">
        <v>21602</v>
      </c>
      <c r="C176" s="653" t="s">
        <v>255</v>
      </c>
      <c r="D176" s="633">
        <f>+Proyecto!C65</f>
        <v>72627687</v>
      </c>
      <c r="E176" s="472"/>
      <c r="F176" s="472"/>
      <c r="G176" s="689"/>
      <c r="H176" s="448"/>
      <c r="I176" s="448"/>
      <c r="J176" s="448"/>
      <c r="K176" s="448"/>
      <c r="L176" s="448"/>
    </row>
    <row r="177" spans="1:12" ht="15">
      <c r="A177" s="514"/>
      <c r="B177" s="647">
        <v>22602</v>
      </c>
      <c r="C177" s="660" t="s">
        <v>818</v>
      </c>
      <c r="D177" s="633">
        <v>0</v>
      </c>
      <c r="E177" s="472"/>
      <c r="F177" s="472"/>
      <c r="G177" s="689"/>
      <c r="H177" s="448"/>
      <c r="I177" s="448"/>
      <c r="J177" s="448"/>
      <c r="K177" s="448"/>
      <c r="L177" s="448"/>
    </row>
    <row r="178" spans="1:12">
      <c r="A178" s="514">
        <v>11020603101502</v>
      </c>
      <c r="B178" s="93"/>
      <c r="C178" s="66" t="s">
        <v>256</v>
      </c>
      <c r="D178" s="60">
        <f>SUM(D179:D180)</f>
        <v>54470765</v>
      </c>
      <c r="E178" s="472"/>
      <c r="F178" s="472"/>
      <c r="G178" s="689"/>
      <c r="H178" s="448"/>
      <c r="I178" s="448"/>
      <c r="J178" s="448"/>
      <c r="K178" s="448"/>
      <c r="L178" s="448"/>
    </row>
    <row r="179" spans="1:12" ht="15">
      <c r="A179" s="514"/>
      <c r="B179" s="647">
        <v>21603</v>
      </c>
      <c r="C179" s="653" t="s">
        <v>257</v>
      </c>
      <c r="D179" s="633">
        <f>+Proyecto!C66</f>
        <v>54470765</v>
      </c>
      <c r="E179" s="472"/>
      <c r="F179" s="472"/>
      <c r="G179" s="689"/>
      <c r="H179" s="448"/>
      <c r="I179" s="448"/>
      <c r="J179" s="448"/>
      <c r="K179" s="448"/>
      <c r="L179" s="448"/>
    </row>
    <row r="180" spans="1:12" ht="15">
      <c r="A180" s="514"/>
      <c r="B180" s="647">
        <v>22603</v>
      </c>
      <c r="C180" s="659" t="s">
        <v>819</v>
      </c>
      <c r="D180" s="633">
        <v>0</v>
      </c>
      <c r="E180" s="472"/>
      <c r="F180" s="472"/>
      <c r="G180" s="689"/>
      <c r="H180" s="448"/>
      <c r="I180" s="448"/>
      <c r="J180" s="448"/>
      <c r="K180" s="448"/>
      <c r="L180" s="448"/>
    </row>
    <row r="181" spans="1:12">
      <c r="A181" s="513">
        <v>11020603101503</v>
      </c>
      <c r="B181" s="90"/>
      <c r="C181" s="68" t="s">
        <v>258</v>
      </c>
      <c r="D181" s="59">
        <f>SUM(D182:D183)</f>
        <v>568506247</v>
      </c>
      <c r="E181" s="930"/>
      <c r="F181" s="472"/>
      <c r="G181" s="689"/>
      <c r="H181" s="448"/>
      <c r="I181" s="448"/>
      <c r="J181" s="448"/>
      <c r="K181" s="448"/>
      <c r="L181" s="448"/>
    </row>
    <row r="182" spans="1:12" ht="15">
      <c r="A182" s="514"/>
      <c r="B182" s="647">
        <v>21604</v>
      </c>
      <c r="C182" s="660" t="s">
        <v>757</v>
      </c>
      <c r="D182" s="633">
        <f>+Proyecto!C67</f>
        <v>568506247</v>
      </c>
      <c r="E182" s="931"/>
      <c r="F182" s="472"/>
      <c r="G182" s="689"/>
      <c r="H182" s="448"/>
      <c r="I182" s="448"/>
      <c r="J182" s="448"/>
      <c r="K182" s="448"/>
      <c r="L182" s="448"/>
    </row>
    <row r="183" spans="1:12" ht="15.75" thickBot="1">
      <c r="A183" s="520"/>
      <c r="B183" s="654">
        <v>22604</v>
      </c>
      <c r="C183" s="459" t="s">
        <v>820</v>
      </c>
      <c r="D183" s="643">
        <v>0</v>
      </c>
      <c r="E183" s="472"/>
      <c r="F183" s="472"/>
      <c r="G183" s="689"/>
      <c r="H183" s="448"/>
      <c r="I183" s="448"/>
      <c r="J183" s="448"/>
      <c r="K183" s="448"/>
      <c r="L183" s="448"/>
    </row>
    <row r="184" spans="1:12" ht="17.25" thickBot="1">
      <c r="A184" s="509">
        <v>11020603102</v>
      </c>
      <c r="B184" s="88"/>
      <c r="C184" s="71" t="s">
        <v>259</v>
      </c>
      <c r="D184" s="231">
        <f>+D185+D187+D189</f>
        <v>0</v>
      </c>
      <c r="E184" s="472"/>
      <c r="F184" s="472"/>
      <c r="G184" s="689"/>
      <c r="H184" s="448"/>
      <c r="I184" s="448"/>
      <c r="J184" s="448"/>
      <c r="K184" s="448"/>
      <c r="L184" s="448"/>
    </row>
    <row r="185" spans="1:12">
      <c r="A185" s="513">
        <v>1102060310201</v>
      </c>
      <c r="B185" s="90"/>
      <c r="C185" s="68" t="s">
        <v>260</v>
      </c>
      <c r="D185" s="233">
        <f>+D186</f>
        <v>0</v>
      </c>
      <c r="E185" s="472"/>
      <c r="F185" s="472"/>
      <c r="G185" s="689"/>
      <c r="H185" s="448"/>
      <c r="I185" s="448"/>
      <c r="J185" s="448"/>
      <c r="K185" s="448"/>
      <c r="L185" s="448"/>
    </row>
    <row r="186" spans="1:12" ht="15">
      <c r="A186" s="514"/>
      <c r="B186" s="651">
        <v>81101</v>
      </c>
      <c r="C186" s="652" t="s">
        <v>261</v>
      </c>
      <c r="D186" s="655">
        <v>0</v>
      </c>
      <c r="E186" s="472"/>
      <c r="F186" s="472"/>
      <c r="G186" s="689"/>
      <c r="H186" s="448"/>
      <c r="I186" s="448"/>
      <c r="J186" s="448"/>
      <c r="K186" s="448"/>
      <c r="L186" s="448"/>
    </row>
    <row r="187" spans="1:12">
      <c r="A187" s="513">
        <v>1102060310202</v>
      </c>
      <c r="B187" s="215"/>
      <c r="C187" s="66" t="s">
        <v>262</v>
      </c>
      <c r="D187" s="234">
        <f>+D188</f>
        <v>0</v>
      </c>
      <c r="E187" s="472"/>
      <c r="F187" s="472"/>
      <c r="G187" s="689"/>
      <c r="H187" s="448"/>
      <c r="I187" s="448"/>
      <c r="J187" s="448"/>
      <c r="K187" s="448"/>
      <c r="L187" s="448"/>
    </row>
    <row r="188" spans="1:12" ht="15.75" thickBot="1">
      <c r="A188" s="516"/>
      <c r="B188" s="651">
        <v>81101</v>
      </c>
      <c r="C188" s="652" t="s">
        <v>261</v>
      </c>
      <c r="D188" s="655">
        <v>0</v>
      </c>
      <c r="E188" s="472"/>
      <c r="F188" s="472"/>
      <c r="G188" s="689"/>
      <c r="H188" s="448"/>
      <c r="I188" s="448"/>
      <c r="J188" s="448"/>
      <c r="K188" s="448"/>
      <c r="L188" s="448"/>
    </row>
    <row r="189" spans="1:12" ht="17.25" thickBot="1">
      <c r="A189" s="509">
        <v>1102060310203</v>
      </c>
      <c r="B189" s="88"/>
      <c r="C189" s="71" t="s">
        <v>560</v>
      </c>
      <c r="D189" s="231">
        <f>+D190+D192+D194+D196+D198+D200+D207+D202+D204+D206</f>
        <v>0</v>
      </c>
      <c r="E189" s="472"/>
      <c r="F189" s="472"/>
      <c r="G189" s="689"/>
      <c r="H189" s="448"/>
      <c r="I189" s="448"/>
      <c r="J189" s="448"/>
      <c r="K189" s="448"/>
      <c r="L189" s="448"/>
    </row>
    <row r="190" spans="1:12">
      <c r="A190" s="519">
        <v>110206031020301</v>
      </c>
      <c r="B190" s="92"/>
      <c r="C190" s="73" t="s">
        <v>263</v>
      </c>
      <c r="D190" s="236">
        <f>+D191</f>
        <v>0</v>
      </c>
      <c r="E190" s="472"/>
      <c r="F190" s="472"/>
      <c r="G190" s="689"/>
      <c r="H190" s="448"/>
      <c r="I190" s="448"/>
      <c r="J190" s="448"/>
      <c r="K190" s="448"/>
      <c r="L190" s="448"/>
    </row>
    <row r="191" spans="1:12" ht="15">
      <c r="A191" s="514"/>
      <c r="B191" s="641">
        <v>81101</v>
      </c>
      <c r="C191" s="653" t="s">
        <v>261</v>
      </c>
      <c r="D191" s="644">
        <v>0</v>
      </c>
      <c r="E191" s="472"/>
      <c r="F191" s="472"/>
      <c r="G191" s="689"/>
      <c r="H191" s="448"/>
      <c r="I191" s="448"/>
      <c r="J191" s="448"/>
      <c r="K191" s="448"/>
      <c r="L191" s="448"/>
    </row>
    <row r="192" spans="1:12">
      <c r="A192" s="519">
        <v>110206031020302</v>
      </c>
      <c r="B192" s="93"/>
      <c r="C192" s="66" t="s">
        <v>264</v>
      </c>
      <c r="D192" s="234">
        <f>+D193</f>
        <v>0</v>
      </c>
      <c r="E192" s="472"/>
      <c r="F192" s="472"/>
      <c r="G192" s="689"/>
      <c r="H192" s="448"/>
      <c r="I192" s="448"/>
      <c r="J192" s="448"/>
      <c r="K192" s="448"/>
      <c r="L192" s="448"/>
    </row>
    <row r="193" spans="1:12" ht="15">
      <c r="A193" s="514"/>
      <c r="B193" s="647">
        <v>81101</v>
      </c>
      <c r="C193" s="653" t="s">
        <v>261</v>
      </c>
      <c r="D193" s="644">
        <v>0</v>
      </c>
      <c r="E193" s="472"/>
      <c r="F193" s="472"/>
      <c r="G193" s="689"/>
      <c r="H193" s="448"/>
      <c r="I193" s="448"/>
      <c r="J193" s="448"/>
      <c r="K193" s="448"/>
      <c r="L193" s="448"/>
    </row>
    <row r="194" spans="1:12">
      <c r="A194" s="519">
        <v>110206031020303</v>
      </c>
      <c r="B194" s="93"/>
      <c r="C194" s="66" t="s">
        <v>265</v>
      </c>
      <c r="D194" s="234">
        <f>+D195</f>
        <v>0</v>
      </c>
      <c r="E194" s="472"/>
      <c r="F194" s="472"/>
      <c r="G194" s="689"/>
      <c r="H194" s="448"/>
      <c r="I194" s="448"/>
      <c r="J194" s="448"/>
      <c r="K194" s="448"/>
      <c r="L194" s="448"/>
    </row>
    <row r="195" spans="1:12" ht="15">
      <c r="A195" s="514"/>
      <c r="B195" s="651">
        <v>81101</v>
      </c>
      <c r="C195" s="652" t="s">
        <v>261</v>
      </c>
      <c r="D195" s="644">
        <v>0</v>
      </c>
      <c r="E195" s="472"/>
      <c r="F195" s="472"/>
      <c r="G195" s="689"/>
      <c r="H195" s="448"/>
      <c r="I195" s="448"/>
      <c r="J195" s="448"/>
      <c r="K195" s="448"/>
      <c r="L195" s="448"/>
    </row>
    <row r="196" spans="1:12">
      <c r="A196" s="519">
        <v>110206031020304</v>
      </c>
      <c r="B196" s="93"/>
      <c r="C196" s="66" t="s">
        <v>266</v>
      </c>
      <c r="D196" s="234">
        <f>+D197</f>
        <v>0</v>
      </c>
      <c r="E196" s="472"/>
      <c r="F196" s="472"/>
      <c r="G196" s="689"/>
      <c r="H196" s="448"/>
      <c r="I196" s="448"/>
      <c r="J196" s="448"/>
      <c r="K196" s="448"/>
      <c r="L196" s="448"/>
    </row>
    <row r="197" spans="1:12" ht="15">
      <c r="A197" s="514"/>
      <c r="B197" s="651">
        <v>81101</v>
      </c>
      <c r="C197" s="652" t="s">
        <v>261</v>
      </c>
      <c r="D197" s="644">
        <v>0</v>
      </c>
      <c r="E197" s="472"/>
      <c r="F197" s="472"/>
      <c r="G197" s="689"/>
      <c r="H197" s="448"/>
      <c r="I197" s="448"/>
      <c r="J197" s="448"/>
      <c r="K197" s="448"/>
      <c r="L197" s="448"/>
    </row>
    <row r="198" spans="1:12">
      <c r="A198" s="519">
        <v>110206031020305</v>
      </c>
      <c r="B198" s="93"/>
      <c r="C198" s="66" t="s">
        <v>267</v>
      </c>
      <c r="D198" s="234">
        <f>+D199</f>
        <v>0</v>
      </c>
      <c r="E198" s="472"/>
      <c r="F198" s="472"/>
      <c r="G198" s="689"/>
      <c r="H198" s="448"/>
      <c r="I198" s="448"/>
      <c r="J198" s="448"/>
      <c r="K198" s="448"/>
      <c r="L198" s="448"/>
    </row>
    <row r="199" spans="1:12" ht="15">
      <c r="A199" s="514"/>
      <c r="B199" s="651">
        <v>81101</v>
      </c>
      <c r="C199" s="652" t="s">
        <v>261</v>
      </c>
      <c r="D199" s="644">
        <v>0</v>
      </c>
      <c r="E199" s="472"/>
      <c r="F199" s="472"/>
      <c r="G199" s="689"/>
      <c r="H199" s="448"/>
      <c r="I199" s="448"/>
      <c r="J199" s="448"/>
      <c r="K199" s="448"/>
      <c r="L199" s="448"/>
    </row>
    <row r="200" spans="1:12">
      <c r="A200" s="519">
        <v>110206031020306</v>
      </c>
      <c r="B200" s="93"/>
      <c r="C200" s="66" t="s">
        <v>268</v>
      </c>
      <c r="D200" s="234">
        <f>+D201</f>
        <v>0</v>
      </c>
      <c r="E200" s="472"/>
      <c r="F200" s="472"/>
      <c r="G200" s="689"/>
      <c r="H200" s="448"/>
      <c r="I200" s="448"/>
      <c r="J200" s="448"/>
      <c r="K200" s="448"/>
      <c r="L200" s="448"/>
    </row>
    <row r="201" spans="1:12" ht="15">
      <c r="A201" s="514"/>
      <c r="B201" s="651">
        <v>81101</v>
      </c>
      <c r="C201" s="652" t="s">
        <v>261</v>
      </c>
      <c r="D201" s="646">
        <v>0</v>
      </c>
      <c r="E201" s="472"/>
      <c r="F201" s="472"/>
      <c r="G201" s="689"/>
      <c r="H201" s="448"/>
      <c r="I201" s="448"/>
      <c r="J201" s="448"/>
      <c r="K201" s="448"/>
      <c r="L201" s="448"/>
    </row>
    <row r="202" spans="1:12">
      <c r="A202" s="519">
        <v>110206031020307</v>
      </c>
      <c r="B202" s="215"/>
      <c r="C202" s="66" t="s">
        <v>692</v>
      </c>
      <c r="D202" s="234">
        <f>+D203</f>
        <v>0</v>
      </c>
      <c r="E202" s="472"/>
      <c r="F202" s="472"/>
      <c r="G202" s="689"/>
      <c r="H202" s="448"/>
      <c r="I202" s="448"/>
      <c r="J202" s="448"/>
      <c r="K202" s="448"/>
      <c r="L202" s="448"/>
    </row>
    <row r="203" spans="1:12" ht="15">
      <c r="A203" s="514"/>
      <c r="B203" s="647">
        <v>81101</v>
      </c>
      <c r="C203" s="653" t="s">
        <v>261</v>
      </c>
      <c r="D203" s="644">
        <v>0</v>
      </c>
      <c r="E203" s="472"/>
      <c r="F203" s="472"/>
      <c r="G203" s="689"/>
      <c r="H203" s="448"/>
      <c r="I203" s="448"/>
      <c r="J203" s="448"/>
      <c r="K203" s="448"/>
      <c r="L203" s="448"/>
    </row>
    <row r="204" spans="1:12">
      <c r="A204" s="519">
        <v>110206031020308</v>
      </c>
      <c r="B204" s="215"/>
      <c r="C204" s="66" t="s">
        <v>693</v>
      </c>
      <c r="D204" s="234">
        <f>+D205</f>
        <v>0</v>
      </c>
      <c r="E204" s="472"/>
      <c r="F204" s="472"/>
      <c r="G204" s="689"/>
      <c r="H204" s="448"/>
      <c r="I204" s="448"/>
      <c r="J204" s="448"/>
      <c r="K204" s="448"/>
      <c r="L204" s="448"/>
    </row>
    <row r="205" spans="1:12" ht="15">
      <c r="A205" s="514"/>
      <c r="B205" s="647">
        <v>81101</v>
      </c>
      <c r="C205" s="653" t="s">
        <v>261</v>
      </c>
      <c r="D205" s="644">
        <v>0</v>
      </c>
      <c r="E205" s="472"/>
      <c r="F205" s="472"/>
      <c r="G205" s="689"/>
      <c r="H205" s="448"/>
      <c r="I205" s="448"/>
      <c r="J205" s="448"/>
      <c r="K205" s="448"/>
      <c r="L205" s="448"/>
    </row>
    <row r="206" spans="1:12">
      <c r="A206" s="519">
        <v>110206031020309</v>
      </c>
      <c r="B206" s="215"/>
      <c r="C206" s="66" t="s">
        <v>758</v>
      </c>
      <c r="D206" s="234">
        <f>+D207</f>
        <v>0</v>
      </c>
      <c r="E206" s="472"/>
      <c r="F206" s="472"/>
      <c r="G206" s="689"/>
      <c r="H206" s="448"/>
      <c r="I206" s="448"/>
      <c r="J206" s="448"/>
      <c r="K206" s="448"/>
      <c r="L206" s="448"/>
    </row>
    <row r="207" spans="1:12" ht="15.75" thickBot="1">
      <c r="A207" s="514"/>
      <c r="B207" s="647">
        <v>81101</v>
      </c>
      <c r="C207" s="653" t="s">
        <v>261</v>
      </c>
      <c r="D207" s="644">
        <v>0</v>
      </c>
      <c r="E207" s="472"/>
      <c r="F207" s="472"/>
      <c r="G207" s="689"/>
      <c r="H207" s="448"/>
      <c r="I207" s="448"/>
      <c r="J207" s="448"/>
      <c r="K207" s="448"/>
      <c r="L207" s="448"/>
    </row>
    <row r="208" spans="1:12" ht="17.25" thickBot="1">
      <c r="A208" s="509">
        <v>11020603103</v>
      </c>
      <c r="B208" s="88"/>
      <c r="C208" s="430" t="s">
        <v>269</v>
      </c>
      <c r="D208" s="231">
        <f>+D209</f>
        <v>320000000</v>
      </c>
      <c r="E208" s="472"/>
      <c r="F208" s="472"/>
      <c r="G208" s="689"/>
      <c r="H208" s="448"/>
      <c r="I208" s="448"/>
      <c r="J208" s="448"/>
      <c r="K208" s="448"/>
      <c r="L208" s="448"/>
    </row>
    <row r="209" spans="1:12">
      <c r="A209" s="518">
        <v>1102060310301</v>
      </c>
      <c r="B209" s="94"/>
      <c r="C209" s="431" t="s">
        <v>270</v>
      </c>
      <c r="D209" s="232">
        <f>+D210</f>
        <v>320000000</v>
      </c>
      <c r="E209" s="472"/>
      <c r="F209" s="472"/>
      <c r="G209" s="689"/>
      <c r="H209" s="448"/>
      <c r="I209" s="448"/>
      <c r="J209" s="448"/>
      <c r="K209" s="448"/>
      <c r="L209" s="448"/>
    </row>
    <row r="210" spans="1:12" ht="15.75" thickBot="1">
      <c r="A210" s="514"/>
      <c r="B210" s="647">
        <v>1103</v>
      </c>
      <c r="C210" s="653" t="s">
        <v>271</v>
      </c>
      <c r="D210" s="644">
        <v>320000000</v>
      </c>
      <c r="E210" s="472"/>
      <c r="F210" s="472"/>
      <c r="G210" s="689"/>
      <c r="H210" s="448"/>
      <c r="I210" s="448"/>
      <c r="J210" s="448"/>
      <c r="K210" s="448"/>
      <c r="L210" s="448"/>
    </row>
    <row r="211" spans="1:12" ht="17.25" thickBot="1">
      <c r="A211" s="509">
        <v>11020603104</v>
      </c>
      <c r="B211" s="88"/>
      <c r="C211" s="430" t="s">
        <v>1000</v>
      </c>
      <c r="D211" s="231">
        <f>+D212</f>
        <v>900000</v>
      </c>
      <c r="E211" s="472"/>
      <c r="F211" s="472"/>
      <c r="G211" s="689"/>
      <c r="H211" s="448"/>
      <c r="I211" s="448"/>
      <c r="J211" s="448"/>
      <c r="K211" s="448"/>
      <c r="L211" s="448"/>
    </row>
    <row r="212" spans="1:12">
      <c r="A212" s="518">
        <v>1102060310401</v>
      </c>
      <c r="B212" s="94"/>
      <c r="C212" s="431" t="s">
        <v>1001</v>
      </c>
      <c r="D212" s="232">
        <f>+D213</f>
        <v>900000</v>
      </c>
      <c r="E212" s="472"/>
      <c r="F212" s="472"/>
      <c r="G212" s="689"/>
      <c r="H212" s="448"/>
      <c r="I212" s="448"/>
      <c r="J212" s="448"/>
      <c r="K212" s="448"/>
      <c r="L212" s="448"/>
    </row>
    <row r="213" spans="1:12" ht="15.75" thickBot="1">
      <c r="A213" s="514"/>
      <c r="B213" s="874">
        <v>1602</v>
      </c>
      <c r="C213" s="873" t="s">
        <v>998</v>
      </c>
      <c r="D213" s="644">
        <v>900000</v>
      </c>
      <c r="E213" s="472"/>
      <c r="F213" s="472"/>
      <c r="G213" s="689"/>
      <c r="H213" s="448"/>
      <c r="I213" s="448"/>
      <c r="J213" s="448"/>
      <c r="K213" s="448"/>
      <c r="L213" s="448"/>
    </row>
    <row r="214" spans="1:12" ht="17.25" thickBot="1">
      <c r="A214" s="526">
        <v>110206032</v>
      </c>
      <c r="B214" s="88"/>
      <c r="C214" s="71" t="s">
        <v>921</v>
      </c>
      <c r="D214" s="231">
        <f>+D215+D217+D219+D221+D223+D225+D227+D229+D231+D233+D235</f>
        <v>0</v>
      </c>
      <c r="E214" s="472"/>
      <c r="F214" s="472"/>
      <c r="G214" s="689"/>
      <c r="H214" s="448"/>
      <c r="I214" s="448"/>
      <c r="J214" s="448"/>
      <c r="K214" s="448"/>
      <c r="L214" s="448"/>
    </row>
    <row r="215" spans="1:12">
      <c r="A215" s="518">
        <v>11020603201</v>
      </c>
      <c r="B215" s="94"/>
      <c r="C215" s="75" t="s">
        <v>262</v>
      </c>
      <c r="D215" s="232">
        <f>+D216</f>
        <v>0</v>
      </c>
      <c r="E215" s="472"/>
      <c r="F215" s="472"/>
      <c r="G215" s="689"/>
      <c r="H215" s="448"/>
      <c r="I215" s="448"/>
      <c r="J215" s="448"/>
      <c r="K215" s="448"/>
      <c r="L215" s="448"/>
    </row>
    <row r="216" spans="1:12" ht="15">
      <c r="A216" s="514"/>
      <c r="B216" s="647">
        <v>82101</v>
      </c>
      <c r="C216" s="642" t="s">
        <v>245</v>
      </c>
      <c r="D216" s="644">
        <v>0</v>
      </c>
      <c r="E216" s="472"/>
      <c r="F216" s="472"/>
      <c r="G216" s="689"/>
      <c r="H216" s="448"/>
      <c r="I216" s="448"/>
      <c r="J216" s="448"/>
      <c r="K216" s="448"/>
      <c r="L216" s="448"/>
    </row>
    <row r="217" spans="1:12">
      <c r="A217" s="514">
        <v>11020603202</v>
      </c>
      <c r="B217" s="93"/>
      <c r="C217" s="66" t="s">
        <v>260</v>
      </c>
      <c r="D217" s="234">
        <f>+D218</f>
        <v>0</v>
      </c>
      <c r="E217" s="472"/>
      <c r="F217" s="472"/>
      <c r="G217" s="689"/>
      <c r="H217" s="448"/>
      <c r="I217" s="448"/>
      <c r="J217" s="448"/>
      <c r="K217" s="448"/>
      <c r="L217" s="448"/>
    </row>
    <row r="218" spans="1:12" ht="15">
      <c r="A218" s="514"/>
      <c r="B218" s="647">
        <v>82101</v>
      </c>
      <c r="C218" s="642" t="s">
        <v>245</v>
      </c>
      <c r="D218" s="644">
        <v>0</v>
      </c>
      <c r="E218" s="472"/>
      <c r="F218" s="472"/>
      <c r="G218" s="689"/>
      <c r="H218" s="448"/>
      <c r="I218" s="448"/>
      <c r="J218" s="448"/>
      <c r="K218" s="448"/>
      <c r="L218" s="448"/>
    </row>
    <row r="219" spans="1:12">
      <c r="A219" s="514">
        <v>11020603203</v>
      </c>
      <c r="B219" s="93"/>
      <c r="C219" s="66" t="s">
        <v>694</v>
      </c>
      <c r="D219" s="234">
        <f>+D220</f>
        <v>0</v>
      </c>
      <c r="E219" s="472"/>
      <c r="F219" s="472"/>
      <c r="G219" s="689"/>
      <c r="H219" s="448"/>
      <c r="I219" s="448"/>
      <c r="J219" s="448"/>
      <c r="K219" s="448"/>
      <c r="L219" s="448"/>
    </row>
    <row r="220" spans="1:12" ht="15">
      <c r="A220" s="514"/>
      <c r="B220" s="647">
        <v>82101</v>
      </c>
      <c r="C220" s="642" t="s">
        <v>245</v>
      </c>
      <c r="D220" s="644">
        <v>0</v>
      </c>
      <c r="E220" s="472"/>
      <c r="F220" s="472"/>
      <c r="G220" s="689"/>
      <c r="H220" s="448"/>
      <c r="I220" s="448"/>
      <c r="J220" s="448"/>
      <c r="K220" s="448"/>
      <c r="L220" s="448"/>
    </row>
    <row r="221" spans="1:12">
      <c r="A221" s="514">
        <v>11020603204</v>
      </c>
      <c r="B221" s="93"/>
      <c r="C221" s="66" t="s">
        <v>695</v>
      </c>
      <c r="D221" s="234">
        <f>+D222</f>
        <v>0</v>
      </c>
      <c r="E221" s="472"/>
      <c r="F221" s="472"/>
      <c r="G221" s="689"/>
      <c r="H221" s="448"/>
      <c r="I221" s="448"/>
      <c r="J221" s="448"/>
      <c r="K221" s="448"/>
      <c r="L221" s="448"/>
    </row>
    <row r="222" spans="1:12" ht="15">
      <c r="A222" s="514"/>
      <c r="B222" s="647">
        <v>82101</v>
      </c>
      <c r="C222" s="642" t="s">
        <v>245</v>
      </c>
      <c r="D222" s="644">
        <v>0</v>
      </c>
      <c r="E222" s="472"/>
      <c r="F222" s="472"/>
      <c r="G222" s="689"/>
      <c r="H222" s="448"/>
      <c r="I222" s="448"/>
      <c r="J222" s="448"/>
      <c r="K222" s="448"/>
      <c r="L222" s="448"/>
    </row>
    <row r="223" spans="1:12">
      <c r="A223" s="514">
        <v>11020603205</v>
      </c>
      <c r="B223" s="93"/>
      <c r="C223" s="66" t="s">
        <v>696</v>
      </c>
      <c r="D223" s="234">
        <f>+D224</f>
        <v>0</v>
      </c>
      <c r="E223" s="472"/>
      <c r="F223" s="472"/>
      <c r="G223" s="689"/>
      <c r="H223" s="448"/>
      <c r="I223" s="448"/>
      <c r="J223" s="448"/>
      <c r="K223" s="448"/>
      <c r="L223" s="448"/>
    </row>
    <row r="224" spans="1:12" ht="15">
      <c r="A224" s="514"/>
      <c r="B224" s="647">
        <v>82101</v>
      </c>
      <c r="C224" s="642" t="s">
        <v>245</v>
      </c>
      <c r="D224" s="644">
        <v>0</v>
      </c>
      <c r="E224" s="472"/>
      <c r="F224" s="472"/>
      <c r="G224" s="689"/>
      <c r="H224" s="448"/>
      <c r="I224" s="448"/>
      <c r="J224" s="448"/>
      <c r="K224" s="448"/>
      <c r="L224" s="448"/>
    </row>
    <row r="225" spans="1:12">
      <c r="A225" s="514">
        <v>11020603206</v>
      </c>
      <c r="B225" s="93"/>
      <c r="C225" s="66" t="s">
        <v>697</v>
      </c>
      <c r="D225" s="234">
        <f>+D226</f>
        <v>0</v>
      </c>
      <c r="E225" s="472"/>
      <c r="F225" s="472"/>
      <c r="G225" s="689"/>
      <c r="H225" s="448"/>
      <c r="I225" s="448"/>
      <c r="J225" s="448"/>
      <c r="K225" s="448"/>
      <c r="L225" s="448"/>
    </row>
    <row r="226" spans="1:12" ht="15">
      <c r="A226" s="514"/>
      <c r="B226" s="647">
        <v>82101</v>
      </c>
      <c r="C226" s="642" t="s">
        <v>245</v>
      </c>
      <c r="D226" s="644">
        <v>0</v>
      </c>
      <c r="E226" s="472"/>
      <c r="F226" s="472"/>
      <c r="G226" s="689"/>
      <c r="H226" s="448"/>
      <c r="I226" s="448"/>
      <c r="J226" s="448"/>
      <c r="K226" s="448"/>
      <c r="L226" s="448"/>
    </row>
    <row r="227" spans="1:12">
      <c r="A227" s="514">
        <v>11020603207</v>
      </c>
      <c r="B227" s="93"/>
      <c r="C227" s="66" t="s">
        <v>385</v>
      </c>
      <c r="D227" s="234">
        <f>+D228</f>
        <v>0</v>
      </c>
      <c r="E227" s="472"/>
      <c r="F227" s="472"/>
      <c r="G227" s="689"/>
      <c r="H227" s="448"/>
      <c r="I227" s="448"/>
      <c r="J227" s="448"/>
      <c r="K227" s="448"/>
      <c r="L227" s="448"/>
    </row>
    <row r="228" spans="1:12" ht="15">
      <c r="A228" s="514"/>
      <c r="B228" s="647">
        <v>82101</v>
      </c>
      <c r="C228" s="642" t="s">
        <v>245</v>
      </c>
      <c r="D228" s="644">
        <v>0</v>
      </c>
      <c r="E228" s="472"/>
      <c r="F228" s="472"/>
      <c r="G228" s="689"/>
      <c r="H228" s="448"/>
      <c r="I228" s="448"/>
      <c r="J228" s="448"/>
      <c r="K228" s="448"/>
      <c r="L228" s="448"/>
    </row>
    <row r="229" spans="1:12">
      <c r="A229" s="514">
        <v>11020603208</v>
      </c>
      <c r="B229" s="90"/>
      <c r="C229" s="68" t="s">
        <v>698</v>
      </c>
      <c r="D229" s="233">
        <f>+D230</f>
        <v>0</v>
      </c>
      <c r="E229" s="472"/>
      <c r="F229" s="472"/>
      <c r="G229" s="689"/>
      <c r="H229" s="448"/>
      <c r="I229" s="448"/>
      <c r="J229" s="448"/>
      <c r="K229" s="448"/>
      <c r="L229" s="448"/>
    </row>
    <row r="230" spans="1:12" ht="15">
      <c r="A230" s="514"/>
      <c r="B230" s="647">
        <v>82101</v>
      </c>
      <c r="C230" s="642" t="s">
        <v>245</v>
      </c>
      <c r="D230" s="644">
        <v>0</v>
      </c>
      <c r="E230" s="472"/>
      <c r="F230" s="472"/>
      <c r="G230" s="689"/>
      <c r="H230" s="448"/>
      <c r="I230" s="448"/>
      <c r="J230" s="448"/>
      <c r="K230" s="448"/>
      <c r="L230" s="448"/>
    </row>
    <row r="231" spans="1:12">
      <c r="A231" s="514">
        <v>11020603209</v>
      </c>
      <c r="B231" s="90"/>
      <c r="C231" s="68" t="s">
        <v>699</v>
      </c>
      <c r="D231" s="233">
        <f>+D232</f>
        <v>0</v>
      </c>
      <c r="E231" s="472"/>
      <c r="F231" s="472"/>
      <c r="G231" s="689"/>
      <c r="H231" s="448"/>
      <c r="I231" s="448"/>
      <c r="J231" s="448"/>
      <c r="K231" s="448"/>
      <c r="L231" s="448"/>
    </row>
    <row r="232" spans="1:12" ht="15">
      <c r="A232" s="514"/>
      <c r="B232" s="647">
        <v>82101</v>
      </c>
      <c r="C232" s="642" t="s">
        <v>245</v>
      </c>
      <c r="D232" s="644">
        <v>0</v>
      </c>
      <c r="E232" s="472"/>
      <c r="F232" s="472"/>
      <c r="G232" s="689"/>
      <c r="H232" s="448"/>
      <c r="I232" s="448"/>
      <c r="J232" s="448"/>
      <c r="K232" s="448"/>
      <c r="L232" s="448"/>
    </row>
    <row r="233" spans="1:12">
      <c r="A233" s="514">
        <v>11020603210</v>
      </c>
      <c r="B233" s="90"/>
      <c r="C233" s="68" t="s">
        <v>700</v>
      </c>
      <c r="D233" s="233">
        <f>+D234</f>
        <v>0</v>
      </c>
      <c r="E233" s="472"/>
      <c r="F233" s="472"/>
      <c r="G233" s="689"/>
      <c r="H233" s="448"/>
      <c r="I233" s="448"/>
      <c r="J233" s="448"/>
      <c r="K233" s="448"/>
      <c r="L233" s="448"/>
    </row>
    <row r="234" spans="1:12" ht="15">
      <c r="A234" s="514"/>
      <c r="B234" s="647">
        <v>82101</v>
      </c>
      <c r="C234" s="642" t="s">
        <v>245</v>
      </c>
      <c r="D234" s="644">
        <v>0</v>
      </c>
      <c r="E234" s="472"/>
      <c r="F234" s="472"/>
      <c r="G234" s="689"/>
      <c r="H234" s="448"/>
      <c r="I234" s="448"/>
      <c r="J234" s="448"/>
      <c r="K234" s="448"/>
      <c r="L234" s="448"/>
    </row>
    <row r="235" spans="1:12">
      <c r="A235" s="514">
        <v>11020603211</v>
      </c>
      <c r="B235" s="90"/>
      <c r="C235" s="68" t="s">
        <v>560</v>
      </c>
      <c r="D235" s="233">
        <f>+D236</f>
        <v>0</v>
      </c>
      <c r="E235" s="472"/>
      <c r="F235" s="472"/>
      <c r="G235" s="689"/>
      <c r="H235" s="448"/>
      <c r="I235" s="448"/>
      <c r="J235" s="448"/>
      <c r="K235" s="448"/>
      <c r="L235" s="448"/>
    </row>
    <row r="236" spans="1:12" ht="15.75" thickBot="1">
      <c r="A236" s="514"/>
      <c r="B236" s="647">
        <v>82101</v>
      </c>
      <c r="C236" s="642" t="s">
        <v>245</v>
      </c>
      <c r="D236" s="644">
        <v>0</v>
      </c>
      <c r="E236" s="472"/>
      <c r="F236" s="472"/>
      <c r="G236" s="689"/>
      <c r="H236" s="448"/>
      <c r="I236" s="448"/>
      <c r="J236" s="448"/>
      <c r="K236" s="448"/>
      <c r="L236" s="448"/>
    </row>
    <row r="237" spans="1:12" ht="17.25" thickBot="1">
      <c r="A237" s="509">
        <v>110207</v>
      </c>
      <c r="B237" s="88"/>
      <c r="C237" s="71" t="s">
        <v>272</v>
      </c>
      <c r="D237" s="231">
        <f>+D238</f>
        <v>10000000</v>
      </c>
      <c r="E237" s="472"/>
      <c r="F237" s="472"/>
      <c r="G237" s="689"/>
      <c r="H237" s="448"/>
      <c r="I237" s="448"/>
      <c r="J237" s="448"/>
      <c r="K237" s="448"/>
      <c r="L237" s="448"/>
    </row>
    <row r="238" spans="1:12">
      <c r="A238" s="518">
        <v>11020701</v>
      </c>
      <c r="B238" s="94"/>
      <c r="C238" s="75" t="s">
        <v>273</v>
      </c>
      <c r="D238" s="232">
        <f>+D239</f>
        <v>10000000</v>
      </c>
      <c r="E238" s="472"/>
      <c r="F238" s="472"/>
      <c r="G238" s="689"/>
      <c r="H238" s="448"/>
      <c r="I238" s="448"/>
      <c r="J238" s="448"/>
      <c r="K238" s="448"/>
      <c r="L238" s="448"/>
    </row>
    <row r="239" spans="1:12" ht="15.75" thickBot="1">
      <c r="A239" s="516"/>
      <c r="B239" s="656">
        <v>1101</v>
      </c>
      <c r="C239" s="631" t="s">
        <v>754</v>
      </c>
      <c r="D239" s="646">
        <v>10000000</v>
      </c>
      <c r="E239" s="472"/>
      <c r="F239" s="472"/>
      <c r="G239" s="689"/>
      <c r="H239" s="448"/>
      <c r="I239" s="448"/>
      <c r="J239" s="448"/>
      <c r="K239" s="448"/>
      <c r="L239" s="448"/>
    </row>
    <row r="240" spans="1:12" ht="18" thickTop="1" thickBot="1">
      <c r="A240" s="528">
        <v>12</v>
      </c>
      <c r="B240" s="476"/>
      <c r="C240" s="477" t="s">
        <v>152</v>
      </c>
      <c r="D240" s="478">
        <f>+D241+D361+D366+D371+D376+D382+D387+D392+D397</f>
        <v>8650000000</v>
      </c>
      <c r="E240" s="929"/>
      <c r="F240" s="472"/>
      <c r="G240" s="689"/>
      <c r="H240" s="448"/>
      <c r="I240" s="448"/>
      <c r="J240" s="448"/>
      <c r="K240" s="448"/>
      <c r="L240" s="448"/>
    </row>
    <row r="241" spans="1:12" ht="18" thickTop="1" thickBot="1">
      <c r="A241" s="512">
        <v>1201</v>
      </c>
      <c r="B241" s="89"/>
      <c r="C241" s="115" t="s">
        <v>65</v>
      </c>
      <c r="D241" s="70">
        <f>+D242+D305+D330+D351</f>
        <v>5686078014</v>
      </c>
      <c r="E241" s="472"/>
      <c r="F241" s="472"/>
      <c r="G241" s="689"/>
      <c r="H241" s="448"/>
      <c r="I241" s="448"/>
      <c r="J241" s="448"/>
      <c r="K241" s="448"/>
      <c r="L241" s="448"/>
    </row>
    <row r="242" spans="1:12" ht="17.25" thickBot="1">
      <c r="A242" s="529">
        <v>120101</v>
      </c>
      <c r="B242" s="198"/>
      <c r="C242" s="199" t="s">
        <v>274</v>
      </c>
      <c r="D242" s="200">
        <f>+D243+D262+D273</f>
        <v>5325324481</v>
      </c>
      <c r="E242" s="472"/>
      <c r="F242" s="472"/>
      <c r="G242" s="689"/>
      <c r="H242" s="448"/>
      <c r="I242" s="448"/>
      <c r="J242" s="448"/>
      <c r="K242" s="448"/>
      <c r="L242" s="448"/>
    </row>
    <row r="243" spans="1:12" ht="17.25" thickBot="1">
      <c r="A243" s="530">
        <v>12010101</v>
      </c>
      <c r="B243" s="209"/>
      <c r="C243" s="210" t="s">
        <v>750</v>
      </c>
      <c r="D243" s="72">
        <f>+D244+D246+D248+D250+D252+D254+D256+D259</f>
        <v>1708000000</v>
      </c>
      <c r="E243" s="472"/>
      <c r="F243" s="472"/>
      <c r="G243" s="689"/>
      <c r="H243" s="448"/>
      <c r="I243" s="448"/>
      <c r="J243" s="448"/>
      <c r="K243" s="448"/>
      <c r="L243" s="448"/>
    </row>
    <row r="244" spans="1:12">
      <c r="A244" s="513">
        <v>1201010101</v>
      </c>
      <c r="B244" s="90"/>
      <c r="C244" s="75" t="s">
        <v>275</v>
      </c>
      <c r="D244" s="59">
        <f>+D245</f>
        <v>75000000</v>
      </c>
      <c r="E244" s="472"/>
      <c r="F244" s="472"/>
      <c r="G244" s="689"/>
      <c r="H244" s="448"/>
      <c r="I244" s="448"/>
      <c r="J244" s="448"/>
      <c r="K244" s="448"/>
      <c r="L244" s="448"/>
    </row>
    <row r="245" spans="1:12" ht="15">
      <c r="A245" s="514"/>
      <c r="B245" s="645">
        <v>71102</v>
      </c>
      <c r="C245" s="706" t="s">
        <v>276</v>
      </c>
      <c r="D245" s="640">
        <v>75000000</v>
      </c>
      <c r="E245" s="472"/>
      <c r="F245" s="472"/>
      <c r="G245" s="689"/>
      <c r="H245" s="448"/>
      <c r="I245" s="448"/>
      <c r="J245" s="448"/>
      <c r="K245" s="448"/>
      <c r="L245" s="448"/>
    </row>
    <row r="246" spans="1:12">
      <c r="A246" s="513">
        <v>1201010102</v>
      </c>
      <c r="B246" s="93"/>
      <c r="C246" s="66" t="s">
        <v>277</v>
      </c>
      <c r="D246" s="60">
        <f>+D247</f>
        <v>3000000</v>
      </c>
      <c r="E246" s="472"/>
      <c r="F246" s="472"/>
      <c r="G246" s="689"/>
      <c r="H246" s="448"/>
      <c r="I246" s="448"/>
      <c r="J246" s="448"/>
      <c r="K246" s="448"/>
      <c r="L246" s="448"/>
    </row>
    <row r="247" spans="1:12" ht="15">
      <c r="A247" s="513"/>
      <c r="B247" s="647">
        <v>1207</v>
      </c>
      <c r="C247" s="459" t="s">
        <v>759</v>
      </c>
      <c r="D247" s="633">
        <v>3000000</v>
      </c>
      <c r="E247" s="472"/>
      <c r="F247" s="472"/>
      <c r="G247" s="689"/>
      <c r="H247" s="448"/>
      <c r="I247" s="448"/>
      <c r="J247" s="448"/>
      <c r="K247" s="448"/>
      <c r="L247" s="448"/>
    </row>
    <row r="248" spans="1:12">
      <c r="A248" s="513">
        <v>1201010103</v>
      </c>
      <c r="B248" s="93"/>
      <c r="C248" s="195" t="s">
        <v>278</v>
      </c>
      <c r="D248" s="60">
        <f>+D249</f>
        <v>1500000000</v>
      </c>
      <c r="E248" s="472"/>
      <c r="F248" s="472"/>
      <c r="G248" s="689"/>
      <c r="H248" s="448"/>
      <c r="I248" s="448"/>
      <c r="J248" s="448"/>
      <c r="K248" s="448"/>
      <c r="L248" s="448"/>
    </row>
    <row r="249" spans="1:12" ht="15">
      <c r="A249" s="513"/>
      <c r="B249" s="647">
        <v>71101</v>
      </c>
      <c r="C249" s="657" t="s">
        <v>279</v>
      </c>
      <c r="D249" s="633">
        <v>1500000000</v>
      </c>
      <c r="E249" s="472"/>
      <c r="F249" s="472"/>
      <c r="G249" s="689"/>
      <c r="H249" s="448"/>
      <c r="I249" s="448"/>
      <c r="J249" s="448"/>
      <c r="K249" s="448"/>
      <c r="L249" s="448"/>
    </row>
    <row r="250" spans="1:12">
      <c r="A250" s="513">
        <v>1201010104</v>
      </c>
      <c r="B250" s="93"/>
      <c r="C250" s="195" t="s">
        <v>280</v>
      </c>
      <c r="D250" s="60">
        <f>+D251</f>
        <v>0</v>
      </c>
      <c r="E250" s="472"/>
      <c r="F250" s="472"/>
      <c r="G250" s="689"/>
      <c r="H250" s="448"/>
      <c r="I250" s="448"/>
      <c r="J250" s="448"/>
      <c r="K250" s="448"/>
      <c r="L250" s="448"/>
    </row>
    <row r="251" spans="1:12" ht="15">
      <c r="A251" s="513"/>
      <c r="B251" s="647">
        <v>71101</v>
      </c>
      <c r="C251" s="657" t="s">
        <v>279</v>
      </c>
      <c r="D251" s="633">
        <v>0</v>
      </c>
      <c r="E251" s="472"/>
      <c r="F251" s="472"/>
      <c r="G251" s="689"/>
      <c r="H251" s="448"/>
      <c r="I251" s="448"/>
      <c r="J251" s="448"/>
      <c r="K251" s="448"/>
      <c r="L251" s="448"/>
    </row>
    <row r="252" spans="1:12">
      <c r="A252" s="513">
        <v>1201010105</v>
      </c>
      <c r="B252" s="90"/>
      <c r="C252" s="68" t="s">
        <v>181</v>
      </c>
      <c r="D252" s="633">
        <f>+D253</f>
        <v>30000000</v>
      </c>
      <c r="E252" s="472"/>
      <c r="F252" s="472"/>
      <c r="G252" s="689"/>
      <c r="H252" s="448"/>
      <c r="I252" s="448"/>
      <c r="J252" s="448"/>
      <c r="K252" s="448"/>
      <c r="L252" s="448"/>
    </row>
    <row r="253" spans="1:12" ht="15">
      <c r="A253" s="513"/>
      <c r="B253" s="630">
        <v>1101</v>
      </c>
      <c r="C253" s="631" t="s">
        <v>754</v>
      </c>
      <c r="D253" s="633">
        <v>30000000</v>
      </c>
      <c r="E253" s="472"/>
      <c r="F253" s="472"/>
      <c r="G253" s="689"/>
      <c r="H253" s="448"/>
      <c r="I253" s="448"/>
      <c r="J253" s="448"/>
      <c r="K253" s="448"/>
      <c r="L253" s="448"/>
    </row>
    <row r="254" spans="1:12">
      <c r="A254" s="513">
        <v>1201010106</v>
      </c>
      <c r="B254" s="93"/>
      <c r="C254" s="155" t="s">
        <v>281</v>
      </c>
      <c r="D254" s="60">
        <f>+D255</f>
        <v>100000000</v>
      </c>
      <c r="E254" s="472"/>
      <c r="F254" s="472"/>
      <c r="G254" s="689"/>
      <c r="H254" s="448"/>
      <c r="I254" s="448"/>
      <c r="J254" s="448"/>
      <c r="K254" s="448"/>
      <c r="L254" s="448"/>
    </row>
    <row r="255" spans="1:12" s="925" customFormat="1" ht="15">
      <c r="A255" s="923"/>
      <c r="B255" s="924">
        <v>71104</v>
      </c>
      <c r="C255" s="652" t="s">
        <v>947</v>
      </c>
      <c r="D255" s="633">
        <v>100000000</v>
      </c>
      <c r="E255" s="932"/>
      <c r="F255" s="932"/>
      <c r="G255" s="933"/>
      <c r="H255" s="934"/>
      <c r="I255" s="934"/>
      <c r="J255" s="934"/>
      <c r="K255" s="934"/>
      <c r="L255" s="934"/>
    </row>
    <row r="256" spans="1:12">
      <c r="A256" s="513">
        <v>1201010107</v>
      </c>
      <c r="B256" s="93"/>
      <c r="C256" s="196" t="s">
        <v>282</v>
      </c>
      <c r="D256" s="60">
        <f>SUM(D257:D258)</f>
        <v>0</v>
      </c>
      <c r="E256" s="472"/>
      <c r="F256" s="472"/>
      <c r="G256" s="689"/>
      <c r="H256" s="448"/>
      <c r="I256" s="448"/>
      <c r="J256" s="448"/>
      <c r="K256" s="448"/>
      <c r="L256" s="448"/>
    </row>
    <row r="257" spans="1:12" ht="15">
      <c r="A257" s="513"/>
      <c r="B257" s="647">
        <v>71101</v>
      </c>
      <c r="C257" s="657" t="s">
        <v>279</v>
      </c>
      <c r="D257" s="632">
        <v>0</v>
      </c>
      <c r="E257" s="472"/>
      <c r="F257" s="472"/>
      <c r="G257" s="689"/>
      <c r="H257" s="448"/>
      <c r="I257" s="448"/>
      <c r="J257" s="448"/>
      <c r="K257" s="448"/>
      <c r="L257" s="448"/>
    </row>
    <row r="258" spans="1:12" ht="15">
      <c r="A258" s="514"/>
      <c r="B258" s="659">
        <v>71402</v>
      </c>
      <c r="C258" s="459" t="s">
        <v>760</v>
      </c>
      <c r="D258" s="632">
        <v>0</v>
      </c>
      <c r="E258" s="472"/>
      <c r="F258" s="472"/>
      <c r="G258" s="689"/>
      <c r="H258" s="448"/>
      <c r="I258" s="448"/>
      <c r="J258" s="448"/>
      <c r="K258" s="448"/>
      <c r="L258" s="448"/>
    </row>
    <row r="259" spans="1:12">
      <c r="A259" s="513">
        <v>1201010108</v>
      </c>
      <c r="B259" s="215"/>
      <c r="C259" s="195" t="s">
        <v>283</v>
      </c>
      <c r="D259" s="60">
        <f>SUM(D260:D261)</f>
        <v>0</v>
      </c>
      <c r="E259" s="472"/>
      <c r="F259" s="472"/>
      <c r="G259" s="689"/>
      <c r="H259" s="448"/>
      <c r="I259" s="448"/>
      <c r="J259" s="448"/>
      <c r="K259" s="448"/>
      <c r="L259" s="448"/>
    </row>
    <row r="260" spans="1:12" ht="15">
      <c r="A260" s="514"/>
      <c r="B260" s="645">
        <v>71101</v>
      </c>
      <c r="C260" s="658" t="s">
        <v>279</v>
      </c>
      <c r="D260" s="636">
        <v>0</v>
      </c>
      <c r="E260" s="472"/>
      <c r="F260" s="472"/>
      <c r="G260" s="689"/>
      <c r="H260" s="448"/>
      <c r="I260" s="448"/>
      <c r="J260" s="448"/>
      <c r="K260" s="448"/>
      <c r="L260" s="448"/>
    </row>
    <row r="261" spans="1:12" ht="15.75" thickBot="1">
      <c r="A261" s="519"/>
      <c r="B261" s="659">
        <v>71402</v>
      </c>
      <c r="C261" s="459" t="s">
        <v>760</v>
      </c>
      <c r="D261" s="632">
        <v>0</v>
      </c>
      <c r="E261" s="472"/>
      <c r="F261" s="472"/>
      <c r="G261" s="689"/>
      <c r="H261" s="448"/>
      <c r="I261" s="448"/>
      <c r="J261" s="448"/>
      <c r="K261" s="448"/>
      <c r="L261" s="448"/>
    </row>
    <row r="262" spans="1:12" ht="17.25" thickBot="1">
      <c r="A262" s="509">
        <v>12010102</v>
      </c>
      <c r="B262" s="193"/>
      <c r="C262" s="197" t="s">
        <v>751</v>
      </c>
      <c r="D262" s="72">
        <f>+D263</f>
        <v>3537324481</v>
      </c>
      <c r="E262" s="472"/>
      <c r="F262" s="472"/>
      <c r="G262" s="689"/>
      <c r="H262" s="448"/>
      <c r="I262" s="448"/>
      <c r="J262" s="448"/>
      <c r="K262" s="448"/>
      <c r="L262" s="448"/>
    </row>
    <row r="263" spans="1:12" ht="17.25" thickBot="1">
      <c r="A263" s="509">
        <v>1201010201</v>
      </c>
      <c r="B263" s="193"/>
      <c r="C263" s="197" t="s">
        <v>285</v>
      </c>
      <c r="D263" s="72">
        <f>+D264+D267+D269+D271</f>
        <v>3537324481</v>
      </c>
      <c r="E263" s="472"/>
      <c r="F263" s="472"/>
      <c r="G263" s="689"/>
      <c r="H263" s="448"/>
      <c r="I263" s="448"/>
      <c r="J263" s="448"/>
      <c r="K263" s="448"/>
      <c r="L263" s="448"/>
    </row>
    <row r="264" spans="1:12">
      <c r="A264" s="513">
        <v>120101020101</v>
      </c>
      <c r="B264" s="90"/>
      <c r="C264" s="194" t="s">
        <v>286</v>
      </c>
      <c r="D264" s="59">
        <f>SUM(D265:D266)</f>
        <v>3537324481</v>
      </c>
      <c r="E264" s="472"/>
      <c r="F264" s="472"/>
      <c r="G264" s="689"/>
      <c r="H264" s="448"/>
      <c r="I264" s="448"/>
      <c r="J264" s="448"/>
      <c r="K264" s="448"/>
      <c r="L264" s="448"/>
    </row>
    <row r="265" spans="1:12" ht="15">
      <c r="A265" s="513"/>
      <c r="B265" s="645">
        <v>21301</v>
      </c>
      <c r="C265" s="648" t="s">
        <v>287</v>
      </c>
      <c r="D265" s="640">
        <f>+Proyecto!C43</f>
        <v>3537324481</v>
      </c>
      <c r="E265" s="472"/>
      <c r="F265" s="472"/>
      <c r="G265" s="689"/>
      <c r="H265" s="448"/>
      <c r="I265" s="448"/>
      <c r="J265" s="448"/>
      <c r="K265" s="448"/>
      <c r="L265" s="448"/>
    </row>
    <row r="266" spans="1:12" ht="15">
      <c r="A266" s="513"/>
      <c r="B266" s="645">
        <v>22301</v>
      </c>
      <c r="C266" s="459" t="s">
        <v>972</v>
      </c>
      <c r="D266" s="640">
        <v>0</v>
      </c>
      <c r="E266" s="472"/>
      <c r="F266" s="472"/>
      <c r="G266" s="689"/>
      <c r="H266" s="448"/>
      <c r="I266" s="448"/>
      <c r="J266" s="448"/>
      <c r="K266" s="448"/>
      <c r="L266" s="448"/>
    </row>
    <row r="267" spans="1:12">
      <c r="A267" s="513">
        <v>120101020102</v>
      </c>
      <c r="B267" s="215"/>
      <c r="C267" s="195" t="s">
        <v>288</v>
      </c>
      <c r="D267" s="60">
        <f>+D268</f>
        <v>0</v>
      </c>
      <c r="E267" s="472"/>
      <c r="F267" s="472"/>
      <c r="G267" s="689"/>
      <c r="H267" s="448"/>
      <c r="I267" s="448"/>
      <c r="J267" s="448"/>
      <c r="K267" s="448"/>
      <c r="L267" s="448"/>
    </row>
    <row r="268" spans="1:12" ht="15">
      <c r="A268" s="514"/>
      <c r="B268" s="641">
        <v>21302</v>
      </c>
      <c r="C268" s="653" t="s">
        <v>289</v>
      </c>
      <c r="D268" s="633">
        <f>+Proyecto!C44</f>
        <v>0</v>
      </c>
      <c r="E268" s="472"/>
      <c r="F268" s="472"/>
      <c r="G268" s="689"/>
      <c r="H268" s="448"/>
      <c r="I268" s="448"/>
      <c r="J268" s="448"/>
      <c r="K268" s="448"/>
      <c r="L268" s="448"/>
    </row>
    <row r="269" spans="1:12">
      <c r="A269" s="513">
        <v>120101020103</v>
      </c>
      <c r="B269" s="215"/>
      <c r="C269" s="195" t="s">
        <v>282</v>
      </c>
      <c r="D269" s="60">
        <f>SUM(D270:D270)</f>
        <v>0</v>
      </c>
      <c r="E269" s="472"/>
      <c r="F269" s="472"/>
      <c r="G269" s="689"/>
      <c r="H269" s="448"/>
      <c r="I269" s="448"/>
      <c r="J269" s="448"/>
      <c r="K269" s="448"/>
      <c r="L269" s="448"/>
    </row>
    <row r="270" spans="1:12" ht="15">
      <c r="A270" s="513"/>
      <c r="B270" s="641">
        <v>21301</v>
      </c>
      <c r="C270" s="653" t="s">
        <v>287</v>
      </c>
      <c r="D270" s="633">
        <v>0</v>
      </c>
      <c r="E270" s="472"/>
      <c r="F270" s="472"/>
      <c r="G270" s="689"/>
      <c r="H270" s="448"/>
      <c r="I270" s="448"/>
      <c r="J270" s="448"/>
      <c r="K270" s="448"/>
      <c r="L270" s="448"/>
    </row>
    <row r="271" spans="1:12">
      <c r="A271" s="513">
        <v>120101020104</v>
      </c>
      <c r="B271" s="215"/>
      <c r="C271" s="195" t="s">
        <v>283</v>
      </c>
      <c r="D271" s="60">
        <f>SUM(D272:D272)</f>
        <v>0</v>
      </c>
      <c r="E271" s="472"/>
      <c r="F271" s="472"/>
      <c r="G271" s="689"/>
      <c r="H271" s="448"/>
      <c r="I271" s="448"/>
      <c r="J271" s="448"/>
      <c r="K271" s="448"/>
      <c r="L271" s="448"/>
    </row>
    <row r="272" spans="1:12" ht="15.75" thickBot="1">
      <c r="A272" s="519"/>
      <c r="B272" s="641">
        <v>21301</v>
      </c>
      <c r="C272" s="653" t="s">
        <v>287</v>
      </c>
      <c r="D272" s="633">
        <v>0</v>
      </c>
      <c r="E272" s="472"/>
      <c r="F272" s="472"/>
      <c r="G272" s="689"/>
      <c r="H272" s="448"/>
      <c r="I272" s="448"/>
      <c r="J272" s="448"/>
      <c r="K272" s="448"/>
      <c r="L272" s="448"/>
    </row>
    <row r="273" spans="1:12" ht="17.25" thickBot="1">
      <c r="A273" s="530">
        <v>12010103</v>
      </c>
      <c r="B273" s="193"/>
      <c r="C273" s="71" t="s">
        <v>290</v>
      </c>
      <c r="D273" s="72">
        <f>+D274</f>
        <v>80000000</v>
      </c>
      <c r="E273" s="472"/>
      <c r="F273" s="472"/>
      <c r="G273" s="689"/>
      <c r="H273" s="448"/>
      <c r="I273" s="448"/>
      <c r="J273" s="448"/>
      <c r="K273" s="448"/>
      <c r="L273" s="448"/>
    </row>
    <row r="274" spans="1:12" ht="17.25" thickBot="1">
      <c r="A274" s="509">
        <v>1201010301</v>
      </c>
      <c r="B274" s="193"/>
      <c r="C274" s="71" t="s">
        <v>155</v>
      </c>
      <c r="D274" s="72">
        <f>+D275+D293+D301</f>
        <v>80000000</v>
      </c>
      <c r="E274" s="472"/>
      <c r="F274" s="472"/>
      <c r="G274" s="689"/>
      <c r="H274" s="448"/>
      <c r="I274" s="448"/>
      <c r="J274" s="448"/>
      <c r="K274" s="448"/>
      <c r="L274" s="448"/>
    </row>
    <row r="275" spans="1:12" ht="17.25" thickBot="1">
      <c r="A275" s="523">
        <v>12010103011</v>
      </c>
      <c r="B275" s="601"/>
      <c r="C275" s="242" t="s">
        <v>291</v>
      </c>
      <c r="D275" s="602">
        <f>+D276</f>
        <v>0</v>
      </c>
      <c r="E275" s="472"/>
      <c r="F275" s="472"/>
      <c r="G275" s="689"/>
      <c r="H275" s="448"/>
      <c r="I275" s="448"/>
      <c r="J275" s="448"/>
      <c r="K275" s="448"/>
      <c r="L275" s="448"/>
    </row>
    <row r="276" spans="1:12" ht="17.25" thickBot="1">
      <c r="A276" s="509">
        <v>120101030111</v>
      </c>
      <c r="B276" s="193"/>
      <c r="C276" s="71" t="s">
        <v>292</v>
      </c>
      <c r="D276" s="72">
        <f>+D277+D285</f>
        <v>0</v>
      </c>
      <c r="E276" s="472"/>
      <c r="F276" s="472"/>
      <c r="G276" s="689"/>
      <c r="H276" s="448"/>
      <c r="I276" s="448"/>
      <c r="J276" s="448"/>
      <c r="K276" s="448"/>
      <c r="L276" s="448"/>
    </row>
    <row r="277" spans="1:12" ht="17.25" thickBot="1">
      <c r="A277" s="509">
        <v>1201010301111</v>
      </c>
      <c r="B277" s="193"/>
      <c r="C277" s="71" t="s">
        <v>293</v>
      </c>
      <c r="D277" s="72">
        <f>+D278</f>
        <v>0</v>
      </c>
      <c r="E277" s="472"/>
      <c r="F277" s="472"/>
      <c r="G277" s="689"/>
      <c r="H277" s="448"/>
      <c r="I277" s="448"/>
      <c r="J277" s="448"/>
      <c r="K277" s="448"/>
      <c r="L277" s="448"/>
    </row>
    <row r="278" spans="1:12">
      <c r="A278" s="518">
        <v>120101030111101</v>
      </c>
      <c r="B278" s="94"/>
      <c r="C278" s="75" t="s">
        <v>294</v>
      </c>
      <c r="D278" s="63">
        <f>SUM(D279:D284)</f>
        <v>0</v>
      </c>
      <c r="E278" s="472"/>
      <c r="F278" s="472"/>
      <c r="G278" s="689"/>
      <c r="H278" s="448"/>
      <c r="I278" s="448"/>
      <c r="J278" s="448"/>
      <c r="K278" s="448"/>
      <c r="L278" s="448"/>
    </row>
    <row r="279" spans="1:12" ht="15">
      <c r="A279" s="514"/>
      <c r="B279" s="641">
        <v>4301</v>
      </c>
      <c r="C279" s="660" t="s">
        <v>761</v>
      </c>
      <c r="D279" s="633">
        <v>0</v>
      </c>
      <c r="E279" s="472"/>
      <c r="F279" s="472"/>
      <c r="G279" s="689"/>
      <c r="H279" s="448"/>
      <c r="I279" s="448"/>
      <c r="J279" s="448"/>
      <c r="K279" s="448"/>
      <c r="L279" s="448"/>
    </row>
    <row r="280" spans="1:12" ht="15">
      <c r="A280" s="514"/>
      <c r="B280" s="641">
        <v>4302</v>
      </c>
      <c r="C280" s="660" t="s">
        <v>807</v>
      </c>
      <c r="D280" s="633">
        <v>0</v>
      </c>
      <c r="E280" s="472"/>
      <c r="F280" s="472"/>
      <c r="G280" s="689"/>
      <c r="H280" s="448"/>
      <c r="I280" s="448"/>
      <c r="J280" s="448"/>
      <c r="K280" s="448"/>
      <c r="L280" s="448"/>
    </row>
    <row r="281" spans="1:12" ht="15">
      <c r="A281" s="514"/>
      <c r="B281" s="641">
        <v>71301</v>
      </c>
      <c r="C281" s="660" t="s">
        <v>762</v>
      </c>
      <c r="D281" s="633">
        <v>0</v>
      </c>
      <c r="E281" s="472"/>
      <c r="F281" s="472"/>
      <c r="G281" s="689"/>
      <c r="H281" s="448"/>
      <c r="I281" s="448"/>
      <c r="J281" s="448"/>
      <c r="K281" s="448"/>
      <c r="L281" s="448"/>
    </row>
    <row r="282" spans="1:12" ht="15">
      <c r="A282" s="514"/>
      <c r="B282" s="647">
        <v>71302</v>
      </c>
      <c r="C282" s="659" t="s">
        <v>764</v>
      </c>
      <c r="D282" s="633">
        <v>0</v>
      </c>
      <c r="E282" s="472"/>
      <c r="F282" s="472"/>
      <c r="G282" s="689"/>
      <c r="H282" s="448"/>
      <c r="I282" s="448"/>
      <c r="J282" s="448"/>
      <c r="K282" s="448"/>
      <c r="L282" s="448"/>
    </row>
    <row r="283" spans="1:12" ht="15">
      <c r="A283" s="514"/>
      <c r="B283" s="647">
        <v>71303</v>
      </c>
      <c r="C283" s="660" t="s">
        <v>806</v>
      </c>
      <c r="D283" s="633">
        <v>0</v>
      </c>
      <c r="E283" s="472"/>
      <c r="F283" s="472"/>
      <c r="G283" s="689"/>
      <c r="H283" s="448"/>
      <c r="I283" s="448"/>
      <c r="J283" s="448"/>
      <c r="K283" s="448"/>
      <c r="L283" s="448"/>
    </row>
    <row r="284" spans="1:12" ht="15.75" thickBot="1">
      <c r="A284" s="515"/>
      <c r="B284" s="667">
        <v>71304</v>
      </c>
      <c r="C284" s="777" t="s">
        <v>763</v>
      </c>
      <c r="D284" s="639">
        <v>0</v>
      </c>
      <c r="E284" s="472"/>
      <c r="F284" s="472"/>
      <c r="G284" s="689"/>
      <c r="H284" s="448"/>
      <c r="I284" s="448"/>
      <c r="J284" s="448"/>
      <c r="K284" s="448"/>
      <c r="L284" s="448"/>
    </row>
    <row r="285" spans="1:12" ht="17.25" thickBot="1">
      <c r="A285" s="509">
        <v>120101030112</v>
      </c>
      <c r="B285" s="88"/>
      <c r="C285" s="958" t="s">
        <v>940</v>
      </c>
      <c r="D285" s="72">
        <f>+D286</f>
        <v>0</v>
      </c>
      <c r="E285" s="472"/>
      <c r="F285" s="472"/>
      <c r="G285" s="689"/>
      <c r="H285" s="448"/>
      <c r="I285" s="448"/>
      <c r="J285" s="448"/>
      <c r="K285" s="448"/>
      <c r="L285" s="448"/>
    </row>
    <row r="286" spans="1:12" ht="17.25" thickBot="1">
      <c r="A286" s="830">
        <v>12010103011201</v>
      </c>
      <c r="B286" s="193"/>
      <c r="C286" s="832" t="s">
        <v>294</v>
      </c>
      <c r="D286" s="831">
        <f>SUM(D287:D292)</f>
        <v>0</v>
      </c>
      <c r="E286" s="472"/>
      <c r="F286" s="472"/>
      <c r="G286" s="689"/>
      <c r="H286" s="448"/>
      <c r="I286" s="448"/>
      <c r="J286" s="448"/>
      <c r="K286" s="448"/>
      <c r="L286" s="448"/>
    </row>
    <row r="287" spans="1:12">
      <c r="A287" s="513"/>
      <c r="B287" s="661">
        <v>1418</v>
      </c>
      <c r="C287" s="829" t="s">
        <v>941</v>
      </c>
      <c r="D287" s="640">
        <v>0</v>
      </c>
      <c r="E287" s="472"/>
      <c r="F287" s="472"/>
      <c r="G287" s="689"/>
      <c r="H287" s="448"/>
      <c r="I287" s="448"/>
      <c r="J287" s="448"/>
      <c r="K287" s="448"/>
      <c r="L287" s="448"/>
    </row>
    <row r="288" spans="1:12">
      <c r="A288" s="513"/>
      <c r="B288" s="641">
        <v>4308</v>
      </c>
      <c r="C288" s="265" t="s">
        <v>942</v>
      </c>
      <c r="D288" s="633">
        <v>0</v>
      </c>
      <c r="E288" s="472"/>
      <c r="F288" s="472"/>
      <c r="G288" s="689"/>
      <c r="H288" s="448"/>
      <c r="I288" s="448"/>
      <c r="J288" s="448"/>
      <c r="K288" s="448"/>
      <c r="L288" s="448"/>
    </row>
    <row r="289" spans="1:12">
      <c r="A289" s="514"/>
      <c r="B289" s="641">
        <v>4309</v>
      </c>
      <c r="C289" s="265" t="s">
        <v>943</v>
      </c>
      <c r="D289" s="633">
        <v>0</v>
      </c>
      <c r="E289" s="472"/>
      <c r="F289" s="472"/>
      <c r="G289" s="689"/>
      <c r="H289" s="448"/>
      <c r="I289" s="448"/>
      <c r="J289" s="448"/>
      <c r="K289" s="448"/>
      <c r="L289" s="448"/>
    </row>
    <row r="290" spans="1:12">
      <c r="A290" s="514"/>
      <c r="B290" s="647">
        <v>71305</v>
      </c>
      <c r="C290" s="265" t="s">
        <v>944</v>
      </c>
      <c r="D290" s="633">
        <v>0</v>
      </c>
      <c r="E290" s="472"/>
      <c r="F290" s="472"/>
      <c r="G290" s="689"/>
      <c r="H290" s="448"/>
      <c r="I290" s="448"/>
      <c r="J290" s="448"/>
      <c r="K290" s="448"/>
      <c r="L290" s="448"/>
    </row>
    <row r="291" spans="1:12">
      <c r="A291" s="514"/>
      <c r="B291" s="647">
        <v>71306</v>
      </c>
      <c r="C291" s="265" t="s">
        <v>945</v>
      </c>
      <c r="D291" s="633">
        <v>0</v>
      </c>
      <c r="E291" s="472"/>
      <c r="F291" s="472"/>
      <c r="G291" s="689"/>
      <c r="H291" s="448"/>
      <c r="I291" s="448"/>
      <c r="J291" s="448"/>
      <c r="K291" s="448"/>
      <c r="L291" s="448"/>
    </row>
    <row r="292" spans="1:12" ht="17.25" thickBot="1">
      <c r="A292" s="515"/>
      <c r="B292" s="667">
        <v>71307</v>
      </c>
      <c r="C292" s="833" t="s">
        <v>946</v>
      </c>
      <c r="D292" s="639">
        <v>0</v>
      </c>
      <c r="E292" s="472"/>
      <c r="F292" s="472"/>
      <c r="G292" s="689"/>
      <c r="H292" s="448"/>
      <c r="I292" s="448"/>
      <c r="J292" s="448"/>
      <c r="K292" s="448"/>
      <c r="L292" s="448"/>
    </row>
    <row r="293" spans="1:12" ht="17.25" thickBot="1">
      <c r="A293" s="517">
        <v>12010103012</v>
      </c>
      <c r="B293" s="600"/>
      <c r="C293" s="504" t="s">
        <v>295</v>
      </c>
      <c r="D293" s="505">
        <f>+D294</f>
        <v>0</v>
      </c>
      <c r="E293" s="472"/>
      <c r="F293" s="472"/>
      <c r="G293" s="689"/>
      <c r="H293" s="448"/>
      <c r="I293" s="448"/>
      <c r="J293" s="448"/>
      <c r="K293" s="448"/>
      <c r="L293" s="448"/>
    </row>
    <row r="294" spans="1:12" ht="17.25" thickBot="1">
      <c r="A294" s="509">
        <v>120101030121</v>
      </c>
      <c r="B294" s="193"/>
      <c r="C294" s="71" t="s">
        <v>296</v>
      </c>
      <c r="D294" s="72">
        <f>+D295</f>
        <v>0</v>
      </c>
      <c r="E294" s="472"/>
      <c r="F294" s="472"/>
      <c r="G294" s="689"/>
      <c r="H294" s="448"/>
      <c r="I294" s="448"/>
      <c r="J294" s="448"/>
      <c r="K294" s="448"/>
      <c r="L294" s="448"/>
    </row>
    <row r="295" spans="1:12" ht="17.25" thickBot="1">
      <c r="A295" s="509">
        <v>1201010301211</v>
      </c>
      <c r="B295" s="193"/>
      <c r="C295" s="71" t="s">
        <v>293</v>
      </c>
      <c r="D295" s="72">
        <f>+D296+D299</f>
        <v>0</v>
      </c>
      <c r="E295" s="472"/>
      <c r="F295" s="472"/>
      <c r="G295" s="689"/>
      <c r="H295" s="448"/>
      <c r="I295" s="448"/>
      <c r="J295" s="448"/>
      <c r="K295" s="448"/>
      <c r="L295" s="448"/>
    </row>
    <row r="296" spans="1:12">
      <c r="A296" s="518">
        <v>120101030121101</v>
      </c>
      <c r="B296" s="94"/>
      <c r="C296" s="75" t="s">
        <v>294</v>
      </c>
      <c r="D296" s="63">
        <f>+D297+D298</f>
        <v>0</v>
      </c>
      <c r="E296" s="472"/>
      <c r="F296" s="472"/>
      <c r="G296" s="689"/>
      <c r="H296" s="448"/>
      <c r="I296" s="448"/>
      <c r="J296" s="448"/>
      <c r="K296" s="448"/>
      <c r="L296" s="448"/>
    </row>
    <row r="297" spans="1:12" ht="15">
      <c r="A297" s="854"/>
      <c r="B297" s="641">
        <v>3301</v>
      </c>
      <c r="C297" s="648" t="s">
        <v>297</v>
      </c>
      <c r="D297" s="633">
        <v>0</v>
      </c>
      <c r="E297" s="472"/>
      <c r="F297" s="472"/>
      <c r="G297" s="689"/>
      <c r="H297" s="448"/>
      <c r="I297" s="448"/>
      <c r="J297" s="448"/>
      <c r="K297" s="448"/>
      <c r="L297" s="448"/>
    </row>
    <row r="298" spans="1:12" ht="15.75" thickBot="1">
      <c r="A298" s="519"/>
      <c r="B298" s="651">
        <v>71201</v>
      </c>
      <c r="C298" s="459" t="s">
        <v>765</v>
      </c>
      <c r="D298" s="636">
        <v>0</v>
      </c>
      <c r="E298" s="472"/>
      <c r="F298" s="472"/>
      <c r="G298" s="689"/>
      <c r="H298" s="448"/>
      <c r="I298" s="448"/>
      <c r="J298" s="448"/>
      <c r="K298" s="448"/>
      <c r="L298" s="448"/>
    </row>
    <row r="299" spans="1:12" ht="17.25" thickBot="1">
      <c r="A299" s="830">
        <v>120101030121102</v>
      </c>
      <c r="B299" s="834"/>
      <c r="C299" s="832" t="s">
        <v>948</v>
      </c>
      <c r="D299" s="835">
        <f>SUM(D300:D300)</f>
        <v>0</v>
      </c>
      <c r="E299" s="472"/>
      <c r="F299" s="472"/>
      <c r="G299" s="689"/>
      <c r="H299" s="448"/>
      <c r="I299" s="448"/>
      <c r="J299" s="448"/>
      <c r="K299" s="448"/>
      <c r="L299" s="448"/>
    </row>
    <row r="300" spans="1:12" ht="17.25" thickBot="1">
      <c r="A300" s="513"/>
      <c r="B300" s="645">
        <v>71205</v>
      </c>
      <c r="C300" s="836" t="s">
        <v>949</v>
      </c>
      <c r="D300" s="640">
        <v>0</v>
      </c>
      <c r="E300" s="472"/>
      <c r="F300" s="472"/>
      <c r="G300" s="689"/>
      <c r="H300" s="448"/>
      <c r="I300" s="448"/>
      <c r="J300" s="448"/>
      <c r="K300" s="448"/>
      <c r="L300" s="448"/>
    </row>
    <row r="301" spans="1:12" ht="17.25" thickBot="1">
      <c r="A301" s="596">
        <v>12010103013</v>
      </c>
      <c r="B301" s="597"/>
      <c r="C301" s="598" t="s">
        <v>298</v>
      </c>
      <c r="D301" s="599">
        <f>+D302</f>
        <v>80000000</v>
      </c>
      <c r="E301" s="472"/>
      <c r="F301" s="472"/>
      <c r="G301" s="689"/>
      <c r="H301" s="448"/>
      <c r="I301" s="448"/>
      <c r="J301" s="448"/>
      <c r="K301" s="448"/>
      <c r="L301" s="448"/>
    </row>
    <row r="302" spans="1:12" ht="17.25" thickBot="1">
      <c r="A302" s="509">
        <v>120101030131</v>
      </c>
      <c r="B302" s="193"/>
      <c r="C302" s="71" t="s">
        <v>299</v>
      </c>
      <c r="D302" s="72">
        <f>+D303</f>
        <v>80000000</v>
      </c>
      <c r="E302" s="472"/>
      <c r="F302" s="472"/>
      <c r="G302" s="689"/>
      <c r="H302" s="448"/>
      <c r="I302" s="448"/>
      <c r="J302" s="448"/>
      <c r="K302" s="448"/>
      <c r="L302" s="448"/>
    </row>
    <row r="303" spans="1:12">
      <c r="A303" s="518">
        <v>12010103013101</v>
      </c>
      <c r="B303" s="94"/>
      <c r="C303" s="75" t="s">
        <v>300</v>
      </c>
      <c r="D303" s="63">
        <f>+D304</f>
        <v>80000000</v>
      </c>
      <c r="E303" s="472"/>
      <c r="F303" s="472"/>
      <c r="G303" s="689"/>
      <c r="H303" s="448"/>
      <c r="I303" s="448"/>
      <c r="J303" s="448"/>
      <c r="K303" s="448"/>
      <c r="L303" s="448"/>
    </row>
    <row r="304" spans="1:12" ht="17.25" thickBot="1">
      <c r="A304" s="531"/>
      <c r="B304" s="462">
        <v>71402</v>
      </c>
      <c r="C304" s="459" t="s">
        <v>673</v>
      </c>
      <c r="D304" s="216">
        <v>80000000</v>
      </c>
      <c r="E304" s="472"/>
      <c r="F304" s="472"/>
      <c r="G304" s="689"/>
      <c r="H304" s="448"/>
      <c r="I304" s="448"/>
      <c r="J304" s="448"/>
      <c r="K304" s="448"/>
      <c r="L304" s="448"/>
    </row>
    <row r="305" spans="1:12" ht="18" thickTop="1" thickBot="1">
      <c r="A305" s="605">
        <v>120102</v>
      </c>
      <c r="B305" s="606"/>
      <c r="C305" s="607" t="s">
        <v>301</v>
      </c>
      <c r="D305" s="608">
        <f>+D306+D312</f>
        <v>160619957</v>
      </c>
      <c r="E305" s="472"/>
      <c r="F305" s="472"/>
      <c r="G305" s="689"/>
      <c r="H305" s="448"/>
      <c r="I305" s="448"/>
      <c r="J305" s="448"/>
      <c r="K305" s="448"/>
      <c r="L305" s="448"/>
    </row>
    <row r="306" spans="1:12" ht="17.25" thickBot="1">
      <c r="A306" s="509">
        <v>12010201</v>
      </c>
      <c r="B306" s="193"/>
      <c r="C306" s="150" t="s">
        <v>302</v>
      </c>
      <c r="D306" s="72">
        <f>+D307</f>
        <v>160619957</v>
      </c>
      <c r="E306" s="472"/>
      <c r="F306" s="472"/>
      <c r="G306" s="689"/>
      <c r="H306" s="448"/>
      <c r="I306" s="448"/>
      <c r="J306" s="448"/>
      <c r="K306" s="448"/>
      <c r="L306" s="448"/>
    </row>
    <row r="307" spans="1:12" ht="17.25" thickBot="1">
      <c r="A307" s="509">
        <v>1201020101</v>
      </c>
      <c r="B307" s="193"/>
      <c r="C307" s="150" t="s">
        <v>303</v>
      </c>
      <c r="D307" s="72">
        <f>+D308+D310</f>
        <v>160619957</v>
      </c>
      <c r="E307" s="472"/>
      <c r="F307" s="472"/>
      <c r="G307" s="689"/>
      <c r="H307" s="448"/>
      <c r="I307" s="448"/>
      <c r="J307" s="448"/>
      <c r="K307" s="448"/>
      <c r="L307" s="448"/>
    </row>
    <row r="308" spans="1:12">
      <c r="A308" s="518">
        <v>120102010101</v>
      </c>
      <c r="B308" s="90"/>
      <c r="C308" s="217" t="s">
        <v>304</v>
      </c>
      <c r="D308" s="59">
        <f>+D309</f>
        <v>226309</v>
      </c>
      <c r="E308" s="472"/>
      <c r="F308" s="472"/>
      <c r="G308" s="689"/>
      <c r="H308" s="448"/>
      <c r="I308" s="448"/>
      <c r="J308" s="448"/>
      <c r="K308" s="448"/>
      <c r="L308" s="448"/>
    </row>
    <row r="309" spans="1:12" ht="15">
      <c r="A309" s="514"/>
      <c r="B309" s="651">
        <v>21303</v>
      </c>
      <c r="C309" s="652" t="s">
        <v>305</v>
      </c>
      <c r="D309" s="636">
        <f>+Proyecto!C46</f>
        <v>226309</v>
      </c>
      <c r="E309" s="472"/>
      <c r="F309" s="472"/>
      <c r="G309" s="689"/>
      <c r="H309" s="448"/>
      <c r="I309" s="448"/>
      <c r="J309" s="448"/>
      <c r="K309" s="448"/>
      <c r="L309" s="448"/>
    </row>
    <row r="310" spans="1:12">
      <c r="A310" s="514">
        <v>120102010102</v>
      </c>
      <c r="B310" s="93"/>
      <c r="C310" s="218" t="s">
        <v>306</v>
      </c>
      <c r="D310" s="60">
        <f>+D311</f>
        <v>160393648</v>
      </c>
      <c r="E310" s="472"/>
      <c r="F310" s="472"/>
      <c r="G310" s="689"/>
      <c r="H310" s="448"/>
      <c r="I310" s="448"/>
      <c r="J310" s="448"/>
      <c r="K310" s="448"/>
      <c r="L310" s="448"/>
    </row>
    <row r="311" spans="1:12" ht="15.75" thickBot="1">
      <c r="A311" s="515"/>
      <c r="B311" s="667">
        <v>21304</v>
      </c>
      <c r="C311" s="776" t="s">
        <v>766</v>
      </c>
      <c r="D311" s="639">
        <f>+Proyecto!C47</f>
        <v>160393648</v>
      </c>
      <c r="E311" s="472"/>
      <c r="F311" s="472"/>
      <c r="G311" s="689"/>
      <c r="H311" s="448"/>
      <c r="I311" s="448"/>
      <c r="J311" s="448"/>
      <c r="K311" s="448"/>
      <c r="L311" s="448"/>
    </row>
    <row r="312" spans="1:12" ht="17.25" thickBot="1">
      <c r="A312" s="509">
        <v>12010202</v>
      </c>
      <c r="B312" s="193"/>
      <c r="C312" s="71" t="s">
        <v>290</v>
      </c>
      <c r="D312" s="72">
        <f>+D313</f>
        <v>0</v>
      </c>
      <c r="E312" s="472"/>
      <c r="F312" s="472"/>
      <c r="G312" s="689"/>
      <c r="H312" s="448"/>
      <c r="I312" s="448"/>
      <c r="J312" s="448"/>
      <c r="K312" s="448"/>
      <c r="L312" s="448"/>
    </row>
    <row r="313" spans="1:12" ht="17.25" thickBot="1">
      <c r="A313" s="530">
        <v>1201020201</v>
      </c>
      <c r="B313" s="253"/>
      <c r="C313" s="210" t="s">
        <v>155</v>
      </c>
      <c r="D313" s="72">
        <f>+D314+D320+D326</f>
        <v>0</v>
      </c>
      <c r="E313" s="472"/>
      <c r="F313" s="472"/>
      <c r="G313" s="689"/>
      <c r="H313" s="448"/>
      <c r="I313" s="448"/>
      <c r="J313" s="448"/>
      <c r="K313" s="448"/>
      <c r="L313" s="448"/>
    </row>
    <row r="314" spans="1:12" ht="17.25" thickBot="1">
      <c r="A314" s="522">
        <v>12010202011</v>
      </c>
      <c r="B314" s="603"/>
      <c r="C314" s="207" t="s">
        <v>291</v>
      </c>
      <c r="D314" s="208">
        <f>+D315</f>
        <v>0</v>
      </c>
      <c r="E314" s="472"/>
      <c r="F314" s="472"/>
      <c r="G314" s="689"/>
      <c r="H314" s="448"/>
      <c r="I314" s="448"/>
      <c r="J314" s="448"/>
      <c r="K314" s="448"/>
      <c r="L314" s="448"/>
    </row>
    <row r="315" spans="1:12" ht="17.25" thickBot="1">
      <c r="A315" s="530">
        <v>120102020211</v>
      </c>
      <c r="B315" s="253"/>
      <c r="C315" s="210" t="s">
        <v>292</v>
      </c>
      <c r="D315" s="72">
        <f>+D316</f>
        <v>0</v>
      </c>
      <c r="E315" s="472"/>
      <c r="F315" s="472"/>
      <c r="G315" s="689"/>
      <c r="H315" s="448"/>
      <c r="I315" s="448"/>
      <c r="J315" s="448"/>
      <c r="K315" s="448"/>
      <c r="L315" s="448"/>
    </row>
    <row r="316" spans="1:12" ht="17.25" thickBot="1">
      <c r="A316" s="509">
        <v>1201020202111</v>
      </c>
      <c r="B316" s="193"/>
      <c r="C316" s="71" t="s">
        <v>293</v>
      </c>
      <c r="D316" s="72">
        <f>+D317</f>
        <v>0</v>
      </c>
      <c r="E316" s="472"/>
      <c r="F316" s="472"/>
      <c r="G316" s="689"/>
      <c r="H316" s="448"/>
      <c r="I316" s="448"/>
      <c r="J316" s="448"/>
      <c r="K316" s="448"/>
      <c r="L316" s="448"/>
    </row>
    <row r="317" spans="1:12">
      <c r="A317" s="518">
        <v>120102020211101</v>
      </c>
      <c r="B317" s="94"/>
      <c r="C317" s="75" t="s">
        <v>307</v>
      </c>
      <c r="D317" s="63">
        <f>SUM(D318:D319)</f>
        <v>0</v>
      </c>
      <c r="E317" s="472"/>
      <c r="F317" s="472"/>
      <c r="G317" s="689"/>
      <c r="H317" s="448"/>
      <c r="I317" s="448"/>
      <c r="J317" s="448"/>
      <c r="K317" s="448"/>
      <c r="L317" s="448"/>
    </row>
    <row r="318" spans="1:12" ht="15">
      <c r="A318" s="514"/>
      <c r="B318" s="641">
        <v>4303</v>
      </c>
      <c r="C318" s="663" t="s">
        <v>767</v>
      </c>
      <c r="D318" s="633">
        <v>0</v>
      </c>
      <c r="E318" s="472"/>
      <c r="F318" s="472"/>
      <c r="G318" s="689"/>
      <c r="H318" s="448"/>
      <c r="I318" s="448"/>
      <c r="J318" s="448"/>
      <c r="K318" s="448"/>
      <c r="L318" s="448"/>
    </row>
    <row r="319" spans="1:12" ht="15.75" thickBot="1">
      <c r="A319" s="520"/>
      <c r="B319" s="654">
        <v>4307</v>
      </c>
      <c r="C319" s="459" t="s">
        <v>768</v>
      </c>
      <c r="D319" s="643">
        <v>0</v>
      </c>
      <c r="E319" s="472"/>
      <c r="F319" s="472"/>
      <c r="G319" s="689"/>
      <c r="H319" s="448"/>
      <c r="I319" s="448"/>
      <c r="J319" s="448"/>
      <c r="K319" s="448"/>
      <c r="L319" s="448"/>
    </row>
    <row r="320" spans="1:12" ht="17.25" thickBot="1">
      <c r="A320" s="517">
        <v>12010202012</v>
      </c>
      <c r="B320" s="600"/>
      <c r="C320" s="504" t="s">
        <v>295</v>
      </c>
      <c r="D320" s="604">
        <f>+D321</f>
        <v>0</v>
      </c>
      <c r="E320" s="472"/>
      <c r="F320" s="472"/>
      <c r="G320" s="689"/>
      <c r="H320" s="448"/>
      <c r="I320" s="448"/>
      <c r="J320" s="448"/>
      <c r="K320" s="448"/>
      <c r="L320" s="448"/>
    </row>
    <row r="321" spans="1:12" ht="17.25" thickBot="1">
      <c r="A321" s="509">
        <v>120102020121</v>
      </c>
      <c r="B321" s="193"/>
      <c r="C321" s="71" t="s">
        <v>296</v>
      </c>
      <c r="D321" s="72">
        <f>+D322</f>
        <v>0</v>
      </c>
      <c r="E321" s="472"/>
      <c r="F321" s="472"/>
      <c r="G321" s="689"/>
      <c r="H321" s="448"/>
      <c r="I321" s="448"/>
      <c r="J321" s="448"/>
      <c r="K321" s="448"/>
      <c r="L321" s="448"/>
    </row>
    <row r="322" spans="1:12" ht="17.25" thickBot="1">
      <c r="A322" s="509">
        <v>1201020201211</v>
      </c>
      <c r="B322" s="193"/>
      <c r="C322" s="71" t="s">
        <v>293</v>
      </c>
      <c r="D322" s="72">
        <f>+D323</f>
        <v>0</v>
      </c>
      <c r="E322" s="472"/>
      <c r="F322" s="472"/>
      <c r="G322" s="689"/>
      <c r="H322" s="448"/>
      <c r="I322" s="448"/>
      <c r="J322" s="448"/>
      <c r="K322" s="448"/>
      <c r="L322" s="448"/>
    </row>
    <row r="323" spans="1:12">
      <c r="A323" s="518">
        <v>120102020121101</v>
      </c>
      <c r="B323" s="94"/>
      <c r="C323" s="75" t="s">
        <v>307</v>
      </c>
      <c r="D323" s="63">
        <f>SUM(D324:D325)</f>
        <v>0</v>
      </c>
      <c r="E323" s="472"/>
      <c r="F323" s="472"/>
      <c r="G323" s="689"/>
      <c r="H323" s="448"/>
      <c r="I323" s="448"/>
      <c r="J323" s="448"/>
      <c r="K323" s="448"/>
      <c r="L323" s="448"/>
    </row>
    <row r="324" spans="1:12" ht="15">
      <c r="A324" s="514"/>
      <c r="B324" s="647">
        <v>3303</v>
      </c>
      <c r="C324" s="660" t="s">
        <v>308</v>
      </c>
      <c r="D324" s="633">
        <v>0</v>
      </c>
      <c r="E324" s="472"/>
      <c r="F324" s="472"/>
      <c r="G324" s="689"/>
      <c r="H324" s="448"/>
      <c r="I324" s="448"/>
      <c r="J324" s="448"/>
      <c r="K324" s="448"/>
      <c r="L324" s="448"/>
    </row>
    <row r="325" spans="1:12" ht="15.75" thickBot="1">
      <c r="A325" s="520"/>
      <c r="B325" s="654">
        <v>3307</v>
      </c>
      <c r="C325" s="459" t="s">
        <v>769</v>
      </c>
      <c r="D325" s="643">
        <v>0</v>
      </c>
      <c r="E325" s="472"/>
      <c r="F325" s="472"/>
      <c r="G325" s="689"/>
      <c r="H325" s="448"/>
      <c r="I325" s="448"/>
      <c r="J325" s="448"/>
      <c r="K325" s="448"/>
      <c r="L325" s="448"/>
    </row>
    <row r="326" spans="1:12" ht="17.25" thickBot="1">
      <c r="A326" s="596">
        <v>12010202013</v>
      </c>
      <c r="B326" s="597"/>
      <c r="C326" s="598" t="s">
        <v>298</v>
      </c>
      <c r="D326" s="599">
        <f>+D327</f>
        <v>0</v>
      </c>
      <c r="E326" s="472"/>
      <c r="F326" s="472"/>
      <c r="G326" s="689"/>
      <c r="H326" s="448"/>
      <c r="I326" s="448"/>
      <c r="J326" s="448"/>
      <c r="K326" s="448"/>
      <c r="L326" s="448"/>
    </row>
    <row r="327" spans="1:12" ht="17.25" thickBot="1">
      <c r="A327" s="509">
        <v>120102020131</v>
      </c>
      <c r="B327" s="193"/>
      <c r="C327" s="71" t="s">
        <v>299</v>
      </c>
      <c r="D327" s="72">
        <f>+D328</f>
        <v>0</v>
      </c>
      <c r="E327" s="472"/>
      <c r="F327" s="472"/>
      <c r="G327" s="689"/>
      <c r="H327" s="448"/>
      <c r="I327" s="448"/>
      <c r="J327" s="448"/>
      <c r="K327" s="448"/>
      <c r="L327" s="448"/>
    </row>
    <row r="328" spans="1:12">
      <c r="A328" s="518">
        <v>12010202013101</v>
      </c>
      <c r="B328" s="94"/>
      <c r="C328" s="75" t="s">
        <v>309</v>
      </c>
      <c r="D328" s="63">
        <f>+D329</f>
        <v>0</v>
      </c>
      <c r="E328" s="472"/>
      <c r="F328" s="472"/>
      <c r="G328" s="689"/>
      <c r="H328" s="448"/>
      <c r="I328" s="448"/>
      <c r="J328" s="448"/>
      <c r="K328" s="448"/>
      <c r="L328" s="448"/>
    </row>
    <row r="329" spans="1:12" ht="15.75" thickBot="1">
      <c r="A329" s="665"/>
      <c r="B329" s="666">
        <v>5303</v>
      </c>
      <c r="C329" s="460" t="s">
        <v>770</v>
      </c>
      <c r="D329" s="664">
        <v>0</v>
      </c>
      <c r="E329" s="472"/>
      <c r="F329" s="472"/>
      <c r="G329" s="689"/>
      <c r="H329" s="448"/>
      <c r="I329" s="448"/>
      <c r="J329" s="448"/>
      <c r="K329" s="448"/>
      <c r="L329" s="448"/>
    </row>
    <row r="330" spans="1:12" ht="18" thickTop="1" thickBot="1">
      <c r="A330" s="609">
        <v>120103</v>
      </c>
      <c r="B330" s="250"/>
      <c r="C330" s="251" t="s">
        <v>310</v>
      </c>
      <c r="D330" s="252">
        <f>+D331+D333+D335</f>
        <v>175133576</v>
      </c>
      <c r="E330" s="472"/>
      <c r="F330" s="472"/>
      <c r="G330" s="689"/>
      <c r="H330" s="448"/>
      <c r="I330" s="448"/>
      <c r="J330" s="448"/>
      <c r="K330" s="448"/>
      <c r="L330" s="448"/>
    </row>
    <row r="331" spans="1:12">
      <c r="A331" s="533">
        <v>12010301</v>
      </c>
      <c r="B331" s="95"/>
      <c r="C331" s="75" t="s">
        <v>311</v>
      </c>
      <c r="D331" s="446">
        <f>+D332</f>
        <v>175133576</v>
      </c>
      <c r="E331" s="472"/>
      <c r="F331" s="472"/>
      <c r="G331" s="689"/>
      <c r="H331" s="448"/>
      <c r="I331" s="448"/>
      <c r="J331" s="448"/>
      <c r="K331" s="448"/>
      <c r="L331" s="448"/>
    </row>
    <row r="332" spans="1:12" ht="15">
      <c r="A332" s="514"/>
      <c r="B332" s="647">
        <v>21305</v>
      </c>
      <c r="C332" s="653" t="s">
        <v>312</v>
      </c>
      <c r="D332" s="633">
        <f>+Proyecto!C49</f>
        <v>175133576</v>
      </c>
      <c r="E332" s="472"/>
      <c r="F332" s="472"/>
      <c r="G332" s="689"/>
      <c r="H332" s="448"/>
      <c r="I332" s="448"/>
      <c r="J332" s="448"/>
      <c r="K332" s="448"/>
      <c r="L332" s="448"/>
    </row>
    <row r="333" spans="1:12">
      <c r="A333" s="514">
        <v>12010302</v>
      </c>
      <c r="B333" s="96"/>
      <c r="C333" s="66" t="s">
        <v>313</v>
      </c>
      <c r="D333" s="60">
        <f>+D334</f>
        <v>0</v>
      </c>
      <c r="E333" s="472"/>
      <c r="F333" s="472"/>
      <c r="G333" s="689"/>
      <c r="H333" s="448"/>
      <c r="I333" s="448"/>
      <c r="J333" s="448"/>
      <c r="K333" s="448"/>
      <c r="L333" s="448"/>
    </row>
    <row r="334" spans="1:12" ht="15.75" thickBot="1">
      <c r="A334" s="514"/>
      <c r="B334" s="647">
        <v>1103</v>
      </c>
      <c r="C334" s="652" t="s">
        <v>271</v>
      </c>
      <c r="D334" s="633">
        <v>0</v>
      </c>
      <c r="E334" s="472"/>
      <c r="F334" s="472"/>
      <c r="G334" s="689"/>
      <c r="H334" s="448"/>
      <c r="I334" s="448"/>
      <c r="J334" s="448"/>
      <c r="K334" s="448"/>
      <c r="L334" s="448"/>
    </row>
    <row r="335" spans="1:12" ht="17.25" thickBot="1">
      <c r="A335" s="509">
        <v>12010303</v>
      </c>
      <c r="B335" s="193"/>
      <c r="C335" s="71" t="s">
        <v>290</v>
      </c>
      <c r="D335" s="72">
        <f>+D336</f>
        <v>0</v>
      </c>
      <c r="E335" s="472"/>
      <c r="F335" s="472"/>
      <c r="G335" s="689"/>
      <c r="H335" s="448"/>
      <c r="I335" s="448"/>
      <c r="J335" s="448"/>
      <c r="K335" s="448"/>
      <c r="L335" s="448"/>
    </row>
    <row r="336" spans="1:12" ht="17.25" thickBot="1">
      <c r="A336" s="509">
        <v>120103031</v>
      </c>
      <c r="B336" s="193"/>
      <c r="C336" s="71" t="s">
        <v>155</v>
      </c>
      <c r="D336" s="72">
        <f>+D337+D342+D347</f>
        <v>0</v>
      </c>
      <c r="E336" s="472"/>
      <c r="F336" s="472"/>
      <c r="G336" s="689"/>
      <c r="H336" s="448"/>
      <c r="I336" s="448"/>
      <c r="J336" s="448"/>
      <c r="K336" s="448"/>
      <c r="L336" s="448"/>
    </row>
    <row r="337" spans="1:12" ht="17.25" thickBot="1">
      <c r="A337" s="610">
        <v>1201030311</v>
      </c>
      <c r="B337" s="611"/>
      <c r="C337" s="612" t="s">
        <v>291</v>
      </c>
      <c r="D337" s="613">
        <f>+D338</f>
        <v>0</v>
      </c>
      <c r="E337" s="472"/>
      <c r="F337" s="472"/>
      <c r="G337" s="689"/>
      <c r="H337" s="448"/>
      <c r="I337" s="448"/>
      <c r="J337" s="448"/>
      <c r="K337" s="448"/>
      <c r="L337" s="448"/>
    </row>
    <row r="338" spans="1:12" ht="17.25" thickBot="1">
      <c r="A338" s="509">
        <v>12010303111</v>
      </c>
      <c r="B338" s="193"/>
      <c r="C338" s="71" t="s">
        <v>292</v>
      </c>
      <c r="D338" s="72">
        <f>+D339</f>
        <v>0</v>
      </c>
      <c r="E338" s="472"/>
      <c r="F338" s="472"/>
      <c r="G338" s="689"/>
      <c r="H338" s="448"/>
      <c r="I338" s="448"/>
      <c r="J338" s="448"/>
      <c r="K338" s="448"/>
      <c r="L338" s="448"/>
    </row>
    <row r="339" spans="1:12" ht="17.25" thickBot="1">
      <c r="A339" s="509">
        <v>120103031111</v>
      </c>
      <c r="B339" s="193"/>
      <c r="C339" s="71" t="s">
        <v>293</v>
      </c>
      <c r="D339" s="72">
        <f>+D340</f>
        <v>0</v>
      </c>
      <c r="E339" s="472"/>
      <c r="F339" s="472"/>
      <c r="G339" s="689"/>
      <c r="H339" s="448"/>
      <c r="I339" s="448"/>
      <c r="J339" s="448"/>
      <c r="K339" s="448"/>
      <c r="L339" s="448"/>
    </row>
    <row r="340" spans="1:12">
      <c r="A340" s="518">
        <v>12010303111101</v>
      </c>
      <c r="B340" s="94"/>
      <c r="C340" s="75" t="s">
        <v>315</v>
      </c>
      <c r="D340" s="63">
        <f>+D341</f>
        <v>0</v>
      </c>
      <c r="E340" s="472"/>
      <c r="F340" s="472"/>
      <c r="G340" s="689"/>
      <c r="H340" s="448"/>
      <c r="I340" s="448"/>
      <c r="J340" s="448"/>
      <c r="K340" s="448"/>
      <c r="L340" s="448"/>
    </row>
    <row r="341" spans="1:12" ht="15.75" thickBot="1">
      <c r="A341" s="515"/>
      <c r="B341" s="667">
        <v>4305</v>
      </c>
      <c r="C341" s="459" t="s">
        <v>771</v>
      </c>
      <c r="D341" s="639">
        <v>0</v>
      </c>
      <c r="E341" s="472"/>
      <c r="F341" s="472"/>
      <c r="G341" s="689"/>
      <c r="H341" s="448"/>
      <c r="I341" s="448"/>
      <c r="J341" s="448"/>
      <c r="K341" s="448"/>
      <c r="L341" s="448"/>
    </row>
    <row r="342" spans="1:12" ht="17.25" thickBot="1">
      <c r="A342" s="517">
        <v>1201030312</v>
      </c>
      <c r="B342" s="600"/>
      <c r="C342" s="504" t="s">
        <v>295</v>
      </c>
      <c r="D342" s="505">
        <f>+D343</f>
        <v>0</v>
      </c>
      <c r="E342" s="472"/>
      <c r="F342" s="472"/>
      <c r="G342" s="689"/>
      <c r="H342" s="448"/>
      <c r="I342" s="448"/>
      <c r="J342" s="448"/>
      <c r="K342" s="448"/>
      <c r="L342" s="448"/>
    </row>
    <row r="343" spans="1:12" ht="17.25" thickBot="1">
      <c r="A343" s="509">
        <v>12010303121</v>
      </c>
      <c r="B343" s="193"/>
      <c r="C343" s="71" t="s">
        <v>296</v>
      </c>
      <c r="D343" s="72">
        <f>+D344</f>
        <v>0</v>
      </c>
      <c r="E343" s="472"/>
      <c r="F343" s="472"/>
      <c r="G343" s="689"/>
      <c r="H343" s="448"/>
      <c r="I343" s="448"/>
      <c r="J343" s="448"/>
      <c r="K343" s="448"/>
      <c r="L343" s="448"/>
    </row>
    <row r="344" spans="1:12" ht="17.25" thickBot="1">
      <c r="A344" s="509">
        <v>120103031211</v>
      </c>
      <c r="B344" s="193"/>
      <c r="C344" s="71" t="s">
        <v>293</v>
      </c>
      <c r="D344" s="72">
        <f>+D345</f>
        <v>0</v>
      </c>
      <c r="E344" s="472"/>
      <c r="F344" s="472"/>
      <c r="G344" s="689"/>
      <c r="H344" s="448"/>
      <c r="I344" s="448"/>
      <c r="J344" s="448"/>
      <c r="K344" s="448"/>
      <c r="L344" s="448"/>
    </row>
    <row r="345" spans="1:12">
      <c r="A345" s="518">
        <v>12010303121101</v>
      </c>
      <c r="B345" s="94"/>
      <c r="C345" s="75" t="s">
        <v>315</v>
      </c>
      <c r="D345" s="63">
        <f>+D346</f>
        <v>0</v>
      </c>
      <c r="E345" s="472"/>
      <c r="F345" s="472"/>
      <c r="G345" s="689"/>
      <c r="H345" s="448"/>
      <c r="I345" s="448"/>
      <c r="J345" s="448"/>
      <c r="K345" s="448"/>
      <c r="L345" s="448"/>
    </row>
    <row r="346" spans="1:12" ht="15.75" thickBot="1">
      <c r="A346" s="520"/>
      <c r="B346" s="654">
        <v>3305</v>
      </c>
      <c r="C346" s="652" t="s">
        <v>316</v>
      </c>
      <c r="D346" s="643">
        <v>0</v>
      </c>
      <c r="E346" s="472"/>
      <c r="F346" s="472"/>
      <c r="G346" s="689"/>
      <c r="H346" s="448"/>
      <c r="I346" s="448"/>
      <c r="J346" s="448"/>
      <c r="K346" s="448"/>
      <c r="L346" s="448"/>
    </row>
    <row r="347" spans="1:12" ht="17.25" thickBot="1">
      <c r="A347" s="614">
        <v>1201030313</v>
      </c>
      <c r="B347" s="615"/>
      <c r="C347" s="616" t="s">
        <v>298</v>
      </c>
      <c r="D347" s="617">
        <f>+D348</f>
        <v>0</v>
      </c>
      <c r="E347" s="472"/>
      <c r="F347" s="472"/>
      <c r="G347" s="689"/>
      <c r="H347" s="448"/>
      <c r="I347" s="448"/>
      <c r="J347" s="448"/>
      <c r="K347" s="448"/>
      <c r="L347" s="448"/>
    </row>
    <row r="348" spans="1:12" ht="17.25" thickBot="1">
      <c r="A348" s="509">
        <v>12010303131</v>
      </c>
      <c r="B348" s="193"/>
      <c r="C348" s="71" t="s">
        <v>299</v>
      </c>
      <c r="D348" s="72">
        <f>+D349</f>
        <v>0</v>
      </c>
      <c r="E348" s="472"/>
      <c r="F348" s="472"/>
      <c r="G348" s="689"/>
      <c r="H348" s="448"/>
      <c r="I348" s="448"/>
      <c r="J348" s="448"/>
      <c r="K348" s="448"/>
      <c r="L348" s="448"/>
    </row>
    <row r="349" spans="1:12">
      <c r="A349" s="518">
        <v>1201030313101</v>
      </c>
      <c r="B349" s="94"/>
      <c r="C349" s="75" t="s">
        <v>317</v>
      </c>
      <c r="D349" s="63">
        <f>+D350</f>
        <v>0</v>
      </c>
      <c r="E349" s="472"/>
      <c r="F349" s="472"/>
      <c r="G349" s="689"/>
      <c r="H349" s="448"/>
      <c r="I349" s="448"/>
      <c r="J349" s="448"/>
      <c r="K349" s="448"/>
      <c r="L349" s="448"/>
    </row>
    <row r="350" spans="1:12" ht="15.75" thickBot="1">
      <c r="A350" s="531"/>
      <c r="B350" s="855">
        <v>5302</v>
      </c>
      <c r="C350" s="668" t="s">
        <v>772</v>
      </c>
      <c r="D350" s="856">
        <v>0</v>
      </c>
      <c r="E350" s="472"/>
      <c r="F350" s="472"/>
      <c r="G350" s="689"/>
      <c r="H350" s="448"/>
      <c r="I350" s="448"/>
      <c r="J350" s="448"/>
      <c r="K350" s="448"/>
      <c r="L350" s="448"/>
    </row>
    <row r="351" spans="1:12" ht="18" thickTop="1" thickBot="1">
      <c r="A351" s="857">
        <v>120104</v>
      </c>
      <c r="B351" s="858"/>
      <c r="C351" s="859" t="s">
        <v>920</v>
      </c>
      <c r="D351" s="860">
        <f>+D352+D354</f>
        <v>25000000</v>
      </c>
      <c r="E351" s="472"/>
      <c r="F351" s="472"/>
      <c r="G351" s="689"/>
      <c r="H351" s="448"/>
      <c r="I351" s="448"/>
      <c r="J351" s="448"/>
      <c r="K351" s="448"/>
      <c r="L351" s="448"/>
    </row>
    <row r="352" spans="1:12">
      <c r="A352" s="518">
        <v>12010401</v>
      </c>
      <c r="B352" s="94"/>
      <c r="C352" s="75" t="s">
        <v>314</v>
      </c>
      <c r="D352" s="63">
        <f>+D353</f>
        <v>25000000</v>
      </c>
      <c r="E352" s="472"/>
      <c r="F352" s="472"/>
      <c r="G352" s="689"/>
      <c r="H352" s="448"/>
      <c r="I352" s="448"/>
      <c r="J352" s="448"/>
      <c r="K352" s="448"/>
      <c r="L352" s="448"/>
    </row>
    <row r="353" spans="1:12" ht="15.75" thickBot="1">
      <c r="A353" s="515"/>
      <c r="B353" s="637">
        <v>71102</v>
      </c>
      <c r="C353" s="669" t="s">
        <v>276</v>
      </c>
      <c r="D353" s="639">
        <v>25000000</v>
      </c>
      <c r="E353" s="472"/>
      <c r="F353" s="472"/>
      <c r="G353" s="689"/>
      <c r="H353" s="448"/>
      <c r="I353" s="448"/>
      <c r="J353" s="448"/>
      <c r="K353" s="448"/>
      <c r="L353" s="448"/>
    </row>
    <row r="354" spans="1:12" ht="17.25" thickBot="1">
      <c r="A354" s="509">
        <v>12010402</v>
      </c>
      <c r="B354" s="201"/>
      <c r="C354" s="115" t="s">
        <v>290</v>
      </c>
      <c r="D354" s="70">
        <f t="shared" ref="D354:D359" si="0">+D355</f>
        <v>0</v>
      </c>
      <c r="E354" s="472"/>
      <c r="F354" s="472"/>
      <c r="G354" s="689"/>
      <c r="H354" s="448"/>
      <c r="I354" s="448"/>
      <c r="J354" s="448"/>
      <c r="K354" s="448"/>
      <c r="L354" s="448"/>
    </row>
    <row r="355" spans="1:12" ht="17.25" thickBot="1">
      <c r="A355" s="509">
        <v>120104021</v>
      </c>
      <c r="B355" s="201"/>
      <c r="C355" s="71" t="s">
        <v>155</v>
      </c>
      <c r="D355" s="70">
        <f t="shared" si="0"/>
        <v>0</v>
      </c>
      <c r="E355" s="472"/>
      <c r="F355" s="472"/>
      <c r="G355" s="689"/>
      <c r="H355" s="448"/>
      <c r="I355" s="448"/>
      <c r="J355" s="448"/>
      <c r="K355" s="448"/>
      <c r="L355" s="448"/>
    </row>
    <row r="356" spans="1:12" ht="17.25" thickBot="1">
      <c r="A356" s="622">
        <v>1201040211</v>
      </c>
      <c r="B356" s="623"/>
      <c r="C356" s="624" t="s">
        <v>291</v>
      </c>
      <c r="D356" s="625">
        <f t="shared" si="0"/>
        <v>0</v>
      </c>
      <c r="E356" s="472"/>
      <c r="F356" s="472"/>
      <c r="G356" s="689"/>
      <c r="H356" s="448"/>
      <c r="I356" s="448"/>
      <c r="J356" s="448"/>
      <c r="K356" s="448"/>
      <c r="L356" s="448"/>
    </row>
    <row r="357" spans="1:12" ht="17.25" thickBot="1">
      <c r="A357" s="509">
        <v>12010402111</v>
      </c>
      <c r="B357" s="201"/>
      <c r="C357" s="71" t="s">
        <v>292</v>
      </c>
      <c r="D357" s="70">
        <f t="shared" si="0"/>
        <v>0</v>
      </c>
      <c r="E357" s="472"/>
      <c r="F357" s="472"/>
      <c r="G357" s="689"/>
      <c r="H357" s="448"/>
      <c r="I357" s="448"/>
      <c r="J357" s="448"/>
      <c r="K357" s="448"/>
      <c r="L357" s="448"/>
    </row>
    <row r="358" spans="1:12" ht="17.25" thickBot="1">
      <c r="A358" s="509">
        <v>120104021111</v>
      </c>
      <c r="B358" s="201"/>
      <c r="C358" s="71" t="s">
        <v>293</v>
      </c>
      <c r="D358" s="70">
        <f t="shared" si="0"/>
        <v>0</v>
      </c>
      <c r="E358" s="472"/>
      <c r="F358" s="472"/>
      <c r="G358" s="689"/>
      <c r="H358" s="448"/>
      <c r="I358" s="448"/>
      <c r="J358" s="448"/>
      <c r="K358" s="448"/>
      <c r="L358" s="448"/>
    </row>
    <row r="359" spans="1:12">
      <c r="A359" s="518">
        <v>12010402111101</v>
      </c>
      <c r="B359" s="94"/>
      <c r="C359" s="219" t="s">
        <v>319</v>
      </c>
      <c r="D359" s="63">
        <f t="shared" si="0"/>
        <v>0</v>
      </c>
      <c r="E359" s="472"/>
      <c r="F359" s="472"/>
      <c r="G359" s="689"/>
      <c r="H359" s="448"/>
      <c r="I359" s="448"/>
      <c r="J359" s="448"/>
      <c r="K359" s="448"/>
      <c r="L359" s="448"/>
    </row>
    <row r="360" spans="1:12" ht="15.75" thickBot="1">
      <c r="A360" s="534"/>
      <c r="B360" s="672">
        <v>71302</v>
      </c>
      <c r="C360" s="460" t="s">
        <v>764</v>
      </c>
      <c r="D360" s="671">
        <v>0</v>
      </c>
      <c r="E360" s="472"/>
      <c r="F360" s="472"/>
      <c r="G360" s="689"/>
      <c r="H360" s="448"/>
      <c r="I360" s="448"/>
      <c r="J360" s="448"/>
      <c r="K360" s="448"/>
      <c r="L360" s="448"/>
    </row>
    <row r="361" spans="1:12" ht="18" thickTop="1" thickBot="1">
      <c r="A361" s="512">
        <v>1202</v>
      </c>
      <c r="B361" s="89"/>
      <c r="C361" s="115" t="s">
        <v>320</v>
      </c>
      <c r="D361" s="70">
        <f>+D362</f>
        <v>50000000</v>
      </c>
      <c r="E361" s="472"/>
      <c r="F361" s="472"/>
      <c r="G361" s="689"/>
      <c r="H361" s="448"/>
      <c r="I361" s="448"/>
      <c r="J361" s="448"/>
      <c r="K361" s="448"/>
      <c r="L361" s="448"/>
    </row>
    <row r="362" spans="1:12">
      <c r="A362" s="518">
        <v>120201</v>
      </c>
      <c r="B362" s="94"/>
      <c r="C362" s="75" t="s">
        <v>321</v>
      </c>
      <c r="D362" s="63">
        <f>SUM(D363:D365)</f>
        <v>50000000</v>
      </c>
      <c r="E362" s="472"/>
      <c r="F362" s="472"/>
      <c r="G362" s="689"/>
      <c r="H362" s="448"/>
      <c r="I362" s="448"/>
      <c r="J362" s="448"/>
      <c r="K362" s="448"/>
      <c r="L362" s="448"/>
    </row>
    <row r="363" spans="1:12" ht="15">
      <c r="A363" s="514"/>
      <c r="B363" s="647">
        <v>1204</v>
      </c>
      <c r="C363" s="653" t="s">
        <v>97</v>
      </c>
      <c r="D363" s="633">
        <v>50000000</v>
      </c>
      <c r="E363" s="472"/>
      <c r="F363" s="472"/>
      <c r="G363" s="689"/>
      <c r="H363" s="448"/>
      <c r="I363" s="448"/>
      <c r="J363" s="448"/>
      <c r="K363" s="448"/>
      <c r="L363" s="448"/>
    </row>
    <row r="364" spans="1:12" ht="15">
      <c r="A364" s="514"/>
      <c r="B364" s="647">
        <v>1307</v>
      </c>
      <c r="C364" s="660" t="s">
        <v>793</v>
      </c>
      <c r="D364" s="633">
        <v>0</v>
      </c>
      <c r="E364" s="472"/>
      <c r="F364" s="472"/>
      <c r="G364" s="689"/>
      <c r="H364" s="448"/>
      <c r="I364" s="448"/>
      <c r="J364" s="448"/>
      <c r="K364" s="448"/>
      <c r="L364" s="448"/>
    </row>
    <row r="365" spans="1:12" ht="15.75" thickBot="1">
      <c r="A365" s="515"/>
      <c r="B365" s="667">
        <v>1407</v>
      </c>
      <c r="C365" s="777" t="s">
        <v>785</v>
      </c>
      <c r="D365" s="639">
        <v>0</v>
      </c>
      <c r="E365" s="472"/>
      <c r="F365" s="472"/>
      <c r="G365" s="689"/>
      <c r="H365" s="448"/>
      <c r="I365" s="448"/>
      <c r="J365" s="448"/>
      <c r="K365" s="448"/>
      <c r="L365" s="448"/>
    </row>
    <row r="366" spans="1:12" ht="17.25" thickBot="1">
      <c r="A366" s="509">
        <v>1203</v>
      </c>
      <c r="B366" s="193"/>
      <c r="C366" s="172" t="s">
        <v>322</v>
      </c>
      <c r="D366" s="72">
        <f>+D367</f>
        <v>60000000</v>
      </c>
      <c r="E366" s="472"/>
      <c r="F366" s="472"/>
      <c r="G366" s="689"/>
      <c r="H366" s="448"/>
      <c r="I366" s="448"/>
      <c r="J366" s="448"/>
      <c r="K366" s="448"/>
      <c r="L366" s="448"/>
    </row>
    <row r="367" spans="1:12">
      <c r="A367" s="518">
        <v>120301</v>
      </c>
      <c r="B367" s="94"/>
      <c r="C367" s="75" t="s">
        <v>731</v>
      </c>
      <c r="D367" s="63">
        <f>SUM(D368:D370)</f>
        <v>60000000</v>
      </c>
      <c r="E367" s="472"/>
      <c r="F367" s="472"/>
      <c r="G367" s="689"/>
      <c r="H367" s="448"/>
      <c r="I367" s="448"/>
      <c r="J367" s="448"/>
      <c r="K367" s="448"/>
      <c r="L367" s="448"/>
    </row>
    <row r="368" spans="1:12" ht="15">
      <c r="A368" s="514"/>
      <c r="B368" s="647">
        <v>1205</v>
      </c>
      <c r="C368" s="653" t="s">
        <v>80</v>
      </c>
      <c r="D368" s="633">
        <v>60000000</v>
      </c>
      <c r="E368" s="472"/>
      <c r="F368" s="472"/>
      <c r="G368" s="689"/>
      <c r="H368" s="448"/>
      <c r="I368" s="448"/>
      <c r="J368" s="448"/>
      <c r="K368" s="448"/>
      <c r="L368" s="448"/>
    </row>
    <row r="369" spans="1:12" ht="15">
      <c r="A369" s="514"/>
      <c r="B369" s="647">
        <v>1308</v>
      </c>
      <c r="C369" s="660" t="s">
        <v>794</v>
      </c>
      <c r="D369" s="633">
        <v>0</v>
      </c>
      <c r="E369" s="472"/>
      <c r="F369" s="472"/>
      <c r="G369" s="689"/>
      <c r="H369" s="448"/>
      <c r="I369" s="448"/>
      <c r="J369" s="448"/>
      <c r="K369" s="448"/>
      <c r="L369" s="448"/>
    </row>
    <row r="370" spans="1:12" ht="15.75" thickBot="1">
      <c r="A370" s="520"/>
      <c r="B370" s="654">
        <v>1408</v>
      </c>
      <c r="C370" s="459" t="s">
        <v>808</v>
      </c>
      <c r="D370" s="643">
        <v>0</v>
      </c>
      <c r="E370" s="472"/>
      <c r="F370" s="472"/>
      <c r="G370" s="689"/>
      <c r="H370" s="448"/>
      <c r="I370" s="448"/>
      <c r="J370" s="448"/>
      <c r="K370" s="448"/>
      <c r="L370" s="448"/>
    </row>
    <row r="371" spans="1:12" ht="17.25" thickBot="1">
      <c r="A371" s="509">
        <v>1204</v>
      </c>
      <c r="B371" s="201"/>
      <c r="C371" s="172" t="s">
        <v>880</v>
      </c>
      <c r="D371" s="70">
        <f>+D372</f>
        <v>180000000</v>
      </c>
      <c r="E371" s="472"/>
      <c r="F371" s="472"/>
      <c r="G371" s="689"/>
      <c r="H371" s="448"/>
      <c r="I371" s="448"/>
      <c r="J371" s="448"/>
      <c r="K371" s="448"/>
      <c r="L371" s="448"/>
    </row>
    <row r="372" spans="1:12">
      <c r="A372" s="518">
        <v>120401</v>
      </c>
      <c r="B372" s="94"/>
      <c r="C372" s="173" t="s">
        <v>879</v>
      </c>
      <c r="D372" s="63">
        <f>SUM(D373:D375)</f>
        <v>180000000</v>
      </c>
      <c r="E372" s="472"/>
      <c r="F372" s="472"/>
      <c r="G372" s="689"/>
      <c r="H372" s="448"/>
      <c r="I372" s="448"/>
      <c r="J372" s="448"/>
      <c r="K372" s="448"/>
      <c r="L372" s="448"/>
    </row>
    <row r="373" spans="1:12" ht="15">
      <c r="A373" s="514"/>
      <c r="B373" s="647">
        <v>1201</v>
      </c>
      <c r="C373" s="653" t="s">
        <v>324</v>
      </c>
      <c r="D373" s="633">
        <v>180000000</v>
      </c>
      <c r="E373" s="472"/>
      <c r="F373" s="472"/>
      <c r="G373" s="689"/>
      <c r="H373" s="448"/>
      <c r="I373" s="448"/>
      <c r="J373" s="448"/>
      <c r="K373" s="448"/>
      <c r="L373" s="448"/>
    </row>
    <row r="374" spans="1:12" ht="15">
      <c r="A374" s="514"/>
      <c r="B374" s="647">
        <v>1304</v>
      </c>
      <c r="C374" s="660" t="s">
        <v>809</v>
      </c>
      <c r="D374" s="633">
        <v>0</v>
      </c>
      <c r="E374" s="472"/>
      <c r="F374" s="472"/>
      <c r="G374" s="689"/>
      <c r="H374" s="448"/>
      <c r="I374" s="448"/>
      <c r="J374" s="448"/>
      <c r="K374" s="448"/>
      <c r="L374" s="448"/>
    </row>
    <row r="375" spans="1:12" ht="15.75" thickBot="1">
      <c r="A375" s="520"/>
      <c r="B375" s="654">
        <v>1404</v>
      </c>
      <c r="C375" s="459" t="s">
        <v>810</v>
      </c>
      <c r="D375" s="643">
        <v>0</v>
      </c>
      <c r="E375" s="472"/>
      <c r="F375" s="472"/>
      <c r="G375" s="689"/>
      <c r="H375" s="448"/>
      <c r="I375" s="448"/>
      <c r="J375" s="448"/>
      <c r="K375" s="448"/>
      <c r="L375" s="448"/>
    </row>
    <row r="376" spans="1:12" ht="17.25" thickBot="1">
      <c r="A376" s="509">
        <v>1205</v>
      </c>
      <c r="B376" s="201"/>
      <c r="C376" s="172" t="s">
        <v>325</v>
      </c>
      <c r="D376" s="70">
        <f>+D377</f>
        <v>1001200000</v>
      </c>
      <c r="E376" s="472"/>
      <c r="F376" s="472"/>
      <c r="G376" s="689"/>
      <c r="H376" s="448"/>
      <c r="I376" s="448"/>
      <c r="J376" s="448"/>
      <c r="K376" s="448"/>
      <c r="L376" s="448"/>
    </row>
    <row r="377" spans="1:12" ht="17.25" thickBot="1">
      <c r="A377" s="509">
        <v>120501</v>
      </c>
      <c r="B377" s="201"/>
      <c r="C377" s="71" t="s">
        <v>326</v>
      </c>
      <c r="D377" s="70">
        <f>+D378+D380</f>
        <v>1001200000</v>
      </c>
      <c r="E377" s="472"/>
      <c r="F377" s="472"/>
      <c r="G377" s="689"/>
      <c r="H377" s="448"/>
      <c r="I377" s="448"/>
      <c r="J377" s="448"/>
      <c r="K377" s="448"/>
      <c r="L377" s="448"/>
    </row>
    <row r="378" spans="1:12">
      <c r="A378" s="518">
        <v>12050101</v>
      </c>
      <c r="B378" s="94"/>
      <c r="C378" s="75" t="s">
        <v>327</v>
      </c>
      <c r="D378" s="63">
        <f>+D379</f>
        <v>1000000000</v>
      </c>
      <c r="E378" s="472"/>
      <c r="F378" s="472"/>
      <c r="G378" s="689"/>
      <c r="H378" s="448"/>
      <c r="I378" s="448"/>
      <c r="J378" s="448"/>
      <c r="K378" s="448"/>
      <c r="L378" s="448"/>
    </row>
    <row r="379" spans="1:12" ht="15">
      <c r="A379" s="513"/>
      <c r="B379" s="645">
        <v>1209</v>
      </c>
      <c r="C379" s="652" t="s">
        <v>328</v>
      </c>
      <c r="D379" s="640">
        <v>1000000000</v>
      </c>
      <c r="E379" s="472"/>
      <c r="F379" s="472"/>
      <c r="G379" s="689"/>
      <c r="H379" s="448"/>
      <c r="I379" s="448"/>
      <c r="J379" s="448"/>
      <c r="K379" s="448"/>
      <c r="L379" s="448"/>
    </row>
    <row r="380" spans="1:12">
      <c r="A380" s="514">
        <v>12050102</v>
      </c>
      <c r="B380" s="93"/>
      <c r="C380" s="66" t="s">
        <v>329</v>
      </c>
      <c r="D380" s="60">
        <f>+D381</f>
        <v>1200000</v>
      </c>
      <c r="E380" s="472"/>
      <c r="F380" s="472"/>
      <c r="G380" s="689"/>
      <c r="H380" s="448"/>
      <c r="I380" s="448"/>
      <c r="J380" s="448"/>
      <c r="K380" s="448"/>
      <c r="L380" s="448"/>
    </row>
    <row r="381" spans="1:12" ht="15.75" thickBot="1">
      <c r="A381" s="514"/>
      <c r="B381" s="637">
        <v>1209</v>
      </c>
      <c r="C381" s="652" t="s">
        <v>328</v>
      </c>
      <c r="D381" s="639">
        <v>1200000</v>
      </c>
      <c r="E381" s="472"/>
      <c r="F381" s="472"/>
      <c r="G381" s="689"/>
      <c r="H381" s="448"/>
      <c r="I381" s="448"/>
      <c r="J381" s="448"/>
      <c r="K381" s="448"/>
      <c r="L381" s="448"/>
    </row>
    <row r="382" spans="1:12" ht="17.25" thickBot="1">
      <c r="A382" s="509">
        <v>1206</v>
      </c>
      <c r="B382" s="201"/>
      <c r="C382" s="172" t="s">
        <v>330</v>
      </c>
      <c r="D382" s="70">
        <f>+D383</f>
        <v>150000000</v>
      </c>
      <c r="E382" s="472"/>
      <c r="F382" s="472"/>
      <c r="G382" s="689"/>
      <c r="H382" s="448"/>
      <c r="I382" s="448"/>
      <c r="J382" s="448"/>
      <c r="K382" s="448"/>
      <c r="L382" s="448"/>
    </row>
    <row r="383" spans="1:12">
      <c r="A383" s="518">
        <v>120601</v>
      </c>
      <c r="B383" s="94"/>
      <c r="C383" s="220" t="s">
        <v>331</v>
      </c>
      <c r="D383" s="63">
        <f>SUM(D384:D386)</f>
        <v>150000000</v>
      </c>
      <c r="E383" s="472"/>
      <c r="F383" s="472"/>
      <c r="G383" s="689"/>
      <c r="H383" s="448"/>
      <c r="I383" s="448"/>
      <c r="J383" s="448"/>
      <c r="K383" s="448"/>
      <c r="L383" s="448"/>
    </row>
    <row r="384" spans="1:12" ht="15">
      <c r="A384" s="514"/>
      <c r="B384" s="647">
        <v>1206</v>
      </c>
      <c r="C384" s="653" t="s">
        <v>90</v>
      </c>
      <c r="D384" s="633">
        <v>150000000</v>
      </c>
      <c r="E384" s="472"/>
      <c r="F384" s="472"/>
      <c r="G384" s="689"/>
      <c r="H384" s="448"/>
      <c r="I384" s="448"/>
      <c r="J384" s="448"/>
      <c r="K384" s="448"/>
      <c r="L384" s="448"/>
    </row>
    <row r="385" spans="1:12" ht="15">
      <c r="A385" s="514"/>
      <c r="B385" s="647">
        <v>1309</v>
      </c>
      <c r="C385" s="660" t="s">
        <v>811</v>
      </c>
      <c r="D385" s="633">
        <v>0</v>
      </c>
      <c r="E385" s="472"/>
      <c r="F385" s="472"/>
      <c r="G385" s="689"/>
      <c r="H385" s="448"/>
      <c r="I385" s="448"/>
      <c r="J385" s="448"/>
      <c r="K385" s="448"/>
      <c r="L385" s="448"/>
    </row>
    <row r="386" spans="1:12" ht="15.75" thickBot="1">
      <c r="A386" s="515"/>
      <c r="B386" s="667">
        <v>1409</v>
      </c>
      <c r="C386" s="777" t="s">
        <v>786</v>
      </c>
      <c r="D386" s="639">
        <v>0</v>
      </c>
      <c r="E386" s="472"/>
      <c r="F386" s="472"/>
      <c r="G386" s="689"/>
      <c r="H386" s="448"/>
      <c r="I386" s="448"/>
      <c r="J386" s="448"/>
      <c r="K386" s="448"/>
      <c r="L386" s="448"/>
    </row>
    <row r="387" spans="1:12" ht="17.25" thickBot="1">
      <c r="A387" s="512">
        <v>1207</v>
      </c>
      <c r="B387" s="201"/>
      <c r="C387" s="906" t="s">
        <v>332</v>
      </c>
      <c r="D387" s="70">
        <f>+D388+D390</f>
        <v>1721986</v>
      </c>
      <c r="E387" s="472"/>
      <c r="F387" s="472"/>
      <c r="G387" s="689"/>
      <c r="H387" s="448"/>
      <c r="I387" s="448"/>
      <c r="J387" s="448"/>
      <c r="K387" s="448"/>
      <c r="L387" s="448"/>
    </row>
    <row r="388" spans="1:12">
      <c r="A388" s="518">
        <v>120701</v>
      </c>
      <c r="B388" s="94"/>
      <c r="C388" s="173" t="s">
        <v>333</v>
      </c>
      <c r="D388" s="63">
        <f>+D389</f>
        <v>721986</v>
      </c>
      <c r="E388" s="472"/>
      <c r="F388" s="472"/>
      <c r="G388" s="689"/>
      <c r="H388" s="448"/>
      <c r="I388" s="448"/>
      <c r="J388" s="448"/>
      <c r="K388" s="448"/>
      <c r="L388" s="448"/>
    </row>
    <row r="389" spans="1:12" ht="15">
      <c r="A389" s="513"/>
      <c r="B389" s="645">
        <v>1208</v>
      </c>
      <c r="C389" s="673" t="s">
        <v>334</v>
      </c>
      <c r="D389" s="640">
        <v>721986</v>
      </c>
      <c r="E389" s="472"/>
      <c r="F389" s="472"/>
      <c r="G389" s="689"/>
      <c r="H389" s="448"/>
      <c r="I389" s="448"/>
      <c r="J389" s="448"/>
      <c r="K389" s="448"/>
      <c r="L389" s="448"/>
    </row>
    <row r="390" spans="1:12">
      <c r="A390" s="514">
        <v>120702</v>
      </c>
      <c r="B390" s="93"/>
      <c r="C390" s="53" t="s">
        <v>335</v>
      </c>
      <c r="D390" s="60">
        <f>+D391</f>
        <v>1000000</v>
      </c>
      <c r="E390" s="472"/>
      <c r="F390" s="472"/>
      <c r="G390" s="689"/>
      <c r="H390" s="448"/>
      <c r="I390" s="448"/>
      <c r="J390" s="448"/>
      <c r="K390" s="448"/>
      <c r="L390" s="448"/>
    </row>
    <row r="391" spans="1:12" ht="15.75" thickBot="1">
      <c r="A391" s="515"/>
      <c r="B391" s="667">
        <v>1208</v>
      </c>
      <c r="C391" s="776" t="s">
        <v>334</v>
      </c>
      <c r="D391" s="639">
        <v>1000000</v>
      </c>
      <c r="E391" s="472"/>
      <c r="F391" s="472"/>
      <c r="G391" s="689"/>
      <c r="H391" s="448"/>
      <c r="I391" s="448"/>
      <c r="J391" s="448"/>
      <c r="K391" s="448"/>
      <c r="L391" s="448"/>
    </row>
    <row r="392" spans="1:12" ht="17.25" thickBot="1">
      <c r="A392" s="509">
        <v>1208</v>
      </c>
      <c r="B392" s="201"/>
      <c r="C392" s="172" t="s">
        <v>988</v>
      </c>
      <c r="D392" s="70">
        <f>+D393+D395</f>
        <v>121000000</v>
      </c>
      <c r="E392" s="472"/>
      <c r="F392" s="472"/>
      <c r="G392" s="689"/>
      <c r="H392" s="448"/>
      <c r="I392" s="448"/>
      <c r="J392" s="448"/>
      <c r="K392" s="448"/>
      <c r="L392" s="448"/>
    </row>
    <row r="393" spans="1:12">
      <c r="A393" s="518">
        <v>120801</v>
      </c>
      <c r="B393" s="94"/>
      <c r="C393" s="173" t="s">
        <v>989</v>
      </c>
      <c r="D393" s="63">
        <f>+D394</f>
        <v>120000000</v>
      </c>
      <c r="E393" s="472"/>
      <c r="F393" s="472"/>
      <c r="G393" s="689"/>
      <c r="H393" s="448"/>
      <c r="I393" s="448"/>
      <c r="J393" s="448"/>
      <c r="K393" s="448"/>
      <c r="L393" s="448"/>
    </row>
    <row r="394" spans="1:12" ht="15">
      <c r="A394" s="514"/>
      <c r="B394" s="647">
        <v>1215</v>
      </c>
      <c r="C394" s="648" t="s">
        <v>991</v>
      </c>
      <c r="D394" s="633">
        <v>120000000</v>
      </c>
      <c r="E394" s="472"/>
      <c r="F394" s="472"/>
      <c r="G394" s="689"/>
      <c r="H394" s="448"/>
      <c r="I394" s="448"/>
      <c r="J394" s="448"/>
      <c r="K394" s="448"/>
      <c r="L394" s="448"/>
    </row>
    <row r="395" spans="1:12">
      <c r="A395" s="514">
        <v>120802</v>
      </c>
      <c r="B395" s="93"/>
      <c r="C395" s="53" t="s">
        <v>990</v>
      </c>
      <c r="D395" s="60">
        <f>+D396</f>
        <v>1000000</v>
      </c>
      <c r="E395" s="472"/>
      <c r="F395" s="472"/>
      <c r="G395" s="689"/>
      <c r="H395" s="448"/>
      <c r="I395" s="448"/>
      <c r="J395" s="448"/>
      <c r="K395" s="448"/>
      <c r="L395" s="448"/>
    </row>
    <row r="396" spans="1:12" ht="15.75" thickBot="1">
      <c r="A396" s="520"/>
      <c r="B396" s="654">
        <v>1215</v>
      </c>
      <c r="C396" s="894" t="s">
        <v>991</v>
      </c>
      <c r="D396" s="643">
        <v>1000000</v>
      </c>
      <c r="E396" s="472"/>
      <c r="F396" s="472"/>
      <c r="G396" s="689"/>
      <c r="H396" s="448"/>
      <c r="I396" s="448"/>
      <c r="J396" s="448"/>
      <c r="K396" s="448"/>
      <c r="L396" s="448"/>
    </row>
    <row r="397" spans="1:12" ht="17.25" thickBot="1">
      <c r="A397" s="509">
        <v>1209</v>
      </c>
      <c r="B397" s="88"/>
      <c r="C397" s="170" t="s">
        <v>1014</v>
      </c>
      <c r="D397" s="72">
        <f>+D398</f>
        <v>1400000000</v>
      </c>
      <c r="E397" s="472"/>
      <c r="F397" s="472"/>
      <c r="G397" s="689"/>
      <c r="H397" s="448"/>
      <c r="I397" s="448"/>
      <c r="J397" s="448"/>
      <c r="K397" s="448"/>
      <c r="L397" s="448"/>
    </row>
    <row r="398" spans="1:12">
      <c r="A398" s="513">
        <v>120901</v>
      </c>
      <c r="B398" s="93"/>
      <c r="C398" s="453" t="s">
        <v>1009</v>
      </c>
      <c r="D398" s="59">
        <f>+D399</f>
        <v>1400000000</v>
      </c>
      <c r="E398" s="472"/>
      <c r="F398" s="472"/>
      <c r="G398" s="689"/>
      <c r="H398" s="448"/>
      <c r="I398" s="448"/>
      <c r="J398" s="448"/>
      <c r="K398" s="448"/>
      <c r="L398" s="448"/>
    </row>
    <row r="399" spans="1:12" ht="15.75" thickBot="1">
      <c r="A399" s="513"/>
      <c r="B399" s="667">
        <v>1216</v>
      </c>
      <c r="C399" s="638" t="s">
        <v>1010</v>
      </c>
      <c r="D399" s="640">
        <v>1400000000</v>
      </c>
      <c r="E399" s="472"/>
      <c r="F399" s="472"/>
      <c r="G399" s="689"/>
      <c r="H399" s="448"/>
      <c r="I399" s="448"/>
      <c r="J399" s="448"/>
      <c r="K399" s="448"/>
      <c r="L399" s="448"/>
    </row>
    <row r="400" spans="1:12" ht="18" thickTop="1" thickBot="1">
      <c r="A400" s="535">
        <v>13</v>
      </c>
      <c r="B400" s="456"/>
      <c r="C400" s="457" t="s">
        <v>670</v>
      </c>
      <c r="D400" s="458">
        <f>+D401</f>
        <v>140000000</v>
      </c>
      <c r="E400" s="472"/>
      <c r="F400" s="935"/>
      <c r="G400" s="689"/>
      <c r="H400" s="448"/>
      <c r="I400" s="448"/>
      <c r="J400" s="448"/>
      <c r="K400" s="448"/>
      <c r="L400" s="448"/>
    </row>
    <row r="401" spans="1:12">
      <c r="A401" s="513">
        <v>1301</v>
      </c>
      <c r="B401" s="90"/>
      <c r="C401" s="432" t="s">
        <v>671</v>
      </c>
      <c r="D401" s="59">
        <f>SUM(D402:D404)</f>
        <v>140000000</v>
      </c>
      <c r="E401" s="472"/>
      <c r="F401" s="472"/>
      <c r="G401" s="689"/>
      <c r="H401" s="448"/>
      <c r="I401" s="448"/>
      <c r="J401" s="448"/>
      <c r="K401" s="448"/>
      <c r="L401" s="448"/>
    </row>
    <row r="402" spans="1:12" ht="15">
      <c r="A402" s="514"/>
      <c r="B402" s="675">
        <v>1105</v>
      </c>
      <c r="C402" s="659" t="s">
        <v>954</v>
      </c>
      <c r="D402" s="633">
        <v>140000000</v>
      </c>
      <c r="E402" s="472"/>
      <c r="F402" s="472"/>
      <c r="G402" s="689"/>
      <c r="H402" s="448"/>
      <c r="I402" s="448"/>
      <c r="J402" s="448"/>
      <c r="K402" s="448"/>
      <c r="L402" s="448"/>
    </row>
    <row r="403" spans="1:12" ht="15">
      <c r="A403" s="514"/>
      <c r="B403" s="641">
        <v>1301</v>
      </c>
      <c r="C403" s="659" t="s">
        <v>773</v>
      </c>
      <c r="D403" s="633">
        <v>0</v>
      </c>
      <c r="E403" s="472"/>
      <c r="F403" s="472"/>
      <c r="G403" s="689"/>
      <c r="H403" s="448"/>
      <c r="I403" s="448"/>
      <c r="J403" s="448"/>
      <c r="K403" s="448"/>
      <c r="L403" s="448"/>
    </row>
    <row r="404" spans="1:12" ht="15.75" thickBot="1">
      <c r="A404" s="534"/>
      <c r="B404" s="674">
        <v>1302</v>
      </c>
      <c r="C404" s="459" t="s">
        <v>569</v>
      </c>
      <c r="D404" s="671">
        <v>0</v>
      </c>
      <c r="E404" s="472"/>
      <c r="F404" s="472"/>
      <c r="G404" s="689"/>
      <c r="H404" s="448"/>
      <c r="I404" s="448"/>
      <c r="J404" s="448"/>
      <c r="K404" s="448"/>
      <c r="L404" s="448"/>
    </row>
    <row r="405" spans="1:12" ht="18" thickTop="1" thickBot="1">
      <c r="A405" s="536">
        <v>14</v>
      </c>
      <c r="B405" s="211"/>
      <c r="C405" s="212" t="s">
        <v>154</v>
      </c>
      <c r="D405" s="455">
        <f>+D406+D412+D486+D491+D493</f>
        <v>3000000000</v>
      </c>
      <c r="E405" s="929"/>
      <c r="F405" s="472"/>
      <c r="G405" s="689"/>
      <c r="H405" s="448"/>
      <c r="I405" s="448"/>
      <c r="J405" s="448"/>
      <c r="K405" s="448"/>
      <c r="L405" s="448"/>
    </row>
    <row r="406" spans="1:12" ht="17.25" thickBot="1">
      <c r="A406" s="509">
        <v>1401</v>
      </c>
      <c r="B406" s="88"/>
      <c r="C406" s="71" t="s">
        <v>156</v>
      </c>
      <c r="D406" s="231">
        <f>+D407</f>
        <v>3000000000</v>
      </c>
      <c r="E406" s="472"/>
      <c r="F406" s="472"/>
      <c r="G406" s="689"/>
      <c r="H406" s="448"/>
      <c r="I406" s="448"/>
      <c r="J406" s="448"/>
      <c r="K406" s="448"/>
      <c r="L406" s="448"/>
    </row>
    <row r="407" spans="1:12" ht="17.25" thickBot="1">
      <c r="A407" s="509">
        <v>140101</v>
      </c>
      <c r="B407" s="88"/>
      <c r="C407" s="71" t="s">
        <v>336</v>
      </c>
      <c r="D407" s="231">
        <f>+D408+D410</f>
        <v>3000000000</v>
      </c>
      <c r="E407" s="472"/>
      <c r="F407" s="472"/>
      <c r="G407" s="689"/>
      <c r="H407" s="448"/>
      <c r="I407" s="448"/>
      <c r="J407" s="448"/>
      <c r="K407" s="448"/>
      <c r="L407" s="448"/>
    </row>
    <row r="408" spans="1:12">
      <c r="A408" s="513">
        <v>14010101</v>
      </c>
      <c r="B408" s="90"/>
      <c r="C408" s="68" t="s">
        <v>337</v>
      </c>
      <c r="D408" s="444">
        <f>+D409</f>
        <v>0</v>
      </c>
      <c r="E408" s="472"/>
      <c r="F408" s="472"/>
      <c r="G408" s="689"/>
      <c r="H408" s="448"/>
      <c r="I408" s="448"/>
      <c r="J408" s="448"/>
      <c r="K408" s="448"/>
      <c r="L408" s="448"/>
    </row>
    <row r="409" spans="1:12" ht="15">
      <c r="A409" s="519"/>
      <c r="B409" s="651">
        <v>9101</v>
      </c>
      <c r="C409" s="652" t="s">
        <v>338</v>
      </c>
      <c r="D409" s="655">
        <v>0</v>
      </c>
      <c r="E409" s="472"/>
      <c r="F409" s="472"/>
      <c r="G409" s="689"/>
      <c r="H409" s="448"/>
      <c r="I409" s="448"/>
      <c r="J409" s="448"/>
      <c r="K409" s="448"/>
      <c r="L409" s="448"/>
    </row>
    <row r="410" spans="1:12">
      <c r="A410" s="514">
        <v>14010102</v>
      </c>
      <c r="B410" s="215"/>
      <c r="C410" s="66" t="s">
        <v>562</v>
      </c>
      <c r="D410" s="263">
        <f>+D411</f>
        <v>3000000000</v>
      </c>
      <c r="E410" s="472"/>
      <c r="F410" s="472"/>
      <c r="G410" s="689"/>
      <c r="H410" s="448"/>
      <c r="I410" s="448"/>
      <c r="J410" s="448"/>
      <c r="K410" s="448"/>
      <c r="L410" s="448"/>
    </row>
    <row r="411" spans="1:12" ht="15.75" thickBot="1">
      <c r="A411" s="515"/>
      <c r="B411" s="667">
        <v>9101</v>
      </c>
      <c r="C411" s="776" t="s">
        <v>338</v>
      </c>
      <c r="D411" s="635">
        <v>3000000000</v>
      </c>
      <c r="E411" s="472"/>
      <c r="F411" s="472"/>
      <c r="G411" s="689"/>
      <c r="H411" s="448"/>
      <c r="I411" s="448"/>
      <c r="J411" s="448"/>
      <c r="K411" s="448"/>
      <c r="L411" s="448"/>
    </row>
    <row r="412" spans="1:12" ht="17.25" thickBot="1">
      <c r="A412" s="509">
        <v>1402</v>
      </c>
      <c r="B412" s="88"/>
      <c r="C412" s="71" t="s">
        <v>561</v>
      </c>
      <c r="D412" s="231">
        <f>+D413+D439+D463</f>
        <v>0</v>
      </c>
      <c r="E412" s="472"/>
      <c r="F412" s="472"/>
      <c r="G412" s="689"/>
      <c r="H412" s="448"/>
      <c r="I412" s="448"/>
      <c r="J412" s="448"/>
      <c r="K412" s="448"/>
      <c r="L412" s="448"/>
    </row>
    <row r="413" spans="1:12" ht="17.25" thickBot="1">
      <c r="A413" s="522">
        <v>140201</v>
      </c>
      <c r="B413" s="206"/>
      <c r="C413" s="207" t="s">
        <v>292</v>
      </c>
      <c r="D413" s="244">
        <f>+D414+D417</f>
        <v>0</v>
      </c>
      <c r="E413" s="472"/>
      <c r="F413" s="472"/>
      <c r="G413" s="689"/>
      <c r="H413" s="448"/>
      <c r="I413" s="448"/>
      <c r="J413" s="448"/>
      <c r="K413" s="448"/>
      <c r="L413" s="448"/>
    </row>
    <row r="414" spans="1:12">
      <c r="A414" s="537">
        <v>14020101</v>
      </c>
      <c r="B414" s="261"/>
      <c r="C414" s="262" t="s">
        <v>339</v>
      </c>
      <c r="D414" s="256">
        <f>SUM(D415:D416)</f>
        <v>0</v>
      </c>
      <c r="E414" s="472"/>
      <c r="F414" s="472"/>
      <c r="G414" s="689"/>
      <c r="H414" s="448"/>
      <c r="I414" s="448"/>
      <c r="J414" s="448"/>
      <c r="K414" s="448"/>
      <c r="L414" s="448"/>
    </row>
    <row r="415" spans="1:12" ht="15">
      <c r="A415" s="538"/>
      <c r="B415" s="675">
        <v>1401</v>
      </c>
      <c r="C415" s="659" t="s">
        <v>774</v>
      </c>
      <c r="D415" s="676">
        <v>0</v>
      </c>
      <c r="E415" s="472"/>
      <c r="F415" s="472"/>
      <c r="G415" s="689"/>
      <c r="H415" s="448"/>
      <c r="I415" s="448"/>
      <c r="J415" s="448"/>
      <c r="K415" s="448"/>
      <c r="L415" s="448"/>
    </row>
    <row r="416" spans="1:12" ht="15.75" thickBot="1">
      <c r="A416" s="861"/>
      <c r="B416" s="862">
        <v>1402</v>
      </c>
      <c r="C416" s="777" t="s">
        <v>775</v>
      </c>
      <c r="D416" s="681">
        <v>0</v>
      </c>
      <c r="E416" s="472"/>
      <c r="F416" s="472"/>
      <c r="G416" s="689"/>
      <c r="H416" s="448"/>
      <c r="I416" s="448"/>
      <c r="J416" s="448"/>
      <c r="K416" s="448"/>
      <c r="L416" s="448"/>
    </row>
    <row r="417" spans="1:12" ht="17.25" thickBot="1">
      <c r="A417" s="530">
        <v>14020102</v>
      </c>
      <c r="B417" s="253"/>
      <c r="C417" s="210" t="s">
        <v>565</v>
      </c>
      <c r="D417" s="264">
        <f>+D418+D431+D433</f>
        <v>0</v>
      </c>
      <c r="E417" s="472"/>
      <c r="F417" s="472"/>
      <c r="G417" s="689"/>
      <c r="H417" s="448"/>
      <c r="I417" s="448"/>
      <c r="J417" s="448"/>
      <c r="K417" s="448"/>
      <c r="L417" s="448"/>
    </row>
    <row r="418" spans="1:12" ht="17.25" thickBot="1">
      <c r="A418" s="530">
        <v>1402010201</v>
      </c>
      <c r="B418" s="253"/>
      <c r="C418" s="210" t="s">
        <v>566</v>
      </c>
      <c r="D418" s="264">
        <f>+D419+D421+D423+D427+D429</f>
        <v>0</v>
      </c>
      <c r="E418" s="472"/>
      <c r="F418" s="472"/>
      <c r="G418" s="689"/>
      <c r="H418" s="448"/>
      <c r="I418" s="448"/>
      <c r="J418" s="448"/>
      <c r="K418" s="448"/>
      <c r="L418" s="448"/>
    </row>
    <row r="419" spans="1:12">
      <c r="A419" s="537">
        <v>140201020101</v>
      </c>
      <c r="B419" s="254"/>
      <c r="C419" s="255" t="s">
        <v>340</v>
      </c>
      <c r="D419" s="256">
        <f>+D420</f>
        <v>0</v>
      </c>
      <c r="E419" s="472"/>
      <c r="F419" s="472"/>
      <c r="G419" s="689"/>
      <c r="H419" s="448"/>
      <c r="I419" s="448"/>
      <c r="J419" s="448"/>
      <c r="K419" s="448"/>
      <c r="L419" s="448"/>
    </row>
    <row r="420" spans="1:12" ht="15">
      <c r="A420" s="540"/>
      <c r="B420" s="678">
        <v>4203</v>
      </c>
      <c r="C420" s="459" t="s">
        <v>776</v>
      </c>
      <c r="D420" s="679">
        <v>0</v>
      </c>
      <c r="E420" s="472"/>
      <c r="F420" s="472"/>
      <c r="G420" s="689"/>
      <c r="H420" s="448"/>
      <c r="I420" s="448"/>
      <c r="J420" s="448"/>
      <c r="K420" s="448"/>
      <c r="L420" s="448"/>
    </row>
    <row r="421" spans="1:12">
      <c r="A421" s="537">
        <v>140201020102</v>
      </c>
      <c r="B421" s="257"/>
      <c r="C421" s="259" t="s">
        <v>341</v>
      </c>
      <c r="D421" s="258">
        <f>+D422</f>
        <v>0</v>
      </c>
      <c r="E421" s="472"/>
      <c r="F421" s="472"/>
      <c r="G421" s="689"/>
      <c r="H421" s="448"/>
      <c r="I421" s="448"/>
      <c r="J421" s="448"/>
      <c r="K421" s="448"/>
      <c r="L421" s="448"/>
    </row>
    <row r="422" spans="1:12" ht="15">
      <c r="A422" s="540"/>
      <c r="B422" s="675">
        <v>4101</v>
      </c>
      <c r="C422" s="660" t="s">
        <v>777</v>
      </c>
      <c r="D422" s="676">
        <v>0</v>
      </c>
      <c r="E422" s="472"/>
      <c r="F422" s="472"/>
      <c r="G422" s="689"/>
      <c r="H422" s="448"/>
      <c r="I422" s="448"/>
      <c r="J422" s="448"/>
      <c r="K422" s="448"/>
      <c r="L422" s="448"/>
    </row>
    <row r="423" spans="1:12">
      <c r="A423" s="537">
        <v>140201020103</v>
      </c>
      <c r="B423" s="257"/>
      <c r="C423" s="259" t="s">
        <v>564</v>
      </c>
      <c r="D423" s="258">
        <f>+D424+D425+D426</f>
        <v>0</v>
      </c>
      <c r="E423" s="472"/>
      <c r="F423" s="472"/>
      <c r="G423" s="689"/>
      <c r="H423" s="448"/>
      <c r="I423" s="448"/>
      <c r="J423" s="448"/>
      <c r="K423" s="448"/>
      <c r="L423" s="448"/>
    </row>
    <row r="424" spans="1:12" ht="15">
      <c r="A424" s="540"/>
      <c r="B424" s="675">
        <v>4602</v>
      </c>
      <c r="C424" s="459" t="s">
        <v>778</v>
      </c>
      <c r="D424" s="676">
        <v>0</v>
      </c>
      <c r="E424" s="472"/>
      <c r="F424" s="472"/>
      <c r="G424" s="689"/>
      <c r="H424" s="448"/>
      <c r="I424" s="448"/>
      <c r="J424" s="448"/>
      <c r="K424" s="448"/>
      <c r="L424" s="448"/>
    </row>
    <row r="425" spans="1:12" ht="15">
      <c r="A425" s="540"/>
      <c r="B425" s="675">
        <v>4603</v>
      </c>
      <c r="C425" s="659" t="s">
        <v>779</v>
      </c>
      <c r="D425" s="676">
        <v>0</v>
      </c>
      <c r="E425" s="472"/>
      <c r="F425" s="472"/>
      <c r="G425" s="689"/>
      <c r="H425" s="448"/>
      <c r="I425" s="448"/>
      <c r="J425" s="448"/>
      <c r="K425" s="448"/>
      <c r="L425" s="448"/>
    </row>
    <row r="426" spans="1:12" ht="15">
      <c r="A426" s="540"/>
      <c r="B426" s="675">
        <v>4604</v>
      </c>
      <c r="C426" s="459" t="s">
        <v>780</v>
      </c>
      <c r="D426" s="676">
        <v>0</v>
      </c>
      <c r="E426" s="472"/>
      <c r="F426" s="472"/>
      <c r="G426" s="689"/>
      <c r="H426" s="448"/>
      <c r="I426" s="448"/>
      <c r="J426" s="448"/>
      <c r="K426" s="448"/>
      <c r="L426" s="448"/>
    </row>
    <row r="427" spans="1:12">
      <c r="A427" s="537">
        <v>140201020104</v>
      </c>
      <c r="B427" s="257"/>
      <c r="C427" s="259" t="s">
        <v>752</v>
      </c>
      <c r="D427" s="258">
        <f>+D428</f>
        <v>0</v>
      </c>
      <c r="E427" s="472"/>
      <c r="F427" s="472"/>
      <c r="G427" s="689"/>
      <c r="H427" s="448"/>
      <c r="I427" s="448"/>
      <c r="J427" s="448"/>
      <c r="K427" s="448"/>
      <c r="L427" s="448"/>
    </row>
    <row r="428" spans="1:12" ht="15">
      <c r="A428" s="540"/>
      <c r="B428" s="675">
        <v>4501</v>
      </c>
      <c r="C428" s="659" t="s">
        <v>781</v>
      </c>
      <c r="D428" s="676">
        <v>0</v>
      </c>
      <c r="E428" s="472"/>
      <c r="F428" s="472"/>
      <c r="G428" s="689"/>
      <c r="H428" s="448"/>
      <c r="I428" s="448"/>
      <c r="J428" s="448"/>
      <c r="K428" s="448"/>
      <c r="L428" s="448"/>
    </row>
    <row r="429" spans="1:12">
      <c r="A429" s="537">
        <v>140201020105</v>
      </c>
      <c r="B429" s="254"/>
      <c r="C429" s="255" t="s">
        <v>874</v>
      </c>
      <c r="D429" s="256">
        <f>+D430</f>
        <v>0</v>
      </c>
      <c r="E429" s="472"/>
      <c r="F429" s="472"/>
      <c r="G429" s="689"/>
      <c r="H429" s="448"/>
      <c r="I429" s="448"/>
      <c r="J429" s="448"/>
      <c r="K429" s="448"/>
      <c r="L429" s="448"/>
    </row>
    <row r="430" spans="1:12" ht="15.75" thickBot="1">
      <c r="A430" s="541"/>
      <c r="B430" s="773" t="s">
        <v>872</v>
      </c>
      <c r="C430" s="720" t="s">
        <v>873</v>
      </c>
      <c r="D430" s="681">
        <v>0</v>
      </c>
      <c r="E430" s="472"/>
      <c r="F430" s="472"/>
      <c r="G430" s="689"/>
      <c r="H430" s="448"/>
      <c r="I430" s="448"/>
      <c r="J430" s="448"/>
      <c r="K430" s="448"/>
      <c r="L430" s="448"/>
    </row>
    <row r="431" spans="1:12">
      <c r="A431" s="778">
        <v>1402010202</v>
      </c>
      <c r="B431" s="779"/>
      <c r="C431" s="220" t="s">
        <v>876</v>
      </c>
      <c r="D431" s="445">
        <f>+D432</f>
        <v>0</v>
      </c>
      <c r="E431" s="472"/>
      <c r="F431" s="472"/>
      <c r="G431" s="689"/>
      <c r="H431" s="448"/>
      <c r="I431" s="448"/>
      <c r="J431" s="448"/>
      <c r="K431" s="448"/>
      <c r="L431" s="448"/>
    </row>
    <row r="432" spans="1:12" ht="15">
      <c r="A432" s="539"/>
      <c r="B432" s="678">
        <v>1403</v>
      </c>
      <c r="C432" s="459" t="s">
        <v>875</v>
      </c>
      <c r="D432" s="679">
        <v>0</v>
      </c>
      <c r="E432" s="472"/>
      <c r="F432" s="472"/>
      <c r="G432" s="689"/>
      <c r="H432" s="448"/>
      <c r="I432" s="448"/>
      <c r="J432" s="448"/>
      <c r="K432" s="448"/>
      <c r="L432" s="448"/>
    </row>
    <row r="433" spans="1:12">
      <c r="A433" s="539">
        <v>1402010203</v>
      </c>
      <c r="B433" s="257"/>
      <c r="C433" s="260" t="s">
        <v>343</v>
      </c>
      <c r="D433" s="258">
        <f>SUM(D434:D438)</f>
        <v>0</v>
      </c>
      <c r="E433" s="472"/>
      <c r="F433" s="472"/>
      <c r="G433" s="689"/>
      <c r="H433" s="448"/>
      <c r="I433" s="448"/>
      <c r="J433" s="448"/>
      <c r="K433" s="448"/>
      <c r="L433" s="448"/>
    </row>
    <row r="434" spans="1:12" ht="15">
      <c r="A434" s="539"/>
      <c r="B434" s="678">
        <v>1407</v>
      </c>
      <c r="C434" s="659" t="s">
        <v>785</v>
      </c>
      <c r="D434" s="679">
        <v>0</v>
      </c>
      <c r="E434" s="472"/>
      <c r="F434" s="472"/>
      <c r="G434" s="689"/>
      <c r="H434" s="448"/>
      <c r="I434" s="448"/>
      <c r="J434" s="448"/>
      <c r="K434" s="448"/>
      <c r="L434" s="448"/>
    </row>
    <row r="435" spans="1:12" ht="15">
      <c r="A435" s="539"/>
      <c r="B435" s="678">
        <v>1409</v>
      </c>
      <c r="C435" s="659" t="s">
        <v>786</v>
      </c>
      <c r="D435" s="679">
        <v>0</v>
      </c>
      <c r="E435" s="472"/>
      <c r="F435" s="472"/>
      <c r="G435" s="689"/>
      <c r="H435" s="448"/>
      <c r="I435" s="448"/>
      <c r="J435" s="448"/>
      <c r="K435" s="448"/>
      <c r="L435" s="448"/>
    </row>
    <row r="436" spans="1:12" ht="15">
      <c r="A436" s="539"/>
      <c r="B436" s="678">
        <v>1417</v>
      </c>
      <c r="C436" s="459" t="s">
        <v>877</v>
      </c>
      <c r="D436" s="679">
        <v>0</v>
      </c>
      <c r="E436" s="472"/>
      <c r="F436" s="472"/>
      <c r="G436" s="689"/>
      <c r="H436" s="448"/>
      <c r="I436" s="448"/>
      <c r="J436" s="448"/>
      <c r="K436" s="448"/>
      <c r="L436" s="448"/>
    </row>
    <row r="437" spans="1:12" ht="15">
      <c r="A437" s="514"/>
      <c r="B437" s="647">
        <v>81301</v>
      </c>
      <c r="C437" s="659" t="s">
        <v>784</v>
      </c>
      <c r="D437" s="644">
        <v>0</v>
      </c>
      <c r="E437" s="472"/>
      <c r="F437" s="472"/>
      <c r="G437" s="689"/>
      <c r="H437" s="448"/>
      <c r="I437" s="448"/>
      <c r="J437" s="448"/>
      <c r="K437" s="448"/>
      <c r="L437" s="448"/>
    </row>
    <row r="438" spans="1:12" ht="15.75" thickBot="1">
      <c r="A438" s="514"/>
      <c r="B438" s="647">
        <v>82301</v>
      </c>
      <c r="C438" s="459" t="s">
        <v>783</v>
      </c>
      <c r="D438" s="644">
        <v>0</v>
      </c>
      <c r="E438" s="472"/>
      <c r="F438" s="472"/>
      <c r="G438" s="689"/>
      <c r="H438" s="448"/>
      <c r="I438" s="448"/>
      <c r="J438" s="448"/>
      <c r="K438" s="448"/>
      <c r="L438" s="448"/>
    </row>
    <row r="439" spans="1:12" ht="17.25" thickBot="1">
      <c r="A439" s="618">
        <v>140202</v>
      </c>
      <c r="B439" s="628"/>
      <c r="C439" s="619" t="s">
        <v>295</v>
      </c>
      <c r="D439" s="629">
        <f>+D440+D444</f>
        <v>0</v>
      </c>
      <c r="E439" s="472"/>
      <c r="F439" s="472"/>
      <c r="G439" s="689"/>
      <c r="H439" s="448"/>
      <c r="I439" s="448"/>
      <c r="J439" s="448"/>
      <c r="K439" s="448"/>
      <c r="L439" s="448"/>
    </row>
    <row r="440" spans="1:12" ht="17.25" thickBot="1">
      <c r="A440" s="509">
        <v>14020201</v>
      </c>
      <c r="B440" s="88"/>
      <c r="C440" s="71" t="s">
        <v>296</v>
      </c>
      <c r="D440" s="231">
        <f>+D441</f>
        <v>0</v>
      </c>
      <c r="E440" s="472"/>
      <c r="F440" s="472"/>
      <c r="G440" s="689"/>
      <c r="H440" s="448"/>
      <c r="I440" s="448"/>
      <c r="J440" s="448"/>
      <c r="K440" s="448"/>
      <c r="L440" s="448"/>
    </row>
    <row r="441" spans="1:12">
      <c r="A441" s="518">
        <v>1402020101</v>
      </c>
      <c r="B441" s="94"/>
      <c r="C441" s="75" t="s">
        <v>339</v>
      </c>
      <c r="D441" s="445">
        <f>SUM(D442:D443)</f>
        <v>0</v>
      </c>
      <c r="E441" s="472"/>
      <c r="F441" s="472"/>
      <c r="G441" s="689"/>
      <c r="H441" s="448"/>
      <c r="I441" s="448"/>
      <c r="J441" s="448"/>
      <c r="K441" s="448"/>
      <c r="L441" s="448"/>
    </row>
    <row r="442" spans="1:12" ht="15">
      <c r="A442" s="514"/>
      <c r="B442" s="647">
        <v>1301</v>
      </c>
      <c r="C442" s="659" t="s">
        <v>773</v>
      </c>
      <c r="D442" s="644">
        <v>0</v>
      </c>
      <c r="E442" s="472"/>
      <c r="F442" s="472"/>
      <c r="G442" s="689"/>
      <c r="H442" s="448"/>
      <c r="I442" s="448"/>
      <c r="J442" s="448"/>
      <c r="K442" s="448"/>
      <c r="L442" s="448"/>
    </row>
    <row r="443" spans="1:12" ht="15.75" thickBot="1">
      <c r="A443" s="516"/>
      <c r="B443" s="630">
        <v>1302</v>
      </c>
      <c r="C443" s="683" t="s">
        <v>813</v>
      </c>
      <c r="D443" s="646">
        <v>0</v>
      </c>
      <c r="E443" s="472"/>
      <c r="F443" s="472"/>
      <c r="G443" s="689"/>
      <c r="H443" s="448"/>
      <c r="I443" s="448"/>
      <c r="J443" s="448"/>
      <c r="K443" s="448"/>
      <c r="L443" s="448"/>
    </row>
    <row r="444" spans="1:12" ht="17.25" thickBot="1">
      <c r="A444" s="509">
        <v>14020202</v>
      </c>
      <c r="B444" s="88"/>
      <c r="C444" s="71" t="s">
        <v>565</v>
      </c>
      <c r="D444" s="231">
        <f>+D445+D456+D458</f>
        <v>0</v>
      </c>
      <c r="E444" s="472"/>
      <c r="F444" s="472"/>
      <c r="G444" s="689"/>
      <c r="H444" s="448"/>
      <c r="I444" s="448"/>
      <c r="J444" s="448"/>
      <c r="K444" s="448"/>
      <c r="L444" s="448"/>
    </row>
    <row r="445" spans="1:12" ht="17.25" thickBot="1">
      <c r="A445" s="509">
        <v>1402020201</v>
      </c>
      <c r="B445" s="88"/>
      <c r="C445" s="71" t="s">
        <v>570</v>
      </c>
      <c r="D445" s="231">
        <f>+D446+D448+D450+D454</f>
        <v>0</v>
      </c>
      <c r="E445" s="472"/>
      <c r="F445" s="472"/>
      <c r="G445" s="689"/>
      <c r="H445" s="448"/>
      <c r="I445" s="448"/>
      <c r="J445" s="448"/>
      <c r="K445" s="448"/>
      <c r="L445" s="448"/>
    </row>
    <row r="446" spans="1:12">
      <c r="A446" s="518">
        <v>140202020101</v>
      </c>
      <c r="B446" s="94"/>
      <c r="C446" s="75" t="s">
        <v>340</v>
      </c>
      <c r="D446" s="445">
        <f>+D447</f>
        <v>0</v>
      </c>
      <c r="E446" s="472"/>
      <c r="F446" s="472"/>
      <c r="G446" s="689"/>
      <c r="H446" s="448"/>
      <c r="I446" s="448"/>
      <c r="J446" s="448"/>
      <c r="K446" s="448"/>
      <c r="L446" s="448"/>
    </row>
    <row r="447" spans="1:12" ht="15">
      <c r="A447" s="519"/>
      <c r="B447" s="651">
        <v>3203</v>
      </c>
      <c r="C447" s="459" t="s">
        <v>787</v>
      </c>
      <c r="D447" s="655">
        <v>0</v>
      </c>
      <c r="E447" s="472"/>
      <c r="F447" s="472"/>
      <c r="G447" s="689"/>
      <c r="H447" s="448"/>
      <c r="I447" s="448"/>
      <c r="J447" s="448"/>
      <c r="K447" s="448"/>
      <c r="L447" s="448"/>
    </row>
    <row r="448" spans="1:12">
      <c r="A448" s="514">
        <v>140202020102</v>
      </c>
      <c r="B448" s="93"/>
      <c r="C448" s="66" t="s">
        <v>341</v>
      </c>
      <c r="D448" s="263">
        <f>+D449</f>
        <v>0</v>
      </c>
      <c r="E448" s="472"/>
      <c r="F448" s="472"/>
      <c r="G448" s="689"/>
      <c r="H448" s="448"/>
      <c r="I448" s="448"/>
      <c r="J448" s="448"/>
      <c r="K448" s="448"/>
      <c r="L448" s="448"/>
    </row>
    <row r="449" spans="1:12" ht="15">
      <c r="A449" s="516"/>
      <c r="B449" s="647">
        <v>3101</v>
      </c>
      <c r="C449" s="459" t="s">
        <v>788</v>
      </c>
      <c r="D449" s="644">
        <v>0</v>
      </c>
      <c r="E449" s="472"/>
      <c r="F449" s="472"/>
      <c r="G449" s="689"/>
      <c r="H449" s="448"/>
      <c r="I449" s="448"/>
      <c r="J449" s="448"/>
      <c r="K449" s="448"/>
      <c r="L449" s="448"/>
    </row>
    <row r="450" spans="1:12">
      <c r="A450" s="514">
        <v>140202020103</v>
      </c>
      <c r="B450" s="93"/>
      <c r="C450" s="66" t="s">
        <v>564</v>
      </c>
      <c r="D450" s="263">
        <f>SUM(D451:D453)</f>
        <v>0</v>
      </c>
      <c r="E450" s="472"/>
      <c r="F450" s="472"/>
      <c r="G450" s="689"/>
      <c r="H450" s="448"/>
      <c r="I450" s="448"/>
      <c r="J450" s="448"/>
      <c r="K450" s="448"/>
      <c r="L450" s="448"/>
    </row>
    <row r="451" spans="1:12" ht="15">
      <c r="A451" s="514"/>
      <c r="B451" s="647">
        <v>3602</v>
      </c>
      <c r="C451" s="459" t="s">
        <v>789</v>
      </c>
      <c r="D451" s="676">
        <v>0</v>
      </c>
      <c r="E451" s="472"/>
      <c r="F451" s="472"/>
      <c r="G451" s="689"/>
      <c r="H451" s="448"/>
      <c r="I451" s="448"/>
      <c r="J451" s="448"/>
      <c r="K451" s="448"/>
      <c r="L451" s="448"/>
    </row>
    <row r="452" spans="1:12" ht="15">
      <c r="A452" s="514"/>
      <c r="B452" s="647">
        <v>3603</v>
      </c>
      <c r="C452" s="659" t="s">
        <v>790</v>
      </c>
      <c r="D452" s="676">
        <v>0</v>
      </c>
      <c r="E452" s="472"/>
      <c r="F452" s="472"/>
      <c r="G452" s="689"/>
      <c r="H452" s="448"/>
      <c r="I452" s="448"/>
      <c r="J452" s="448"/>
      <c r="K452" s="448"/>
      <c r="L452" s="448"/>
    </row>
    <row r="453" spans="1:12" ht="15">
      <c r="A453" s="514"/>
      <c r="B453" s="641">
        <v>3604</v>
      </c>
      <c r="C453" s="459" t="s">
        <v>791</v>
      </c>
      <c r="D453" s="644">
        <v>0</v>
      </c>
      <c r="E453" s="472"/>
      <c r="F453" s="472"/>
      <c r="G453" s="689"/>
      <c r="H453" s="448"/>
      <c r="I453" s="448"/>
      <c r="J453" s="448"/>
      <c r="K453" s="448"/>
      <c r="L453" s="448"/>
    </row>
    <row r="454" spans="1:12">
      <c r="A454" s="514">
        <v>140202020104</v>
      </c>
      <c r="B454" s="257"/>
      <c r="C454" s="259" t="s">
        <v>752</v>
      </c>
      <c r="D454" s="258">
        <f>+D455</f>
        <v>0</v>
      </c>
      <c r="E454" s="472"/>
      <c r="F454" s="472"/>
      <c r="G454" s="689"/>
      <c r="H454" s="448"/>
      <c r="I454" s="448"/>
      <c r="J454" s="448"/>
      <c r="K454" s="448"/>
      <c r="L454" s="448"/>
    </row>
    <row r="455" spans="1:12" ht="15.75" thickBot="1">
      <c r="A455" s="541"/>
      <c r="B455" s="680">
        <v>3501</v>
      </c>
      <c r="C455" s="682" t="s">
        <v>792</v>
      </c>
      <c r="D455" s="681">
        <v>0</v>
      </c>
      <c r="E455" s="472"/>
      <c r="F455" s="472"/>
      <c r="G455" s="689"/>
      <c r="H455" s="448"/>
      <c r="I455" s="448"/>
      <c r="J455" s="448"/>
      <c r="K455" s="448"/>
      <c r="L455" s="448"/>
    </row>
    <row r="456" spans="1:12">
      <c r="A456" s="513">
        <v>1402020202</v>
      </c>
      <c r="B456" s="90"/>
      <c r="C456" s="68" t="s">
        <v>342</v>
      </c>
      <c r="D456" s="444">
        <f>+D457</f>
        <v>0</v>
      </c>
      <c r="E456" s="472"/>
      <c r="F456" s="472"/>
      <c r="G456" s="689"/>
      <c r="H456" s="448"/>
      <c r="I456" s="448"/>
      <c r="J456" s="448"/>
      <c r="K456" s="448"/>
      <c r="L456" s="448"/>
    </row>
    <row r="457" spans="1:12" ht="15">
      <c r="A457" s="516"/>
      <c r="B457" s="630">
        <v>1303</v>
      </c>
      <c r="C457" s="459" t="s">
        <v>563</v>
      </c>
      <c r="D457" s="646">
        <v>0</v>
      </c>
      <c r="E457" s="472"/>
      <c r="F457" s="472"/>
      <c r="G457" s="689"/>
      <c r="H457" s="448"/>
      <c r="I457" s="448"/>
      <c r="J457" s="448"/>
      <c r="K457" s="448"/>
      <c r="L457" s="448"/>
    </row>
    <row r="458" spans="1:12">
      <c r="A458" s="516">
        <v>1402020203</v>
      </c>
      <c r="B458" s="91"/>
      <c r="C458" s="66" t="s">
        <v>577</v>
      </c>
      <c r="D458" s="258">
        <f>SUM(D459:D462)</f>
        <v>0</v>
      </c>
      <c r="E458" s="472"/>
      <c r="F458" s="472"/>
      <c r="G458" s="689"/>
      <c r="H458" s="448"/>
      <c r="I458" s="448"/>
      <c r="J458" s="448"/>
      <c r="K458" s="448"/>
      <c r="L458" s="448"/>
    </row>
    <row r="459" spans="1:12" ht="15">
      <c r="A459" s="516"/>
      <c r="B459" s="630">
        <v>1307</v>
      </c>
      <c r="C459" s="659" t="s">
        <v>793</v>
      </c>
      <c r="D459" s="679">
        <v>0</v>
      </c>
      <c r="E459" s="472"/>
      <c r="F459" s="472"/>
      <c r="G459" s="689"/>
      <c r="H459" s="448"/>
      <c r="I459" s="448"/>
      <c r="J459" s="448"/>
      <c r="K459" s="448"/>
      <c r="L459" s="448"/>
    </row>
    <row r="460" spans="1:12" ht="15">
      <c r="A460" s="516"/>
      <c r="B460" s="630">
        <v>1308</v>
      </c>
      <c r="C460" s="659" t="s">
        <v>794</v>
      </c>
      <c r="D460" s="679">
        <v>0</v>
      </c>
      <c r="E460" s="472"/>
      <c r="F460" s="472"/>
      <c r="G460" s="689"/>
      <c r="H460" s="448"/>
      <c r="I460" s="448"/>
      <c r="J460" s="448"/>
      <c r="K460" s="448"/>
      <c r="L460" s="448"/>
    </row>
    <row r="461" spans="1:12" ht="15">
      <c r="A461" s="516"/>
      <c r="B461" s="630">
        <v>81201</v>
      </c>
      <c r="C461" s="659" t="s">
        <v>567</v>
      </c>
      <c r="D461" s="646">
        <v>0</v>
      </c>
      <c r="E461" s="472"/>
      <c r="F461" s="472"/>
      <c r="G461" s="689"/>
      <c r="H461" s="448"/>
      <c r="I461" s="448"/>
      <c r="J461" s="448"/>
      <c r="K461" s="448"/>
      <c r="L461" s="448"/>
    </row>
    <row r="462" spans="1:12" ht="15.75" thickBot="1">
      <c r="A462" s="516"/>
      <c r="B462" s="630">
        <v>82201</v>
      </c>
      <c r="C462" s="459" t="s">
        <v>568</v>
      </c>
      <c r="D462" s="646">
        <v>0</v>
      </c>
      <c r="E462" s="472"/>
      <c r="F462" s="472"/>
      <c r="G462" s="689"/>
      <c r="H462" s="448"/>
      <c r="I462" s="448"/>
      <c r="J462" s="448"/>
      <c r="K462" s="448"/>
      <c r="L462" s="448"/>
    </row>
    <row r="463" spans="1:12" ht="17.25" thickBot="1">
      <c r="A463" s="620">
        <v>140203</v>
      </c>
      <c r="B463" s="626"/>
      <c r="C463" s="621" t="s">
        <v>298</v>
      </c>
      <c r="D463" s="627">
        <f>+D464+D466</f>
        <v>0</v>
      </c>
      <c r="E463" s="472"/>
      <c r="F463" s="472"/>
      <c r="G463" s="689"/>
      <c r="H463" s="448"/>
      <c r="I463" s="448"/>
      <c r="J463" s="448"/>
      <c r="K463" s="448"/>
      <c r="L463" s="448"/>
    </row>
    <row r="464" spans="1:12">
      <c r="A464" s="518">
        <v>14020301</v>
      </c>
      <c r="B464" s="94"/>
      <c r="C464" s="75" t="s">
        <v>346</v>
      </c>
      <c r="D464" s="445">
        <f>+D465</f>
        <v>0</v>
      </c>
      <c r="E464" s="472"/>
      <c r="F464" s="472"/>
      <c r="G464" s="689"/>
      <c r="H464" s="448"/>
      <c r="I464" s="448"/>
      <c r="J464" s="448"/>
      <c r="K464" s="448"/>
      <c r="L464" s="448"/>
    </row>
    <row r="465" spans="1:12" ht="15.75" thickBot="1">
      <c r="A465" s="514"/>
      <c r="B465" s="641">
        <v>1514</v>
      </c>
      <c r="C465" s="459" t="s">
        <v>795</v>
      </c>
      <c r="D465" s="644">
        <v>0</v>
      </c>
      <c r="E465" s="472"/>
      <c r="F465" s="472"/>
      <c r="G465" s="689"/>
      <c r="H465" s="448"/>
      <c r="I465" s="448"/>
      <c r="J465" s="448"/>
      <c r="K465" s="448"/>
      <c r="L465" s="448"/>
    </row>
    <row r="466" spans="1:12" ht="17.25" thickBot="1">
      <c r="A466" s="509">
        <v>14020302</v>
      </c>
      <c r="B466" s="88"/>
      <c r="C466" s="71" t="s">
        <v>347</v>
      </c>
      <c r="D466" s="231">
        <f>+D467+D479+D481</f>
        <v>0</v>
      </c>
      <c r="E466" s="472"/>
      <c r="F466" s="472"/>
      <c r="G466" s="689"/>
      <c r="H466" s="448"/>
      <c r="I466" s="448"/>
      <c r="J466" s="448"/>
      <c r="K466" s="448"/>
      <c r="L466" s="448"/>
    </row>
    <row r="467" spans="1:12" ht="17.25" thickBot="1">
      <c r="A467" s="509">
        <v>1402030201</v>
      </c>
      <c r="B467" s="88"/>
      <c r="C467" s="71" t="s">
        <v>571</v>
      </c>
      <c r="D467" s="231">
        <f>+D468+D470+D472+D474+D476</f>
        <v>0</v>
      </c>
      <c r="E467" s="472"/>
      <c r="F467" s="472"/>
      <c r="G467" s="689"/>
      <c r="H467" s="448"/>
      <c r="I467" s="448"/>
      <c r="J467" s="448"/>
      <c r="K467" s="448"/>
      <c r="L467" s="448"/>
    </row>
    <row r="468" spans="1:12">
      <c r="A468" s="518">
        <v>140203020101</v>
      </c>
      <c r="B468" s="94"/>
      <c r="C468" s="75" t="s">
        <v>572</v>
      </c>
      <c r="D468" s="445">
        <f>+D469</f>
        <v>0</v>
      </c>
      <c r="E468" s="472"/>
      <c r="F468" s="472"/>
      <c r="G468" s="689"/>
      <c r="H468" s="448"/>
      <c r="I468" s="448"/>
      <c r="J468" s="448"/>
      <c r="K468" s="448"/>
      <c r="L468" s="448"/>
    </row>
    <row r="469" spans="1:12" ht="15">
      <c r="A469" s="519"/>
      <c r="B469" s="651">
        <v>5203</v>
      </c>
      <c r="C469" s="459" t="s">
        <v>796</v>
      </c>
      <c r="D469" s="655">
        <v>0</v>
      </c>
      <c r="E469" s="472"/>
      <c r="F469" s="472"/>
      <c r="G469" s="689"/>
      <c r="H469" s="448"/>
      <c r="I469" s="448"/>
      <c r="J469" s="448"/>
      <c r="K469" s="448"/>
      <c r="L469" s="448"/>
    </row>
    <row r="470" spans="1:12">
      <c r="A470" s="514">
        <v>140203020102</v>
      </c>
      <c r="B470" s="93"/>
      <c r="C470" s="66" t="s">
        <v>573</v>
      </c>
      <c r="D470" s="263">
        <f>+D471</f>
        <v>0</v>
      </c>
      <c r="E470" s="472"/>
      <c r="F470" s="472"/>
      <c r="G470" s="689"/>
      <c r="H470" s="448"/>
      <c r="I470" s="448"/>
      <c r="J470" s="448"/>
      <c r="K470" s="448"/>
      <c r="L470" s="448"/>
    </row>
    <row r="471" spans="1:12" ht="15">
      <c r="A471" s="516"/>
      <c r="B471" s="641">
        <v>511</v>
      </c>
      <c r="C471" s="660" t="s">
        <v>797</v>
      </c>
      <c r="D471" s="644">
        <v>0</v>
      </c>
      <c r="E471" s="472"/>
      <c r="F471" s="472"/>
      <c r="G471" s="689"/>
      <c r="H471" s="448"/>
      <c r="I471" s="448"/>
      <c r="J471" s="448"/>
      <c r="K471" s="448"/>
      <c r="L471" s="448"/>
    </row>
    <row r="472" spans="1:12">
      <c r="A472" s="514">
        <v>140203020103</v>
      </c>
      <c r="B472" s="215"/>
      <c r="C472" s="66" t="s">
        <v>753</v>
      </c>
      <c r="D472" s="263">
        <f>+D473</f>
        <v>0</v>
      </c>
      <c r="E472" s="472"/>
      <c r="F472" s="472"/>
      <c r="G472" s="689"/>
      <c r="H472" s="448"/>
      <c r="I472" s="448"/>
      <c r="J472" s="448"/>
      <c r="K472" s="448"/>
      <c r="L472" s="448"/>
    </row>
    <row r="473" spans="1:12" ht="15">
      <c r="A473" s="514"/>
      <c r="B473" s="641">
        <v>5502</v>
      </c>
      <c r="C473" s="660" t="s">
        <v>574</v>
      </c>
      <c r="D473" s="644">
        <v>0</v>
      </c>
      <c r="E473" s="472"/>
      <c r="F473" s="472"/>
      <c r="G473" s="689"/>
      <c r="H473" s="448"/>
      <c r="I473" s="448"/>
      <c r="J473" s="448"/>
      <c r="K473" s="448"/>
      <c r="L473" s="448"/>
    </row>
    <row r="474" spans="1:12">
      <c r="A474" s="514">
        <v>140203020104</v>
      </c>
      <c r="B474" s="215"/>
      <c r="C474" s="265" t="s">
        <v>253</v>
      </c>
      <c r="D474" s="263">
        <f>+D475</f>
        <v>0</v>
      </c>
      <c r="E474" s="472"/>
      <c r="F474" s="472"/>
      <c r="G474" s="689"/>
      <c r="H474" s="448"/>
      <c r="I474" s="448"/>
      <c r="J474" s="448"/>
      <c r="K474" s="448"/>
      <c r="L474" s="448"/>
    </row>
    <row r="475" spans="1:12" ht="15.75" thickBot="1">
      <c r="A475" s="516"/>
      <c r="B475" s="641">
        <v>5604</v>
      </c>
      <c r="C475" s="459" t="s">
        <v>798</v>
      </c>
      <c r="D475" s="644">
        <v>0</v>
      </c>
      <c r="E475" s="472"/>
      <c r="F475" s="472"/>
      <c r="G475" s="689"/>
      <c r="H475" s="448"/>
      <c r="I475" s="448"/>
      <c r="J475" s="448"/>
      <c r="K475" s="448"/>
      <c r="L475" s="448"/>
    </row>
    <row r="476" spans="1:12" ht="17.25" thickBot="1">
      <c r="A476" s="509">
        <v>140203020105</v>
      </c>
      <c r="B476" s="88"/>
      <c r="C476" s="71" t="s">
        <v>249</v>
      </c>
      <c r="D476" s="231">
        <f>+D477</f>
        <v>0</v>
      </c>
      <c r="E476" s="472"/>
      <c r="F476" s="472"/>
      <c r="G476" s="689"/>
      <c r="H476" s="448"/>
      <c r="I476" s="448"/>
      <c r="J476" s="448"/>
      <c r="K476" s="448"/>
      <c r="L476" s="448"/>
    </row>
    <row r="477" spans="1:12">
      <c r="A477" s="513">
        <v>14020302010501</v>
      </c>
      <c r="B477" s="90"/>
      <c r="C477" s="68" t="s">
        <v>250</v>
      </c>
      <c r="D477" s="444">
        <f>+D478</f>
        <v>0</v>
      </c>
      <c r="E477" s="472"/>
      <c r="F477" s="472"/>
      <c r="G477" s="689"/>
      <c r="H477" s="448"/>
      <c r="I477" s="448"/>
      <c r="J477" s="448"/>
      <c r="K477" s="448"/>
      <c r="L477" s="448"/>
    </row>
    <row r="478" spans="1:12" ht="15.75" thickBot="1">
      <c r="A478" s="515"/>
      <c r="B478" s="680">
        <v>5801</v>
      </c>
      <c r="C478" s="459" t="s">
        <v>799</v>
      </c>
      <c r="D478" s="681">
        <v>0</v>
      </c>
      <c r="E478" s="472"/>
      <c r="F478" s="472"/>
      <c r="G478" s="689"/>
      <c r="H478" s="448"/>
      <c r="I478" s="448"/>
      <c r="J478" s="448"/>
      <c r="K478" s="448"/>
      <c r="L478" s="448"/>
    </row>
    <row r="479" spans="1:12">
      <c r="A479" s="513">
        <v>1402030202</v>
      </c>
      <c r="B479" s="470"/>
      <c r="C479" s="75" t="s">
        <v>348</v>
      </c>
      <c r="D479" s="232">
        <f>+D480</f>
        <v>0</v>
      </c>
      <c r="E479" s="472"/>
      <c r="F479" s="472"/>
      <c r="G479" s="689"/>
      <c r="H479" s="448"/>
      <c r="I479" s="448"/>
      <c r="J479" s="448"/>
      <c r="K479" s="448"/>
      <c r="L479" s="448"/>
    </row>
    <row r="480" spans="1:12" ht="15">
      <c r="A480" s="539"/>
      <c r="B480" s="684">
        <v>72501</v>
      </c>
      <c r="C480" s="459" t="s">
        <v>800</v>
      </c>
      <c r="D480" s="685">
        <v>0</v>
      </c>
      <c r="E480" s="472"/>
      <c r="F480" s="472"/>
      <c r="G480" s="689"/>
      <c r="H480" s="448"/>
      <c r="I480" s="448"/>
      <c r="J480" s="448"/>
      <c r="K480" s="448"/>
      <c r="L480" s="448"/>
    </row>
    <row r="481" spans="1:14">
      <c r="A481" s="516">
        <v>1402030203</v>
      </c>
      <c r="B481" s="215"/>
      <c r="C481" s="66" t="s">
        <v>349</v>
      </c>
      <c r="D481" s="263">
        <f>SUM(D482:D485)</f>
        <v>0</v>
      </c>
      <c r="E481" s="472"/>
      <c r="F481" s="472"/>
      <c r="G481" s="689"/>
      <c r="H481" s="448"/>
      <c r="I481" s="448"/>
      <c r="J481" s="448"/>
      <c r="K481" s="448"/>
      <c r="L481" s="448"/>
    </row>
    <row r="482" spans="1:14" ht="15">
      <c r="A482" s="516"/>
      <c r="B482" s="641">
        <v>1504</v>
      </c>
      <c r="C482" s="659" t="s">
        <v>801</v>
      </c>
      <c r="D482" s="644">
        <v>0</v>
      </c>
      <c r="E482" s="472"/>
      <c r="F482" s="472"/>
      <c r="G482" s="689"/>
      <c r="H482" s="448"/>
      <c r="I482" s="448"/>
      <c r="J482" s="448"/>
      <c r="K482" s="448"/>
      <c r="L482" s="448"/>
    </row>
    <row r="483" spans="1:14" ht="15">
      <c r="A483" s="516"/>
      <c r="B483" s="641">
        <v>1505</v>
      </c>
      <c r="C483" s="459" t="s">
        <v>802</v>
      </c>
      <c r="D483" s="644">
        <v>0</v>
      </c>
      <c r="E483" s="472"/>
      <c r="F483" s="472"/>
      <c r="G483" s="689"/>
      <c r="H483" s="448"/>
      <c r="I483" s="448"/>
      <c r="J483" s="448"/>
      <c r="K483" s="448"/>
      <c r="L483" s="448"/>
    </row>
    <row r="484" spans="1:14" ht="15">
      <c r="A484" s="516"/>
      <c r="B484" s="641">
        <v>81401</v>
      </c>
      <c r="C484" s="659" t="s">
        <v>575</v>
      </c>
      <c r="D484" s="644">
        <v>0</v>
      </c>
      <c r="E484" s="472"/>
      <c r="F484" s="472"/>
      <c r="G484" s="689"/>
      <c r="H484" s="448"/>
      <c r="I484" s="448"/>
      <c r="J484" s="448"/>
      <c r="K484" s="448"/>
      <c r="L484" s="448"/>
    </row>
    <row r="485" spans="1:14" ht="15.75" thickBot="1">
      <c r="A485" s="516"/>
      <c r="B485" s="641">
        <v>82401</v>
      </c>
      <c r="C485" s="459" t="s">
        <v>576</v>
      </c>
      <c r="D485" s="655">
        <v>0</v>
      </c>
      <c r="E485" s="472"/>
      <c r="F485" s="472"/>
      <c r="G485" s="689"/>
      <c r="H485" s="448"/>
      <c r="I485" s="448"/>
      <c r="J485" s="448"/>
      <c r="K485" s="448"/>
      <c r="L485" s="448"/>
    </row>
    <row r="486" spans="1:14" ht="17.25" thickBot="1">
      <c r="A486" s="509">
        <v>1403</v>
      </c>
      <c r="B486" s="88"/>
      <c r="C486" s="71" t="s">
        <v>578</v>
      </c>
      <c r="D486" s="231">
        <f>+D487+D489</f>
        <v>0</v>
      </c>
      <c r="E486" s="472"/>
      <c r="F486" s="472"/>
      <c r="G486" s="689"/>
      <c r="H486" s="448"/>
      <c r="I486" s="448"/>
      <c r="J486" s="448"/>
      <c r="K486" s="448"/>
      <c r="L486" s="448"/>
    </row>
    <row r="487" spans="1:14">
      <c r="A487" s="513">
        <v>140301</v>
      </c>
      <c r="B487" s="90"/>
      <c r="C487" s="68" t="s">
        <v>344</v>
      </c>
      <c r="D487" s="444">
        <f>+D488</f>
        <v>0</v>
      </c>
      <c r="E487" s="472"/>
      <c r="F487" s="472"/>
      <c r="G487" s="689"/>
      <c r="H487" s="448"/>
      <c r="I487" s="448"/>
      <c r="J487" s="448"/>
      <c r="K487" s="448"/>
      <c r="L487" s="448"/>
    </row>
    <row r="488" spans="1:14" ht="15">
      <c r="A488" s="514"/>
      <c r="B488" s="647">
        <v>1101</v>
      </c>
      <c r="C488" s="660" t="s">
        <v>754</v>
      </c>
      <c r="D488" s="644">
        <v>0</v>
      </c>
      <c r="E488" s="472"/>
      <c r="F488" s="472"/>
      <c r="G488" s="689"/>
      <c r="H488" s="448"/>
      <c r="I488" s="448"/>
      <c r="J488" s="448"/>
      <c r="K488" s="448"/>
      <c r="L488" s="448"/>
    </row>
    <row r="489" spans="1:14">
      <c r="A489" s="514">
        <v>140302</v>
      </c>
      <c r="B489" s="93"/>
      <c r="C489" s="66" t="s">
        <v>345</v>
      </c>
      <c r="D489" s="263">
        <f>+D490</f>
        <v>0</v>
      </c>
      <c r="E489" s="472"/>
      <c r="F489" s="472"/>
      <c r="G489" s="689"/>
      <c r="H489" s="448"/>
      <c r="I489" s="448"/>
      <c r="J489" s="448"/>
      <c r="K489" s="448"/>
      <c r="L489" s="448"/>
    </row>
    <row r="490" spans="1:14" ht="15.75" thickBot="1">
      <c r="A490" s="531"/>
      <c r="B490" s="686">
        <v>1101</v>
      </c>
      <c r="C490" s="687" t="s">
        <v>754</v>
      </c>
      <c r="D490" s="688">
        <v>0</v>
      </c>
      <c r="E490" s="472"/>
      <c r="F490" s="472"/>
      <c r="G490" s="689"/>
      <c r="H490" s="448"/>
      <c r="I490" s="448"/>
      <c r="J490" s="448"/>
      <c r="K490" s="448"/>
      <c r="L490" s="448"/>
    </row>
    <row r="491" spans="1:14" ht="17.25" thickTop="1">
      <c r="A491" s="513">
        <v>1404</v>
      </c>
      <c r="B491" s="90"/>
      <c r="C491" s="68" t="s">
        <v>350</v>
      </c>
      <c r="D491" s="444">
        <f>+D492</f>
        <v>0</v>
      </c>
      <c r="E491" s="472"/>
      <c r="F491" s="472"/>
      <c r="G491" s="689"/>
      <c r="H491" s="448"/>
      <c r="I491" s="448"/>
      <c r="J491" s="448"/>
      <c r="K491" s="448"/>
      <c r="L491" s="448"/>
    </row>
    <row r="492" spans="1:14" ht="15">
      <c r="A492" s="514"/>
      <c r="B492" s="647">
        <v>1101</v>
      </c>
      <c r="C492" s="660" t="s">
        <v>754</v>
      </c>
      <c r="D492" s="644">
        <v>0</v>
      </c>
      <c r="E492" s="472"/>
      <c r="F492" s="472"/>
      <c r="G492" s="689"/>
      <c r="H492" s="448"/>
      <c r="I492" s="448"/>
      <c r="J492" s="448"/>
      <c r="K492" s="448"/>
      <c r="L492" s="448"/>
    </row>
    <row r="493" spans="1:14">
      <c r="A493" s="514">
        <v>1405</v>
      </c>
      <c r="B493" s="215"/>
      <c r="C493" s="66" t="s">
        <v>351</v>
      </c>
      <c r="D493" s="263">
        <f>+D494</f>
        <v>0</v>
      </c>
      <c r="E493" s="472"/>
      <c r="F493" s="472"/>
      <c r="G493" s="689"/>
      <c r="H493" s="448"/>
      <c r="I493" s="448"/>
      <c r="J493" s="448"/>
      <c r="K493" s="448"/>
      <c r="L493" s="448"/>
    </row>
    <row r="494" spans="1:14" ht="15.75" thickBot="1">
      <c r="A494" s="516"/>
      <c r="B494" s="651">
        <v>1101</v>
      </c>
      <c r="C494" s="459" t="s">
        <v>754</v>
      </c>
      <c r="D494" s="655">
        <v>0</v>
      </c>
      <c r="E494" s="472"/>
      <c r="F494" s="472"/>
      <c r="G494" s="689"/>
      <c r="H494" s="447"/>
      <c r="I494" s="447"/>
      <c r="J494" s="448"/>
      <c r="K494" s="448"/>
      <c r="L494" s="448"/>
    </row>
    <row r="495" spans="1:14" ht="18" thickTop="1" thickBot="1">
      <c r="A495" s="542"/>
      <c r="B495" s="482"/>
      <c r="C495" s="483" t="s">
        <v>352</v>
      </c>
      <c r="D495" s="478">
        <f>+D405+D400+D240+D58+D7</f>
        <v>19620000000</v>
      </c>
      <c r="E495" s="723"/>
      <c r="F495" s="486"/>
      <c r="G495" s="689"/>
      <c r="H495" s="815"/>
      <c r="I495" s="815"/>
      <c r="J495" s="936"/>
      <c r="K495" s="936"/>
      <c r="L495" s="936"/>
      <c r="M495" s="433"/>
      <c r="N495" s="433"/>
    </row>
    <row r="496" spans="1:14" ht="18" thickTop="1" thickBot="1">
      <c r="A496" s="895"/>
      <c r="B496" s="896"/>
      <c r="C496" s="897" t="s">
        <v>701</v>
      </c>
      <c r="D496" s="898">
        <f>+D9+D14+D19+D32+D37+D42+D44+D46+D48+D50+D52+D54+D60+D66+D68+D70+D72+D80+D82+D85+D87+D89+D91+D93+D95+D99+D114+D125+D135+D138+D142+D144+D237+D441+D464+D486+D491+D493-D150-D441-D464-D486-D493-D102-D121</f>
        <v>4412334598</v>
      </c>
      <c r="E496" s="937"/>
      <c r="F496" s="486"/>
      <c r="G496" s="472"/>
      <c r="H496" s="689"/>
      <c r="I496" s="472"/>
      <c r="J496" s="689"/>
      <c r="K496" s="689"/>
      <c r="L496" s="689"/>
      <c r="M496" s="433"/>
      <c r="N496" s="433"/>
    </row>
    <row r="497" spans="1:17" ht="17.25" thickBot="1">
      <c r="A497" s="543"/>
      <c r="B497" s="484"/>
      <c r="C497" s="485" t="s">
        <v>702</v>
      </c>
      <c r="D497" s="72">
        <f>+D155+D161+D164+D169+D174</f>
        <v>2450765402</v>
      </c>
      <c r="E497" s="472"/>
      <c r="F497" s="867"/>
      <c r="G497" s="938"/>
      <c r="H497" s="689"/>
      <c r="I497" s="472"/>
      <c r="J497" s="689"/>
      <c r="K497" s="472"/>
      <c r="L497" s="472"/>
      <c r="M497" s="433"/>
      <c r="N497" s="433"/>
    </row>
    <row r="498" spans="1:17" ht="17.25" thickBot="1">
      <c r="A498" s="543"/>
      <c r="B498" s="484"/>
      <c r="C498" s="485" t="s">
        <v>703</v>
      </c>
      <c r="D498" s="72">
        <f>+D208</f>
        <v>320000000</v>
      </c>
      <c r="E498" s="472"/>
      <c r="F498" s="486"/>
      <c r="G498" s="689"/>
      <c r="H498" s="689"/>
      <c r="I498" s="472"/>
      <c r="J498" s="689"/>
      <c r="K498" s="689"/>
      <c r="L498" s="689"/>
      <c r="M498" s="433"/>
      <c r="N498" s="433"/>
    </row>
    <row r="499" spans="1:17" ht="17.25" thickBot="1">
      <c r="A499" s="543"/>
      <c r="B499" s="484"/>
      <c r="C499" s="485" t="s">
        <v>704</v>
      </c>
      <c r="D499" s="72">
        <f>+D148+D184+D189+D214+D437+D438+D461+D462+D484+D485</f>
        <v>0</v>
      </c>
      <c r="E499" s="472"/>
      <c r="F499" s="486"/>
      <c r="G499" s="689"/>
      <c r="H499" s="689"/>
      <c r="I499" s="472"/>
      <c r="J499" s="689"/>
      <c r="K499" s="689"/>
      <c r="L499" s="689"/>
      <c r="M499" s="433"/>
      <c r="N499" s="433"/>
    </row>
    <row r="500" spans="1:17" ht="17.25" thickBot="1">
      <c r="A500" s="543"/>
      <c r="B500" s="484"/>
      <c r="C500" s="485" t="s">
        <v>1035</v>
      </c>
      <c r="D500" s="72">
        <f>+D26+D29+D74+D77+D97+D102+D121+D146+D150</f>
        <v>646000000</v>
      </c>
      <c r="E500" s="472"/>
      <c r="F500" s="486"/>
      <c r="G500" s="689"/>
      <c r="H500" s="689"/>
      <c r="I500" s="472"/>
      <c r="J500" s="689"/>
      <c r="K500" s="689"/>
      <c r="L500" s="689"/>
      <c r="M500" s="433"/>
      <c r="N500" s="433"/>
    </row>
    <row r="501" spans="1:17" ht="17.25" thickBot="1">
      <c r="A501" s="543"/>
      <c r="B501" s="484"/>
      <c r="C501" s="485" t="s">
        <v>705</v>
      </c>
      <c r="D501" s="72">
        <f>+D400</f>
        <v>140000000</v>
      </c>
      <c r="E501" s="472"/>
      <c r="F501" s="486"/>
      <c r="G501" s="689"/>
      <c r="H501" s="689"/>
      <c r="I501" s="472"/>
      <c r="J501" s="689"/>
      <c r="K501" s="689"/>
      <c r="L501" s="689"/>
      <c r="M501" s="433"/>
      <c r="N501" s="433"/>
    </row>
    <row r="502" spans="1:17" ht="17.25" thickBot="1">
      <c r="A502" s="543"/>
      <c r="B502" s="484"/>
      <c r="C502" s="485" t="s">
        <v>1036</v>
      </c>
      <c r="D502" s="72">
        <f>+D211</f>
        <v>900000</v>
      </c>
      <c r="E502" s="472"/>
      <c r="F502" s="486"/>
      <c r="G502" s="689"/>
      <c r="H502" s="909"/>
      <c r="I502" s="815"/>
      <c r="J502" s="936"/>
      <c r="K502" s="936"/>
      <c r="L502" s="936"/>
      <c r="M502" s="433"/>
      <c r="N502" s="433"/>
    </row>
    <row r="503" spans="1:17" ht="17.25" thickBot="1">
      <c r="A503" s="543"/>
      <c r="B503" s="484"/>
      <c r="C503" s="485" t="s">
        <v>706</v>
      </c>
      <c r="D503" s="72">
        <f>+D361+D366+D371+D376+D382+D387+D392+D397</f>
        <v>2963921986</v>
      </c>
      <c r="E503" s="472"/>
      <c r="F503" s="486"/>
      <c r="G503" s="689"/>
      <c r="H503" s="815"/>
      <c r="I503" s="815"/>
      <c r="J503" s="936"/>
      <c r="K503" s="936"/>
      <c r="L503" s="936"/>
      <c r="M503" s="433"/>
      <c r="N503" s="433"/>
    </row>
    <row r="504" spans="1:17" ht="17.25" thickBot="1">
      <c r="A504" s="543"/>
      <c r="B504" s="484"/>
      <c r="C504" s="485" t="s">
        <v>803</v>
      </c>
      <c r="D504" s="72">
        <f>+D241</f>
        <v>5686078014</v>
      </c>
      <c r="E504" s="472"/>
      <c r="F504" s="486"/>
      <c r="G504" s="753"/>
      <c r="H504" s="939"/>
      <c r="I504" s="908"/>
      <c r="J504" s="815"/>
      <c r="K504" s="815"/>
      <c r="L504" s="936"/>
      <c r="M504" s="433"/>
      <c r="N504" s="433"/>
    </row>
    <row r="505" spans="1:17" ht="17.25" thickBot="1">
      <c r="A505" s="543"/>
      <c r="B505" s="484"/>
      <c r="C505" s="485" t="s">
        <v>707</v>
      </c>
      <c r="D505" s="72">
        <f>+D406+D413+D441+D444+D464+D466+D486-D493</f>
        <v>3000000000</v>
      </c>
      <c r="E505" s="753"/>
      <c r="F505" s="907"/>
      <c r="G505" s="753"/>
      <c r="H505" s="939"/>
      <c r="I505" s="909"/>
      <c r="J505" s="815"/>
      <c r="K505" s="815"/>
      <c r="L505" s="936"/>
      <c r="M505" s="433"/>
      <c r="N505" s="433"/>
    </row>
    <row r="506" spans="1:17" ht="18" thickTop="1" thickBot="1">
      <c r="A506" s="544"/>
      <c r="B506" s="479"/>
      <c r="C506" s="480" t="s">
        <v>1033</v>
      </c>
      <c r="D506" s="481">
        <f>SUM(D496:D505)</f>
        <v>19620000000</v>
      </c>
      <c r="E506" s="853"/>
      <c r="F506" s="486"/>
      <c r="G506" s="689"/>
      <c r="H506" s="908"/>
      <c r="I506" s="909"/>
      <c r="J506" s="815"/>
      <c r="K506" s="815"/>
      <c r="L506" s="936"/>
      <c r="M506" s="433"/>
      <c r="N506" s="433"/>
    </row>
    <row r="507" spans="1:17" ht="17.25" thickTop="1">
      <c r="A507" s="506" t="s">
        <v>172</v>
      </c>
      <c r="B507" s="754" t="s">
        <v>172</v>
      </c>
      <c r="C507" s="51" t="s">
        <v>160</v>
      </c>
      <c r="D507" s="57"/>
      <c r="E507" s="907"/>
      <c r="F507" s="472"/>
      <c r="G507" s="472"/>
      <c r="H507" s="940"/>
      <c r="I507" s="815"/>
      <c r="J507" s="815"/>
      <c r="K507" s="815"/>
      <c r="L507" s="936"/>
      <c r="M507" s="433"/>
      <c r="N507" s="433"/>
    </row>
    <row r="508" spans="1:17" ht="17.25" thickBot="1">
      <c r="A508" s="507" t="s">
        <v>174</v>
      </c>
      <c r="B508" s="755" t="s">
        <v>833</v>
      </c>
      <c r="C508" s="52"/>
      <c r="D508" s="58" t="s">
        <v>353</v>
      </c>
      <c r="E508" s="472"/>
      <c r="F508" s="941"/>
      <c r="G508" s="689"/>
      <c r="H508" s="448"/>
      <c r="I508" s="448"/>
      <c r="J508" s="448"/>
      <c r="K508" s="448"/>
      <c r="L508" s="448"/>
    </row>
    <row r="509" spans="1:17" ht="18" thickTop="1" thickBot="1">
      <c r="A509" s="545">
        <v>2</v>
      </c>
      <c r="B509" s="97"/>
      <c r="C509" s="78" t="s">
        <v>0</v>
      </c>
      <c r="D509" s="80">
        <f>+D510+D697+D766+D833+D851</f>
        <v>19620000000</v>
      </c>
      <c r="E509" s="486"/>
      <c r="F509" s="486"/>
      <c r="G509" s="689"/>
      <c r="H509" s="447"/>
      <c r="I509" s="448"/>
      <c r="J509" s="448"/>
      <c r="K509" s="448"/>
      <c r="L509" s="448"/>
    </row>
    <row r="510" spans="1:17" ht="17.25" thickBot="1">
      <c r="A510" s="509">
        <v>21</v>
      </c>
      <c r="B510" s="88"/>
      <c r="C510" s="71" t="s">
        <v>804</v>
      </c>
      <c r="D510" s="81">
        <f>+D511</f>
        <v>3432867678</v>
      </c>
      <c r="E510" s="942"/>
      <c r="F510" s="753"/>
      <c r="G510" s="472"/>
      <c r="H510" s="447"/>
      <c r="I510" s="448"/>
      <c r="J510" s="448"/>
      <c r="K510" s="448"/>
      <c r="L510" s="448"/>
    </row>
    <row r="511" spans="1:17" ht="17.25" thickBot="1">
      <c r="A511" s="522">
        <v>211</v>
      </c>
      <c r="B511" s="206"/>
      <c r="C511" s="207" t="s">
        <v>4</v>
      </c>
      <c r="D511" s="275">
        <f>+D512+D588+D657+D683+D690</f>
        <v>3432867678</v>
      </c>
      <c r="E511" s="472"/>
      <c r="F511" s="472"/>
      <c r="G511" s="689"/>
      <c r="H511" s="448"/>
      <c r="I511" s="448"/>
      <c r="J511" s="448"/>
      <c r="K511" s="448"/>
      <c r="L511" s="448"/>
    </row>
    <row r="512" spans="1:17" ht="17.25" thickBot="1">
      <c r="A512" s="509">
        <v>2111</v>
      </c>
      <c r="B512" s="88"/>
      <c r="C512" s="71" t="s">
        <v>6</v>
      </c>
      <c r="D512" s="81">
        <f>+D513+D542+D552</f>
        <v>1697288908</v>
      </c>
      <c r="E512" s="907"/>
      <c r="F512" s="942"/>
      <c r="G512" s="689"/>
      <c r="H512" s="448"/>
      <c r="I512" s="448"/>
      <c r="J512" s="448"/>
      <c r="K512" s="448"/>
      <c r="L512" s="447"/>
      <c r="N512" s="690"/>
      <c r="O512" s="690"/>
      <c r="P512" s="690"/>
      <c r="Q512" s="690"/>
    </row>
    <row r="513" spans="1:17" ht="17.25" thickBot="1">
      <c r="A513" s="509">
        <v>21111</v>
      </c>
      <c r="B513" s="88"/>
      <c r="C513" s="71" t="s">
        <v>913</v>
      </c>
      <c r="D513" s="81">
        <f>+D514+D519+D528+D530+D532+D534+D536+D538+D540</f>
        <v>1188288908</v>
      </c>
      <c r="E513" s="907"/>
      <c r="F513" s="943"/>
      <c r="G513" s="689"/>
      <c r="H513" s="447"/>
      <c r="I513" s="944"/>
      <c r="J513" s="945"/>
      <c r="K513" s="945"/>
      <c r="L513" s="447"/>
      <c r="M513" s="692">
        <v>2011</v>
      </c>
      <c r="N513" s="692">
        <v>2011</v>
      </c>
      <c r="O513" s="690"/>
      <c r="P513" s="690"/>
      <c r="Q513" s="690"/>
    </row>
    <row r="514" spans="1:17">
      <c r="A514" s="516">
        <v>2111101</v>
      </c>
      <c r="B514" s="470"/>
      <c r="C514" s="75" t="s">
        <v>708</v>
      </c>
      <c r="D514" s="118">
        <f>SUM(D515:D518)</f>
        <v>755000000</v>
      </c>
      <c r="E514" s="907"/>
      <c r="F514" s="907"/>
      <c r="G514" s="689"/>
      <c r="H514" s="447"/>
      <c r="I514" s="447"/>
      <c r="J514" s="447"/>
      <c r="K514" s="447"/>
      <c r="L514" s="447"/>
      <c r="M514" s="690">
        <f>+L514*12</f>
        <v>0</v>
      </c>
      <c r="N514" s="690"/>
      <c r="O514" s="690"/>
      <c r="P514" s="690"/>
      <c r="Q514" s="690"/>
    </row>
    <row r="515" spans="1:17" ht="15">
      <c r="A515" s="516"/>
      <c r="B515" s="693" t="s">
        <v>631</v>
      </c>
      <c r="C515" s="459" t="s">
        <v>630</v>
      </c>
      <c r="D515" s="694">
        <v>200000000</v>
      </c>
      <c r="E515" s="929"/>
      <c r="F515" s="472"/>
      <c r="G515" s="689"/>
      <c r="H515" s="447"/>
      <c r="I515" s="447"/>
      <c r="J515" s="447"/>
      <c r="K515" s="447"/>
      <c r="L515" s="447"/>
      <c r="M515" s="690">
        <f t="shared" ref="M515:M525" si="1">+L515*12</f>
        <v>0</v>
      </c>
      <c r="N515" s="690"/>
      <c r="O515" s="690"/>
      <c r="P515" s="690"/>
      <c r="Q515" s="690"/>
    </row>
    <row r="516" spans="1:17" ht="15">
      <c r="A516" s="514"/>
      <c r="B516" s="641">
        <v>1101</v>
      </c>
      <c r="C516" s="642" t="s">
        <v>754</v>
      </c>
      <c r="D516" s="695">
        <v>59003690</v>
      </c>
      <c r="E516" s="472"/>
      <c r="F516" s="853"/>
      <c r="G516" s="689"/>
      <c r="H516" s="447"/>
      <c r="I516" s="447"/>
      <c r="J516" s="447"/>
      <c r="K516" s="946"/>
      <c r="L516" s="447"/>
      <c r="M516" s="690"/>
      <c r="N516" s="690">
        <f>+M525*K516</f>
        <v>0</v>
      </c>
      <c r="O516" s="690"/>
      <c r="P516" s="690"/>
      <c r="Q516" s="690"/>
    </row>
    <row r="517" spans="1:17" ht="15">
      <c r="A517" s="513"/>
      <c r="B517" s="645">
        <v>21601</v>
      </c>
      <c r="C517" s="696" t="s">
        <v>550</v>
      </c>
      <c r="D517" s="697">
        <f>+D136</f>
        <v>495996310</v>
      </c>
      <c r="E517" s="472"/>
      <c r="F517" s="472"/>
      <c r="G517" s="689"/>
      <c r="H517" s="447"/>
      <c r="I517" s="447"/>
      <c r="J517" s="447"/>
      <c r="K517" s="947"/>
      <c r="L517" s="447"/>
      <c r="M517" s="690"/>
      <c r="N517" s="690">
        <f>+M525*K517</f>
        <v>0</v>
      </c>
      <c r="O517" s="690"/>
      <c r="P517" s="690"/>
      <c r="Q517" s="690"/>
    </row>
    <row r="518" spans="1:17" ht="15.75" thickBot="1">
      <c r="A518" s="519"/>
      <c r="B518" s="651">
        <v>22601</v>
      </c>
      <c r="C518" s="459" t="s">
        <v>805</v>
      </c>
      <c r="D518" s="694">
        <v>0</v>
      </c>
      <c r="E518" s="472"/>
      <c r="F518" s="472"/>
      <c r="G518" s="689"/>
      <c r="H518" s="447"/>
      <c r="I518" s="447"/>
      <c r="J518" s="447"/>
      <c r="K518" s="948"/>
      <c r="L518" s="447"/>
      <c r="M518" s="690"/>
      <c r="N518" s="690">
        <f>+M525*K518</f>
        <v>0</v>
      </c>
      <c r="O518" s="690"/>
      <c r="P518" s="690"/>
      <c r="Q518" s="690"/>
    </row>
    <row r="519" spans="1:17" ht="17.25" thickBot="1">
      <c r="A519" s="509">
        <v>2111102</v>
      </c>
      <c r="B519" s="88"/>
      <c r="C519" s="71" t="s">
        <v>9</v>
      </c>
      <c r="D519" s="84">
        <f>+D520+D522+D524+D526</f>
        <v>276088908</v>
      </c>
      <c r="E519" s="472"/>
      <c r="F519" s="472"/>
      <c r="G519" s="689"/>
      <c r="H519" s="447"/>
      <c r="I519" s="447"/>
      <c r="J519" s="447"/>
      <c r="K519" s="948"/>
      <c r="L519" s="447"/>
      <c r="M519" s="690"/>
      <c r="N519" s="690">
        <f>+M525*K519</f>
        <v>0</v>
      </c>
      <c r="O519" s="690"/>
      <c r="P519" s="690"/>
      <c r="Q519" s="690"/>
    </row>
    <row r="520" spans="1:17">
      <c r="A520" s="514">
        <v>211110201</v>
      </c>
      <c r="B520" s="90"/>
      <c r="C520" s="68" t="s">
        <v>354</v>
      </c>
      <c r="D520" s="79">
        <f>+D521</f>
        <v>78088908</v>
      </c>
      <c r="E520" s="472"/>
      <c r="F520" s="472"/>
      <c r="G520" s="689"/>
      <c r="H520" s="447"/>
      <c r="I520" s="447"/>
      <c r="J520" s="447"/>
      <c r="K520" s="948"/>
      <c r="L520" s="447"/>
      <c r="M520" s="690"/>
      <c r="N520" s="690">
        <f>+M525*K520</f>
        <v>0</v>
      </c>
      <c r="O520" s="690"/>
      <c r="P520" s="690"/>
      <c r="Q520" s="690"/>
    </row>
    <row r="521" spans="1:17" ht="15">
      <c r="A521" s="514"/>
      <c r="B521" s="641">
        <v>1101</v>
      </c>
      <c r="C521" s="642" t="s">
        <v>754</v>
      </c>
      <c r="D521" s="697">
        <v>78088908</v>
      </c>
      <c r="E521" s="472"/>
      <c r="F521" s="472"/>
      <c r="G521" s="689"/>
      <c r="H521" s="447"/>
      <c r="I521" s="447"/>
      <c r="J521" s="447"/>
      <c r="K521" s="947"/>
      <c r="L521" s="447"/>
      <c r="M521" s="690"/>
      <c r="N521" s="690">
        <f>+M525*K521</f>
        <v>0</v>
      </c>
      <c r="O521" s="690"/>
      <c r="P521" s="690"/>
      <c r="Q521" s="690"/>
    </row>
    <row r="522" spans="1:17">
      <c r="A522" s="514">
        <v>211110202</v>
      </c>
      <c r="B522" s="90"/>
      <c r="C522" s="68" t="s">
        <v>355</v>
      </c>
      <c r="D522" s="64">
        <f>+D523</f>
        <v>75000000</v>
      </c>
      <c r="E522" s="472"/>
      <c r="F522" s="472"/>
      <c r="G522" s="689"/>
      <c r="H522" s="447"/>
      <c r="I522" s="447"/>
      <c r="J522" s="447"/>
      <c r="K522" s="947"/>
      <c r="L522" s="447"/>
      <c r="M522" s="690"/>
      <c r="N522" s="690">
        <f>+M525*K522</f>
        <v>0</v>
      </c>
      <c r="O522" s="690"/>
      <c r="P522" s="690"/>
      <c r="Q522" s="690"/>
    </row>
    <row r="523" spans="1:17" ht="15">
      <c r="A523" s="514"/>
      <c r="B523" s="641">
        <v>1101</v>
      </c>
      <c r="C523" s="642" t="s">
        <v>754</v>
      </c>
      <c r="D523" s="695">
        <v>75000000</v>
      </c>
      <c r="E523" s="472"/>
      <c r="F523" s="472"/>
      <c r="G523" s="689"/>
      <c r="H523" s="447"/>
      <c r="I523" s="447"/>
      <c r="J523" s="447"/>
      <c r="K523" s="947"/>
      <c r="L523" s="447"/>
      <c r="M523" s="690"/>
      <c r="N523" s="690">
        <f>+M525*K523</f>
        <v>0</v>
      </c>
      <c r="O523" s="690"/>
      <c r="P523" s="690"/>
      <c r="Q523" s="690"/>
    </row>
    <row r="524" spans="1:17">
      <c r="A524" s="514">
        <v>211110203</v>
      </c>
      <c r="B524" s="90"/>
      <c r="C524" s="68" t="s">
        <v>356</v>
      </c>
      <c r="D524" s="64">
        <f>+D525</f>
        <v>85000000</v>
      </c>
      <c r="E524" s="472"/>
      <c r="F524" s="472"/>
      <c r="G524" s="689"/>
      <c r="H524" s="447"/>
      <c r="I524" s="447"/>
      <c r="J524" s="447"/>
      <c r="K524" s="447"/>
      <c r="L524" s="447"/>
      <c r="M524" s="690">
        <f t="shared" si="1"/>
        <v>0</v>
      </c>
      <c r="N524" s="690"/>
      <c r="O524" s="690"/>
      <c r="P524" s="690"/>
      <c r="Q524" s="690"/>
    </row>
    <row r="525" spans="1:17" ht="15">
      <c r="A525" s="516"/>
      <c r="B525" s="641">
        <v>1101</v>
      </c>
      <c r="C525" s="642" t="s">
        <v>754</v>
      </c>
      <c r="D525" s="698">
        <v>85000000</v>
      </c>
      <c r="E525" s="949"/>
      <c r="F525" s="472"/>
      <c r="G525" s="689"/>
      <c r="H525" s="944"/>
      <c r="I525" s="447"/>
      <c r="J525" s="447"/>
      <c r="K525" s="447"/>
      <c r="L525" s="447"/>
      <c r="M525" s="690">
        <f t="shared" si="1"/>
        <v>0</v>
      </c>
      <c r="N525" s="690"/>
      <c r="O525" s="690"/>
      <c r="P525" s="690"/>
      <c r="Q525" s="690"/>
    </row>
    <row r="526" spans="1:17">
      <c r="A526" s="514">
        <v>211110204</v>
      </c>
      <c r="B526" s="93"/>
      <c r="C526" s="66" t="s">
        <v>357</v>
      </c>
      <c r="D526" s="64">
        <f>+D527</f>
        <v>38000000</v>
      </c>
      <c r="E526" s="472"/>
      <c r="F526" s="472"/>
      <c r="G526" s="689"/>
      <c r="H526" s="447"/>
      <c r="I526" s="447"/>
      <c r="J526" s="447"/>
      <c r="K526" s="447"/>
      <c r="L526" s="447"/>
      <c r="M526" s="690">
        <f>+L526*14</f>
        <v>0</v>
      </c>
      <c r="N526" s="690"/>
      <c r="O526" s="690"/>
      <c r="P526" s="690"/>
      <c r="Q526" s="690"/>
    </row>
    <row r="527" spans="1:17" ht="15.75" thickBot="1">
      <c r="A527" s="520"/>
      <c r="B527" s="637">
        <v>1101</v>
      </c>
      <c r="C527" s="638" t="s">
        <v>754</v>
      </c>
      <c r="D527" s="699">
        <v>38000000</v>
      </c>
      <c r="E527" s="472"/>
      <c r="F527" s="472"/>
      <c r="G527" s="689"/>
      <c r="H527" s="447"/>
      <c r="I527" s="944"/>
      <c r="J527" s="944"/>
      <c r="K527" s="944"/>
      <c r="L527" s="944"/>
      <c r="M527" s="691">
        <f t="shared" ref="M527:N527" si="2">SUM(M514:M526)</f>
        <v>0</v>
      </c>
      <c r="N527" s="691">
        <f t="shared" si="2"/>
        <v>0</v>
      </c>
      <c r="O527" s="690"/>
      <c r="P527" s="690"/>
      <c r="Q527" s="690"/>
    </row>
    <row r="528" spans="1:17">
      <c r="A528" s="513">
        <v>2111103</v>
      </c>
      <c r="B528" s="90"/>
      <c r="C528" s="68" t="s">
        <v>10</v>
      </c>
      <c r="D528" s="79">
        <f>+D529</f>
        <v>50000000</v>
      </c>
      <c r="E528" s="472"/>
      <c r="F528" s="472"/>
      <c r="G528" s="689"/>
      <c r="H528" s="448"/>
      <c r="I528" s="448"/>
      <c r="J528" s="448"/>
      <c r="K528" s="448"/>
      <c r="L528" s="448"/>
      <c r="M528" s="1000">
        <f>+M527+N527</f>
        <v>0</v>
      </c>
      <c r="N528" s="1001"/>
    </row>
    <row r="529" spans="1:12" ht="15">
      <c r="A529" s="513"/>
      <c r="B529" s="641">
        <v>1101</v>
      </c>
      <c r="C529" s="642" t="s">
        <v>754</v>
      </c>
      <c r="D529" s="697">
        <v>50000000</v>
      </c>
      <c r="E529" s="472"/>
      <c r="F529" s="472"/>
      <c r="G529" s="689"/>
      <c r="H529" s="448"/>
      <c r="I529" s="448"/>
      <c r="J529" s="448"/>
      <c r="K529" s="448"/>
      <c r="L529" s="448"/>
    </row>
    <row r="530" spans="1:12">
      <c r="A530" s="514">
        <v>2111104</v>
      </c>
      <c r="B530" s="93"/>
      <c r="C530" s="66" t="s">
        <v>11</v>
      </c>
      <c r="D530" s="64">
        <f>+D531</f>
        <v>28000000</v>
      </c>
      <c r="E530" s="472"/>
      <c r="F530" s="472"/>
      <c r="G530" s="689"/>
      <c r="H530" s="448"/>
      <c r="I530" s="448"/>
      <c r="J530" s="448"/>
      <c r="K530" s="448"/>
      <c r="L530" s="448"/>
    </row>
    <row r="531" spans="1:12" ht="15">
      <c r="A531" s="514"/>
      <c r="B531" s="641">
        <v>1101</v>
      </c>
      <c r="C531" s="642" t="s">
        <v>754</v>
      </c>
      <c r="D531" s="695">
        <v>28000000</v>
      </c>
      <c r="E531" s="472"/>
      <c r="F531" s="472"/>
      <c r="G531" s="689"/>
      <c r="H531" s="448"/>
      <c r="I531" s="448"/>
      <c r="J531" s="448"/>
      <c r="K531" s="448"/>
      <c r="L531" s="448"/>
    </row>
    <row r="532" spans="1:12">
      <c r="A532" s="514">
        <v>2111105</v>
      </c>
      <c r="B532" s="93"/>
      <c r="C532" s="66" t="s">
        <v>12</v>
      </c>
      <c r="D532" s="64">
        <f>+D533</f>
        <v>8000000</v>
      </c>
      <c r="E532" s="472"/>
      <c r="F532" s="472"/>
      <c r="G532" s="689"/>
      <c r="H532" s="448"/>
      <c r="I532" s="448"/>
      <c r="J532" s="448"/>
      <c r="K532" s="448"/>
      <c r="L532" s="448"/>
    </row>
    <row r="533" spans="1:12" ht="15">
      <c r="A533" s="514"/>
      <c r="B533" s="641">
        <v>1101</v>
      </c>
      <c r="C533" s="642" t="s">
        <v>754</v>
      </c>
      <c r="D533" s="695">
        <v>8000000</v>
      </c>
      <c r="E533" s="472"/>
      <c r="F533" s="472"/>
      <c r="G533" s="689"/>
      <c r="H533" s="448"/>
      <c r="I533" s="448"/>
      <c r="J533" s="448"/>
      <c r="K533" s="448"/>
      <c r="L533" s="448"/>
    </row>
    <row r="534" spans="1:12">
      <c r="A534" s="514">
        <v>2111106</v>
      </c>
      <c r="B534" s="93"/>
      <c r="C534" s="66" t="s">
        <v>358</v>
      </c>
      <c r="D534" s="64">
        <f>+D535</f>
        <v>14000000</v>
      </c>
      <c r="E534" s="472"/>
      <c r="F534" s="472"/>
      <c r="G534" s="689"/>
      <c r="H534" s="448"/>
      <c r="I534" s="448"/>
      <c r="J534" s="448"/>
      <c r="K534" s="448"/>
      <c r="L534" s="448"/>
    </row>
    <row r="535" spans="1:12" ht="15">
      <c r="A535" s="514"/>
      <c r="B535" s="641">
        <v>1101</v>
      </c>
      <c r="C535" s="642" t="s">
        <v>754</v>
      </c>
      <c r="D535" s="695">
        <v>14000000</v>
      </c>
      <c r="E535" s="472"/>
      <c r="F535" s="472"/>
      <c r="G535" s="689"/>
      <c r="H535" s="448"/>
      <c r="I535" s="448"/>
      <c r="J535" s="448"/>
      <c r="K535" s="448"/>
      <c r="L535" s="448"/>
    </row>
    <row r="536" spans="1:12">
      <c r="A536" s="514">
        <v>2111107</v>
      </c>
      <c r="B536" s="93"/>
      <c r="C536" s="66" t="s">
        <v>13</v>
      </c>
      <c r="D536" s="64">
        <f>+D537</f>
        <v>5200000</v>
      </c>
      <c r="E536" s="472"/>
      <c r="F536" s="472"/>
      <c r="G536" s="689"/>
      <c r="H536" s="448"/>
      <c r="I536" s="448"/>
      <c r="J536" s="448"/>
      <c r="K536" s="448"/>
      <c r="L536" s="448"/>
    </row>
    <row r="537" spans="1:12" ht="15">
      <c r="A537" s="514"/>
      <c r="B537" s="641">
        <v>1101</v>
      </c>
      <c r="C537" s="642" t="s">
        <v>754</v>
      </c>
      <c r="D537" s="695">
        <v>5200000</v>
      </c>
      <c r="E537" s="472"/>
      <c r="F537" s="472"/>
      <c r="G537" s="689"/>
      <c r="H537" s="448"/>
      <c r="I537" s="448"/>
      <c r="J537" s="448"/>
      <c r="K537" s="448"/>
      <c r="L537" s="448"/>
    </row>
    <row r="538" spans="1:12">
      <c r="A538" s="514">
        <v>2111108</v>
      </c>
      <c r="B538" s="93"/>
      <c r="C538" s="66" t="s">
        <v>14</v>
      </c>
      <c r="D538" s="64">
        <f>+D539</f>
        <v>51500000</v>
      </c>
      <c r="E538" s="472"/>
      <c r="F538" s="472"/>
      <c r="G538" s="689"/>
      <c r="H538" s="448"/>
      <c r="I538" s="448"/>
      <c r="J538" s="448"/>
      <c r="K538" s="448"/>
      <c r="L538" s="448"/>
    </row>
    <row r="539" spans="1:12" ht="15">
      <c r="A539" s="516"/>
      <c r="B539" s="641">
        <v>1101</v>
      </c>
      <c r="C539" s="642" t="s">
        <v>754</v>
      </c>
      <c r="D539" s="698">
        <v>51500000</v>
      </c>
      <c r="E539" s="472"/>
      <c r="F539" s="472"/>
      <c r="G539" s="689"/>
      <c r="H539" s="448"/>
      <c r="I539" s="448"/>
      <c r="J539" s="448"/>
      <c r="K539" s="448"/>
      <c r="L539" s="448"/>
    </row>
    <row r="540" spans="1:12">
      <c r="A540" s="516">
        <v>2111109</v>
      </c>
      <c r="B540" s="91"/>
      <c r="C540" s="67" t="s">
        <v>15</v>
      </c>
      <c r="D540" s="82">
        <f>+D541</f>
        <v>500000</v>
      </c>
      <c r="E540" s="472"/>
      <c r="F540" s="472"/>
      <c r="G540" s="689"/>
      <c r="H540" s="448"/>
      <c r="I540" s="448"/>
      <c r="J540" s="448"/>
      <c r="K540" s="448"/>
      <c r="L540" s="448"/>
    </row>
    <row r="541" spans="1:12" ht="15.75" thickBot="1">
      <c r="A541" s="516"/>
      <c r="B541" s="641">
        <v>1101</v>
      </c>
      <c r="C541" s="642" t="s">
        <v>754</v>
      </c>
      <c r="D541" s="698">
        <v>500000</v>
      </c>
      <c r="E541" s="472"/>
      <c r="F541" s="472"/>
      <c r="G541" s="689"/>
      <c r="H541" s="448"/>
      <c r="I541" s="448"/>
      <c r="J541" s="448"/>
      <c r="K541" s="448"/>
      <c r="L541" s="448"/>
    </row>
    <row r="542" spans="1:12" ht="17.25" thickBot="1">
      <c r="A542" s="509">
        <v>21112</v>
      </c>
      <c r="B542" s="88"/>
      <c r="C542" s="71" t="s">
        <v>835</v>
      </c>
      <c r="D542" s="231">
        <f>+D543+D545+D547+D550</f>
        <v>176500000</v>
      </c>
      <c r="E542" s="472"/>
      <c r="F542" s="472"/>
      <c r="G542" s="689"/>
      <c r="H542" s="448"/>
      <c r="I542" s="448"/>
      <c r="J542" s="448"/>
      <c r="K542" s="448"/>
      <c r="L542" s="448"/>
    </row>
    <row r="543" spans="1:12">
      <c r="A543" s="513">
        <v>2111201</v>
      </c>
      <c r="B543" s="90"/>
      <c r="C543" s="66" t="s">
        <v>19</v>
      </c>
      <c r="D543" s="233">
        <f>+D544</f>
        <v>5000000</v>
      </c>
      <c r="E543" s="472"/>
      <c r="F543" s="472"/>
      <c r="G543" s="689"/>
      <c r="H543" s="448"/>
      <c r="I543" s="448"/>
      <c r="J543" s="448"/>
      <c r="K543" s="448"/>
      <c r="L543" s="448"/>
    </row>
    <row r="544" spans="1:12" ht="15">
      <c r="A544" s="513"/>
      <c r="B544" s="641">
        <v>1101</v>
      </c>
      <c r="C544" s="642" t="s">
        <v>754</v>
      </c>
      <c r="D544" s="634">
        <v>5000000</v>
      </c>
      <c r="E544" s="472"/>
      <c r="F544" s="472"/>
      <c r="G544" s="689"/>
      <c r="H544" s="448"/>
      <c r="I544" s="448"/>
      <c r="J544" s="448"/>
      <c r="K544" s="448"/>
      <c r="L544" s="448"/>
    </row>
    <row r="545" spans="1:12">
      <c r="A545" s="514">
        <v>2111202</v>
      </c>
      <c r="B545" s="93"/>
      <c r="C545" s="66" t="s">
        <v>359</v>
      </c>
      <c r="D545" s="234">
        <f>+D546</f>
        <v>12000000</v>
      </c>
      <c r="E545" s="472"/>
      <c r="F545" s="472"/>
      <c r="G545" s="689"/>
      <c r="H545" s="448"/>
      <c r="I545" s="448"/>
      <c r="J545" s="448"/>
      <c r="K545" s="448"/>
      <c r="L545" s="448"/>
    </row>
    <row r="546" spans="1:12" ht="15">
      <c r="A546" s="514"/>
      <c r="B546" s="641">
        <v>1101</v>
      </c>
      <c r="C546" s="642" t="s">
        <v>754</v>
      </c>
      <c r="D546" s="644">
        <v>12000000</v>
      </c>
      <c r="E546" s="472"/>
      <c r="F546" s="472"/>
      <c r="G546" s="689"/>
      <c r="H546" s="448"/>
      <c r="I546" s="448"/>
      <c r="J546" s="448"/>
      <c r="K546" s="448"/>
      <c r="L546" s="448"/>
    </row>
    <row r="547" spans="1:12">
      <c r="A547" s="514">
        <v>2111203</v>
      </c>
      <c r="B547" s="93"/>
      <c r="C547" s="66" t="s">
        <v>18</v>
      </c>
      <c r="D547" s="234">
        <f>SUM(D548:D549)</f>
        <v>159000000</v>
      </c>
      <c r="E547" s="472"/>
      <c r="F547" s="472"/>
      <c r="G547" s="689"/>
      <c r="H547" s="448"/>
      <c r="I547" s="448"/>
      <c r="J547" s="448"/>
      <c r="K547" s="448"/>
      <c r="L547" s="448"/>
    </row>
    <row r="548" spans="1:12">
      <c r="A548" s="516"/>
      <c r="B548" s="641">
        <v>1101</v>
      </c>
      <c r="C548" s="642" t="s">
        <v>754</v>
      </c>
      <c r="D548" s="235">
        <v>159000000</v>
      </c>
      <c r="E548" s="472"/>
      <c r="F548" s="472"/>
      <c r="G548" s="689"/>
      <c r="H548" s="448"/>
      <c r="I548" s="448"/>
      <c r="J548" s="448"/>
      <c r="K548" s="448"/>
      <c r="L548" s="448"/>
    </row>
    <row r="549" spans="1:12" ht="15">
      <c r="A549" s="516"/>
      <c r="B549" s="693" t="s">
        <v>631</v>
      </c>
      <c r="C549" s="459" t="s">
        <v>630</v>
      </c>
      <c r="D549" s="646">
        <v>0</v>
      </c>
      <c r="E549" s="472"/>
      <c r="F549" s="472"/>
      <c r="G549" s="689"/>
      <c r="H549" s="448"/>
      <c r="I549" s="448"/>
      <c r="J549" s="448"/>
      <c r="K549" s="448"/>
      <c r="L549" s="448"/>
    </row>
    <row r="550" spans="1:12">
      <c r="A550" s="514">
        <v>2111204</v>
      </c>
      <c r="B550" s="93"/>
      <c r="C550" s="66" t="s">
        <v>20</v>
      </c>
      <c r="D550" s="234">
        <f>+D551</f>
        <v>500000</v>
      </c>
      <c r="E550" s="472"/>
      <c r="F550" s="472"/>
      <c r="G550" s="689"/>
      <c r="H550" s="448"/>
      <c r="I550" s="448"/>
      <c r="J550" s="448"/>
      <c r="K550" s="448"/>
      <c r="L550" s="448"/>
    </row>
    <row r="551" spans="1:12" ht="15.75" thickBot="1">
      <c r="A551" s="515"/>
      <c r="B551" s="637">
        <v>1101</v>
      </c>
      <c r="C551" s="638" t="s">
        <v>754</v>
      </c>
      <c r="D551" s="635">
        <v>500000</v>
      </c>
      <c r="E551" s="472"/>
      <c r="F551" s="472"/>
      <c r="G551" s="689"/>
      <c r="H551" s="448"/>
      <c r="I551" s="448"/>
      <c r="J551" s="448"/>
      <c r="K551" s="448"/>
      <c r="L551" s="448"/>
    </row>
    <row r="552" spans="1:12" ht="17.25" thickBot="1">
      <c r="A552" s="509">
        <v>21113</v>
      </c>
      <c r="B552" s="88"/>
      <c r="C552" s="71" t="s">
        <v>836</v>
      </c>
      <c r="D552" s="231">
        <f>+D553+D566+D577</f>
        <v>332500000</v>
      </c>
      <c r="E552" s="935"/>
      <c r="F552" s="472"/>
      <c r="G552" s="689"/>
      <c r="H552" s="448"/>
      <c r="I552" s="448"/>
      <c r="J552" s="448"/>
      <c r="K552" s="448"/>
      <c r="L552" s="448"/>
    </row>
    <row r="553" spans="1:12" ht="17.25" thickBot="1">
      <c r="A553" s="546">
        <v>211131</v>
      </c>
      <c r="B553" s="87"/>
      <c r="C553" s="83" t="s">
        <v>344</v>
      </c>
      <c r="D553" s="238">
        <f>+D554</f>
        <v>171500000</v>
      </c>
      <c r="E553" s="472"/>
      <c r="F553" s="472"/>
      <c r="G553" s="689"/>
      <c r="H553" s="448"/>
      <c r="I553" s="448"/>
      <c r="J553" s="448"/>
      <c r="K553" s="448"/>
      <c r="L553" s="448"/>
    </row>
    <row r="554" spans="1:12" ht="17.25" thickBot="1">
      <c r="A554" s="509">
        <v>2111311</v>
      </c>
      <c r="B554" s="88"/>
      <c r="C554" s="71" t="s">
        <v>600</v>
      </c>
      <c r="D554" s="231">
        <f>+D555+D560+D562+D564</f>
        <v>171500000</v>
      </c>
      <c r="E554" s="472"/>
      <c r="F554" s="472"/>
      <c r="G554" s="689"/>
      <c r="H554" s="448"/>
      <c r="I554" s="448"/>
      <c r="J554" s="448"/>
      <c r="K554" s="448"/>
      <c r="L554" s="448"/>
    </row>
    <row r="555" spans="1:12" ht="17.25" thickBot="1">
      <c r="A555" s="509">
        <v>211131101</v>
      </c>
      <c r="B555" s="88"/>
      <c r="C555" s="71" t="s">
        <v>601</v>
      </c>
      <c r="D555" s="231">
        <f>+D556+D558</f>
        <v>36500000</v>
      </c>
      <c r="E555" s="472"/>
      <c r="F555" s="472"/>
      <c r="G555" s="689"/>
      <c r="H555" s="448"/>
      <c r="I555" s="448"/>
      <c r="J555" s="448"/>
      <c r="K555" s="448"/>
      <c r="L555" s="448"/>
    </row>
    <row r="556" spans="1:12">
      <c r="A556" s="513">
        <v>21113110101</v>
      </c>
      <c r="B556" s="90"/>
      <c r="C556" s="68" t="s">
        <v>21</v>
      </c>
      <c r="D556" s="233">
        <f>+D557</f>
        <v>35000000</v>
      </c>
      <c r="E556" s="472"/>
      <c r="F556" s="472"/>
      <c r="G556" s="689"/>
      <c r="H556" s="448"/>
      <c r="I556" s="448"/>
      <c r="J556" s="448"/>
      <c r="K556" s="448"/>
      <c r="L556" s="448"/>
    </row>
    <row r="557" spans="1:12" ht="15">
      <c r="A557" s="519"/>
      <c r="B557" s="641">
        <v>1101</v>
      </c>
      <c r="C557" s="642" t="s">
        <v>754</v>
      </c>
      <c r="D557" s="655">
        <v>35000000</v>
      </c>
      <c r="E557" s="472"/>
      <c r="F557" s="472"/>
      <c r="G557" s="689"/>
      <c r="H557" s="448"/>
      <c r="I557" s="448"/>
      <c r="J557" s="448"/>
      <c r="K557" s="448"/>
      <c r="L557" s="448"/>
    </row>
    <row r="558" spans="1:12">
      <c r="A558" s="514">
        <v>21113110102</v>
      </c>
      <c r="B558" s="93"/>
      <c r="C558" s="66" t="s">
        <v>579</v>
      </c>
      <c r="D558" s="234">
        <f>+D559</f>
        <v>1500000</v>
      </c>
      <c r="E558" s="472"/>
      <c r="F558" s="472"/>
      <c r="G558" s="689"/>
      <c r="H558" s="448"/>
      <c r="I558" s="448"/>
      <c r="J558" s="448"/>
      <c r="K558" s="448"/>
      <c r="L558" s="448"/>
    </row>
    <row r="559" spans="1:12" ht="15.75" thickBot="1">
      <c r="A559" s="520"/>
      <c r="B559" s="637">
        <v>1101</v>
      </c>
      <c r="C559" s="638" t="s">
        <v>754</v>
      </c>
      <c r="D559" s="700">
        <v>1500000</v>
      </c>
      <c r="E559" s="472"/>
      <c r="F559" s="472"/>
      <c r="G559" s="689"/>
      <c r="H559" s="448"/>
      <c r="I559" s="448"/>
      <c r="J559" s="448"/>
      <c r="K559" s="448"/>
      <c r="L559" s="448"/>
    </row>
    <row r="560" spans="1:12">
      <c r="A560" s="513">
        <v>211131102</v>
      </c>
      <c r="B560" s="90"/>
      <c r="C560" s="68" t="s">
        <v>22</v>
      </c>
      <c r="D560" s="233">
        <f>+D561</f>
        <v>50000000</v>
      </c>
      <c r="E560" s="472"/>
      <c r="F560" s="472"/>
      <c r="G560" s="689"/>
      <c r="H560" s="448"/>
      <c r="I560" s="448"/>
      <c r="J560" s="448"/>
      <c r="K560" s="448"/>
      <c r="L560" s="448"/>
    </row>
    <row r="561" spans="1:12" ht="15">
      <c r="A561" s="513"/>
      <c r="B561" s="641">
        <v>1101</v>
      </c>
      <c r="C561" s="642" t="s">
        <v>754</v>
      </c>
      <c r="D561" s="634">
        <v>50000000</v>
      </c>
      <c r="E561" s="472"/>
      <c r="F561" s="472"/>
      <c r="G561" s="689"/>
      <c r="H561" s="448"/>
      <c r="I561" s="448"/>
      <c r="J561" s="448"/>
      <c r="K561" s="448"/>
      <c r="L561" s="448"/>
    </row>
    <row r="562" spans="1:12">
      <c r="A562" s="514">
        <v>211131103</v>
      </c>
      <c r="B562" s="93"/>
      <c r="C562" s="66" t="s">
        <v>23</v>
      </c>
      <c r="D562" s="234">
        <f>+D563</f>
        <v>5000000</v>
      </c>
      <c r="E562" s="472"/>
      <c r="F562" s="472"/>
      <c r="G562" s="689"/>
      <c r="H562" s="448"/>
      <c r="I562" s="448"/>
      <c r="J562" s="448"/>
      <c r="K562" s="448"/>
      <c r="L562" s="448"/>
    </row>
    <row r="563" spans="1:12" ht="15">
      <c r="A563" s="514"/>
      <c r="B563" s="641">
        <v>1101</v>
      </c>
      <c r="C563" s="642" t="s">
        <v>754</v>
      </c>
      <c r="D563" s="644">
        <v>5000000</v>
      </c>
      <c r="E563" s="472"/>
      <c r="F563" s="472"/>
      <c r="G563" s="689"/>
      <c r="H563" s="448"/>
      <c r="I563" s="448"/>
      <c r="J563" s="448"/>
      <c r="K563" s="448"/>
      <c r="L563" s="448"/>
    </row>
    <row r="564" spans="1:12">
      <c r="A564" s="516">
        <v>211131104</v>
      </c>
      <c r="B564" s="91"/>
      <c r="C564" s="67" t="s">
        <v>24</v>
      </c>
      <c r="D564" s="235">
        <f>+D565</f>
        <v>80000000</v>
      </c>
      <c r="E564" s="472"/>
      <c r="F564" s="472"/>
      <c r="G564" s="689"/>
      <c r="H564" s="448"/>
      <c r="I564" s="448"/>
      <c r="J564" s="448"/>
      <c r="K564" s="448"/>
      <c r="L564" s="448"/>
    </row>
    <row r="565" spans="1:12" ht="15.75" thickBot="1">
      <c r="A565" s="516"/>
      <c r="B565" s="641">
        <v>1101</v>
      </c>
      <c r="C565" s="642" t="s">
        <v>754</v>
      </c>
      <c r="D565" s="646">
        <v>80000000</v>
      </c>
      <c r="E565" s="472"/>
      <c r="F565" s="472"/>
      <c r="G565" s="689"/>
      <c r="H565" s="448"/>
      <c r="I565" s="448"/>
      <c r="J565" s="448"/>
      <c r="K565" s="448"/>
      <c r="L565" s="448"/>
    </row>
    <row r="566" spans="1:12" ht="17.25" thickBot="1">
      <c r="A566" s="509">
        <v>211132</v>
      </c>
      <c r="B566" s="88"/>
      <c r="C566" s="71" t="s">
        <v>345</v>
      </c>
      <c r="D566" s="231">
        <f>+D567</f>
        <v>85000000</v>
      </c>
      <c r="E566" s="472"/>
      <c r="F566" s="472"/>
      <c r="G566" s="689"/>
      <c r="H566" s="448"/>
      <c r="I566" s="448"/>
      <c r="J566" s="448"/>
      <c r="K566" s="448"/>
      <c r="L566" s="448"/>
    </row>
    <row r="567" spans="1:12" ht="17.25" thickBot="1">
      <c r="A567" s="509">
        <v>2111321</v>
      </c>
      <c r="B567" s="88"/>
      <c r="C567" s="71" t="s">
        <v>600</v>
      </c>
      <c r="D567" s="231">
        <f>+D568</f>
        <v>85000000</v>
      </c>
      <c r="E567" s="472"/>
      <c r="F567" s="472"/>
      <c r="G567" s="689"/>
      <c r="H567" s="448"/>
      <c r="I567" s="448"/>
      <c r="J567" s="448"/>
      <c r="K567" s="448"/>
      <c r="L567" s="448"/>
    </row>
    <row r="568" spans="1:12" ht="17.25" thickBot="1">
      <c r="A568" s="509">
        <v>21113211</v>
      </c>
      <c r="B568" s="88"/>
      <c r="C568" s="71" t="s">
        <v>601</v>
      </c>
      <c r="D568" s="231">
        <f>+D569+D571+D573+D575</f>
        <v>85000000</v>
      </c>
      <c r="E568" s="472"/>
      <c r="F568" s="472"/>
      <c r="G568" s="689"/>
      <c r="H568" s="448"/>
      <c r="I568" s="448"/>
      <c r="J568" s="448"/>
      <c r="K568" s="448"/>
      <c r="L568" s="448"/>
    </row>
    <row r="569" spans="1:12">
      <c r="A569" s="513">
        <v>2111321101</v>
      </c>
      <c r="B569" s="90"/>
      <c r="C569" s="68" t="s">
        <v>21</v>
      </c>
      <c r="D569" s="233">
        <f>+D570</f>
        <v>30000000</v>
      </c>
      <c r="E569" s="472"/>
      <c r="F569" s="472"/>
      <c r="G569" s="689"/>
      <c r="H569" s="448"/>
      <c r="I569" s="448"/>
      <c r="J569" s="448"/>
      <c r="K569" s="448"/>
      <c r="L569" s="448"/>
    </row>
    <row r="570" spans="1:12" ht="15">
      <c r="A570" s="513"/>
      <c r="B570" s="641">
        <v>1101</v>
      </c>
      <c r="C570" s="642" t="s">
        <v>754</v>
      </c>
      <c r="D570" s="634">
        <v>30000000</v>
      </c>
      <c r="E570" s="472"/>
      <c r="F570" s="472"/>
      <c r="G570" s="689"/>
      <c r="H570" s="448"/>
      <c r="I570" s="448"/>
      <c r="J570" s="448"/>
      <c r="K570" s="448"/>
      <c r="L570" s="448"/>
    </row>
    <row r="571" spans="1:12">
      <c r="A571" s="514">
        <v>2111321102</v>
      </c>
      <c r="B571" s="93"/>
      <c r="C571" s="66" t="s">
        <v>579</v>
      </c>
      <c r="D571" s="234">
        <f>+D572</f>
        <v>12000000</v>
      </c>
      <c r="E571" s="472"/>
      <c r="F571" s="472"/>
      <c r="G571" s="689"/>
      <c r="H571" s="448"/>
      <c r="I571" s="448"/>
      <c r="J571" s="448"/>
      <c r="K571" s="448"/>
      <c r="L571" s="448"/>
    </row>
    <row r="572" spans="1:12" ht="15.75" thickBot="1">
      <c r="A572" s="515"/>
      <c r="B572" s="637">
        <v>1101</v>
      </c>
      <c r="C572" s="638" t="s">
        <v>754</v>
      </c>
      <c r="D572" s="635">
        <v>12000000</v>
      </c>
      <c r="E572" s="472"/>
      <c r="F572" s="472"/>
      <c r="G572" s="689"/>
      <c r="H572" s="448"/>
      <c r="I572" s="448"/>
      <c r="J572" s="448"/>
      <c r="K572" s="448"/>
      <c r="L572" s="448"/>
    </row>
    <row r="573" spans="1:12">
      <c r="A573" s="513">
        <v>211132102</v>
      </c>
      <c r="B573" s="90"/>
      <c r="C573" s="68" t="s">
        <v>22</v>
      </c>
      <c r="D573" s="233">
        <f>+D574</f>
        <v>42000000</v>
      </c>
      <c r="E573" s="472"/>
      <c r="F573" s="472"/>
      <c r="G573" s="689"/>
      <c r="H573" s="448"/>
      <c r="I573" s="448"/>
      <c r="J573" s="448"/>
      <c r="K573" s="448"/>
      <c r="L573" s="448"/>
    </row>
    <row r="574" spans="1:12" ht="15">
      <c r="A574" s="514"/>
      <c r="B574" s="641">
        <v>1101</v>
      </c>
      <c r="C574" s="642" t="s">
        <v>754</v>
      </c>
      <c r="D574" s="644">
        <v>42000000</v>
      </c>
      <c r="E574" s="472"/>
      <c r="F574" s="472"/>
      <c r="G574" s="689"/>
      <c r="H574" s="448"/>
      <c r="I574" s="448"/>
      <c r="J574" s="448"/>
      <c r="K574" s="448"/>
      <c r="L574" s="448"/>
    </row>
    <row r="575" spans="1:12">
      <c r="A575" s="516">
        <v>211132103</v>
      </c>
      <c r="B575" s="91"/>
      <c r="C575" s="67" t="s">
        <v>24</v>
      </c>
      <c r="D575" s="235">
        <f>+D576</f>
        <v>1000000</v>
      </c>
      <c r="E575" s="472"/>
      <c r="F575" s="472"/>
      <c r="G575" s="689"/>
      <c r="H575" s="448"/>
      <c r="I575" s="448"/>
      <c r="J575" s="448"/>
      <c r="K575" s="448"/>
      <c r="L575" s="448"/>
    </row>
    <row r="576" spans="1:12" ht="15.75" thickBot="1">
      <c r="A576" s="516"/>
      <c r="B576" s="641">
        <v>1101</v>
      </c>
      <c r="C576" s="642" t="s">
        <v>754</v>
      </c>
      <c r="D576" s="646">
        <v>1000000</v>
      </c>
      <c r="E576" s="472"/>
      <c r="F576" s="472"/>
      <c r="G576" s="689"/>
      <c r="H576" s="448"/>
      <c r="I576" s="448"/>
      <c r="J576" s="448"/>
      <c r="K576" s="448"/>
      <c r="L576" s="448"/>
    </row>
    <row r="577" spans="1:12" ht="17.25" thickBot="1">
      <c r="A577" s="509">
        <v>211133</v>
      </c>
      <c r="B577" s="88"/>
      <c r="C577" s="71" t="s">
        <v>25</v>
      </c>
      <c r="D577" s="231">
        <f>+D578+D580+D582+D584+D586</f>
        <v>76000000</v>
      </c>
      <c r="E577" s="472"/>
      <c r="F577" s="472"/>
      <c r="G577" s="689"/>
      <c r="H577" s="448"/>
      <c r="I577" s="448"/>
      <c r="J577" s="448"/>
      <c r="K577" s="448"/>
      <c r="L577" s="448"/>
    </row>
    <row r="578" spans="1:12">
      <c r="A578" s="513">
        <v>21113301</v>
      </c>
      <c r="B578" s="90"/>
      <c r="C578" s="68" t="s">
        <v>26</v>
      </c>
      <c r="D578" s="233">
        <f>+D579</f>
        <v>4500000</v>
      </c>
      <c r="E578" s="472"/>
      <c r="F578" s="472"/>
      <c r="G578" s="689"/>
      <c r="H578" s="448"/>
      <c r="I578" s="448"/>
      <c r="J578" s="448"/>
      <c r="K578" s="448"/>
      <c r="L578" s="448"/>
    </row>
    <row r="579" spans="1:12" ht="15">
      <c r="A579" s="513"/>
      <c r="B579" s="641">
        <v>1101</v>
      </c>
      <c r="C579" s="642" t="s">
        <v>754</v>
      </c>
      <c r="D579" s="634">
        <v>4500000</v>
      </c>
      <c r="E579" s="472"/>
      <c r="F579" s="472"/>
      <c r="G579" s="689"/>
      <c r="H579" s="448"/>
      <c r="I579" s="448"/>
      <c r="J579" s="448"/>
      <c r="K579" s="448"/>
      <c r="L579" s="448"/>
    </row>
    <row r="580" spans="1:12">
      <c r="A580" s="514">
        <v>21113302</v>
      </c>
      <c r="B580" s="93"/>
      <c r="C580" s="66" t="s">
        <v>27</v>
      </c>
      <c r="D580" s="234">
        <f>+D581</f>
        <v>24500000</v>
      </c>
      <c r="E580" s="472"/>
      <c r="F580" s="472"/>
      <c r="G580" s="689"/>
      <c r="H580" s="448"/>
      <c r="I580" s="448"/>
      <c r="J580" s="448"/>
      <c r="K580" s="448"/>
      <c r="L580" s="448"/>
    </row>
    <row r="581" spans="1:12" ht="15">
      <c r="A581" s="514"/>
      <c r="B581" s="641">
        <v>1101</v>
      </c>
      <c r="C581" s="642" t="s">
        <v>754</v>
      </c>
      <c r="D581" s="634">
        <v>24500000</v>
      </c>
      <c r="E581" s="472"/>
      <c r="F581" s="472"/>
      <c r="G581" s="689"/>
      <c r="H581" s="448"/>
      <c r="I581" s="448"/>
      <c r="J581" s="448"/>
      <c r="K581" s="448"/>
      <c r="L581" s="448"/>
    </row>
    <row r="582" spans="1:12">
      <c r="A582" s="514">
        <v>21113303</v>
      </c>
      <c r="B582" s="93"/>
      <c r="C582" s="66" t="s">
        <v>28</v>
      </c>
      <c r="D582" s="234">
        <f>+D583</f>
        <v>4500000</v>
      </c>
      <c r="E582" s="472"/>
      <c r="F582" s="472"/>
      <c r="G582" s="689"/>
      <c r="H582" s="448"/>
      <c r="I582" s="448"/>
      <c r="J582" s="448"/>
      <c r="K582" s="448"/>
      <c r="L582" s="448"/>
    </row>
    <row r="583" spans="1:12" ht="15">
      <c r="A583" s="514"/>
      <c r="B583" s="641">
        <v>1101</v>
      </c>
      <c r="C583" s="642" t="s">
        <v>754</v>
      </c>
      <c r="D583" s="634">
        <v>4500000</v>
      </c>
      <c r="E583" s="472"/>
      <c r="F583" s="472"/>
      <c r="G583" s="689"/>
      <c r="H583" s="448"/>
      <c r="I583" s="448"/>
      <c r="J583" s="448"/>
      <c r="K583" s="448"/>
      <c r="L583" s="448"/>
    </row>
    <row r="584" spans="1:12">
      <c r="A584" s="514">
        <v>21113304</v>
      </c>
      <c r="B584" s="93"/>
      <c r="C584" s="66" t="s">
        <v>29</v>
      </c>
      <c r="D584" s="234">
        <f>+D585</f>
        <v>33500000</v>
      </c>
      <c r="E584" s="472"/>
      <c r="F584" s="472"/>
      <c r="G584" s="689"/>
      <c r="H584" s="448"/>
      <c r="I584" s="448"/>
      <c r="J584" s="448"/>
      <c r="K584" s="448"/>
      <c r="L584" s="448"/>
    </row>
    <row r="585" spans="1:12" ht="15">
      <c r="A585" s="516"/>
      <c r="B585" s="641">
        <v>1101</v>
      </c>
      <c r="C585" s="642" t="s">
        <v>754</v>
      </c>
      <c r="D585" s="634">
        <v>33500000</v>
      </c>
      <c r="E585" s="472"/>
      <c r="F585" s="472"/>
      <c r="G585" s="689"/>
      <c r="H585" s="448"/>
      <c r="I585" s="448"/>
      <c r="J585" s="448"/>
      <c r="K585" s="448"/>
      <c r="L585" s="448"/>
    </row>
    <row r="586" spans="1:12">
      <c r="A586" s="514">
        <v>21113305</v>
      </c>
      <c r="B586" s="93"/>
      <c r="C586" s="66" t="s">
        <v>30</v>
      </c>
      <c r="D586" s="234">
        <f>+D587</f>
        <v>9000000</v>
      </c>
      <c r="E586" s="472"/>
      <c r="F586" s="472"/>
      <c r="G586" s="689"/>
      <c r="H586" s="448"/>
      <c r="I586" s="448"/>
      <c r="J586" s="448"/>
      <c r="K586" s="448"/>
      <c r="L586" s="448"/>
    </row>
    <row r="587" spans="1:12" ht="15.75" thickBot="1">
      <c r="A587" s="515"/>
      <c r="B587" s="637">
        <v>1101</v>
      </c>
      <c r="C587" s="638" t="s">
        <v>754</v>
      </c>
      <c r="D587" s="635">
        <v>9000000</v>
      </c>
      <c r="E587" s="472"/>
      <c r="F587" s="472"/>
      <c r="G587" s="689"/>
      <c r="H587" s="448"/>
      <c r="I587" s="448"/>
      <c r="J587" s="448"/>
      <c r="K587" s="448"/>
      <c r="L587" s="448"/>
    </row>
    <row r="588" spans="1:12" ht="17.25" thickBot="1">
      <c r="A588" s="618">
        <v>2112</v>
      </c>
      <c r="B588" s="628"/>
      <c r="C588" s="619" t="s">
        <v>163</v>
      </c>
      <c r="D588" s="629">
        <f>+D589+D597</f>
        <v>933000000</v>
      </c>
      <c r="E588" s="935"/>
      <c r="F588" s="472"/>
      <c r="G588" s="689"/>
      <c r="H588" s="448"/>
      <c r="I588" s="448"/>
      <c r="J588" s="448"/>
      <c r="K588" s="448"/>
      <c r="L588" s="448"/>
    </row>
    <row r="589" spans="1:12" ht="17.25" thickBot="1">
      <c r="A589" s="509">
        <v>21121</v>
      </c>
      <c r="B589" s="88"/>
      <c r="C589" s="71" t="s">
        <v>34</v>
      </c>
      <c r="D589" s="231">
        <f>+D590+D592+D594</f>
        <v>243100000</v>
      </c>
      <c r="E589" s="472"/>
      <c r="F589" s="472"/>
      <c r="G589" s="689"/>
      <c r="H589" s="448"/>
      <c r="I589" s="448"/>
      <c r="J589" s="448"/>
      <c r="K589" s="448"/>
      <c r="L589" s="448"/>
    </row>
    <row r="590" spans="1:12">
      <c r="A590" s="513">
        <v>2112101</v>
      </c>
      <c r="B590" s="90"/>
      <c r="C590" s="68" t="s">
        <v>35</v>
      </c>
      <c r="D590" s="233">
        <f>+D591</f>
        <v>75000000</v>
      </c>
      <c r="E590" s="472"/>
      <c r="F590" s="472"/>
      <c r="G590" s="689"/>
      <c r="H590" s="448"/>
      <c r="I590" s="448"/>
      <c r="J590" s="448"/>
      <c r="K590" s="448"/>
      <c r="L590" s="448"/>
    </row>
    <row r="591" spans="1:12" ht="15">
      <c r="A591" s="519"/>
      <c r="B591" s="641">
        <v>1101</v>
      </c>
      <c r="C591" s="642" t="s">
        <v>754</v>
      </c>
      <c r="D591" s="655">
        <v>75000000</v>
      </c>
      <c r="E591" s="472"/>
      <c r="F591" s="472"/>
      <c r="G591" s="689"/>
      <c r="H591" s="448"/>
      <c r="I591" s="448"/>
      <c r="J591" s="448"/>
      <c r="K591" s="448"/>
      <c r="L591" s="448"/>
    </row>
    <row r="592" spans="1:12">
      <c r="A592" s="514">
        <v>2112102</v>
      </c>
      <c r="B592" s="93"/>
      <c r="C592" s="66" t="s">
        <v>360</v>
      </c>
      <c r="D592" s="234">
        <f>+D593</f>
        <v>80000000</v>
      </c>
      <c r="E592" s="472"/>
      <c r="F592" s="472"/>
      <c r="G592" s="689"/>
      <c r="H592" s="448"/>
      <c r="I592" s="448"/>
      <c r="J592" s="448"/>
      <c r="K592" s="448"/>
      <c r="L592" s="448"/>
    </row>
    <row r="593" spans="1:12" ht="15">
      <c r="A593" s="519"/>
      <c r="B593" s="641">
        <v>1101</v>
      </c>
      <c r="C593" s="642" t="s">
        <v>754</v>
      </c>
      <c r="D593" s="655">
        <v>80000000</v>
      </c>
      <c r="E593" s="472"/>
      <c r="F593" s="472"/>
      <c r="G593" s="689"/>
      <c r="H593" s="448"/>
      <c r="I593" s="448"/>
      <c r="J593" s="448"/>
      <c r="K593" s="448"/>
      <c r="L593" s="448"/>
    </row>
    <row r="594" spans="1:12">
      <c r="A594" s="516">
        <v>2112103</v>
      </c>
      <c r="B594" s="91"/>
      <c r="C594" s="67" t="s">
        <v>36</v>
      </c>
      <c r="D594" s="235">
        <f>SUM(D595:D596)</f>
        <v>88100000</v>
      </c>
      <c r="E594" s="472"/>
      <c r="F594" s="472"/>
      <c r="G594" s="689"/>
      <c r="H594" s="448"/>
      <c r="I594" s="448"/>
      <c r="J594" s="448"/>
      <c r="K594" s="448"/>
      <c r="L594" s="448"/>
    </row>
    <row r="595" spans="1:12">
      <c r="A595" s="516"/>
      <c r="B595" s="641">
        <v>1101</v>
      </c>
      <c r="C595" s="642" t="s">
        <v>754</v>
      </c>
      <c r="D595" s="235">
        <v>88000000</v>
      </c>
      <c r="E595" s="472"/>
      <c r="F595" s="472"/>
      <c r="G595" s="689"/>
      <c r="H595" s="448"/>
      <c r="I595" s="448"/>
      <c r="J595" s="448"/>
      <c r="K595" s="448"/>
      <c r="L595" s="448"/>
    </row>
    <row r="596" spans="1:12" ht="17.25" thickBot="1">
      <c r="A596" s="516"/>
      <c r="B596" s="641">
        <v>1601</v>
      </c>
      <c r="C596" s="642" t="str">
        <f>+C139</f>
        <v>TRANSFERENCIAS DEL SECTOR ELECTRICO (10% LIBRE DESTINACIÓN)</v>
      </c>
      <c r="D596" s="235">
        <v>100000</v>
      </c>
      <c r="E596" s="472"/>
      <c r="F596" s="472"/>
      <c r="G596" s="689"/>
      <c r="H596" s="448"/>
      <c r="I596" s="448"/>
      <c r="J596" s="448"/>
      <c r="K596" s="448"/>
      <c r="L596" s="448"/>
    </row>
    <row r="597" spans="1:12" ht="17.25" thickBot="1">
      <c r="A597" s="618">
        <v>21122</v>
      </c>
      <c r="B597" s="628"/>
      <c r="C597" s="619" t="s">
        <v>38</v>
      </c>
      <c r="D597" s="900">
        <f>+D598+D600+D612+D614+D616+D627+D629+D631+D633+D635+D637+D639+D641+D643+D649+D655+D645+D651+D653+D647</f>
        <v>689900000</v>
      </c>
      <c r="E597" s="472"/>
      <c r="F597" s="472"/>
      <c r="G597" s="689"/>
      <c r="H597" s="448"/>
      <c r="I597" s="448"/>
      <c r="J597" s="448"/>
      <c r="K597" s="448"/>
      <c r="L597" s="448"/>
    </row>
    <row r="598" spans="1:12">
      <c r="A598" s="518">
        <v>2112201</v>
      </c>
      <c r="B598" s="94"/>
      <c r="C598" s="75" t="s">
        <v>39</v>
      </c>
      <c r="D598" s="118">
        <f>+D599</f>
        <v>35000000</v>
      </c>
      <c r="E598" s="472"/>
      <c r="F598" s="472"/>
      <c r="G598" s="689"/>
      <c r="H598" s="448"/>
      <c r="I598" s="448"/>
      <c r="J598" s="448"/>
      <c r="K598" s="448"/>
      <c r="L598" s="448"/>
    </row>
    <row r="599" spans="1:12" ht="15.75" thickBot="1">
      <c r="A599" s="519"/>
      <c r="B599" s="641">
        <v>1101</v>
      </c>
      <c r="C599" s="642" t="s">
        <v>754</v>
      </c>
      <c r="D599" s="694">
        <v>35000000</v>
      </c>
      <c r="E599" s="472"/>
      <c r="F599" s="472"/>
      <c r="G599" s="689"/>
      <c r="H599" s="448"/>
      <c r="I599" s="448"/>
      <c r="J599" s="448"/>
      <c r="K599" s="448"/>
      <c r="L599" s="448"/>
    </row>
    <row r="600" spans="1:12" ht="17.25" thickBot="1">
      <c r="A600" s="509">
        <v>2112202</v>
      </c>
      <c r="B600" s="88"/>
      <c r="C600" s="71" t="s">
        <v>40</v>
      </c>
      <c r="D600" s="84">
        <f>+D601+D603</f>
        <v>107200000</v>
      </c>
      <c r="E600" s="472"/>
      <c r="F600" s="472"/>
      <c r="G600" s="689"/>
      <c r="H600" s="448"/>
      <c r="I600" s="448"/>
      <c r="J600" s="448"/>
      <c r="K600" s="448"/>
      <c r="L600" s="448"/>
    </row>
    <row r="601" spans="1:12">
      <c r="A601" s="518">
        <v>211220201</v>
      </c>
      <c r="B601" s="94"/>
      <c r="C601" s="75" t="s">
        <v>831</v>
      </c>
      <c r="D601" s="118">
        <f>+D602</f>
        <v>75000000</v>
      </c>
      <c r="E601" s="472"/>
      <c r="F601" s="472"/>
      <c r="G601" s="689"/>
      <c r="H601" s="448"/>
      <c r="I601" s="448"/>
      <c r="J601" s="448"/>
      <c r="K601" s="448"/>
      <c r="L601" s="448"/>
    </row>
    <row r="602" spans="1:12" ht="15.75" thickBot="1">
      <c r="A602" s="519"/>
      <c r="B602" s="641">
        <v>1101</v>
      </c>
      <c r="C602" s="642" t="s">
        <v>754</v>
      </c>
      <c r="D602" s="694">
        <v>75000000</v>
      </c>
      <c r="E602" s="472"/>
      <c r="F602" s="472"/>
      <c r="G602" s="689"/>
      <c r="H602" s="448"/>
      <c r="I602" s="448"/>
      <c r="J602" s="448"/>
      <c r="K602" s="448"/>
      <c r="L602" s="448"/>
    </row>
    <row r="603" spans="1:12" ht="17.25" thickBot="1">
      <c r="A603" s="509">
        <v>21122021</v>
      </c>
      <c r="B603" s="88"/>
      <c r="C603" s="71" t="s">
        <v>41</v>
      </c>
      <c r="D603" s="84">
        <f>+D604+D606+D608+D610</f>
        <v>32200000</v>
      </c>
      <c r="E603" s="472"/>
      <c r="F603" s="472"/>
      <c r="G603" s="689"/>
      <c r="H603" s="448"/>
      <c r="I603" s="448"/>
      <c r="J603" s="448"/>
      <c r="K603" s="448"/>
      <c r="L603" s="448"/>
    </row>
    <row r="604" spans="1:12">
      <c r="A604" s="513">
        <v>2112202101</v>
      </c>
      <c r="B604" s="90"/>
      <c r="C604" s="68" t="s">
        <v>42</v>
      </c>
      <c r="D604" s="79">
        <f>+D605</f>
        <v>3500000</v>
      </c>
      <c r="E604" s="472"/>
      <c r="F604" s="472"/>
      <c r="G604" s="689"/>
      <c r="H604" s="448"/>
      <c r="I604" s="448"/>
      <c r="J604" s="448"/>
      <c r="K604" s="448"/>
      <c r="L604" s="448"/>
    </row>
    <row r="605" spans="1:12" ht="15">
      <c r="A605" s="513"/>
      <c r="B605" s="641">
        <v>1101</v>
      </c>
      <c r="C605" s="642" t="s">
        <v>754</v>
      </c>
      <c r="D605" s="697">
        <v>3500000</v>
      </c>
      <c r="E605" s="472"/>
      <c r="F605" s="472"/>
      <c r="G605" s="689"/>
      <c r="H605" s="448"/>
      <c r="I605" s="448"/>
      <c r="J605" s="448"/>
      <c r="K605" s="448"/>
      <c r="L605" s="448"/>
    </row>
    <row r="606" spans="1:12">
      <c r="A606" s="514">
        <v>2112202102</v>
      </c>
      <c r="B606" s="93"/>
      <c r="C606" s="66" t="s">
        <v>581</v>
      </c>
      <c r="D606" s="64">
        <f>+D607</f>
        <v>25000000</v>
      </c>
      <c r="E606" s="472"/>
      <c r="F606" s="472"/>
      <c r="G606" s="689"/>
      <c r="H606" s="448"/>
      <c r="I606" s="448"/>
      <c r="J606" s="448"/>
      <c r="K606" s="448"/>
      <c r="L606" s="448"/>
    </row>
    <row r="607" spans="1:12" ht="15">
      <c r="A607" s="514"/>
      <c r="B607" s="641">
        <v>1101</v>
      </c>
      <c r="C607" s="642" t="s">
        <v>754</v>
      </c>
      <c r="D607" s="695">
        <v>25000000</v>
      </c>
      <c r="E607" s="472"/>
      <c r="F607" s="472"/>
      <c r="G607" s="689"/>
      <c r="H607" s="448"/>
      <c r="I607" s="448"/>
      <c r="J607" s="448"/>
      <c r="K607" s="448"/>
      <c r="L607" s="448"/>
    </row>
    <row r="608" spans="1:12">
      <c r="A608" s="514">
        <v>2112202103</v>
      </c>
      <c r="B608" s="93"/>
      <c r="C608" s="66" t="s">
        <v>361</v>
      </c>
      <c r="D608" s="64">
        <f>+D609</f>
        <v>3500000</v>
      </c>
      <c r="E608" s="472"/>
      <c r="F608" s="472"/>
      <c r="G608" s="689"/>
      <c r="H608" s="448"/>
      <c r="I608" s="448"/>
      <c r="J608" s="448"/>
      <c r="K608" s="448"/>
      <c r="L608" s="448"/>
    </row>
    <row r="609" spans="1:12" ht="15">
      <c r="A609" s="513"/>
      <c r="B609" s="641">
        <v>1101</v>
      </c>
      <c r="C609" s="642" t="s">
        <v>754</v>
      </c>
      <c r="D609" s="697">
        <v>3500000</v>
      </c>
      <c r="E609" s="472"/>
      <c r="F609" s="472"/>
      <c r="G609" s="689"/>
      <c r="H609" s="448"/>
      <c r="I609" s="448"/>
      <c r="J609" s="448"/>
      <c r="K609" s="448"/>
      <c r="L609" s="448"/>
    </row>
    <row r="610" spans="1:12">
      <c r="A610" s="514">
        <v>2112202104</v>
      </c>
      <c r="B610" s="93"/>
      <c r="C610" s="66" t="s">
        <v>580</v>
      </c>
      <c r="D610" s="64">
        <f>+D611</f>
        <v>200000</v>
      </c>
      <c r="E610" s="472"/>
      <c r="F610" s="472"/>
      <c r="G610" s="689"/>
      <c r="H610" s="448"/>
      <c r="I610" s="448"/>
      <c r="J610" s="448"/>
      <c r="K610" s="448"/>
      <c r="L610" s="448"/>
    </row>
    <row r="611" spans="1:12" ht="15.75" thickBot="1">
      <c r="A611" s="515"/>
      <c r="B611" s="637">
        <v>1101</v>
      </c>
      <c r="C611" s="638" t="s">
        <v>754</v>
      </c>
      <c r="D611" s="701">
        <v>200000</v>
      </c>
      <c r="E611" s="472"/>
      <c r="F611" s="472"/>
      <c r="G611" s="689"/>
      <c r="H611" s="448"/>
      <c r="I611" s="448"/>
      <c r="J611" s="448"/>
      <c r="K611" s="448"/>
      <c r="L611" s="448"/>
    </row>
    <row r="612" spans="1:12">
      <c r="A612" s="513">
        <v>2112203</v>
      </c>
      <c r="B612" s="90"/>
      <c r="C612" s="814" t="s">
        <v>950</v>
      </c>
      <c r="D612" s="79">
        <f>+D613</f>
        <v>15000000</v>
      </c>
      <c r="E612" s="472"/>
      <c r="F612" s="472"/>
      <c r="G612" s="689"/>
      <c r="H612" s="448"/>
      <c r="I612" s="448"/>
      <c r="J612" s="448"/>
      <c r="K612" s="448"/>
      <c r="L612" s="448"/>
    </row>
    <row r="613" spans="1:12">
      <c r="A613" s="516"/>
      <c r="B613" s="641">
        <v>1101</v>
      </c>
      <c r="C613" s="642" t="s">
        <v>754</v>
      </c>
      <c r="D613" s="82">
        <v>15000000</v>
      </c>
      <c r="E613" s="472"/>
      <c r="F613" s="472"/>
      <c r="G613" s="689"/>
      <c r="H613" s="448"/>
      <c r="I613" s="448"/>
      <c r="J613" s="448"/>
      <c r="K613" s="448"/>
      <c r="L613" s="448"/>
    </row>
    <row r="614" spans="1:12">
      <c r="A614" s="516">
        <v>2112204</v>
      </c>
      <c r="B614" s="91"/>
      <c r="C614" s="67" t="s">
        <v>43</v>
      </c>
      <c r="D614" s="82">
        <f>+D615</f>
        <v>3000000</v>
      </c>
      <c r="E614" s="472"/>
      <c r="F614" s="472"/>
      <c r="G614" s="689"/>
      <c r="H614" s="448"/>
      <c r="I614" s="448"/>
      <c r="J614" s="448"/>
      <c r="K614" s="448"/>
      <c r="L614" s="448"/>
    </row>
    <row r="615" spans="1:12" ht="17.25" thickBot="1">
      <c r="A615" s="516"/>
      <c r="B615" s="641">
        <v>1101</v>
      </c>
      <c r="C615" s="642" t="s">
        <v>754</v>
      </c>
      <c r="D615" s="82">
        <v>3000000</v>
      </c>
      <c r="E615" s="472"/>
      <c r="F615" s="472"/>
      <c r="G615" s="689"/>
      <c r="H615" s="448"/>
      <c r="I615" s="448"/>
      <c r="J615" s="448"/>
      <c r="K615" s="448"/>
      <c r="L615" s="448"/>
    </row>
    <row r="616" spans="1:12" ht="17.25" thickBot="1">
      <c r="A616" s="509">
        <v>2112205</v>
      </c>
      <c r="B616" s="88"/>
      <c r="C616" s="71" t="s">
        <v>44</v>
      </c>
      <c r="D616" s="84">
        <f>+D617+D619+D621+D623+D625</f>
        <v>238000000</v>
      </c>
      <c r="E616" s="472"/>
      <c r="F616" s="472"/>
      <c r="G616" s="689"/>
      <c r="H616" s="448"/>
      <c r="I616" s="448"/>
      <c r="J616" s="448"/>
      <c r="K616" s="448"/>
      <c r="L616" s="448"/>
    </row>
    <row r="617" spans="1:12">
      <c r="A617" s="513">
        <v>211220501</v>
      </c>
      <c r="B617" s="90"/>
      <c r="C617" s="68" t="s">
        <v>45</v>
      </c>
      <c r="D617" s="79">
        <f>+D618</f>
        <v>80000000</v>
      </c>
      <c r="E617" s="472"/>
      <c r="F617" s="472"/>
      <c r="G617" s="689"/>
      <c r="H617" s="448"/>
      <c r="I617" s="448"/>
      <c r="J617" s="448"/>
      <c r="K617" s="448"/>
      <c r="L617" s="448"/>
    </row>
    <row r="618" spans="1:12" ht="15">
      <c r="A618" s="513"/>
      <c r="B618" s="641">
        <v>1101</v>
      </c>
      <c r="C618" s="642" t="s">
        <v>754</v>
      </c>
      <c r="D618" s="697">
        <v>80000000</v>
      </c>
      <c r="E618" s="472"/>
      <c r="F618" s="472"/>
      <c r="G618" s="689"/>
      <c r="H618" s="448"/>
      <c r="I618" s="448"/>
      <c r="J618" s="448"/>
      <c r="K618" s="448"/>
      <c r="L618" s="448"/>
    </row>
    <row r="619" spans="1:12">
      <c r="A619" s="514">
        <v>211220502</v>
      </c>
      <c r="B619" s="93"/>
      <c r="C619" s="66" t="s">
        <v>46</v>
      </c>
      <c r="D619" s="64">
        <f>+D620</f>
        <v>90000000</v>
      </c>
      <c r="E619" s="472"/>
      <c r="F619" s="472"/>
      <c r="G619" s="689"/>
      <c r="H619" s="448"/>
      <c r="I619" s="448"/>
      <c r="J619" s="448"/>
      <c r="K619" s="448"/>
      <c r="L619" s="448"/>
    </row>
    <row r="620" spans="1:12" ht="15">
      <c r="A620" s="514"/>
      <c r="B620" s="641">
        <v>1101</v>
      </c>
      <c r="C620" s="642" t="s">
        <v>754</v>
      </c>
      <c r="D620" s="695">
        <v>90000000</v>
      </c>
      <c r="E620" s="472"/>
      <c r="F620" s="472"/>
      <c r="G620" s="689"/>
      <c r="H620" s="448"/>
      <c r="I620" s="448"/>
      <c r="J620" s="448"/>
      <c r="K620" s="448"/>
      <c r="L620" s="448"/>
    </row>
    <row r="621" spans="1:12">
      <c r="A621" s="514">
        <v>211220503</v>
      </c>
      <c r="B621" s="93"/>
      <c r="C621" s="66" t="s">
        <v>47</v>
      </c>
      <c r="D621" s="64">
        <f>+D622</f>
        <v>65000000</v>
      </c>
      <c r="E621" s="472"/>
      <c r="F621" s="472"/>
      <c r="G621" s="689"/>
      <c r="H621" s="448"/>
      <c r="I621" s="448"/>
      <c r="J621" s="448"/>
      <c r="K621" s="448"/>
      <c r="L621" s="448"/>
    </row>
    <row r="622" spans="1:12" ht="15">
      <c r="A622" s="514"/>
      <c r="B622" s="641">
        <v>1101</v>
      </c>
      <c r="C622" s="642" t="s">
        <v>754</v>
      </c>
      <c r="D622" s="695">
        <v>65000000</v>
      </c>
      <c r="E622" s="472"/>
      <c r="F622" s="472"/>
      <c r="G622" s="689"/>
      <c r="H622" s="448"/>
      <c r="I622" s="448"/>
      <c r="J622" s="448"/>
      <c r="K622" s="448"/>
      <c r="L622" s="448"/>
    </row>
    <row r="623" spans="1:12">
      <c r="A623" s="514">
        <v>211220504</v>
      </c>
      <c r="B623" s="93"/>
      <c r="C623" s="66" t="s">
        <v>48</v>
      </c>
      <c r="D623" s="64">
        <f>+D624</f>
        <v>2000000</v>
      </c>
      <c r="E623" s="472"/>
      <c r="F623" s="472"/>
      <c r="G623" s="689"/>
      <c r="H623" s="448"/>
      <c r="I623" s="448"/>
      <c r="J623" s="448"/>
      <c r="K623" s="448"/>
      <c r="L623" s="448"/>
    </row>
    <row r="624" spans="1:12" ht="15">
      <c r="A624" s="514"/>
      <c r="B624" s="641">
        <v>1101</v>
      </c>
      <c r="C624" s="642" t="s">
        <v>754</v>
      </c>
      <c r="D624" s="695">
        <v>2000000</v>
      </c>
      <c r="E624" s="472"/>
      <c r="F624" s="472"/>
      <c r="G624" s="689"/>
      <c r="H624" s="448"/>
      <c r="I624" s="448"/>
      <c r="J624" s="448"/>
      <c r="K624" s="448"/>
      <c r="L624" s="448"/>
    </row>
    <row r="625" spans="1:12">
      <c r="A625" s="514">
        <v>211220505</v>
      </c>
      <c r="B625" s="93"/>
      <c r="C625" s="66" t="s">
        <v>49</v>
      </c>
      <c r="D625" s="64">
        <f>+D626</f>
        <v>1000000</v>
      </c>
      <c r="E625" s="472"/>
      <c r="F625" s="472"/>
      <c r="G625" s="689"/>
      <c r="H625" s="448"/>
      <c r="I625" s="448"/>
      <c r="J625" s="448"/>
      <c r="K625" s="448"/>
      <c r="L625" s="448"/>
    </row>
    <row r="626" spans="1:12" ht="15.75" thickBot="1">
      <c r="A626" s="515"/>
      <c r="B626" s="637">
        <v>1101</v>
      </c>
      <c r="C626" s="638" t="s">
        <v>754</v>
      </c>
      <c r="D626" s="701">
        <v>1000000</v>
      </c>
      <c r="E626" s="472"/>
      <c r="F626" s="472"/>
      <c r="G626" s="689"/>
      <c r="H626" s="448"/>
      <c r="I626" s="448"/>
      <c r="J626" s="448"/>
      <c r="K626" s="448"/>
      <c r="L626" s="448"/>
    </row>
    <row r="627" spans="1:12">
      <c r="A627" s="513">
        <v>2112206</v>
      </c>
      <c r="B627" s="90"/>
      <c r="C627" s="68" t="s">
        <v>50</v>
      </c>
      <c r="D627" s="79">
        <f>+D628</f>
        <v>58000000</v>
      </c>
      <c r="E627" s="472"/>
      <c r="F627" s="472"/>
      <c r="G627" s="689"/>
      <c r="H627" s="448"/>
      <c r="I627" s="448"/>
      <c r="J627" s="448"/>
      <c r="K627" s="448"/>
      <c r="L627" s="448"/>
    </row>
    <row r="628" spans="1:12" ht="15">
      <c r="A628" s="514"/>
      <c r="B628" s="641">
        <v>1101</v>
      </c>
      <c r="C628" s="642" t="s">
        <v>754</v>
      </c>
      <c r="D628" s="695">
        <v>58000000</v>
      </c>
      <c r="E628" s="472"/>
      <c r="F628" s="472"/>
      <c r="G628" s="689"/>
      <c r="H628" s="448"/>
      <c r="I628" s="448"/>
      <c r="J628" s="448"/>
      <c r="K628" s="448"/>
      <c r="L628" s="448"/>
    </row>
    <row r="629" spans="1:12">
      <c r="A629" s="514">
        <v>2112207</v>
      </c>
      <c r="B629" s="93"/>
      <c r="C629" s="66" t="s">
        <v>981</v>
      </c>
      <c r="D629" s="64">
        <f>+D630</f>
        <v>35000000</v>
      </c>
      <c r="E629" s="472"/>
      <c r="F629" s="472"/>
      <c r="G629" s="689"/>
      <c r="H629" s="448"/>
      <c r="I629" s="448"/>
      <c r="J629" s="448"/>
      <c r="K629" s="448"/>
      <c r="L629" s="448"/>
    </row>
    <row r="630" spans="1:12" ht="15">
      <c r="A630" s="514"/>
      <c r="B630" s="641">
        <v>1101</v>
      </c>
      <c r="C630" s="642" t="s">
        <v>754</v>
      </c>
      <c r="D630" s="695">
        <v>35000000</v>
      </c>
      <c r="E630" s="472"/>
      <c r="F630" s="472"/>
      <c r="G630" s="689"/>
      <c r="H630" s="448"/>
      <c r="I630" s="448"/>
      <c r="J630" s="448"/>
      <c r="K630" s="448"/>
      <c r="L630" s="448"/>
    </row>
    <row r="631" spans="1:12">
      <c r="A631" s="514">
        <v>2112208</v>
      </c>
      <c r="B631" s="93"/>
      <c r="C631" s="66" t="s">
        <v>362</v>
      </c>
      <c r="D631" s="64">
        <f>+D632</f>
        <v>1000000</v>
      </c>
      <c r="E631" s="472"/>
      <c r="F631" s="472"/>
      <c r="G631" s="689"/>
      <c r="H631" s="448"/>
      <c r="I631" s="448"/>
      <c r="J631" s="448"/>
      <c r="K631" s="448"/>
      <c r="L631" s="448"/>
    </row>
    <row r="632" spans="1:12" ht="15">
      <c r="A632" s="514"/>
      <c r="B632" s="641">
        <v>1101</v>
      </c>
      <c r="C632" s="642" t="s">
        <v>754</v>
      </c>
      <c r="D632" s="695">
        <v>1000000</v>
      </c>
      <c r="E632" s="472"/>
      <c r="F632" s="472"/>
      <c r="G632" s="689"/>
      <c r="H632" s="448"/>
      <c r="I632" s="448"/>
      <c r="J632" s="448"/>
      <c r="K632" s="448"/>
      <c r="L632" s="448"/>
    </row>
    <row r="633" spans="1:12">
      <c r="A633" s="514">
        <v>2112209</v>
      </c>
      <c r="B633" s="93"/>
      <c r="C633" s="66" t="s">
        <v>363</v>
      </c>
      <c r="D633" s="64">
        <f>+D634</f>
        <v>6000000</v>
      </c>
      <c r="E633" s="472"/>
      <c r="F633" s="472"/>
      <c r="G633" s="689"/>
      <c r="H633" s="448"/>
      <c r="I633" s="448"/>
      <c r="J633" s="448"/>
      <c r="K633" s="448"/>
      <c r="L633" s="448"/>
    </row>
    <row r="634" spans="1:12" ht="15">
      <c r="A634" s="514"/>
      <c r="B634" s="641">
        <v>1101</v>
      </c>
      <c r="C634" s="642" t="s">
        <v>754</v>
      </c>
      <c r="D634" s="695">
        <v>6000000</v>
      </c>
      <c r="E634" s="472"/>
      <c r="F634" s="472"/>
      <c r="G634" s="689"/>
      <c r="H634" s="448"/>
      <c r="I634" s="448"/>
      <c r="J634" s="448"/>
      <c r="K634" s="448"/>
      <c r="L634" s="448"/>
    </row>
    <row r="635" spans="1:12">
      <c r="A635" s="514">
        <v>2112210</v>
      </c>
      <c r="B635" s="93"/>
      <c r="C635" s="66" t="s">
        <v>364</v>
      </c>
      <c r="D635" s="64">
        <f>+D636</f>
        <v>1000000</v>
      </c>
      <c r="E635" s="472"/>
      <c r="F635" s="472"/>
      <c r="G635" s="689"/>
      <c r="H635" s="448"/>
      <c r="I635" s="448"/>
      <c r="J635" s="448"/>
      <c r="K635" s="448"/>
      <c r="L635" s="448"/>
    </row>
    <row r="636" spans="1:12" ht="15">
      <c r="A636" s="514"/>
      <c r="B636" s="641">
        <v>1101</v>
      </c>
      <c r="C636" s="642" t="s">
        <v>754</v>
      </c>
      <c r="D636" s="695">
        <v>1000000</v>
      </c>
      <c r="E636" s="472"/>
      <c r="F636" s="472"/>
      <c r="G636" s="689"/>
      <c r="H636" s="448"/>
      <c r="I636" s="448"/>
      <c r="J636" s="448"/>
      <c r="K636" s="448"/>
      <c r="L636" s="448"/>
    </row>
    <row r="637" spans="1:12">
      <c r="A637" s="514">
        <v>2112211</v>
      </c>
      <c r="B637" s="93"/>
      <c r="C637" s="66" t="s">
        <v>365</v>
      </c>
      <c r="D637" s="64">
        <f>+D638</f>
        <v>2000000</v>
      </c>
      <c r="E637" s="472"/>
      <c r="F637" s="472"/>
      <c r="G637" s="689"/>
      <c r="H637" s="448"/>
      <c r="I637" s="448"/>
      <c r="J637" s="448"/>
      <c r="K637" s="448"/>
      <c r="L637" s="448"/>
    </row>
    <row r="638" spans="1:12" ht="15">
      <c r="A638" s="514"/>
      <c r="B638" s="641">
        <v>1101</v>
      </c>
      <c r="C638" s="642" t="s">
        <v>754</v>
      </c>
      <c r="D638" s="695">
        <v>2000000</v>
      </c>
      <c r="E638" s="472"/>
      <c r="F638" s="472"/>
      <c r="G638" s="689"/>
      <c r="H638" s="448"/>
      <c r="I638" s="448"/>
      <c r="J638" s="448"/>
      <c r="K638" s="448"/>
      <c r="L638" s="448"/>
    </row>
    <row r="639" spans="1:12">
      <c r="A639" s="514">
        <v>2112212</v>
      </c>
      <c r="B639" s="93"/>
      <c r="C639" s="66" t="s">
        <v>732</v>
      </c>
      <c r="D639" s="64">
        <f>+D640</f>
        <v>2000000</v>
      </c>
      <c r="E639" s="472"/>
      <c r="F639" s="472"/>
      <c r="G639" s="689"/>
      <c r="H639" s="448"/>
      <c r="I639" s="448"/>
      <c r="J639" s="448"/>
      <c r="K639" s="448"/>
      <c r="L639" s="448"/>
    </row>
    <row r="640" spans="1:12" ht="15">
      <c r="A640" s="514"/>
      <c r="B640" s="641">
        <v>1101</v>
      </c>
      <c r="C640" s="642" t="s">
        <v>754</v>
      </c>
      <c r="D640" s="695">
        <v>2000000</v>
      </c>
      <c r="E640" s="472"/>
      <c r="F640" s="472"/>
      <c r="G640" s="689"/>
      <c r="H640" s="448"/>
      <c r="I640" s="448"/>
      <c r="J640" s="448"/>
      <c r="K640" s="448"/>
      <c r="L640" s="448"/>
    </row>
    <row r="641" spans="1:12">
      <c r="A641" s="514">
        <v>2112213</v>
      </c>
      <c r="B641" s="93"/>
      <c r="C641" s="66" t="s">
        <v>733</v>
      </c>
      <c r="D641" s="64">
        <f>+D642</f>
        <v>6000000</v>
      </c>
      <c r="E641" s="472"/>
      <c r="F641" s="472"/>
      <c r="G641" s="689"/>
      <c r="H641" s="448"/>
      <c r="I641" s="448"/>
      <c r="J641" s="448"/>
      <c r="K641" s="448"/>
      <c r="L641" s="448"/>
    </row>
    <row r="642" spans="1:12" ht="15">
      <c r="A642" s="516"/>
      <c r="B642" s="641">
        <v>1101</v>
      </c>
      <c r="C642" s="642" t="s">
        <v>754</v>
      </c>
      <c r="D642" s="698">
        <v>6000000</v>
      </c>
      <c r="E642" s="472"/>
      <c r="F642" s="472"/>
      <c r="G642" s="689"/>
      <c r="H642" s="448"/>
      <c r="I642" s="448"/>
      <c r="J642" s="448"/>
      <c r="K642" s="448"/>
      <c r="L642" s="448"/>
    </row>
    <row r="643" spans="1:12">
      <c r="A643" s="514">
        <v>2112214</v>
      </c>
      <c r="B643" s="93"/>
      <c r="C643" s="66" t="s">
        <v>951</v>
      </c>
      <c r="D643" s="64">
        <f>+D644</f>
        <v>7000000</v>
      </c>
      <c r="E643" s="472"/>
      <c r="F643" s="472"/>
      <c r="G643" s="689"/>
      <c r="H643" s="448"/>
      <c r="I643" s="448"/>
      <c r="J643" s="448"/>
      <c r="K643" s="448"/>
      <c r="L643" s="448"/>
    </row>
    <row r="644" spans="1:12" ht="15">
      <c r="A644" s="516"/>
      <c r="B644" s="641">
        <v>1101</v>
      </c>
      <c r="C644" s="642" t="s">
        <v>754</v>
      </c>
      <c r="D644" s="698">
        <v>7000000</v>
      </c>
      <c r="E644" s="472"/>
      <c r="F644" s="472"/>
      <c r="G644" s="689"/>
      <c r="H644" s="448"/>
      <c r="I644" s="448"/>
      <c r="J644" s="448"/>
      <c r="K644" s="448"/>
      <c r="L644" s="448"/>
    </row>
    <row r="645" spans="1:12">
      <c r="A645" s="514">
        <v>2112215</v>
      </c>
      <c r="B645" s="93"/>
      <c r="C645" s="66" t="s">
        <v>709</v>
      </c>
      <c r="D645" s="64">
        <f>+D646</f>
        <v>3000000</v>
      </c>
      <c r="E645" s="472"/>
      <c r="F645" s="472"/>
      <c r="G645" s="689"/>
      <c r="H645" s="448"/>
      <c r="I645" s="448"/>
      <c r="J645" s="448"/>
      <c r="K645" s="448"/>
      <c r="L645" s="448"/>
    </row>
    <row r="646" spans="1:12" ht="15">
      <c r="A646" s="514"/>
      <c r="B646" s="641">
        <v>1101</v>
      </c>
      <c r="C646" s="642" t="s">
        <v>754</v>
      </c>
      <c r="D646" s="695">
        <v>3000000</v>
      </c>
      <c r="E646" s="472"/>
      <c r="F646" s="472"/>
      <c r="G646" s="689"/>
      <c r="H646" s="448"/>
      <c r="I646" s="448"/>
      <c r="J646" s="448"/>
      <c r="K646" s="448"/>
      <c r="L646" s="448"/>
    </row>
    <row r="647" spans="1:12">
      <c r="A647" s="514">
        <v>2112216</v>
      </c>
      <c r="B647" s="93"/>
      <c r="C647" s="66" t="s">
        <v>1051</v>
      </c>
      <c r="D647" s="64">
        <f>+D648</f>
        <v>100000000</v>
      </c>
      <c r="E647" s="472"/>
      <c r="F647" s="472"/>
      <c r="G647" s="689"/>
      <c r="H647" s="448"/>
      <c r="I647" s="448"/>
      <c r="J647" s="448"/>
      <c r="K647" s="448"/>
      <c r="L647" s="448"/>
    </row>
    <row r="648" spans="1:12" ht="15">
      <c r="A648" s="516"/>
      <c r="B648" s="641">
        <v>1219</v>
      </c>
      <c r="C648" s="642" t="s">
        <v>1052</v>
      </c>
      <c r="D648" s="633">
        <f>+D121</f>
        <v>100000000</v>
      </c>
      <c r="E648" s="472"/>
      <c r="F648" s="472"/>
      <c r="G648" s="689"/>
      <c r="H648" s="448"/>
      <c r="I648" s="448"/>
      <c r="J648" s="448"/>
      <c r="K648" s="448"/>
      <c r="L648" s="448"/>
    </row>
    <row r="649" spans="1:12">
      <c r="A649" s="516">
        <v>2112217</v>
      </c>
      <c r="B649" s="91"/>
      <c r="C649" s="67" t="s">
        <v>980</v>
      </c>
      <c r="D649" s="82">
        <f>+D650</f>
        <v>5000000</v>
      </c>
      <c r="E649" s="472"/>
      <c r="F649" s="472"/>
      <c r="G649" s="689"/>
      <c r="H649" s="448"/>
      <c r="I649" s="448"/>
      <c r="J649" s="448"/>
      <c r="K649" s="448"/>
      <c r="L649" s="448"/>
    </row>
    <row r="650" spans="1:12" ht="15">
      <c r="A650" s="516"/>
      <c r="B650" s="641">
        <v>1101</v>
      </c>
      <c r="C650" s="642" t="s">
        <v>754</v>
      </c>
      <c r="D650" s="698">
        <v>5000000</v>
      </c>
      <c r="E650" s="472"/>
      <c r="F650" s="472"/>
      <c r="G650" s="689"/>
      <c r="H650" s="448"/>
      <c r="I650" s="448"/>
      <c r="J650" s="448"/>
      <c r="K650" s="448"/>
      <c r="L650" s="448"/>
    </row>
    <row r="651" spans="1:12">
      <c r="A651" s="516">
        <v>2112218</v>
      </c>
      <c r="B651" s="91"/>
      <c r="C651" s="67" t="s">
        <v>1017</v>
      </c>
      <c r="D651" s="82">
        <f>+D652</f>
        <v>60000000</v>
      </c>
      <c r="E651" s="472"/>
      <c r="F651" s="472"/>
      <c r="G651" s="689"/>
      <c r="H651" s="448"/>
      <c r="I651" s="448"/>
      <c r="J651" s="448"/>
      <c r="K651" s="448"/>
      <c r="L651" s="448"/>
    </row>
    <row r="652" spans="1:12" ht="15">
      <c r="A652" s="516"/>
      <c r="B652" s="641">
        <v>1101</v>
      </c>
      <c r="C652" s="642" t="s">
        <v>754</v>
      </c>
      <c r="D652" s="698">
        <v>60000000</v>
      </c>
      <c r="E652" s="472"/>
      <c r="F652" s="472"/>
      <c r="G652" s="689"/>
      <c r="H652" s="448"/>
      <c r="I652" s="448"/>
      <c r="J652" s="448"/>
      <c r="K652" s="448"/>
      <c r="L652" s="448"/>
    </row>
    <row r="653" spans="1:12">
      <c r="A653" s="516">
        <v>2112219</v>
      </c>
      <c r="B653" s="91"/>
      <c r="C653" s="67" t="s">
        <v>1062</v>
      </c>
      <c r="D653" s="82">
        <f>+D654</f>
        <v>5000000</v>
      </c>
      <c r="E653" s="472"/>
      <c r="F653" s="472"/>
      <c r="G653" s="689"/>
      <c r="H653" s="448"/>
      <c r="I653" s="448"/>
      <c r="J653" s="448"/>
      <c r="K653" s="448"/>
      <c r="L653" s="448"/>
    </row>
    <row r="654" spans="1:12" ht="15">
      <c r="A654" s="516"/>
      <c r="B654" s="641">
        <v>1101</v>
      </c>
      <c r="C654" s="642" t="s">
        <v>754</v>
      </c>
      <c r="D654" s="698">
        <v>5000000</v>
      </c>
      <c r="E654" s="472"/>
      <c r="F654" s="472"/>
      <c r="G654" s="689"/>
      <c r="H654" s="448"/>
      <c r="I654" s="448"/>
      <c r="J654" s="448"/>
      <c r="K654" s="448"/>
      <c r="L654" s="448"/>
    </row>
    <row r="655" spans="1:12">
      <c r="A655" s="516">
        <v>2112220</v>
      </c>
      <c r="B655" s="91"/>
      <c r="C655" s="67" t="s">
        <v>51</v>
      </c>
      <c r="D655" s="82">
        <f>+D656</f>
        <v>700000</v>
      </c>
      <c r="E655" s="472"/>
      <c r="F655" s="472"/>
      <c r="G655" s="689"/>
      <c r="H655" s="448"/>
      <c r="I655" s="448"/>
      <c r="J655" s="448"/>
      <c r="K655" s="448"/>
      <c r="L655" s="448"/>
    </row>
    <row r="656" spans="1:12" ht="15.75" thickBot="1">
      <c r="A656" s="516"/>
      <c r="B656" s="641">
        <v>1101</v>
      </c>
      <c r="C656" s="642" t="s">
        <v>754</v>
      </c>
      <c r="D656" s="698">
        <v>700000</v>
      </c>
      <c r="E656" s="472"/>
      <c r="F656" s="472"/>
      <c r="G656" s="689"/>
      <c r="H656" s="448"/>
      <c r="I656" s="448"/>
      <c r="J656" s="448"/>
      <c r="K656" s="448"/>
      <c r="L656" s="448"/>
    </row>
    <row r="657" spans="1:12" ht="17.25" thickBot="1">
      <c r="A657" s="509">
        <v>2113</v>
      </c>
      <c r="B657" s="88"/>
      <c r="C657" s="71" t="s">
        <v>918</v>
      </c>
      <c r="D657" s="231">
        <f>+D658+D665</f>
        <v>662578770</v>
      </c>
      <c r="E657" s="929"/>
      <c r="F657" s="472"/>
      <c r="G657" s="689"/>
      <c r="H657" s="448"/>
      <c r="I657" s="448"/>
      <c r="J657" s="448"/>
      <c r="K657" s="448"/>
      <c r="L657" s="448"/>
    </row>
    <row r="658" spans="1:12">
      <c r="A658" s="546">
        <v>21131</v>
      </c>
      <c r="B658" s="87"/>
      <c r="C658" s="83" t="s">
        <v>593</v>
      </c>
      <c r="D658" s="238">
        <f>+D659+D661+D663</f>
        <v>107000000</v>
      </c>
      <c r="E658" s="472"/>
      <c r="F658" s="472"/>
      <c r="G658" s="689"/>
      <c r="H658" s="448"/>
      <c r="I658" s="448"/>
      <c r="J658" s="448"/>
      <c r="K658" s="448"/>
      <c r="L658" s="448"/>
    </row>
    <row r="659" spans="1:12">
      <c r="A659" s="516">
        <v>2113101</v>
      </c>
      <c r="B659" s="91"/>
      <c r="C659" s="67" t="s">
        <v>366</v>
      </c>
      <c r="D659" s="234">
        <f>+D660</f>
        <v>1000000</v>
      </c>
      <c r="E659" s="472"/>
      <c r="F659" s="472"/>
      <c r="G659" s="689"/>
      <c r="H659" s="448"/>
      <c r="I659" s="448"/>
      <c r="J659" s="448"/>
      <c r="K659" s="448"/>
      <c r="L659" s="448"/>
    </row>
    <row r="660" spans="1:12" ht="15">
      <c r="A660" s="516"/>
      <c r="B660" s="641">
        <v>1101</v>
      </c>
      <c r="C660" s="642" t="s">
        <v>754</v>
      </c>
      <c r="D660" s="634">
        <v>1000000</v>
      </c>
      <c r="E660" s="472"/>
      <c r="F660" s="472"/>
      <c r="G660" s="689"/>
      <c r="H660" s="448"/>
      <c r="I660" s="448"/>
      <c r="J660" s="448"/>
      <c r="K660" s="448"/>
      <c r="L660" s="448"/>
    </row>
    <row r="661" spans="1:12">
      <c r="A661" s="514">
        <v>2113102</v>
      </c>
      <c r="B661" s="93"/>
      <c r="C661" s="66" t="s">
        <v>54</v>
      </c>
      <c r="D661" s="79">
        <f>+D662</f>
        <v>105000000</v>
      </c>
      <c r="E661" s="935"/>
      <c r="F661" s="472"/>
      <c r="G661" s="689"/>
      <c r="H661" s="448"/>
      <c r="I661" s="448"/>
      <c r="J661" s="448"/>
      <c r="K661" s="448"/>
      <c r="L661" s="448"/>
    </row>
    <row r="662" spans="1:12" ht="15">
      <c r="A662" s="514"/>
      <c r="B662" s="641">
        <v>1101</v>
      </c>
      <c r="C662" s="642" t="s">
        <v>754</v>
      </c>
      <c r="D662" s="697">
        <v>105000000</v>
      </c>
      <c r="E662" s="472"/>
      <c r="F662" s="472"/>
      <c r="G662" s="689"/>
      <c r="H662" s="448"/>
      <c r="I662" s="448"/>
      <c r="J662" s="448"/>
      <c r="K662" s="448"/>
      <c r="L662" s="448"/>
    </row>
    <row r="663" spans="1:12">
      <c r="A663" s="514">
        <v>2113103</v>
      </c>
      <c r="B663" s="93"/>
      <c r="C663" s="66" t="s">
        <v>55</v>
      </c>
      <c r="D663" s="64">
        <f>+D664</f>
        <v>1000000</v>
      </c>
      <c r="E663" s="472"/>
      <c r="F663" s="472"/>
      <c r="G663" s="689"/>
      <c r="H663" s="448"/>
      <c r="I663" s="448"/>
      <c r="J663" s="448"/>
      <c r="K663" s="448"/>
      <c r="L663" s="448"/>
    </row>
    <row r="664" spans="1:12" ht="15.75" thickBot="1">
      <c r="A664" s="514"/>
      <c r="B664" s="641">
        <v>1101</v>
      </c>
      <c r="C664" s="642" t="s">
        <v>754</v>
      </c>
      <c r="D664" s="695">
        <v>1000000</v>
      </c>
      <c r="E664" s="472"/>
      <c r="F664" s="472"/>
      <c r="G664" s="689"/>
      <c r="H664" s="448"/>
      <c r="I664" s="448"/>
      <c r="J664" s="448"/>
      <c r="K664" s="448"/>
      <c r="L664" s="448"/>
    </row>
    <row r="665" spans="1:12" ht="17.25" thickBot="1">
      <c r="A665" s="547" t="s">
        <v>594</v>
      </c>
      <c r="B665" s="104"/>
      <c r="C665" s="105" t="s">
        <v>367</v>
      </c>
      <c r="D665" s="84">
        <f>+D666+D668+D670+D672+D674+D676+D678+D680</f>
        <v>555578770</v>
      </c>
      <c r="E665" s="472"/>
      <c r="F665" s="472"/>
      <c r="G665" s="689"/>
      <c r="H665" s="448"/>
      <c r="I665" s="448"/>
      <c r="J665" s="448"/>
      <c r="K665" s="448"/>
      <c r="L665" s="448"/>
    </row>
    <row r="666" spans="1:12">
      <c r="A666" s="551" t="s">
        <v>595</v>
      </c>
      <c r="B666" s="117"/>
      <c r="C666" s="899" t="s">
        <v>368</v>
      </c>
      <c r="D666" s="118">
        <f>+D667</f>
        <v>1000000</v>
      </c>
      <c r="E666" s="472"/>
      <c r="F666" s="472"/>
      <c r="G666" s="689"/>
      <c r="H666" s="448"/>
      <c r="I666" s="448"/>
      <c r="J666" s="448"/>
      <c r="K666" s="448"/>
      <c r="L666" s="448"/>
    </row>
    <row r="667" spans="1:12" ht="15">
      <c r="A667" s="549"/>
      <c r="B667" s="641">
        <v>1101</v>
      </c>
      <c r="C667" s="642" t="s">
        <v>754</v>
      </c>
      <c r="D667" s="695">
        <v>1000000</v>
      </c>
      <c r="E667" s="472"/>
      <c r="F667" s="472"/>
      <c r="G667" s="689"/>
      <c r="H667" s="448"/>
      <c r="I667" s="448"/>
      <c r="J667" s="448"/>
      <c r="K667" s="448"/>
      <c r="L667" s="448"/>
    </row>
    <row r="668" spans="1:12">
      <c r="A668" s="549" t="s">
        <v>596</v>
      </c>
      <c r="B668" s="106"/>
      <c r="C668" s="107" t="s">
        <v>369</v>
      </c>
      <c r="D668" s="64">
        <f>+D669</f>
        <v>360000000</v>
      </c>
      <c r="E668" s="472"/>
      <c r="F668" s="472"/>
      <c r="G668" s="689"/>
      <c r="H668" s="448"/>
      <c r="I668" s="448"/>
      <c r="J668" s="448"/>
      <c r="K668" s="448"/>
      <c r="L668" s="448"/>
    </row>
    <row r="669" spans="1:12" ht="15">
      <c r="A669" s="549"/>
      <c r="B669" s="641">
        <v>1202</v>
      </c>
      <c r="C669" s="642" t="s">
        <v>754</v>
      </c>
      <c r="D669" s="695">
        <f>+D25+D102</f>
        <v>360000000</v>
      </c>
      <c r="E669" s="472"/>
      <c r="F669" s="472"/>
      <c r="G669" s="689"/>
      <c r="H669" s="448"/>
      <c r="I669" s="448"/>
      <c r="J669" s="448"/>
      <c r="K669" s="448"/>
      <c r="L669" s="448"/>
    </row>
    <row r="670" spans="1:12">
      <c r="A670" s="549" t="s">
        <v>597</v>
      </c>
      <c r="B670" s="98"/>
      <c r="C670" s="107" t="s">
        <v>370</v>
      </c>
      <c r="D670" s="64">
        <f>+D671</f>
        <v>2945800</v>
      </c>
      <c r="E670" s="472"/>
      <c r="F670" s="472"/>
      <c r="G670" s="689"/>
      <c r="H670" s="448"/>
      <c r="I670" s="448"/>
      <c r="J670" s="448"/>
      <c r="K670" s="448"/>
      <c r="L670" s="448"/>
    </row>
    <row r="671" spans="1:12" ht="15">
      <c r="A671" s="549"/>
      <c r="B671" s="641">
        <v>1101</v>
      </c>
      <c r="C671" s="642" t="s">
        <v>754</v>
      </c>
      <c r="D671" s="768">
        <v>2945800</v>
      </c>
      <c r="E671" s="472"/>
      <c r="F671" s="472"/>
      <c r="G671" s="689"/>
      <c r="H671" s="448"/>
      <c r="I671" s="448"/>
      <c r="J671" s="448"/>
      <c r="K671" s="448"/>
      <c r="L671" s="448"/>
    </row>
    <row r="672" spans="1:12">
      <c r="A672" s="549" t="s">
        <v>598</v>
      </c>
      <c r="B672" s="98"/>
      <c r="C672" s="107" t="s">
        <v>663</v>
      </c>
      <c r="D672" s="64">
        <f>+D673</f>
        <v>1632970</v>
      </c>
      <c r="E672" s="472"/>
      <c r="F672" s="472"/>
      <c r="G672" s="689"/>
      <c r="H672" s="448"/>
      <c r="I672" s="448"/>
      <c r="J672" s="448"/>
      <c r="K672" s="448"/>
      <c r="L672" s="448"/>
    </row>
    <row r="673" spans="1:12" ht="15">
      <c r="A673" s="548"/>
      <c r="B673" s="641">
        <v>1101</v>
      </c>
      <c r="C673" s="642" t="s">
        <v>754</v>
      </c>
      <c r="D673" s="694">
        <v>1632970</v>
      </c>
      <c r="E673" s="472"/>
      <c r="F673" s="472"/>
      <c r="G673" s="689"/>
      <c r="H673" s="448"/>
      <c r="I673" s="448"/>
      <c r="J673" s="448"/>
      <c r="K673" s="448"/>
      <c r="L673" s="448"/>
    </row>
    <row r="674" spans="1:12">
      <c r="A674" s="549">
        <v>2113205</v>
      </c>
      <c r="B674" s="98"/>
      <c r="C674" s="107" t="s">
        <v>1063</v>
      </c>
      <c r="D674" s="64">
        <f>+D675</f>
        <v>10000000</v>
      </c>
      <c r="E674" s="472"/>
      <c r="F674" s="472"/>
      <c r="G674" s="689"/>
      <c r="H674" s="448"/>
      <c r="I674" s="448"/>
      <c r="J674" s="448"/>
      <c r="K674" s="448"/>
      <c r="L674" s="448"/>
    </row>
    <row r="675" spans="1:12" ht="15">
      <c r="A675" s="548"/>
      <c r="B675" s="641">
        <v>1101</v>
      </c>
      <c r="C675" s="642" t="s">
        <v>754</v>
      </c>
      <c r="D675" s="694">
        <v>10000000</v>
      </c>
      <c r="E675" s="472"/>
      <c r="F675" s="472"/>
      <c r="G675" s="689"/>
      <c r="H675" s="448"/>
      <c r="I675" s="448"/>
      <c r="J675" s="448"/>
      <c r="K675" s="448"/>
      <c r="L675" s="448"/>
    </row>
    <row r="676" spans="1:12">
      <c r="A676" s="549">
        <v>2113206</v>
      </c>
      <c r="B676" s="98"/>
      <c r="C676" s="107" t="s">
        <v>1064</v>
      </c>
      <c r="D676" s="64">
        <f>+D677</f>
        <v>10000000</v>
      </c>
      <c r="E676" s="472"/>
      <c r="F676" s="472"/>
      <c r="G676" s="689"/>
      <c r="H676" s="448"/>
      <c r="I676" s="448"/>
      <c r="J676" s="448"/>
      <c r="K676" s="448"/>
      <c r="L676" s="448"/>
    </row>
    <row r="677" spans="1:12" ht="15">
      <c r="A677" s="548"/>
      <c r="B677" s="641">
        <v>1101</v>
      </c>
      <c r="C677" s="642" t="s">
        <v>754</v>
      </c>
      <c r="D677" s="694">
        <v>10000000</v>
      </c>
      <c r="E677" s="472"/>
      <c r="F677" s="472"/>
      <c r="G677" s="689"/>
      <c r="H677" s="448"/>
      <c r="I677" s="448"/>
      <c r="J677" s="448"/>
      <c r="K677" s="448"/>
      <c r="L677" s="448"/>
    </row>
    <row r="678" spans="1:12">
      <c r="A678" s="549">
        <v>2113207</v>
      </c>
      <c r="B678" s="98"/>
      <c r="C678" s="107" t="s">
        <v>1065</v>
      </c>
      <c r="D678" s="64">
        <f>+D679</f>
        <v>20000000</v>
      </c>
      <c r="E678" s="472"/>
      <c r="F678" s="472"/>
      <c r="G678" s="689"/>
      <c r="H678" s="448"/>
      <c r="I678" s="448"/>
      <c r="J678" s="448"/>
      <c r="K678" s="448"/>
      <c r="L678" s="448"/>
    </row>
    <row r="679" spans="1:12" ht="15">
      <c r="A679" s="548"/>
      <c r="B679" s="641">
        <v>1101</v>
      </c>
      <c r="C679" s="642" t="s">
        <v>754</v>
      </c>
      <c r="D679" s="694">
        <v>20000000</v>
      </c>
      <c r="E679" s="472"/>
      <c r="F679" s="472"/>
      <c r="G679" s="689"/>
      <c r="H679" s="448"/>
      <c r="I679" s="448"/>
      <c r="J679" s="448"/>
      <c r="K679" s="448"/>
      <c r="L679" s="448"/>
    </row>
    <row r="680" spans="1:12">
      <c r="A680" s="549">
        <v>2113208</v>
      </c>
      <c r="B680" s="98"/>
      <c r="C680" s="107" t="s">
        <v>1032</v>
      </c>
      <c r="D680" s="64">
        <f>SUM(D681:D682)</f>
        <v>150000000</v>
      </c>
      <c r="E680" s="472"/>
      <c r="F680" s="472"/>
      <c r="G680" s="689"/>
      <c r="H680" s="448"/>
      <c r="I680" s="448"/>
      <c r="J680" s="448"/>
      <c r="K680" s="448"/>
      <c r="L680" s="448"/>
    </row>
    <row r="681" spans="1:12">
      <c r="A681" s="549"/>
      <c r="B681" s="641">
        <v>1217</v>
      </c>
      <c r="C681" s="642" t="s">
        <v>1049</v>
      </c>
      <c r="D681" s="64">
        <f>+D78</f>
        <v>100000000</v>
      </c>
      <c r="E681" s="472"/>
      <c r="F681" s="472"/>
      <c r="G681" s="689"/>
      <c r="H681" s="448"/>
      <c r="I681" s="448"/>
      <c r="J681" s="448"/>
      <c r="K681" s="448"/>
      <c r="L681" s="448"/>
    </row>
    <row r="682" spans="1:12" ht="17.25" thickBot="1">
      <c r="A682" s="548"/>
      <c r="B682" s="641">
        <v>1218</v>
      </c>
      <c r="C682" s="642" t="s">
        <v>1050</v>
      </c>
      <c r="D682" s="64">
        <f>+D79</f>
        <v>50000000</v>
      </c>
      <c r="E682" s="472"/>
      <c r="F682" s="472"/>
      <c r="G682" s="689"/>
      <c r="H682" s="448"/>
      <c r="I682" s="448"/>
      <c r="J682" s="448"/>
      <c r="K682" s="448"/>
      <c r="L682" s="448"/>
    </row>
    <row r="683" spans="1:12" ht="17.25" thickBot="1">
      <c r="A683" s="509">
        <v>2114</v>
      </c>
      <c r="B683" s="74"/>
      <c r="C683" s="71" t="s">
        <v>664</v>
      </c>
      <c r="D683" s="231">
        <f>+D684+D686+D688</f>
        <v>0</v>
      </c>
      <c r="E683" s="472"/>
      <c r="F683" s="472"/>
      <c r="G683" s="689"/>
      <c r="H683" s="448"/>
      <c r="I683" s="448"/>
      <c r="J683" s="448"/>
      <c r="K683" s="448"/>
      <c r="L683" s="448"/>
    </row>
    <row r="684" spans="1:12">
      <c r="A684" s="514">
        <v>211401</v>
      </c>
      <c r="B684" s="90"/>
      <c r="C684" s="68" t="s">
        <v>371</v>
      </c>
      <c r="D684" s="79">
        <f>+D685</f>
        <v>0</v>
      </c>
      <c r="E684" s="472"/>
      <c r="F684" s="472"/>
      <c r="G684" s="689"/>
      <c r="H684" s="448"/>
      <c r="I684" s="448"/>
      <c r="J684" s="448"/>
      <c r="K684" s="448"/>
      <c r="L684" s="448"/>
    </row>
    <row r="685" spans="1:12" ht="15">
      <c r="A685" s="514"/>
      <c r="B685" s="641">
        <v>1101</v>
      </c>
      <c r="C685" s="642" t="s">
        <v>754</v>
      </c>
      <c r="D685" s="697">
        <v>0</v>
      </c>
      <c r="E685" s="472"/>
      <c r="F685" s="472"/>
      <c r="G685" s="689"/>
      <c r="H685" s="448"/>
      <c r="I685" s="448"/>
      <c r="J685" s="448"/>
      <c r="K685" s="448"/>
      <c r="L685" s="448"/>
    </row>
    <row r="686" spans="1:12">
      <c r="A686" s="514">
        <v>211402</v>
      </c>
      <c r="B686" s="93"/>
      <c r="C686" s="66" t="s">
        <v>32</v>
      </c>
      <c r="D686" s="64">
        <f>+D687</f>
        <v>0</v>
      </c>
      <c r="E686" s="472"/>
      <c r="F686" s="472"/>
      <c r="G686" s="689"/>
      <c r="H686" s="448"/>
      <c r="I686" s="448"/>
      <c r="J686" s="448"/>
      <c r="K686" s="448"/>
      <c r="L686" s="448"/>
    </row>
    <row r="687" spans="1:12" ht="15">
      <c r="A687" s="516"/>
      <c r="B687" s="641">
        <v>1101</v>
      </c>
      <c r="C687" s="642" t="s">
        <v>754</v>
      </c>
      <c r="D687" s="698">
        <v>0</v>
      </c>
      <c r="E687" s="472"/>
      <c r="F687" s="472"/>
      <c r="G687" s="689"/>
      <c r="H687" s="448"/>
      <c r="I687" s="448"/>
      <c r="J687" s="448"/>
      <c r="K687" s="448"/>
      <c r="L687" s="448"/>
    </row>
    <row r="688" spans="1:12">
      <c r="A688" s="514">
        <v>211403</v>
      </c>
      <c r="B688" s="93"/>
      <c r="C688" s="66" t="s">
        <v>58</v>
      </c>
      <c r="D688" s="64">
        <f>+D689</f>
        <v>0</v>
      </c>
      <c r="E688" s="472"/>
      <c r="F688" s="472"/>
      <c r="G688" s="689"/>
      <c r="H688" s="448"/>
      <c r="I688" s="448"/>
      <c r="J688" s="448"/>
      <c r="K688" s="448"/>
      <c r="L688" s="448"/>
    </row>
    <row r="689" spans="1:12" ht="15.75" thickBot="1">
      <c r="A689" s="532"/>
      <c r="B689" s="670">
        <v>1101</v>
      </c>
      <c r="C689" s="703" t="s">
        <v>754</v>
      </c>
      <c r="D689" s="704">
        <v>0</v>
      </c>
      <c r="E689" s="472"/>
      <c r="F689" s="472"/>
      <c r="G689" s="689"/>
      <c r="H689" s="448"/>
      <c r="I689" s="448"/>
      <c r="J689" s="448"/>
      <c r="K689" s="448"/>
      <c r="L689" s="448"/>
    </row>
    <row r="690" spans="1:12" ht="18" thickTop="1" thickBot="1">
      <c r="A690" s="848">
        <v>2115</v>
      </c>
      <c r="B690" s="849"/>
      <c r="C690" s="850" t="s">
        <v>547</v>
      </c>
      <c r="D690" s="851">
        <f>+D691+D695</f>
        <v>140000000</v>
      </c>
      <c r="E690" s="930"/>
      <c r="F690" s="929"/>
      <c r="G690" s="689"/>
      <c r="H690" s="448"/>
      <c r="I690" s="448"/>
      <c r="J690" s="448"/>
      <c r="K690" s="448"/>
      <c r="L690" s="448"/>
    </row>
    <row r="691" spans="1:12" ht="17.25" thickTop="1">
      <c r="A691" s="759">
        <v>211501</v>
      </c>
      <c r="B691" s="137"/>
      <c r="C691" s="158" t="s">
        <v>730</v>
      </c>
      <c r="D691" s="847">
        <f>SUM(D692:D694)</f>
        <v>140000000</v>
      </c>
      <c r="E691" s="930"/>
      <c r="F691" s="472"/>
      <c r="G691" s="689"/>
      <c r="H691" s="448"/>
      <c r="I691" s="448"/>
      <c r="J691" s="448"/>
      <c r="K691" s="448"/>
      <c r="L691" s="448"/>
    </row>
    <row r="692" spans="1:12" ht="15">
      <c r="A692" s="575"/>
      <c r="B692" s="675">
        <v>1105</v>
      </c>
      <c r="C692" s="659" t="s">
        <v>954</v>
      </c>
      <c r="D692" s="734">
        <v>140000000</v>
      </c>
      <c r="E692" s="930"/>
      <c r="F692" s="472"/>
      <c r="G692" s="689"/>
      <c r="H692" s="448"/>
      <c r="I692" s="448"/>
      <c r="J692" s="448"/>
      <c r="K692" s="448"/>
      <c r="L692" s="448"/>
    </row>
    <row r="693" spans="1:12" ht="15">
      <c r="A693" s="576"/>
      <c r="B693" s="641">
        <v>1301</v>
      </c>
      <c r="C693" s="659" t="s">
        <v>773</v>
      </c>
      <c r="D693" s="730">
        <v>0</v>
      </c>
      <c r="E693" s="930"/>
      <c r="F693" s="472"/>
      <c r="G693" s="689"/>
      <c r="H693" s="448"/>
      <c r="I693" s="448"/>
      <c r="J693" s="448"/>
      <c r="K693" s="448"/>
      <c r="L693" s="448"/>
    </row>
    <row r="694" spans="1:12" ht="15">
      <c r="A694" s="576"/>
      <c r="B694" s="647">
        <v>1302</v>
      </c>
      <c r="C694" s="660" t="s">
        <v>569</v>
      </c>
      <c r="D694" s="730">
        <v>0</v>
      </c>
      <c r="E694" s="930"/>
      <c r="F694" s="472"/>
      <c r="G694" s="689"/>
      <c r="H694" s="448"/>
      <c r="I694" s="448"/>
      <c r="J694" s="448"/>
      <c r="K694" s="448"/>
      <c r="L694" s="448"/>
    </row>
    <row r="695" spans="1:12">
      <c r="A695" s="759">
        <v>211502</v>
      </c>
      <c r="B695" s="651"/>
      <c r="C695" s="225" t="s">
        <v>398</v>
      </c>
      <c r="D695" s="716">
        <f>+D696</f>
        <v>0</v>
      </c>
      <c r="E695" s="930"/>
      <c r="F695" s="472"/>
      <c r="G695" s="689"/>
      <c r="H695" s="448"/>
      <c r="I695" s="448"/>
      <c r="J695" s="448"/>
      <c r="K695" s="448"/>
      <c r="L695" s="448"/>
    </row>
    <row r="696" spans="1:12" ht="15.75" thickBot="1">
      <c r="A696" s="576"/>
      <c r="B696" s="678">
        <v>1417</v>
      </c>
      <c r="C696" s="459" t="s">
        <v>877</v>
      </c>
      <c r="D696" s="730">
        <v>0</v>
      </c>
      <c r="E696" s="930"/>
      <c r="F696" s="472"/>
      <c r="G696" s="689"/>
      <c r="H696" s="448"/>
      <c r="I696" s="448"/>
      <c r="J696" s="448"/>
      <c r="K696" s="448"/>
      <c r="L696" s="448"/>
    </row>
    <row r="697" spans="1:12" ht="18" thickTop="1" thickBot="1">
      <c r="A697" s="550">
        <v>212</v>
      </c>
      <c r="B697" s="108"/>
      <c r="C697" s="109" t="s">
        <v>372</v>
      </c>
      <c r="D697" s="454">
        <f>+D698+D743+D763</f>
        <v>162000000</v>
      </c>
      <c r="E697" s="472"/>
      <c r="F697" s="723"/>
      <c r="G697" s="472"/>
      <c r="H697" s="448"/>
      <c r="I697" s="448"/>
      <c r="J697" s="448"/>
      <c r="K697" s="448"/>
      <c r="L697" s="448"/>
    </row>
    <row r="698" spans="1:12" ht="18" thickTop="1" thickBot="1">
      <c r="A698" s="545">
        <v>2121</v>
      </c>
      <c r="B698" s="111"/>
      <c r="C698" s="78" t="s">
        <v>59</v>
      </c>
      <c r="D698" s="112">
        <f>+D699+D717+D722</f>
        <v>149900000</v>
      </c>
      <c r="E698" s="472"/>
      <c r="F698" s="472"/>
      <c r="G698" s="689"/>
      <c r="H698" s="448"/>
      <c r="I698" s="448"/>
      <c r="J698" s="448"/>
      <c r="K698" s="448"/>
      <c r="L698" s="448"/>
    </row>
    <row r="699" spans="1:12" ht="17.25" thickBot="1">
      <c r="A699" s="509">
        <v>21211</v>
      </c>
      <c r="B699" s="104"/>
      <c r="C699" s="71" t="s">
        <v>913</v>
      </c>
      <c r="D699" s="84">
        <f>+D700+D702+D711+D713+D715</f>
        <v>21000000</v>
      </c>
      <c r="E699" s="472"/>
      <c r="F699" s="472"/>
      <c r="G699" s="950"/>
      <c r="H699" s="448"/>
      <c r="I699" s="448"/>
      <c r="J699" s="448"/>
      <c r="K699" s="448"/>
      <c r="L699" s="448"/>
    </row>
    <row r="700" spans="1:12">
      <c r="A700" s="518">
        <v>2121101</v>
      </c>
      <c r="B700" s="117"/>
      <c r="C700" s="75" t="s">
        <v>8</v>
      </c>
      <c r="D700" s="118">
        <f>+D701</f>
        <v>14400000</v>
      </c>
      <c r="E700" s="472"/>
      <c r="F700" s="472"/>
      <c r="G700" s="853"/>
      <c r="H700" s="448"/>
      <c r="I700" s="448"/>
      <c r="J700" s="448"/>
      <c r="K700" s="448"/>
      <c r="L700" s="448"/>
    </row>
    <row r="701" spans="1:12" ht="15.75" thickBot="1">
      <c r="A701" s="519"/>
      <c r="B701" s="641">
        <v>1101</v>
      </c>
      <c r="C701" s="642" t="s">
        <v>754</v>
      </c>
      <c r="D701" s="694">
        <v>14400000</v>
      </c>
      <c r="E701" s="472"/>
      <c r="F701" s="472"/>
      <c r="G701" s="689"/>
      <c r="H701" s="448"/>
      <c r="I701" s="448"/>
      <c r="J701" s="448"/>
      <c r="K701" s="448"/>
      <c r="L701" s="448"/>
    </row>
    <row r="702" spans="1:12" ht="17.25" thickBot="1">
      <c r="A702" s="509">
        <v>2121102</v>
      </c>
      <c r="B702" s="104"/>
      <c r="C702" s="71" t="s">
        <v>9</v>
      </c>
      <c r="D702" s="84">
        <f>+D703+D705+D707+D709</f>
        <v>3700000</v>
      </c>
      <c r="E702" s="472"/>
      <c r="F702" s="472"/>
      <c r="G702" s="689"/>
      <c r="H702" s="448"/>
      <c r="I702" s="448"/>
      <c r="J702" s="448"/>
      <c r="K702" s="448"/>
      <c r="L702" s="448"/>
    </row>
    <row r="703" spans="1:12">
      <c r="A703" s="518">
        <v>212110201</v>
      </c>
      <c r="B703" s="117"/>
      <c r="C703" s="75" t="s">
        <v>354</v>
      </c>
      <c r="D703" s="118">
        <f>+D704</f>
        <v>900000</v>
      </c>
      <c r="E703" s="472"/>
      <c r="F703" s="472"/>
      <c r="G703" s="689"/>
      <c r="H703" s="448"/>
      <c r="I703" s="448"/>
      <c r="J703" s="448"/>
      <c r="K703" s="448"/>
      <c r="L703" s="448"/>
    </row>
    <row r="704" spans="1:12" ht="15">
      <c r="A704" s="514"/>
      <c r="B704" s="641">
        <v>1101</v>
      </c>
      <c r="C704" s="642" t="s">
        <v>754</v>
      </c>
      <c r="D704" s="695">
        <v>900000</v>
      </c>
      <c r="E704" s="723"/>
      <c r="F704" s="472"/>
      <c r="G704" s="689"/>
      <c r="H704" s="448"/>
      <c r="I704" s="448"/>
      <c r="J704" s="448"/>
      <c r="K704" s="448"/>
      <c r="L704" s="448"/>
    </row>
    <row r="705" spans="1:12">
      <c r="A705" s="514">
        <v>212110202</v>
      </c>
      <c r="B705" s="98"/>
      <c r="C705" s="68" t="s">
        <v>355</v>
      </c>
      <c r="D705" s="64">
        <f>+D706</f>
        <v>1200000</v>
      </c>
      <c r="E705" s="472"/>
      <c r="F705" s="472"/>
      <c r="G705" s="689"/>
      <c r="H705" s="448"/>
      <c r="I705" s="448"/>
      <c r="J705" s="448"/>
      <c r="K705" s="448"/>
      <c r="L705" s="448"/>
    </row>
    <row r="706" spans="1:12" ht="15">
      <c r="A706" s="514"/>
      <c r="B706" s="641">
        <v>1101</v>
      </c>
      <c r="C706" s="642" t="s">
        <v>754</v>
      </c>
      <c r="D706" s="695">
        <v>1200000</v>
      </c>
      <c r="E706" s="472"/>
      <c r="F706" s="472"/>
      <c r="G706" s="689"/>
      <c r="H706" s="448"/>
      <c r="I706" s="448"/>
      <c r="J706" s="448"/>
      <c r="K706" s="448"/>
      <c r="L706" s="448"/>
    </row>
    <row r="707" spans="1:12">
      <c r="A707" s="514">
        <v>212110203</v>
      </c>
      <c r="B707" s="98"/>
      <c r="C707" s="68" t="s">
        <v>356</v>
      </c>
      <c r="D707" s="64">
        <f>+D708</f>
        <v>1000000</v>
      </c>
      <c r="E707" s="472"/>
      <c r="F707" s="472"/>
      <c r="G707" s="689"/>
      <c r="H707" s="448"/>
      <c r="I707" s="448"/>
      <c r="J707" s="448"/>
      <c r="K707" s="448"/>
      <c r="L707" s="448"/>
    </row>
    <row r="708" spans="1:12" ht="15">
      <c r="A708" s="516"/>
      <c r="B708" s="641">
        <v>1101</v>
      </c>
      <c r="C708" s="642" t="s">
        <v>754</v>
      </c>
      <c r="D708" s="698">
        <v>1000000</v>
      </c>
      <c r="E708" s="472"/>
      <c r="F708" s="472"/>
      <c r="G708" s="689"/>
      <c r="H708" s="448"/>
      <c r="I708" s="448"/>
      <c r="J708" s="448"/>
      <c r="K708" s="448"/>
      <c r="L708" s="448"/>
    </row>
    <row r="709" spans="1:12">
      <c r="A709" s="514">
        <v>212110204</v>
      </c>
      <c r="B709" s="98"/>
      <c r="C709" s="66" t="s">
        <v>357</v>
      </c>
      <c r="D709" s="64">
        <f>+D710</f>
        <v>600000</v>
      </c>
      <c r="E709" s="472"/>
      <c r="F709" s="472"/>
      <c r="G709" s="689"/>
      <c r="H709" s="448"/>
      <c r="I709" s="448"/>
      <c r="J709" s="448"/>
      <c r="K709" s="448"/>
      <c r="L709" s="448"/>
    </row>
    <row r="710" spans="1:12" ht="15.75" thickBot="1">
      <c r="A710" s="520"/>
      <c r="B710" s="637">
        <v>1101</v>
      </c>
      <c r="C710" s="638" t="s">
        <v>754</v>
      </c>
      <c r="D710" s="701">
        <v>600000</v>
      </c>
      <c r="E710" s="472"/>
      <c r="F710" s="472"/>
      <c r="G710" s="689"/>
      <c r="H710" s="448"/>
      <c r="I710" s="448"/>
      <c r="J710" s="448"/>
      <c r="K710" s="448"/>
      <c r="L710" s="448"/>
    </row>
    <row r="711" spans="1:12">
      <c r="A711" s="513">
        <v>2121103</v>
      </c>
      <c r="B711" s="103"/>
      <c r="C711" s="68" t="s">
        <v>10</v>
      </c>
      <c r="D711" s="79">
        <f>+D712</f>
        <v>1000000</v>
      </c>
      <c r="E711" s="472"/>
      <c r="F711" s="472"/>
      <c r="G711" s="689"/>
      <c r="H711" s="448"/>
      <c r="I711" s="448"/>
      <c r="J711" s="448"/>
      <c r="K711" s="448"/>
      <c r="L711" s="448"/>
    </row>
    <row r="712" spans="1:12" ht="15">
      <c r="A712" s="513"/>
      <c r="B712" s="641">
        <v>1101</v>
      </c>
      <c r="C712" s="642" t="s">
        <v>754</v>
      </c>
      <c r="D712" s="697">
        <v>1000000</v>
      </c>
      <c r="E712" s="472"/>
      <c r="F712" s="472"/>
      <c r="G712" s="689"/>
      <c r="H712" s="448"/>
      <c r="I712" s="448"/>
      <c r="J712" s="448"/>
      <c r="K712" s="448"/>
      <c r="L712" s="448"/>
    </row>
    <row r="713" spans="1:12">
      <c r="A713" s="514">
        <v>2121104</v>
      </c>
      <c r="B713" s="98"/>
      <c r="C713" s="66" t="s">
        <v>358</v>
      </c>
      <c r="D713" s="64">
        <f>+D714</f>
        <v>700000</v>
      </c>
      <c r="E713" s="472"/>
      <c r="F713" s="472"/>
      <c r="G713" s="689"/>
      <c r="H713" s="448"/>
      <c r="I713" s="448"/>
      <c r="J713" s="448"/>
      <c r="K713" s="448"/>
      <c r="L713" s="448"/>
    </row>
    <row r="714" spans="1:12" ht="15">
      <c r="A714" s="514"/>
      <c r="B714" s="641">
        <v>1101</v>
      </c>
      <c r="C714" s="642" t="s">
        <v>754</v>
      </c>
      <c r="D714" s="695">
        <v>700000</v>
      </c>
      <c r="E714" s="472"/>
      <c r="F714" s="472"/>
      <c r="G714" s="689"/>
      <c r="H714" s="448"/>
      <c r="I714" s="448"/>
      <c r="J714" s="448"/>
      <c r="K714" s="448"/>
      <c r="L714" s="448"/>
    </row>
    <row r="715" spans="1:12">
      <c r="A715" s="514">
        <v>2121105</v>
      </c>
      <c r="B715" s="98"/>
      <c r="C715" s="66" t="s">
        <v>14</v>
      </c>
      <c r="D715" s="64">
        <f>+D716</f>
        <v>1200000</v>
      </c>
      <c r="E715" s="472"/>
      <c r="F715" s="472"/>
      <c r="G715" s="689"/>
      <c r="H715" s="448"/>
      <c r="I715" s="448"/>
      <c r="J715" s="448"/>
      <c r="K715" s="448"/>
      <c r="L715" s="448"/>
    </row>
    <row r="716" spans="1:12" ht="15.75" thickBot="1">
      <c r="A716" s="516"/>
      <c r="B716" s="641">
        <v>1101</v>
      </c>
      <c r="C716" s="642" t="s">
        <v>754</v>
      </c>
      <c r="D716" s="698">
        <v>1200000</v>
      </c>
      <c r="E716" s="472"/>
      <c r="F716" s="472"/>
      <c r="G716" s="689"/>
      <c r="H716" s="448"/>
      <c r="I716" s="448"/>
      <c r="J716" s="448"/>
      <c r="K716" s="448"/>
      <c r="L716" s="448"/>
    </row>
    <row r="717" spans="1:12" ht="17.25" thickBot="1">
      <c r="A717" s="547" t="s">
        <v>373</v>
      </c>
      <c r="B717" s="104"/>
      <c r="C717" s="71" t="s">
        <v>835</v>
      </c>
      <c r="D717" s="84">
        <f>+D718+D720</f>
        <v>123855000</v>
      </c>
      <c r="E717" s="472"/>
      <c r="F717" s="472"/>
      <c r="G717" s="689"/>
      <c r="H717" s="448"/>
      <c r="I717" s="448"/>
      <c r="J717" s="448"/>
      <c r="K717" s="448"/>
      <c r="L717" s="448"/>
    </row>
    <row r="718" spans="1:12">
      <c r="A718" s="514">
        <v>2121201</v>
      </c>
      <c r="B718" s="103"/>
      <c r="C718" s="66" t="s">
        <v>18</v>
      </c>
      <c r="D718" s="79">
        <f>+D719</f>
        <v>12000000</v>
      </c>
      <c r="E718" s="472"/>
      <c r="F718" s="472"/>
      <c r="G718" s="689"/>
      <c r="H718" s="448"/>
      <c r="I718" s="448"/>
      <c r="J718" s="448"/>
      <c r="K718" s="448"/>
      <c r="L718" s="448"/>
    </row>
    <row r="719" spans="1:12" ht="15">
      <c r="A719" s="514"/>
      <c r="B719" s="641">
        <v>1101</v>
      </c>
      <c r="C719" s="642" t="s">
        <v>754</v>
      </c>
      <c r="D719" s="697">
        <v>12000000</v>
      </c>
      <c r="E719" s="472"/>
      <c r="F719" s="472"/>
      <c r="G719" s="689"/>
      <c r="H719" s="448"/>
      <c r="I719" s="448"/>
      <c r="J719" s="448"/>
      <c r="K719" s="448"/>
      <c r="L719" s="448"/>
    </row>
    <row r="720" spans="1:12">
      <c r="A720" s="514">
        <v>2121202</v>
      </c>
      <c r="B720" s="98"/>
      <c r="C720" s="66" t="s">
        <v>60</v>
      </c>
      <c r="D720" s="64">
        <f>+D721</f>
        <v>111855000</v>
      </c>
      <c r="E720" s="472"/>
      <c r="F720" s="472"/>
      <c r="G720" s="689"/>
      <c r="H720" s="448"/>
      <c r="I720" s="448"/>
      <c r="J720" s="448"/>
      <c r="K720" s="448"/>
      <c r="L720" s="448"/>
    </row>
    <row r="721" spans="1:12" ht="15.75" thickBot="1">
      <c r="A721" s="516"/>
      <c r="B721" s="641">
        <v>1101</v>
      </c>
      <c r="C721" s="642" t="s">
        <v>754</v>
      </c>
      <c r="D721" s="698">
        <v>111855000</v>
      </c>
      <c r="E721" s="472"/>
      <c r="F721" s="472"/>
      <c r="G721" s="689"/>
      <c r="H721" s="448"/>
      <c r="I721" s="448"/>
      <c r="J721" s="448"/>
      <c r="K721" s="448"/>
      <c r="L721" s="448"/>
    </row>
    <row r="722" spans="1:12" ht="17.25" thickBot="1">
      <c r="A722" s="509">
        <v>21213</v>
      </c>
      <c r="B722" s="104"/>
      <c r="C722" s="71" t="s">
        <v>836</v>
      </c>
      <c r="D722" s="84">
        <f>+D723+D732</f>
        <v>5045000</v>
      </c>
      <c r="E722" s="472"/>
      <c r="F722" s="472"/>
      <c r="G722" s="689"/>
      <c r="H722" s="448"/>
      <c r="I722" s="448"/>
      <c r="J722" s="448"/>
      <c r="K722" s="448"/>
      <c r="L722" s="448"/>
    </row>
    <row r="723" spans="1:12" ht="17.25" thickBot="1">
      <c r="A723" s="509">
        <v>212132</v>
      </c>
      <c r="B723" s="104"/>
      <c r="C723" s="71" t="s">
        <v>345</v>
      </c>
      <c r="D723" s="84">
        <f>+D724</f>
        <v>3400000</v>
      </c>
      <c r="E723" s="472"/>
      <c r="F723" s="472"/>
      <c r="G723" s="689"/>
      <c r="H723" s="448"/>
      <c r="I723" s="448"/>
      <c r="J723" s="448"/>
      <c r="K723" s="448"/>
      <c r="L723" s="448"/>
    </row>
    <row r="724" spans="1:12" ht="17.25" thickBot="1">
      <c r="A724" s="509">
        <v>2121321</v>
      </c>
      <c r="B724" s="104"/>
      <c r="C724" s="71" t="s">
        <v>600</v>
      </c>
      <c r="D724" s="84">
        <f>+D725+D728+D730</f>
        <v>3400000</v>
      </c>
      <c r="E724" s="472"/>
      <c r="F724" s="472"/>
      <c r="G724" s="689"/>
      <c r="H724" s="448"/>
      <c r="I724" s="448"/>
      <c r="J724" s="448"/>
      <c r="K724" s="448"/>
      <c r="L724" s="448"/>
    </row>
    <row r="725" spans="1:12" ht="17.25" thickBot="1">
      <c r="A725" s="509">
        <v>212132101</v>
      </c>
      <c r="B725" s="104"/>
      <c r="C725" s="71" t="s">
        <v>601</v>
      </c>
      <c r="D725" s="84">
        <f>+D726</f>
        <v>1500000</v>
      </c>
      <c r="E725" s="472"/>
      <c r="F725" s="472"/>
      <c r="G725" s="689"/>
      <c r="H725" s="448"/>
      <c r="I725" s="448"/>
      <c r="J725" s="448"/>
      <c r="K725" s="448"/>
      <c r="L725" s="448"/>
    </row>
    <row r="726" spans="1:12">
      <c r="A726" s="513">
        <v>21213210101</v>
      </c>
      <c r="B726" s="103"/>
      <c r="C726" s="68" t="s">
        <v>374</v>
      </c>
      <c r="D726" s="79">
        <f>+D727</f>
        <v>1500000</v>
      </c>
      <c r="E726" s="472"/>
      <c r="F726" s="472"/>
      <c r="G726" s="689"/>
      <c r="H726" s="448"/>
      <c r="I726" s="448"/>
      <c r="J726" s="448"/>
      <c r="K726" s="448"/>
      <c r="L726" s="448"/>
    </row>
    <row r="727" spans="1:12" ht="15.75" thickBot="1">
      <c r="A727" s="515"/>
      <c r="B727" s="637">
        <v>1101</v>
      </c>
      <c r="C727" s="638" t="s">
        <v>754</v>
      </c>
      <c r="D727" s="701">
        <v>1500000</v>
      </c>
      <c r="E727" s="472"/>
      <c r="F727" s="472"/>
      <c r="G727" s="689"/>
      <c r="H727" s="448"/>
      <c r="I727" s="448"/>
      <c r="J727" s="448"/>
      <c r="K727" s="448"/>
      <c r="L727" s="448"/>
    </row>
    <row r="728" spans="1:12">
      <c r="A728" s="513">
        <v>212132102</v>
      </c>
      <c r="B728" s="103"/>
      <c r="C728" s="68" t="s">
        <v>22</v>
      </c>
      <c r="D728" s="79">
        <f>+D729</f>
        <v>1800000</v>
      </c>
      <c r="E728" s="472"/>
      <c r="F728" s="472"/>
      <c r="G728" s="689"/>
      <c r="H728" s="448"/>
      <c r="I728" s="448"/>
      <c r="J728" s="448"/>
      <c r="K728" s="448"/>
      <c r="L728" s="448"/>
    </row>
    <row r="729" spans="1:12" ht="15">
      <c r="A729" s="514"/>
      <c r="B729" s="641">
        <v>1101</v>
      </c>
      <c r="C729" s="642" t="s">
        <v>754</v>
      </c>
      <c r="D729" s="695">
        <v>1800000</v>
      </c>
      <c r="E729" s="472"/>
      <c r="F729" s="472"/>
      <c r="G729" s="689"/>
      <c r="H729" s="448"/>
      <c r="I729" s="448"/>
      <c r="J729" s="448"/>
      <c r="K729" s="448"/>
      <c r="L729" s="448"/>
    </row>
    <row r="730" spans="1:12">
      <c r="A730" s="514">
        <v>212132103</v>
      </c>
      <c r="B730" s="98"/>
      <c r="C730" s="66" t="s">
        <v>23</v>
      </c>
      <c r="D730" s="64">
        <f>+D731</f>
        <v>100000</v>
      </c>
      <c r="E730" s="472"/>
      <c r="F730" s="472"/>
      <c r="G730" s="689"/>
      <c r="H730" s="448"/>
      <c r="I730" s="448"/>
      <c r="J730" s="448"/>
      <c r="K730" s="448"/>
      <c r="L730" s="448"/>
    </row>
    <row r="731" spans="1:12" ht="15.75" thickBot="1">
      <c r="A731" s="514"/>
      <c r="B731" s="641">
        <v>1101</v>
      </c>
      <c r="C731" s="642" t="s">
        <v>754</v>
      </c>
      <c r="D731" s="698">
        <v>100000</v>
      </c>
      <c r="E731" s="472"/>
      <c r="F731" s="472"/>
      <c r="G731" s="689"/>
      <c r="H731" s="448"/>
      <c r="I731" s="448"/>
      <c r="J731" s="448"/>
      <c r="K731" s="448"/>
      <c r="L731" s="448"/>
    </row>
    <row r="732" spans="1:12" ht="17.25" thickBot="1">
      <c r="A732" s="509">
        <v>212133</v>
      </c>
      <c r="B732" s="104"/>
      <c r="C732" s="71" t="s">
        <v>25</v>
      </c>
      <c r="D732" s="84">
        <f>+D733+D735+D737+D739+D741</f>
        <v>1645000</v>
      </c>
      <c r="E732" s="472"/>
      <c r="F732" s="472"/>
      <c r="G732" s="689"/>
      <c r="H732" s="448"/>
      <c r="I732" s="448"/>
      <c r="J732" s="448"/>
      <c r="K732" s="448"/>
      <c r="L732" s="448"/>
    </row>
    <row r="733" spans="1:12">
      <c r="A733" s="513">
        <v>21213301</v>
      </c>
      <c r="B733" s="103"/>
      <c r="C733" s="68" t="s">
        <v>26</v>
      </c>
      <c r="D733" s="79">
        <f>+D734</f>
        <v>100000</v>
      </c>
      <c r="E733" s="472"/>
      <c r="F733" s="472"/>
      <c r="G733" s="689"/>
      <c r="H733" s="448"/>
      <c r="I733" s="448"/>
      <c r="J733" s="448"/>
      <c r="K733" s="448"/>
      <c r="L733" s="448"/>
    </row>
    <row r="734" spans="1:12" ht="15">
      <c r="A734" s="513"/>
      <c r="B734" s="641">
        <v>1101</v>
      </c>
      <c r="C734" s="642" t="s">
        <v>754</v>
      </c>
      <c r="D734" s="697">
        <v>100000</v>
      </c>
      <c r="E734" s="472"/>
      <c r="F734" s="472"/>
      <c r="G734" s="689"/>
      <c r="H734" s="448"/>
      <c r="I734" s="448"/>
      <c r="J734" s="448"/>
      <c r="K734" s="448"/>
      <c r="L734" s="448"/>
    </row>
    <row r="735" spans="1:12">
      <c r="A735" s="514">
        <v>21213302</v>
      </c>
      <c r="B735" s="98"/>
      <c r="C735" s="66" t="s">
        <v>27</v>
      </c>
      <c r="D735" s="64">
        <f>+D736</f>
        <v>500000</v>
      </c>
      <c r="E735" s="472"/>
      <c r="F735" s="472"/>
      <c r="G735" s="689"/>
      <c r="H735" s="448"/>
      <c r="I735" s="448"/>
      <c r="J735" s="448"/>
      <c r="K735" s="448"/>
      <c r="L735" s="448"/>
    </row>
    <row r="736" spans="1:12" ht="15">
      <c r="A736" s="514"/>
      <c r="B736" s="641">
        <v>1101</v>
      </c>
      <c r="C736" s="642" t="s">
        <v>754</v>
      </c>
      <c r="D736" s="695">
        <v>500000</v>
      </c>
      <c r="E736" s="472"/>
      <c r="F736" s="472"/>
      <c r="G736" s="689"/>
      <c r="H736" s="448"/>
      <c r="I736" s="448"/>
      <c r="J736" s="448"/>
      <c r="K736" s="448"/>
      <c r="L736" s="448"/>
    </row>
    <row r="737" spans="1:12">
      <c r="A737" s="514">
        <v>21213303</v>
      </c>
      <c r="B737" s="98"/>
      <c r="C737" s="66" t="s">
        <v>28</v>
      </c>
      <c r="D737" s="64">
        <f>+D738</f>
        <v>100000</v>
      </c>
      <c r="E737" s="472"/>
      <c r="F737" s="472"/>
      <c r="G737" s="689"/>
      <c r="H737" s="448"/>
      <c r="I737" s="448"/>
      <c r="J737" s="448"/>
      <c r="K737" s="448"/>
      <c r="L737" s="448"/>
    </row>
    <row r="738" spans="1:12" ht="15">
      <c r="A738" s="514"/>
      <c r="B738" s="641">
        <v>1101</v>
      </c>
      <c r="C738" s="642" t="s">
        <v>754</v>
      </c>
      <c r="D738" s="695">
        <v>100000</v>
      </c>
      <c r="E738" s="472"/>
      <c r="F738" s="472"/>
      <c r="G738" s="689"/>
      <c r="H738" s="448"/>
      <c r="I738" s="448"/>
      <c r="J738" s="448"/>
      <c r="K738" s="448"/>
      <c r="L738" s="448"/>
    </row>
    <row r="739" spans="1:12">
      <c r="A739" s="514">
        <v>21213304</v>
      </c>
      <c r="B739" s="98"/>
      <c r="C739" s="66" t="s">
        <v>29</v>
      </c>
      <c r="D739" s="64">
        <f>+D740</f>
        <v>800000</v>
      </c>
      <c r="E739" s="472"/>
      <c r="F739" s="472"/>
      <c r="G739" s="689"/>
      <c r="H739" s="448"/>
      <c r="I739" s="448"/>
      <c r="J739" s="448"/>
      <c r="K739" s="448"/>
      <c r="L739" s="448"/>
    </row>
    <row r="740" spans="1:12" ht="15">
      <c r="A740" s="514"/>
      <c r="B740" s="641">
        <v>1101</v>
      </c>
      <c r="C740" s="642" t="s">
        <v>754</v>
      </c>
      <c r="D740" s="695">
        <v>800000</v>
      </c>
      <c r="E740" s="472"/>
      <c r="F740" s="472"/>
      <c r="G740" s="689"/>
      <c r="H740" s="448"/>
      <c r="I740" s="448"/>
      <c r="J740" s="448"/>
      <c r="K740" s="448"/>
      <c r="L740" s="448"/>
    </row>
    <row r="741" spans="1:12">
      <c r="A741" s="514">
        <v>21213305</v>
      </c>
      <c r="B741" s="98"/>
      <c r="C741" s="66" t="s">
        <v>30</v>
      </c>
      <c r="D741" s="64">
        <f>+D742</f>
        <v>145000</v>
      </c>
      <c r="E741" s="472"/>
      <c r="F741" s="472"/>
      <c r="G741" s="689"/>
      <c r="H741" s="448"/>
      <c r="I741" s="448"/>
      <c r="J741" s="448"/>
      <c r="K741" s="448"/>
      <c r="L741" s="448"/>
    </row>
    <row r="742" spans="1:12" ht="15.75" thickBot="1">
      <c r="A742" s="534"/>
      <c r="B742" s="670">
        <v>1101</v>
      </c>
      <c r="C742" s="703" t="s">
        <v>754</v>
      </c>
      <c r="D742" s="702">
        <v>145000</v>
      </c>
      <c r="E742" s="472"/>
      <c r="F742" s="472"/>
      <c r="G742" s="689"/>
      <c r="H742" s="448"/>
      <c r="I742" s="448"/>
      <c r="J742" s="448"/>
      <c r="K742" s="448"/>
      <c r="L742" s="448"/>
    </row>
    <row r="743" spans="1:12" ht="18" thickTop="1" thickBot="1">
      <c r="A743" s="820">
        <v>2122</v>
      </c>
      <c r="B743" s="821"/>
      <c r="C743" s="822" t="s">
        <v>163</v>
      </c>
      <c r="D743" s="823">
        <f>+D744+D747</f>
        <v>11600000</v>
      </c>
      <c r="E743" s="472"/>
      <c r="F743" s="472"/>
      <c r="G743" s="689"/>
      <c r="H743" s="448"/>
      <c r="I743" s="448"/>
      <c r="J743" s="448"/>
      <c r="K743" s="448"/>
      <c r="L743" s="448"/>
    </row>
    <row r="744" spans="1:12" ht="18" thickTop="1" thickBot="1">
      <c r="A744" s="512">
        <v>21221</v>
      </c>
      <c r="B744" s="114"/>
      <c r="C744" s="115" t="s">
        <v>34</v>
      </c>
      <c r="D744" s="116">
        <f>+D745</f>
        <v>3000000</v>
      </c>
      <c r="E744" s="472"/>
      <c r="F744" s="472"/>
      <c r="G744" s="689"/>
      <c r="H744" s="448"/>
      <c r="I744" s="448"/>
      <c r="J744" s="448"/>
      <c r="K744" s="448"/>
      <c r="L744" s="448"/>
    </row>
    <row r="745" spans="1:12">
      <c r="A745" s="514">
        <v>2122101</v>
      </c>
      <c r="B745" s="99"/>
      <c r="C745" s="66" t="s">
        <v>36</v>
      </c>
      <c r="D745" s="64">
        <f>+D746</f>
        <v>3000000</v>
      </c>
      <c r="E745" s="472"/>
      <c r="F745" s="472"/>
      <c r="G745" s="689"/>
      <c r="H745" s="448"/>
      <c r="I745" s="448"/>
      <c r="J745" s="448"/>
      <c r="K745" s="448"/>
      <c r="L745" s="448"/>
    </row>
    <row r="746" spans="1:12" ht="17.25" thickBot="1">
      <c r="A746" s="520"/>
      <c r="B746" s="641">
        <v>1101</v>
      </c>
      <c r="C746" s="642" t="s">
        <v>754</v>
      </c>
      <c r="D746" s="123">
        <v>3000000</v>
      </c>
      <c r="E746" s="472"/>
      <c r="F746" s="472"/>
      <c r="G746" s="689"/>
      <c r="H746" s="448"/>
      <c r="I746" s="448"/>
      <c r="J746" s="448"/>
      <c r="K746" s="448"/>
      <c r="L746" s="448"/>
    </row>
    <row r="747" spans="1:12" ht="17.25" thickBot="1">
      <c r="A747" s="509">
        <v>21222</v>
      </c>
      <c r="B747" s="104"/>
      <c r="C747" s="71" t="s">
        <v>38</v>
      </c>
      <c r="D747" s="84">
        <f>+D748+D750+D752+D754+D756+D759+D761</f>
        <v>8600000</v>
      </c>
      <c r="E747" s="472"/>
      <c r="F747" s="472"/>
      <c r="G747" s="689"/>
      <c r="H747" s="448"/>
      <c r="I747" s="448"/>
      <c r="J747" s="448"/>
      <c r="K747" s="448"/>
      <c r="L747" s="448"/>
    </row>
    <row r="748" spans="1:12">
      <c r="A748" s="518">
        <v>2122201</v>
      </c>
      <c r="B748" s="124"/>
      <c r="C748" s="75" t="s">
        <v>39</v>
      </c>
      <c r="D748" s="118">
        <f>+D749</f>
        <v>2500000</v>
      </c>
      <c r="E748" s="472"/>
      <c r="F748" s="472"/>
      <c r="G748" s="689"/>
      <c r="H748" s="448"/>
      <c r="I748" s="448"/>
      <c r="J748" s="448"/>
      <c r="K748" s="448"/>
      <c r="L748" s="448"/>
    </row>
    <row r="749" spans="1:12" ht="15">
      <c r="A749" s="513"/>
      <c r="B749" s="641">
        <v>1101</v>
      </c>
      <c r="C749" s="642" t="s">
        <v>754</v>
      </c>
      <c r="D749" s="697">
        <v>2500000</v>
      </c>
      <c r="E749" s="472"/>
      <c r="F749" s="472"/>
      <c r="G749" s="689"/>
      <c r="H749" s="448"/>
      <c r="I749" s="448"/>
      <c r="J749" s="448"/>
      <c r="K749" s="448"/>
      <c r="L749" s="448"/>
    </row>
    <row r="750" spans="1:12">
      <c r="A750" s="513">
        <v>2122202</v>
      </c>
      <c r="B750" s="110"/>
      <c r="C750" s="68" t="s">
        <v>375</v>
      </c>
      <c r="D750" s="79">
        <f>+D751</f>
        <v>1000000</v>
      </c>
      <c r="E750" s="472"/>
      <c r="F750" s="472"/>
      <c r="G750" s="689"/>
      <c r="H750" s="448"/>
      <c r="I750" s="448"/>
      <c r="J750" s="448"/>
      <c r="K750" s="448"/>
      <c r="L750" s="448"/>
    </row>
    <row r="751" spans="1:12" ht="15">
      <c r="A751" s="513"/>
      <c r="B751" s="641">
        <v>1101</v>
      </c>
      <c r="C751" s="642" t="s">
        <v>754</v>
      </c>
      <c r="D751" s="697">
        <v>1000000</v>
      </c>
      <c r="E751" s="472"/>
      <c r="F751" s="472"/>
      <c r="G751" s="689"/>
      <c r="H751" s="448"/>
      <c r="I751" s="448"/>
      <c r="J751" s="448"/>
      <c r="K751" s="448"/>
      <c r="L751" s="448"/>
    </row>
    <row r="752" spans="1:12">
      <c r="A752" s="513">
        <v>2122203</v>
      </c>
      <c r="B752" s="110"/>
      <c r="C752" s="68" t="s">
        <v>376</v>
      </c>
      <c r="D752" s="79">
        <f>+D753</f>
        <v>500000</v>
      </c>
      <c r="E752" s="472"/>
      <c r="F752" s="472"/>
      <c r="G752" s="689"/>
      <c r="H752" s="448"/>
      <c r="I752" s="448"/>
      <c r="J752" s="448"/>
      <c r="K752" s="448"/>
      <c r="L752" s="448"/>
    </row>
    <row r="753" spans="1:12" ht="15">
      <c r="A753" s="514"/>
      <c r="B753" s="641">
        <v>1101</v>
      </c>
      <c r="C753" s="642" t="s">
        <v>754</v>
      </c>
      <c r="D753" s="695">
        <v>500000</v>
      </c>
      <c r="E753" s="472"/>
      <c r="F753" s="472"/>
      <c r="G753" s="689"/>
      <c r="H753" s="448"/>
      <c r="I753" s="448"/>
      <c r="J753" s="448"/>
      <c r="K753" s="448"/>
      <c r="L753" s="448"/>
    </row>
    <row r="754" spans="1:12">
      <c r="A754" s="513">
        <v>2122204</v>
      </c>
      <c r="B754" s="110"/>
      <c r="C754" s="68" t="s">
        <v>1048</v>
      </c>
      <c r="D754" s="79">
        <f>+D755</f>
        <v>300000</v>
      </c>
      <c r="E754" s="472"/>
      <c r="F754" s="472"/>
      <c r="G754" s="689"/>
      <c r="H754" s="448"/>
      <c r="I754" s="448"/>
      <c r="J754" s="448"/>
      <c r="K754" s="448"/>
      <c r="L754" s="448"/>
    </row>
    <row r="755" spans="1:12" ht="15.75" thickBot="1">
      <c r="A755" s="520"/>
      <c r="B755" s="641">
        <v>1101</v>
      </c>
      <c r="C755" s="642" t="s">
        <v>754</v>
      </c>
      <c r="D755" s="699">
        <v>300000</v>
      </c>
      <c r="E755" s="472"/>
      <c r="F755" s="472"/>
      <c r="G755" s="689"/>
      <c r="H755" s="448"/>
      <c r="I755" s="448"/>
      <c r="J755" s="448"/>
      <c r="K755" s="448"/>
      <c r="L755" s="448"/>
    </row>
    <row r="756" spans="1:12" ht="17.25" thickBot="1">
      <c r="A756" s="509">
        <v>2122205</v>
      </c>
      <c r="B756" s="104"/>
      <c r="C756" s="71" t="s">
        <v>40</v>
      </c>
      <c r="D756" s="84">
        <f>+D757</f>
        <v>300000</v>
      </c>
      <c r="E756" s="472"/>
      <c r="F756" s="472"/>
      <c r="G756" s="689"/>
      <c r="H756" s="448"/>
      <c r="I756" s="448"/>
      <c r="J756" s="448"/>
      <c r="K756" s="448"/>
      <c r="L756" s="448"/>
    </row>
    <row r="757" spans="1:12">
      <c r="A757" s="513">
        <v>212220501</v>
      </c>
      <c r="B757" s="98"/>
      <c r="C757" s="66" t="s">
        <v>62</v>
      </c>
      <c r="D757" s="64">
        <f>+D758</f>
        <v>300000</v>
      </c>
      <c r="E757" s="472"/>
      <c r="F757" s="472"/>
      <c r="G757" s="689"/>
      <c r="H757" s="448"/>
      <c r="I757" s="448"/>
      <c r="J757" s="448"/>
      <c r="K757" s="448"/>
      <c r="L757" s="448"/>
    </row>
    <row r="758" spans="1:12" ht="15.75" thickBot="1">
      <c r="A758" s="520"/>
      <c r="B758" s="637">
        <v>1101</v>
      </c>
      <c r="C758" s="638" t="s">
        <v>754</v>
      </c>
      <c r="D758" s="699">
        <v>300000</v>
      </c>
      <c r="E758" s="472"/>
      <c r="F758" s="472"/>
      <c r="G758" s="689"/>
      <c r="H758" s="448"/>
      <c r="I758" s="448"/>
      <c r="J758" s="448"/>
      <c r="K758" s="448"/>
      <c r="L758" s="448"/>
    </row>
    <row r="759" spans="1:12">
      <c r="A759" s="513">
        <v>2122206</v>
      </c>
      <c r="B759" s="98"/>
      <c r="C759" s="66" t="s">
        <v>50</v>
      </c>
      <c r="D759" s="64">
        <f>+D760</f>
        <v>1500000</v>
      </c>
      <c r="E759" s="472"/>
      <c r="F759" s="472"/>
      <c r="G759" s="689"/>
      <c r="H759" s="448"/>
      <c r="I759" s="448"/>
      <c r="J759" s="448"/>
      <c r="K759" s="448"/>
      <c r="L759" s="448"/>
    </row>
    <row r="760" spans="1:12" ht="15">
      <c r="A760" s="514"/>
      <c r="B760" s="641">
        <v>1101</v>
      </c>
      <c r="C760" s="642" t="s">
        <v>754</v>
      </c>
      <c r="D760" s="698">
        <v>1500000</v>
      </c>
      <c r="E760" s="472"/>
      <c r="F760" s="472"/>
      <c r="G760" s="689"/>
      <c r="H760" s="448"/>
      <c r="I760" s="448"/>
      <c r="J760" s="448"/>
      <c r="K760" s="448"/>
      <c r="L760" s="448"/>
    </row>
    <row r="761" spans="1:12">
      <c r="A761" s="513">
        <v>2122207</v>
      </c>
      <c r="B761" s="113"/>
      <c r="C761" s="102" t="s">
        <v>51</v>
      </c>
      <c r="D761" s="82">
        <f>+D762</f>
        <v>2500000</v>
      </c>
      <c r="E761" s="472"/>
      <c r="F761" s="472"/>
      <c r="G761" s="689"/>
      <c r="H761" s="448"/>
      <c r="I761" s="448"/>
      <c r="J761" s="448"/>
      <c r="K761" s="448"/>
      <c r="L761" s="448"/>
    </row>
    <row r="762" spans="1:12" ht="15.75" thickBot="1">
      <c r="A762" s="516"/>
      <c r="B762" s="641">
        <v>1101</v>
      </c>
      <c r="C762" s="642" t="s">
        <v>754</v>
      </c>
      <c r="D762" s="698">
        <v>2500000</v>
      </c>
      <c r="E762" s="472"/>
      <c r="F762" s="472"/>
      <c r="G762" s="689"/>
      <c r="H762" s="448"/>
      <c r="I762" s="448"/>
      <c r="J762" s="448"/>
      <c r="K762" s="448"/>
      <c r="L762" s="448"/>
    </row>
    <row r="763" spans="1:12" ht="17.25" thickBot="1">
      <c r="A763" s="547" t="s">
        <v>64</v>
      </c>
      <c r="B763" s="119"/>
      <c r="C763" s="71" t="s">
        <v>918</v>
      </c>
      <c r="D763" s="84">
        <f>+D764</f>
        <v>500000</v>
      </c>
      <c r="E763" s="472"/>
      <c r="F763" s="472"/>
      <c r="G763" s="689"/>
      <c r="H763" s="448"/>
      <c r="I763" s="448"/>
      <c r="J763" s="448"/>
      <c r="K763" s="448"/>
      <c r="L763" s="448"/>
    </row>
    <row r="764" spans="1:12">
      <c r="A764" s="551" t="s">
        <v>377</v>
      </c>
      <c r="B764" s="117"/>
      <c r="C764" s="221" t="s">
        <v>378</v>
      </c>
      <c r="D764" s="118">
        <f>+D765</f>
        <v>500000</v>
      </c>
      <c r="E764" s="472"/>
      <c r="F764" s="472"/>
      <c r="G764" s="472"/>
      <c r="H764" s="448"/>
      <c r="I764" s="448"/>
      <c r="J764" s="448"/>
      <c r="K764" s="448"/>
      <c r="L764" s="448"/>
    </row>
    <row r="765" spans="1:12" ht="15.75" thickBot="1">
      <c r="A765" s="552"/>
      <c r="B765" s="641">
        <v>1101</v>
      </c>
      <c r="C765" s="642" t="s">
        <v>754</v>
      </c>
      <c r="D765" s="702">
        <v>500000</v>
      </c>
      <c r="E765" s="472"/>
      <c r="F765" s="472"/>
      <c r="G765" s="472"/>
      <c r="H765" s="448"/>
      <c r="I765" s="448"/>
      <c r="J765" s="448"/>
      <c r="K765" s="448"/>
      <c r="L765" s="448"/>
    </row>
    <row r="766" spans="1:12" ht="18" thickTop="1" thickBot="1">
      <c r="A766" s="553" t="s">
        <v>379</v>
      </c>
      <c r="B766" s="120"/>
      <c r="C766" s="121" t="s">
        <v>914</v>
      </c>
      <c r="D766" s="452">
        <f>+D767+D821</f>
        <v>84000000</v>
      </c>
      <c r="E766" s="723"/>
      <c r="F766" s="472"/>
      <c r="G766" s="472"/>
      <c r="H766" s="448"/>
      <c r="I766" s="448"/>
      <c r="J766" s="448"/>
      <c r="K766" s="448"/>
      <c r="L766" s="448"/>
    </row>
    <row r="767" spans="1:12" ht="18" thickTop="1" thickBot="1">
      <c r="A767" s="545">
        <v>2131</v>
      </c>
      <c r="B767" s="111"/>
      <c r="C767" s="78" t="s">
        <v>59</v>
      </c>
      <c r="D767" s="112">
        <f>+D768+D790+D793</f>
        <v>83844520</v>
      </c>
      <c r="E767" s="472"/>
      <c r="F767" s="472"/>
      <c r="G767" s="689"/>
      <c r="H767" s="448"/>
      <c r="I767" s="448"/>
      <c r="J767" s="448"/>
      <c r="K767" s="448"/>
      <c r="L767" s="448"/>
    </row>
    <row r="768" spans="1:12" ht="17.25" thickBot="1">
      <c r="A768" s="509">
        <v>21311</v>
      </c>
      <c r="B768" s="104"/>
      <c r="C768" s="71" t="s">
        <v>913</v>
      </c>
      <c r="D768" s="84">
        <f>+D769+D771+D780+D782+D784+D786+D788</f>
        <v>56972885</v>
      </c>
      <c r="E768" s="472"/>
      <c r="F768" s="472"/>
      <c r="G768" s="689"/>
      <c r="H768" s="448"/>
      <c r="I768" s="448"/>
      <c r="J768" s="448"/>
      <c r="K768" s="448"/>
      <c r="L768" s="448"/>
    </row>
    <row r="769" spans="1:12">
      <c r="A769" s="518">
        <v>2131101</v>
      </c>
      <c r="B769" s="117"/>
      <c r="C769" s="75" t="s">
        <v>8</v>
      </c>
      <c r="D769" s="118">
        <f>+D770</f>
        <v>43525000</v>
      </c>
      <c r="E769" s="472"/>
      <c r="F769" s="472"/>
      <c r="G769" s="689"/>
      <c r="H769" s="448"/>
      <c r="I769" s="448"/>
      <c r="J769" s="448"/>
      <c r="K769" s="448"/>
      <c r="L769" s="448"/>
    </row>
    <row r="770" spans="1:12" ht="15.75" thickBot="1">
      <c r="A770" s="519"/>
      <c r="B770" s="641">
        <v>1101</v>
      </c>
      <c r="C770" s="642" t="s">
        <v>754</v>
      </c>
      <c r="D770" s="694">
        <v>43525000</v>
      </c>
      <c r="E770" s="472"/>
      <c r="F770" s="472"/>
      <c r="G770" s="689"/>
      <c r="H770" s="448"/>
      <c r="I770" s="448"/>
      <c r="J770" s="448"/>
      <c r="K770" s="448"/>
      <c r="L770" s="448"/>
    </row>
    <row r="771" spans="1:12" ht="17.25" thickBot="1">
      <c r="A771" s="509">
        <v>2131102</v>
      </c>
      <c r="B771" s="104"/>
      <c r="C771" s="71" t="s">
        <v>9</v>
      </c>
      <c r="D771" s="84">
        <f>+D772+D774+D776+D778</f>
        <v>4749510</v>
      </c>
      <c r="E771" s="853"/>
      <c r="F771" s="472"/>
      <c r="G771" s="689"/>
      <c r="H771" s="448"/>
      <c r="I771" s="448"/>
      <c r="J771" s="448"/>
      <c r="K771" s="448"/>
      <c r="L771" s="448"/>
    </row>
    <row r="772" spans="1:12">
      <c r="A772" s="513">
        <v>213110201</v>
      </c>
      <c r="B772" s="103"/>
      <c r="C772" s="68" t="s">
        <v>354</v>
      </c>
      <c r="D772" s="79">
        <f>+D773</f>
        <v>10</v>
      </c>
      <c r="E772" s="472"/>
      <c r="F772" s="472"/>
      <c r="G772" s="689"/>
      <c r="H772" s="448"/>
      <c r="I772" s="448"/>
      <c r="J772" s="448"/>
      <c r="K772" s="448"/>
      <c r="L772" s="448"/>
    </row>
    <row r="773" spans="1:12" ht="15">
      <c r="A773" s="513"/>
      <c r="B773" s="641">
        <v>1101</v>
      </c>
      <c r="C773" s="642" t="s">
        <v>754</v>
      </c>
      <c r="D773" s="697">
        <v>10</v>
      </c>
      <c r="E773" s="472"/>
      <c r="F773" s="472"/>
      <c r="G773" s="689"/>
      <c r="H773" s="448"/>
      <c r="I773" s="448"/>
      <c r="J773" s="448"/>
      <c r="K773" s="448"/>
      <c r="L773" s="448"/>
    </row>
    <row r="774" spans="1:12">
      <c r="A774" s="514">
        <v>213110202</v>
      </c>
      <c r="B774" s="98"/>
      <c r="C774" s="68" t="s">
        <v>355</v>
      </c>
      <c r="D774" s="64">
        <f>+D775</f>
        <v>3627000</v>
      </c>
      <c r="E774" s="472"/>
      <c r="F774" s="472"/>
      <c r="G774" s="689"/>
      <c r="H774" s="448"/>
      <c r="I774" s="448"/>
      <c r="J774" s="448"/>
      <c r="K774" s="448"/>
      <c r="L774" s="448"/>
    </row>
    <row r="775" spans="1:12" ht="15">
      <c r="A775" s="514"/>
      <c r="B775" s="641">
        <v>1101</v>
      </c>
      <c r="C775" s="642" t="s">
        <v>754</v>
      </c>
      <c r="D775" s="695">
        <v>3627000</v>
      </c>
      <c r="E775" s="472"/>
      <c r="F775" s="472"/>
      <c r="G775" s="689"/>
      <c r="H775" s="448"/>
      <c r="I775" s="448"/>
      <c r="J775" s="448"/>
      <c r="K775" s="448"/>
      <c r="L775" s="448"/>
    </row>
    <row r="776" spans="1:12">
      <c r="A776" s="514">
        <v>213110203</v>
      </c>
      <c r="B776" s="98"/>
      <c r="C776" s="68" t="s">
        <v>356</v>
      </c>
      <c r="D776" s="64">
        <f>+D777</f>
        <v>690000</v>
      </c>
      <c r="E776" s="472"/>
      <c r="F776" s="472"/>
      <c r="G776" s="689"/>
      <c r="H776" s="448"/>
      <c r="I776" s="448"/>
      <c r="J776" s="448"/>
      <c r="K776" s="448"/>
      <c r="L776" s="448"/>
    </row>
    <row r="777" spans="1:12" ht="15">
      <c r="A777" s="516"/>
      <c r="B777" s="641">
        <v>1101</v>
      </c>
      <c r="C777" s="642" t="s">
        <v>754</v>
      </c>
      <c r="D777" s="698">
        <v>690000</v>
      </c>
      <c r="E777" s="472"/>
      <c r="F777" s="472"/>
      <c r="G777" s="689"/>
      <c r="H777" s="448"/>
      <c r="I777" s="448"/>
      <c r="J777" s="448"/>
      <c r="K777" s="448"/>
      <c r="L777" s="448"/>
    </row>
    <row r="778" spans="1:12">
      <c r="A778" s="514">
        <v>213110204</v>
      </c>
      <c r="B778" s="98"/>
      <c r="C778" s="66" t="s">
        <v>357</v>
      </c>
      <c r="D778" s="64">
        <f>+D779</f>
        <v>432500</v>
      </c>
      <c r="E778" s="472"/>
      <c r="F778" s="472"/>
      <c r="G778" s="689"/>
      <c r="H778" s="448"/>
      <c r="I778" s="448"/>
      <c r="J778" s="448"/>
      <c r="K778" s="448"/>
      <c r="L778" s="448"/>
    </row>
    <row r="779" spans="1:12" ht="15.75" thickBot="1">
      <c r="A779" s="520"/>
      <c r="B779" s="637">
        <v>1101</v>
      </c>
      <c r="C779" s="638" t="s">
        <v>754</v>
      </c>
      <c r="D779" s="701">
        <v>432500</v>
      </c>
      <c r="E779" s="472"/>
      <c r="F779" s="472"/>
      <c r="G779" s="689"/>
      <c r="H779" s="448"/>
      <c r="I779" s="448"/>
      <c r="J779" s="448"/>
      <c r="K779" s="448"/>
      <c r="L779" s="448"/>
    </row>
    <row r="780" spans="1:12">
      <c r="A780" s="513">
        <v>2131103</v>
      </c>
      <c r="B780" s="103"/>
      <c r="C780" s="68" t="s">
        <v>10</v>
      </c>
      <c r="D780" s="79">
        <f>+D781</f>
        <v>825000</v>
      </c>
      <c r="E780" s="472"/>
      <c r="F780" s="472"/>
      <c r="G780" s="689"/>
      <c r="H780" s="448"/>
      <c r="I780" s="448"/>
      <c r="J780" s="448"/>
      <c r="K780" s="448"/>
      <c r="L780" s="448"/>
    </row>
    <row r="781" spans="1:12" ht="15">
      <c r="A781" s="513"/>
      <c r="B781" s="641">
        <v>1101</v>
      </c>
      <c r="C781" s="642" t="s">
        <v>754</v>
      </c>
      <c r="D781" s="697">
        <v>825000</v>
      </c>
      <c r="E781" s="472"/>
      <c r="F781" s="472"/>
      <c r="G781" s="689"/>
      <c r="H781" s="448"/>
      <c r="I781" s="448"/>
      <c r="J781" s="448"/>
      <c r="K781" s="448"/>
      <c r="L781" s="448"/>
    </row>
    <row r="782" spans="1:12">
      <c r="A782" s="514">
        <v>2131104</v>
      </c>
      <c r="B782" s="98"/>
      <c r="C782" s="66" t="s">
        <v>358</v>
      </c>
      <c r="D782" s="64">
        <f>+D783</f>
        <v>528000</v>
      </c>
      <c r="E782" s="472"/>
      <c r="F782" s="472"/>
      <c r="G782" s="689"/>
      <c r="H782" s="448"/>
      <c r="I782" s="448"/>
      <c r="J782" s="448"/>
      <c r="K782" s="448"/>
      <c r="L782" s="448"/>
    </row>
    <row r="783" spans="1:12" ht="15">
      <c r="A783" s="514"/>
      <c r="B783" s="641">
        <v>1101</v>
      </c>
      <c r="C783" s="642" t="s">
        <v>754</v>
      </c>
      <c r="D783" s="695">
        <v>528000</v>
      </c>
      <c r="E783" s="472"/>
      <c r="F783" s="472"/>
      <c r="G783" s="689"/>
      <c r="H783" s="448"/>
      <c r="I783" s="448"/>
      <c r="J783" s="448"/>
      <c r="K783" s="448"/>
      <c r="L783" s="448"/>
    </row>
    <row r="784" spans="1:12">
      <c r="A784" s="514">
        <v>2131105</v>
      </c>
      <c r="B784" s="98"/>
      <c r="C784" s="66" t="s">
        <v>13</v>
      </c>
      <c r="D784" s="64">
        <f>+D785</f>
        <v>490000</v>
      </c>
      <c r="E784" s="472"/>
      <c r="F784" s="472"/>
      <c r="G784" s="689"/>
      <c r="H784" s="448"/>
      <c r="I784" s="448"/>
      <c r="J784" s="448"/>
      <c r="K784" s="448"/>
      <c r="L784" s="448"/>
    </row>
    <row r="785" spans="1:12" ht="15">
      <c r="A785" s="514"/>
      <c r="B785" s="641">
        <v>1101</v>
      </c>
      <c r="C785" s="642" t="s">
        <v>754</v>
      </c>
      <c r="D785" s="695">
        <v>490000</v>
      </c>
      <c r="E785" s="472"/>
      <c r="F785" s="472"/>
      <c r="G785" s="689"/>
      <c r="H785" s="448"/>
      <c r="I785" s="448"/>
      <c r="J785" s="448"/>
      <c r="K785" s="448"/>
      <c r="L785" s="448"/>
    </row>
    <row r="786" spans="1:12">
      <c r="A786" s="514">
        <v>2131106</v>
      </c>
      <c r="B786" s="98"/>
      <c r="C786" s="66" t="s">
        <v>14</v>
      </c>
      <c r="D786" s="64">
        <f>+D787</f>
        <v>6075375</v>
      </c>
      <c r="E786" s="472"/>
      <c r="F786" s="472"/>
      <c r="G786" s="689"/>
      <c r="H786" s="448"/>
      <c r="I786" s="448"/>
      <c r="J786" s="448"/>
      <c r="K786" s="448"/>
      <c r="L786" s="448"/>
    </row>
    <row r="787" spans="1:12" ht="15">
      <c r="A787" s="516"/>
      <c r="B787" s="641">
        <v>1101</v>
      </c>
      <c r="C787" s="642" t="s">
        <v>754</v>
      </c>
      <c r="D787" s="698">
        <v>6075375</v>
      </c>
      <c r="E787" s="472"/>
      <c r="F787" s="472"/>
      <c r="G787" s="689"/>
      <c r="H787" s="448"/>
      <c r="I787" s="448"/>
      <c r="J787" s="448"/>
      <c r="K787" s="448"/>
      <c r="L787" s="448"/>
    </row>
    <row r="788" spans="1:12">
      <c r="A788" s="514">
        <v>2131107</v>
      </c>
      <c r="B788" s="98"/>
      <c r="C788" s="66" t="s">
        <v>12</v>
      </c>
      <c r="D788" s="64">
        <f>+D789</f>
        <v>780000</v>
      </c>
      <c r="E788" s="472"/>
      <c r="F788" s="472"/>
      <c r="G788" s="689"/>
      <c r="H788" s="448"/>
      <c r="I788" s="448"/>
      <c r="J788" s="448"/>
      <c r="K788" s="448"/>
      <c r="L788" s="448"/>
    </row>
    <row r="789" spans="1:12" ht="15.75" thickBot="1">
      <c r="A789" s="515"/>
      <c r="B789" s="641">
        <v>1101</v>
      </c>
      <c r="C789" s="642" t="s">
        <v>754</v>
      </c>
      <c r="D789" s="701">
        <v>780000</v>
      </c>
      <c r="E789" s="472"/>
      <c r="F789" s="472"/>
      <c r="G789" s="689"/>
      <c r="H789" s="448"/>
      <c r="I789" s="448"/>
      <c r="J789" s="448"/>
      <c r="K789" s="448"/>
      <c r="L789" s="448"/>
    </row>
    <row r="790" spans="1:12" ht="17.25" thickBot="1">
      <c r="A790" s="547" t="s">
        <v>380</v>
      </c>
      <c r="B790" s="104"/>
      <c r="C790" s="71" t="s">
        <v>835</v>
      </c>
      <c r="D790" s="84">
        <f>+D791</f>
        <v>8400000</v>
      </c>
      <c r="E790" s="472"/>
      <c r="F790" s="472"/>
      <c r="G790" s="689"/>
      <c r="H790" s="448"/>
      <c r="I790" s="448"/>
      <c r="J790" s="448"/>
      <c r="K790" s="448"/>
      <c r="L790" s="448"/>
    </row>
    <row r="791" spans="1:12">
      <c r="A791" s="518">
        <v>2131201</v>
      </c>
      <c r="B791" s="117"/>
      <c r="C791" s="75" t="s">
        <v>18</v>
      </c>
      <c r="D791" s="118">
        <f>+D792</f>
        <v>8400000</v>
      </c>
      <c r="E791" s="472"/>
      <c r="F791" s="472"/>
      <c r="G791" s="689"/>
      <c r="H791" s="448"/>
      <c r="I791" s="448"/>
      <c r="J791" s="448"/>
      <c r="K791" s="448"/>
      <c r="L791" s="448"/>
    </row>
    <row r="792" spans="1:12" ht="15.75" thickBot="1">
      <c r="A792" s="514"/>
      <c r="B792" s="641">
        <v>1101</v>
      </c>
      <c r="C792" s="642" t="s">
        <v>754</v>
      </c>
      <c r="D792" s="697">
        <v>8400000</v>
      </c>
      <c r="E792" s="472"/>
      <c r="F792" s="472"/>
      <c r="G792" s="689"/>
      <c r="H792" s="448"/>
      <c r="I792" s="448"/>
      <c r="J792" s="448"/>
      <c r="K792" s="448"/>
      <c r="L792" s="448"/>
    </row>
    <row r="793" spans="1:12" ht="17.25" thickBot="1">
      <c r="A793" s="509">
        <v>21313</v>
      </c>
      <c r="B793" s="104"/>
      <c r="C793" s="71" t="s">
        <v>836</v>
      </c>
      <c r="D793" s="84">
        <f>+D794+D805+D810</f>
        <v>18471635</v>
      </c>
      <c r="E793" s="472"/>
      <c r="F793" s="472"/>
      <c r="G793" s="689"/>
      <c r="H793" s="448"/>
      <c r="I793" s="448"/>
      <c r="J793" s="448"/>
      <c r="K793" s="448"/>
      <c r="L793" s="448"/>
    </row>
    <row r="794" spans="1:12" ht="17.25" thickBot="1">
      <c r="A794" s="509">
        <v>213131</v>
      </c>
      <c r="B794" s="104"/>
      <c r="C794" s="71" t="s">
        <v>344</v>
      </c>
      <c r="D794" s="84">
        <f>+D795</f>
        <v>14084625</v>
      </c>
      <c r="E794" s="472"/>
      <c r="F794" s="472"/>
      <c r="G794" s="689"/>
      <c r="H794" s="448"/>
      <c r="I794" s="448"/>
      <c r="J794" s="448"/>
      <c r="K794" s="448"/>
      <c r="L794" s="448"/>
    </row>
    <row r="795" spans="1:12" ht="17.25" thickBot="1">
      <c r="A795" s="509">
        <v>2131311</v>
      </c>
      <c r="B795" s="104"/>
      <c r="C795" s="71" t="s">
        <v>600</v>
      </c>
      <c r="D795" s="84">
        <f>+D796+D799+D801+D803</f>
        <v>14084625</v>
      </c>
      <c r="E795" s="472"/>
      <c r="F795" s="472"/>
      <c r="G795" s="689"/>
      <c r="H795" s="448"/>
      <c r="I795" s="448"/>
      <c r="J795" s="448"/>
      <c r="K795" s="448"/>
      <c r="L795" s="448"/>
    </row>
    <row r="796" spans="1:12" ht="17.25" thickBot="1">
      <c r="A796" s="509">
        <v>213131101</v>
      </c>
      <c r="B796" s="104"/>
      <c r="C796" s="71" t="s">
        <v>601</v>
      </c>
      <c r="D796" s="84">
        <f>+D797</f>
        <v>3700000</v>
      </c>
      <c r="E796" s="472"/>
      <c r="F796" s="472"/>
      <c r="G796" s="689"/>
      <c r="H796" s="448"/>
      <c r="I796" s="448"/>
      <c r="J796" s="448"/>
      <c r="K796" s="448"/>
      <c r="L796" s="448"/>
    </row>
    <row r="797" spans="1:12">
      <c r="A797" s="518">
        <v>21313110101</v>
      </c>
      <c r="B797" s="117"/>
      <c r="C797" s="75" t="s">
        <v>381</v>
      </c>
      <c r="D797" s="118">
        <f>+D798</f>
        <v>3700000</v>
      </c>
      <c r="E797" s="472"/>
      <c r="F797" s="472"/>
      <c r="G797" s="689"/>
      <c r="H797" s="448"/>
      <c r="I797" s="448"/>
      <c r="J797" s="448"/>
      <c r="K797" s="448"/>
      <c r="L797" s="448"/>
    </row>
    <row r="798" spans="1:12" ht="15.75" thickBot="1">
      <c r="A798" s="520"/>
      <c r="B798" s="637">
        <v>1101</v>
      </c>
      <c r="C798" s="638" t="s">
        <v>754</v>
      </c>
      <c r="D798" s="699">
        <v>3700000</v>
      </c>
      <c r="E798" s="472"/>
      <c r="F798" s="472"/>
      <c r="G798" s="689"/>
      <c r="H798" s="448"/>
      <c r="I798" s="448"/>
      <c r="J798" s="448"/>
      <c r="K798" s="448"/>
      <c r="L798" s="448"/>
    </row>
    <row r="799" spans="1:12">
      <c r="A799" s="513">
        <v>213131102</v>
      </c>
      <c r="B799" s="122"/>
      <c r="C799" s="68" t="s">
        <v>22</v>
      </c>
      <c r="D799" s="79">
        <f>+D800</f>
        <v>5230000</v>
      </c>
      <c r="E799" s="472"/>
      <c r="F799" s="472"/>
      <c r="G799" s="689"/>
      <c r="H799" s="448"/>
      <c r="I799" s="448"/>
      <c r="J799" s="448"/>
      <c r="K799" s="448"/>
      <c r="L799" s="448"/>
    </row>
    <row r="800" spans="1:12" ht="15">
      <c r="A800" s="513"/>
      <c r="B800" s="641">
        <v>1101</v>
      </c>
      <c r="C800" s="642" t="s">
        <v>754</v>
      </c>
      <c r="D800" s="697">
        <v>5230000</v>
      </c>
      <c r="E800" s="472"/>
      <c r="F800" s="472"/>
      <c r="G800" s="689"/>
      <c r="H800" s="448"/>
      <c r="I800" s="448"/>
      <c r="J800" s="448"/>
      <c r="K800" s="448"/>
      <c r="L800" s="448"/>
    </row>
    <row r="801" spans="1:12">
      <c r="A801" s="514">
        <v>213131103</v>
      </c>
      <c r="B801" s="98"/>
      <c r="C801" s="66" t="s">
        <v>23</v>
      </c>
      <c r="D801" s="64">
        <f>+D802</f>
        <v>230000</v>
      </c>
      <c r="E801" s="472"/>
      <c r="F801" s="472"/>
      <c r="G801" s="689"/>
      <c r="H801" s="448"/>
      <c r="I801" s="448"/>
      <c r="J801" s="448"/>
      <c r="K801" s="448"/>
      <c r="L801" s="448"/>
    </row>
    <row r="802" spans="1:12" ht="15">
      <c r="A802" s="516"/>
      <c r="B802" s="641">
        <v>1101</v>
      </c>
      <c r="C802" s="642" t="s">
        <v>754</v>
      </c>
      <c r="D802" s="698">
        <v>230000</v>
      </c>
      <c r="E802" s="472"/>
      <c r="F802" s="472"/>
      <c r="G802" s="689"/>
      <c r="H802" s="448"/>
      <c r="I802" s="448"/>
      <c r="J802" s="448"/>
      <c r="K802" s="448"/>
      <c r="L802" s="448"/>
    </row>
    <row r="803" spans="1:12">
      <c r="A803" s="514">
        <v>213131104</v>
      </c>
      <c r="B803" s="98"/>
      <c r="C803" s="66" t="s">
        <v>24</v>
      </c>
      <c r="D803" s="64">
        <f>+D804</f>
        <v>4924625</v>
      </c>
      <c r="E803" s="472"/>
      <c r="F803" s="472"/>
      <c r="G803" s="689"/>
      <c r="H803" s="448"/>
      <c r="I803" s="448"/>
      <c r="J803" s="448"/>
      <c r="K803" s="448"/>
      <c r="L803" s="448"/>
    </row>
    <row r="804" spans="1:12" ht="15.75" thickBot="1">
      <c r="A804" s="516"/>
      <c r="B804" s="641">
        <v>1101</v>
      </c>
      <c r="C804" s="642" t="s">
        <v>754</v>
      </c>
      <c r="D804" s="698">
        <v>4924625</v>
      </c>
      <c r="E804" s="472"/>
      <c r="F804" s="472"/>
      <c r="G804" s="689"/>
      <c r="H804" s="448"/>
      <c r="I804" s="448"/>
      <c r="J804" s="448"/>
      <c r="K804" s="448"/>
      <c r="L804" s="448"/>
    </row>
    <row r="805" spans="1:12" ht="17.25" thickBot="1">
      <c r="A805" s="509">
        <v>213132</v>
      </c>
      <c r="B805" s="104"/>
      <c r="C805" s="71" t="s">
        <v>345</v>
      </c>
      <c r="D805" s="84">
        <f>+D806</f>
        <v>10</v>
      </c>
      <c r="E805" s="472"/>
      <c r="F805" s="472"/>
      <c r="G805" s="689"/>
      <c r="H805" s="448"/>
      <c r="I805" s="448"/>
      <c r="J805" s="448"/>
      <c r="K805" s="448"/>
      <c r="L805" s="448"/>
    </row>
    <row r="806" spans="1:12" ht="17.25" thickBot="1">
      <c r="A806" s="509">
        <v>21313201</v>
      </c>
      <c r="B806" s="104"/>
      <c r="C806" s="71" t="s">
        <v>600</v>
      </c>
      <c r="D806" s="84">
        <f>+D807</f>
        <v>10</v>
      </c>
      <c r="E806" s="472"/>
      <c r="F806" s="472"/>
      <c r="G806" s="689"/>
      <c r="H806" s="448"/>
      <c r="I806" s="448"/>
      <c r="J806" s="448"/>
      <c r="K806" s="448"/>
      <c r="L806" s="448"/>
    </row>
    <row r="807" spans="1:12" ht="17.25" thickBot="1">
      <c r="A807" s="509">
        <v>2131320101</v>
      </c>
      <c r="B807" s="104"/>
      <c r="C807" s="71" t="s">
        <v>601</v>
      </c>
      <c r="D807" s="84">
        <f>+D808</f>
        <v>10</v>
      </c>
      <c r="E807" s="472"/>
      <c r="F807" s="472"/>
      <c r="G807" s="689"/>
      <c r="H807" s="448"/>
      <c r="I807" s="448"/>
      <c r="J807" s="448"/>
      <c r="K807" s="448"/>
      <c r="L807" s="448"/>
    </row>
    <row r="808" spans="1:12">
      <c r="A808" s="518">
        <v>213132010101</v>
      </c>
      <c r="B808" s="117"/>
      <c r="C808" s="75" t="s">
        <v>381</v>
      </c>
      <c r="D808" s="118">
        <f>+D809</f>
        <v>10</v>
      </c>
      <c r="E808" s="472"/>
      <c r="F808" s="472"/>
      <c r="G808" s="689"/>
      <c r="H808" s="448"/>
      <c r="I808" s="448"/>
      <c r="J808" s="448"/>
      <c r="K808" s="448"/>
      <c r="L808" s="448"/>
    </row>
    <row r="809" spans="1:12" ht="15.75" thickBot="1">
      <c r="A809" s="520"/>
      <c r="B809" s="641">
        <v>1101</v>
      </c>
      <c r="C809" s="642" t="s">
        <v>754</v>
      </c>
      <c r="D809" s="699">
        <v>10</v>
      </c>
      <c r="E809" s="472"/>
      <c r="F809" s="472"/>
      <c r="G809" s="689"/>
      <c r="H809" s="448"/>
      <c r="I809" s="448"/>
      <c r="J809" s="448"/>
      <c r="K809" s="448"/>
      <c r="L809" s="448"/>
    </row>
    <row r="810" spans="1:12" ht="17.25" thickBot="1">
      <c r="A810" s="509">
        <v>213133</v>
      </c>
      <c r="B810" s="104"/>
      <c r="C810" s="71" t="s">
        <v>25</v>
      </c>
      <c r="D810" s="84">
        <f>+D811+D813+D815+D817+D819</f>
        <v>4387000</v>
      </c>
      <c r="E810" s="472"/>
      <c r="F810" s="472"/>
      <c r="G810" s="689"/>
      <c r="H810" s="448"/>
      <c r="I810" s="448"/>
      <c r="J810" s="448"/>
      <c r="K810" s="448"/>
      <c r="L810" s="448"/>
    </row>
    <row r="811" spans="1:12">
      <c r="A811" s="513">
        <v>21313301</v>
      </c>
      <c r="B811" s="103"/>
      <c r="C811" s="68" t="s">
        <v>26</v>
      </c>
      <c r="D811" s="79">
        <f>+D812</f>
        <v>245000</v>
      </c>
      <c r="E811" s="472"/>
      <c r="F811" s="472"/>
      <c r="G811" s="689"/>
      <c r="H811" s="448"/>
      <c r="I811" s="448"/>
      <c r="J811" s="448"/>
      <c r="K811" s="448"/>
      <c r="L811" s="448"/>
    </row>
    <row r="812" spans="1:12" ht="15">
      <c r="A812" s="513"/>
      <c r="B812" s="641">
        <v>1101</v>
      </c>
      <c r="C812" s="642" t="s">
        <v>754</v>
      </c>
      <c r="D812" s="697">
        <v>245000</v>
      </c>
      <c r="E812" s="472"/>
      <c r="F812" s="472"/>
      <c r="G812" s="689"/>
      <c r="H812" s="448"/>
      <c r="I812" s="448"/>
      <c r="J812" s="448"/>
      <c r="K812" s="448"/>
      <c r="L812" s="448"/>
    </row>
    <row r="813" spans="1:12">
      <c r="A813" s="514">
        <v>21313302</v>
      </c>
      <c r="B813" s="98"/>
      <c r="C813" s="66" t="s">
        <v>27</v>
      </c>
      <c r="D813" s="64">
        <f>+D814</f>
        <v>1457000</v>
      </c>
      <c r="E813" s="472"/>
      <c r="F813" s="472"/>
      <c r="G813" s="689"/>
      <c r="H813" s="448"/>
      <c r="I813" s="448"/>
      <c r="J813" s="448"/>
      <c r="K813" s="448"/>
      <c r="L813" s="448"/>
    </row>
    <row r="814" spans="1:12" ht="15">
      <c r="A814" s="514"/>
      <c r="B814" s="641">
        <v>1101</v>
      </c>
      <c r="C814" s="642" t="s">
        <v>754</v>
      </c>
      <c r="D814" s="695">
        <v>1457000</v>
      </c>
      <c r="E814" s="472"/>
      <c r="F814" s="472"/>
      <c r="G814" s="689"/>
      <c r="H814" s="448"/>
      <c r="I814" s="448"/>
      <c r="J814" s="448"/>
      <c r="K814" s="448"/>
      <c r="L814" s="448"/>
    </row>
    <row r="815" spans="1:12">
      <c r="A815" s="514">
        <v>21313303</v>
      </c>
      <c r="B815" s="98"/>
      <c r="C815" s="66" t="s">
        <v>28</v>
      </c>
      <c r="D815" s="64">
        <f>+D816</f>
        <v>245000</v>
      </c>
      <c r="E815" s="472"/>
      <c r="F815" s="472"/>
      <c r="G815" s="689"/>
      <c r="H815" s="448"/>
      <c r="I815" s="448"/>
      <c r="J815" s="448"/>
      <c r="K815" s="448"/>
      <c r="L815" s="448"/>
    </row>
    <row r="816" spans="1:12" ht="15">
      <c r="A816" s="514"/>
      <c r="B816" s="641">
        <v>1101</v>
      </c>
      <c r="C816" s="642" t="s">
        <v>754</v>
      </c>
      <c r="D816" s="695">
        <v>245000</v>
      </c>
      <c r="E816" s="472"/>
      <c r="F816" s="472"/>
      <c r="G816" s="689"/>
      <c r="H816" s="448"/>
      <c r="I816" s="448"/>
      <c r="J816" s="448"/>
      <c r="K816" s="448"/>
      <c r="L816" s="448"/>
    </row>
    <row r="817" spans="1:12">
      <c r="A817" s="514">
        <v>21313304</v>
      </c>
      <c r="B817" s="98"/>
      <c r="C817" s="66" t="s">
        <v>29</v>
      </c>
      <c r="D817" s="64">
        <f>+D818</f>
        <v>1950000</v>
      </c>
      <c r="E817" s="472"/>
      <c r="F817" s="472"/>
      <c r="G817" s="689"/>
      <c r="H817" s="448"/>
      <c r="I817" s="448"/>
      <c r="J817" s="448"/>
      <c r="K817" s="448"/>
      <c r="L817" s="448"/>
    </row>
    <row r="818" spans="1:12" ht="15">
      <c r="A818" s="516"/>
      <c r="B818" s="641">
        <v>1101</v>
      </c>
      <c r="C818" s="642" t="s">
        <v>754</v>
      </c>
      <c r="D818" s="698">
        <v>1950000</v>
      </c>
      <c r="E818" s="472"/>
      <c r="F818" s="472"/>
      <c r="G818" s="689"/>
      <c r="H818" s="448"/>
      <c r="I818" s="448"/>
      <c r="J818" s="448"/>
      <c r="K818" s="448"/>
      <c r="L818" s="448"/>
    </row>
    <row r="819" spans="1:12">
      <c r="A819" s="514">
        <v>21313305</v>
      </c>
      <c r="B819" s="98"/>
      <c r="C819" s="66" t="s">
        <v>30</v>
      </c>
      <c r="D819" s="64">
        <f>+D820</f>
        <v>490000</v>
      </c>
      <c r="E819" s="472"/>
      <c r="F819" s="472"/>
      <c r="G819" s="689"/>
      <c r="H819" s="448"/>
      <c r="I819" s="448"/>
      <c r="J819" s="448"/>
      <c r="K819" s="448"/>
      <c r="L819" s="448"/>
    </row>
    <row r="820" spans="1:12" ht="15.75" thickBot="1">
      <c r="A820" s="534"/>
      <c r="B820" s="670">
        <v>1101</v>
      </c>
      <c r="C820" s="703" t="s">
        <v>754</v>
      </c>
      <c r="D820" s="702">
        <v>490000</v>
      </c>
      <c r="E820" s="472"/>
      <c r="F820" s="472"/>
      <c r="G820" s="689"/>
      <c r="H820" s="448"/>
      <c r="I820" s="448"/>
      <c r="J820" s="448"/>
      <c r="K820" s="448"/>
      <c r="L820" s="448"/>
    </row>
    <row r="821" spans="1:12" ht="18" thickTop="1" thickBot="1">
      <c r="A821" s="512">
        <v>2132</v>
      </c>
      <c r="B821" s="114"/>
      <c r="C821" s="115" t="s">
        <v>163</v>
      </c>
      <c r="D821" s="116">
        <f>+D822+D825</f>
        <v>155480</v>
      </c>
      <c r="E821" s="472"/>
      <c r="F821" s="472"/>
      <c r="G821" s="689"/>
      <c r="H821" s="448"/>
      <c r="I821" s="448"/>
      <c r="J821" s="448"/>
      <c r="K821" s="448"/>
      <c r="L821" s="448"/>
    </row>
    <row r="822" spans="1:12" ht="17.25" thickBot="1">
      <c r="A822" s="509">
        <v>21321</v>
      </c>
      <c r="B822" s="104"/>
      <c r="C822" s="71" t="s">
        <v>34</v>
      </c>
      <c r="D822" s="84">
        <f>+D823</f>
        <v>10</v>
      </c>
      <c r="E822" s="472"/>
      <c r="F822" s="472"/>
      <c r="G822" s="689"/>
      <c r="H822" s="448"/>
      <c r="I822" s="448"/>
      <c r="J822" s="448"/>
      <c r="K822" s="448"/>
      <c r="L822" s="448"/>
    </row>
    <row r="823" spans="1:12">
      <c r="A823" s="513">
        <v>2132101</v>
      </c>
      <c r="B823" s="110"/>
      <c r="C823" s="68" t="s">
        <v>36</v>
      </c>
      <c r="D823" s="79">
        <f>+D824</f>
        <v>10</v>
      </c>
      <c r="E823" s="472"/>
      <c r="F823" s="472"/>
      <c r="G823" s="689"/>
      <c r="H823" s="448"/>
      <c r="I823" s="448"/>
      <c r="J823" s="448"/>
      <c r="K823" s="448"/>
      <c r="L823" s="448"/>
    </row>
    <row r="824" spans="1:12" ht="15.75" thickBot="1">
      <c r="A824" s="520"/>
      <c r="B824" s="641">
        <v>1101</v>
      </c>
      <c r="C824" s="642" t="s">
        <v>754</v>
      </c>
      <c r="D824" s="699">
        <v>10</v>
      </c>
      <c r="E824" s="472"/>
      <c r="F824" s="472"/>
      <c r="G824" s="689"/>
      <c r="H824" s="448"/>
      <c r="I824" s="448"/>
      <c r="J824" s="448"/>
      <c r="K824" s="448"/>
      <c r="L824" s="448"/>
    </row>
    <row r="825" spans="1:12" ht="17.25" thickBot="1">
      <c r="A825" s="509">
        <v>21322</v>
      </c>
      <c r="B825" s="104"/>
      <c r="C825" s="71" t="s">
        <v>38</v>
      </c>
      <c r="D825" s="84">
        <f>+D826+D829+D831</f>
        <v>155470</v>
      </c>
      <c r="E825" s="472"/>
      <c r="F825" s="472"/>
      <c r="G825" s="689"/>
      <c r="H825" s="448"/>
      <c r="I825" s="448"/>
      <c r="J825" s="448"/>
      <c r="K825" s="448"/>
      <c r="L825" s="448"/>
    </row>
    <row r="826" spans="1:12" ht="17.25" thickBot="1">
      <c r="A826" s="509">
        <v>2132201</v>
      </c>
      <c r="B826" s="104"/>
      <c r="C826" s="71" t="s">
        <v>40</v>
      </c>
      <c r="D826" s="84">
        <f>+D827</f>
        <v>150000</v>
      </c>
      <c r="E826" s="472"/>
      <c r="F826" s="472"/>
      <c r="G826" s="689"/>
      <c r="H826" s="448"/>
      <c r="I826" s="448"/>
      <c r="J826" s="448"/>
      <c r="K826" s="448"/>
      <c r="L826" s="448"/>
    </row>
    <row r="827" spans="1:12">
      <c r="A827" s="518">
        <v>213220101</v>
      </c>
      <c r="B827" s="117"/>
      <c r="C827" s="75" t="s">
        <v>734</v>
      </c>
      <c r="D827" s="118">
        <f>+D828</f>
        <v>150000</v>
      </c>
      <c r="E827" s="472"/>
      <c r="F827" s="472"/>
      <c r="G827" s="689"/>
      <c r="H827" s="448"/>
      <c r="I827" s="448"/>
      <c r="J827" s="448"/>
      <c r="K827" s="448"/>
      <c r="L827" s="448"/>
    </row>
    <row r="828" spans="1:12" ht="15.75" thickBot="1">
      <c r="A828" s="515"/>
      <c r="B828" s="637">
        <v>1101</v>
      </c>
      <c r="C828" s="638" t="s">
        <v>754</v>
      </c>
      <c r="D828" s="701">
        <v>150000</v>
      </c>
      <c r="E828" s="472"/>
      <c r="F828" s="472"/>
      <c r="G828" s="689"/>
      <c r="H828" s="448"/>
      <c r="I828" s="448"/>
      <c r="J828" s="448"/>
      <c r="K828" s="448"/>
      <c r="L828" s="448"/>
    </row>
    <row r="829" spans="1:12">
      <c r="A829" s="513">
        <v>2132202</v>
      </c>
      <c r="B829" s="103"/>
      <c r="C829" s="68" t="s">
        <v>50</v>
      </c>
      <c r="D829" s="79">
        <f>+D830</f>
        <v>10</v>
      </c>
      <c r="E829" s="472"/>
      <c r="F829" s="472"/>
      <c r="G829" s="689"/>
      <c r="H829" s="448"/>
      <c r="I829" s="448"/>
      <c r="J829" s="448"/>
      <c r="K829" s="448"/>
      <c r="L829" s="448"/>
    </row>
    <row r="830" spans="1:12" ht="15">
      <c r="A830" s="514"/>
      <c r="B830" s="641">
        <v>1101</v>
      </c>
      <c r="C830" s="642" t="s">
        <v>754</v>
      </c>
      <c r="D830" s="698">
        <v>10</v>
      </c>
      <c r="E830" s="472"/>
      <c r="F830" s="472"/>
      <c r="G830" s="689"/>
      <c r="H830" s="448"/>
      <c r="I830" s="448"/>
      <c r="J830" s="448"/>
      <c r="K830" s="448"/>
      <c r="L830" s="448"/>
    </row>
    <row r="831" spans="1:12">
      <c r="A831" s="513">
        <v>2132203</v>
      </c>
      <c r="B831" s="113"/>
      <c r="C831" s="102" t="s">
        <v>51</v>
      </c>
      <c r="D831" s="82">
        <f>+D832</f>
        <v>5460</v>
      </c>
      <c r="E831" s="472"/>
      <c r="F831" s="472"/>
      <c r="G831" s="689"/>
      <c r="H831" s="448"/>
      <c r="I831" s="448"/>
      <c r="J831" s="448"/>
      <c r="K831" s="448"/>
      <c r="L831" s="448"/>
    </row>
    <row r="832" spans="1:12" ht="15.75" thickBot="1">
      <c r="A832" s="532"/>
      <c r="B832" s="670">
        <v>1101</v>
      </c>
      <c r="C832" s="703" t="s">
        <v>754</v>
      </c>
      <c r="D832" s="704">
        <v>5460</v>
      </c>
      <c r="E832" s="472"/>
      <c r="F832" s="472"/>
      <c r="G832" s="689"/>
      <c r="H832" s="448"/>
      <c r="I832" s="448"/>
      <c r="J832" s="448"/>
      <c r="K832" s="448"/>
      <c r="L832" s="448"/>
    </row>
    <row r="833" spans="1:12" ht="18" thickTop="1" thickBot="1">
      <c r="A833" s="901">
        <v>22</v>
      </c>
      <c r="B833" s="902"/>
      <c r="C833" s="903" t="s">
        <v>382</v>
      </c>
      <c r="D833" s="904">
        <f>+D834</f>
        <v>1076000000</v>
      </c>
      <c r="E833" s="472"/>
      <c r="F833" s="472"/>
      <c r="G833" s="689"/>
      <c r="H833" s="448"/>
      <c r="I833" s="448"/>
      <c r="J833" s="448"/>
      <c r="K833" s="448"/>
      <c r="L833" s="448"/>
    </row>
    <row r="834" spans="1:12" ht="17.25" thickBot="1">
      <c r="A834" s="530">
        <v>221</v>
      </c>
      <c r="B834" s="126"/>
      <c r="C834" s="127" t="s">
        <v>383</v>
      </c>
      <c r="D834" s="128">
        <f>+D835+D844</f>
        <v>1076000000</v>
      </c>
      <c r="E834" s="929"/>
      <c r="F834" s="472"/>
      <c r="G834" s="689"/>
      <c r="H834" s="448"/>
      <c r="I834" s="448"/>
      <c r="J834" s="448"/>
      <c r="K834" s="448"/>
      <c r="L834" s="448"/>
    </row>
    <row r="835" spans="1:12" ht="17.25" thickBot="1">
      <c r="A835" s="554" t="s">
        <v>384</v>
      </c>
      <c r="B835" s="134"/>
      <c r="C835" s="135" t="s">
        <v>385</v>
      </c>
      <c r="D835" s="136">
        <f>+D836+D839+D842</f>
        <v>775500000</v>
      </c>
      <c r="E835" s="472"/>
      <c r="F835" s="472"/>
      <c r="G835" s="689"/>
      <c r="H835" s="448"/>
      <c r="I835" s="448"/>
      <c r="J835" s="448"/>
      <c r="K835" s="448"/>
      <c r="L835" s="448"/>
    </row>
    <row r="836" spans="1:12">
      <c r="A836" s="555" t="s">
        <v>386</v>
      </c>
      <c r="B836" s="131"/>
      <c r="C836" s="132" t="s">
        <v>387</v>
      </c>
      <c r="D836" s="133">
        <f>SUM(D837:D838)</f>
        <v>200000000</v>
      </c>
      <c r="E836" s="472"/>
      <c r="F836" s="472"/>
      <c r="G836" s="472"/>
      <c r="H836" s="448"/>
      <c r="I836" s="448"/>
      <c r="J836" s="448"/>
      <c r="K836" s="448"/>
      <c r="L836" s="448"/>
    </row>
    <row r="837" spans="1:12" ht="15">
      <c r="A837" s="555"/>
      <c r="B837" s="705" t="s">
        <v>631</v>
      </c>
      <c r="C837" s="660" t="s">
        <v>630</v>
      </c>
      <c r="D837" s="774">
        <v>100000000</v>
      </c>
      <c r="E837" s="472"/>
      <c r="F837" s="472"/>
      <c r="G837" s="472"/>
      <c r="H837" s="448"/>
      <c r="I837" s="448"/>
      <c r="J837" s="448"/>
      <c r="K837" s="448"/>
      <c r="L837" s="448"/>
    </row>
    <row r="838" spans="1:12" ht="15">
      <c r="A838" s="555"/>
      <c r="B838" s="645">
        <v>1209</v>
      </c>
      <c r="C838" s="648" t="s">
        <v>328</v>
      </c>
      <c r="D838" s="774">
        <v>100000000</v>
      </c>
      <c r="E838" s="472"/>
      <c r="F838" s="472"/>
      <c r="G838" s="689"/>
      <c r="H838" s="448"/>
      <c r="I838" s="448"/>
      <c r="J838" s="448"/>
      <c r="K838" s="448"/>
      <c r="L838" s="448"/>
    </row>
    <row r="839" spans="1:12">
      <c r="A839" s="556" t="s">
        <v>388</v>
      </c>
      <c r="B839" s="125"/>
      <c r="C839" s="129" t="s">
        <v>389</v>
      </c>
      <c r="D839" s="130">
        <f>SUM(D840:D841)</f>
        <v>575000000</v>
      </c>
      <c r="E839" s="472"/>
      <c r="F839" s="472"/>
      <c r="G839" s="472"/>
      <c r="H839" s="448"/>
      <c r="I839" s="448"/>
      <c r="J839" s="448"/>
      <c r="K839" s="448"/>
      <c r="L839" s="448"/>
    </row>
    <row r="840" spans="1:12" ht="15">
      <c r="A840" s="556"/>
      <c r="B840" s="705" t="s">
        <v>631</v>
      </c>
      <c r="C840" s="663" t="s">
        <v>630</v>
      </c>
      <c r="D840" s="775">
        <v>200000000</v>
      </c>
      <c r="E840" s="472"/>
      <c r="F840" s="472"/>
      <c r="G840" s="472"/>
      <c r="H840" s="448"/>
      <c r="I840" s="448"/>
      <c r="J840" s="448"/>
      <c r="K840" s="448"/>
      <c r="L840" s="448"/>
    </row>
    <row r="841" spans="1:12" ht="15">
      <c r="A841" s="556"/>
      <c r="B841" s="645">
        <v>1209</v>
      </c>
      <c r="C841" s="648" t="s">
        <v>328</v>
      </c>
      <c r="D841" s="775">
        <v>375000000</v>
      </c>
      <c r="E841" s="472"/>
      <c r="F841" s="472"/>
      <c r="G841" s="472"/>
      <c r="H841" s="448"/>
      <c r="I841" s="448"/>
      <c r="J841" s="448"/>
      <c r="K841" s="448"/>
      <c r="L841" s="448"/>
    </row>
    <row r="842" spans="1:12">
      <c r="A842" s="557" t="s">
        <v>390</v>
      </c>
      <c r="B842" s="222"/>
      <c r="C842" s="223" t="s">
        <v>391</v>
      </c>
      <c r="D842" s="224">
        <f>+D843</f>
        <v>500000</v>
      </c>
      <c r="E842" s="723"/>
      <c r="F842" s="472"/>
      <c r="G842" s="689"/>
      <c r="H842" s="448"/>
      <c r="I842" s="448"/>
      <c r="J842" s="448"/>
      <c r="K842" s="448"/>
      <c r="L842" s="448"/>
    </row>
    <row r="843" spans="1:12" ht="15.75" thickBot="1">
      <c r="A843" s="845"/>
      <c r="B843" s="819" t="s">
        <v>631</v>
      </c>
      <c r="C843" s="777" t="s">
        <v>630</v>
      </c>
      <c r="D843" s="846">
        <v>500000</v>
      </c>
      <c r="E843" s="932"/>
      <c r="F843" s="472"/>
      <c r="G843" s="689"/>
      <c r="H843" s="448"/>
      <c r="I843" s="448"/>
      <c r="J843" s="448"/>
      <c r="K843" s="448"/>
      <c r="L843" s="448"/>
    </row>
    <row r="844" spans="1:12" ht="17.25" thickBot="1">
      <c r="A844" s="554">
        <v>2212</v>
      </c>
      <c r="B844" s="134"/>
      <c r="C844" s="135" t="s">
        <v>697</v>
      </c>
      <c r="D844" s="136">
        <f>+D845+D847+D849</f>
        <v>300500000</v>
      </c>
      <c r="E844" s="472"/>
      <c r="F844" s="472"/>
      <c r="G844" s="689"/>
      <c r="H844" s="448"/>
      <c r="I844" s="448"/>
      <c r="J844" s="448"/>
      <c r="K844" s="448"/>
      <c r="L844" s="448"/>
    </row>
    <row r="845" spans="1:12">
      <c r="A845" s="555">
        <v>221201</v>
      </c>
      <c r="B845" s="131"/>
      <c r="C845" s="132" t="s">
        <v>387</v>
      </c>
      <c r="D845" s="133">
        <f>+D846</f>
        <v>100000000</v>
      </c>
      <c r="E845" s="472"/>
      <c r="F845" s="472"/>
      <c r="G845" s="689"/>
      <c r="H845" s="448"/>
      <c r="I845" s="448"/>
      <c r="J845" s="448"/>
      <c r="K845" s="448"/>
      <c r="L845" s="448"/>
    </row>
    <row r="846" spans="1:12" ht="15">
      <c r="A846" s="555"/>
      <c r="B846" s="705" t="s">
        <v>631</v>
      </c>
      <c r="C846" s="660" t="s">
        <v>630</v>
      </c>
      <c r="D846" s="774">
        <v>100000000</v>
      </c>
      <c r="E846" s="472"/>
      <c r="F846" s="472"/>
      <c r="G846" s="689"/>
      <c r="H846" s="448"/>
      <c r="I846" s="448"/>
      <c r="J846" s="448"/>
      <c r="K846" s="448"/>
      <c r="L846" s="448"/>
    </row>
    <row r="847" spans="1:12">
      <c r="A847" s="556">
        <v>221202</v>
      </c>
      <c r="B847" s="125"/>
      <c r="C847" s="129" t="s">
        <v>389</v>
      </c>
      <c r="D847" s="130">
        <f>+D848</f>
        <v>200000000</v>
      </c>
      <c r="E847" s="472"/>
      <c r="F847" s="472"/>
      <c r="G847" s="689"/>
      <c r="H847" s="448"/>
      <c r="I847" s="448"/>
      <c r="J847" s="448"/>
      <c r="K847" s="448"/>
      <c r="L847" s="448"/>
    </row>
    <row r="848" spans="1:12" ht="15">
      <c r="A848" s="556"/>
      <c r="B848" s="693" t="s">
        <v>631</v>
      </c>
      <c r="C848" s="459" t="s">
        <v>630</v>
      </c>
      <c r="D848" s="775">
        <v>200000000</v>
      </c>
      <c r="E848" s="472"/>
      <c r="F848" s="472"/>
      <c r="G848" s="689"/>
      <c r="H848" s="448"/>
      <c r="I848" s="448"/>
      <c r="J848" s="448"/>
      <c r="K848" s="448"/>
      <c r="L848" s="448"/>
    </row>
    <row r="849" spans="1:12">
      <c r="A849" s="557">
        <v>221203</v>
      </c>
      <c r="B849" s="222"/>
      <c r="C849" s="223" t="s">
        <v>391</v>
      </c>
      <c r="D849" s="224">
        <f>+D850</f>
        <v>500000</v>
      </c>
      <c r="E849" s="472"/>
      <c r="F849" s="472"/>
      <c r="G849" s="689"/>
      <c r="H849" s="448"/>
      <c r="I849" s="448"/>
      <c r="J849" s="448"/>
      <c r="K849" s="448"/>
      <c r="L849" s="448"/>
    </row>
    <row r="850" spans="1:12" ht="15.75" thickBot="1">
      <c r="A850" s="557"/>
      <c r="B850" s="718" t="s">
        <v>631</v>
      </c>
      <c r="C850" s="660" t="s">
        <v>630</v>
      </c>
      <c r="D850" s="844">
        <v>500000</v>
      </c>
      <c r="E850" s="472"/>
      <c r="F850" s="472"/>
      <c r="G850" s="689"/>
      <c r="H850" s="448"/>
      <c r="I850" s="448"/>
      <c r="J850" s="448"/>
      <c r="K850" s="448"/>
      <c r="L850" s="448"/>
    </row>
    <row r="851" spans="1:12" ht="18" thickTop="1" thickBot="1">
      <c r="A851" s="558">
        <v>23</v>
      </c>
      <c r="B851" s="449"/>
      <c r="C851" s="450" t="s">
        <v>832</v>
      </c>
      <c r="D851" s="451">
        <f>+D852+D1021+D1284</f>
        <v>14865132322</v>
      </c>
      <c r="E851" s="472"/>
      <c r="F851" s="935"/>
      <c r="G851" s="689"/>
      <c r="H851" s="448"/>
      <c r="I851" s="448"/>
      <c r="J851" s="448"/>
      <c r="K851" s="448"/>
      <c r="L851" s="448"/>
    </row>
    <row r="852" spans="1:12" ht="18" thickTop="1" thickBot="1">
      <c r="A852" s="559" t="s">
        <v>392</v>
      </c>
      <c r="B852" s="146"/>
      <c r="C852" s="147" t="s">
        <v>152</v>
      </c>
      <c r="D852" s="148">
        <f>+D853+D965+D971+D977+D983+D988+D994+D999+D1004</f>
        <v>8175000000</v>
      </c>
      <c r="E852" s="472"/>
      <c r="F852" s="935"/>
      <c r="G852" s="689"/>
      <c r="H852" s="448"/>
      <c r="I852" s="448"/>
      <c r="J852" s="448"/>
      <c r="K852" s="448"/>
      <c r="L852" s="448"/>
    </row>
    <row r="853" spans="1:12" ht="17.25" thickBot="1">
      <c r="A853" s="560" t="s">
        <v>81</v>
      </c>
      <c r="B853" s="149"/>
      <c r="C853" s="150" t="s">
        <v>393</v>
      </c>
      <c r="D853" s="151">
        <f>+D854+D904+D917+D958</f>
        <v>5686078014</v>
      </c>
      <c r="E853" s="472"/>
      <c r="F853" s="472"/>
      <c r="G853" s="689"/>
      <c r="H853" s="448"/>
      <c r="I853" s="448"/>
      <c r="J853" s="448"/>
      <c r="K853" s="448"/>
      <c r="L853" s="448"/>
    </row>
    <row r="854" spans="1:12" ht="17.25" thickBot="1">
      <c r="A854" s="560" t="s">
        <v>394</v>
      </c>
      <c r="B854" s="149"/>
      <c r="C854" s="150" t="s">
        <v>274</v>
      </c>
      <c r="D854" s="151">
        <f>+D855+D857+D862+D864+D866+D868+D871+D877+D884+D886</f>
        <v>5325324481</v>
      </c>
      <c r="E854" s="472"/>
      <c r="F854" s="472"/>
      <c r="G854" s="689"/>
      <c r="H854" s="448"/>
      <c r="I854" s="448"/>
      <c r="J854" s="448"/>
      <c r="K854" s="448"/>
      <c r="L854" s="448"/>
    </row>
    <row r="855" spans="1:12">
      <c r="A855" s="564" t="s">
        <v>395</v>
      </c>
      <c r="B855" s="226"/>
      <c r="C855" s="780" t="s">
        <v>396</v>
      </c>
      <c r="D855" s="227">
        <f>+D856</f>
        <v>75000000</v>
      </c>
      <c r="E855" s="472"/>
      <c r="F855" s="472"/>
      <c r="G855" s="689"/>
      <c r="H855" s="448"/>
      <c r="I855" s="448"/>
      <c r="J855" s="448"/>
      <c r="K855" s="448"/>
      <c r="L855" s="448"/>
    </row>
    <row r="856" spans="1:12" ht="15">
      <c r="A856" s="562"/>
      <c r="B856" s="647">
        <v>71102</v>
      </c>
      <c r="C856" s="642" t="s">
        <v>276</v>
      </c>
      <c r="D856" s="707">
        <v>75000000</v>
      </c>
      <c r="E856" s="472"/>
      <c r="F856" s="472"/>
      <c r="G856" s="689"/>
      <c r="H856" s="448"/>
      <c r="I856" s="448"/>
      <c r="J856" s="448"/>
      <c r="K856" s="448"/>
      <c r="L856" s="448"/>
    </row>
    <row r="857" spans="1:12">
      <c r="A857" s="562" t="s">
        <v>397</v>
      </c>
      <c r="B857" s="154"/>
      <c r="C857" s="155" t="s">
        <v>286</v>
      </c>
      <c r="D857" s="156">
        <f>SUM(D858:D861)</f>
        <v>1503000000</v>
      </c>
      <c r="E857" s="472"/>
      <c r="F857" s="472"/>
      <c r="G857" s="689"/>
      <c r="H857" s="448"/>
      <c r="I857" s="448"/>
      <c r="J857" s="448"/>
      <c r="K857" s="448"/>
      <c r="L857" s="448"/>
    </row>
    <row r="858" spans="1:12">
      <c r="A858" s="562"/>
      <c r="B858" s="641">
        <v>1101</v>
      </c>
      <c r="C858" s="663" t="s">
        <v>754</v>
      </c>
      <c r="D858" s="156">
        <v>30000000</v>
      </c>
      <c r="E858" s="472"/>
      <c r="F858" s="472"/>
      <c r="G858" s="689"/>
      <c r="H858" s="448"/>
      <c r="I858" s="448"/>
      <c r="J858" s="448"/>
      <c r="K858" s="448"/>
      <c r="L858" s="448"/>
    </row>
    <row r="859" spans="1:12" ht="15">
      <c r="A859" s="562"/>
      <c r="B859" s="647">
        <v>71101</v>
      </c>
      <c r="C859" s="657" t="s">
        <v>279</v>
      </c>
      <c r="D859" s="707">
        <f>+D249-D863</f>
        <v>1440000000</v>
      </c>
      <c r="E859" s="472"/>
      <c r="F859" s="472"/>
      <c r="G859" s="689"/>
      <c r="H859" s="448"/>
      <c r="I859" s="448"/>
      <c r="J859" s="448"/>
      <c r="K859" s="448"/>
      <c r="L859" s="448"/>
    </row>
    <row r="860" spans="1:12" ht="15">
      <c r="A860" s="562"/>
      <c r="B860" s="647">
        <v>1207</v>
      </c>
      <c r="C860" s="659" t="s">
        <v>759</v>
      </c>
      <c r="D860" s="707">
        <v>3000000</v>
      </c>
      <c r="E860" s="472"/>
      <c r="F860" s="472"/>
      <c r="G860" s="689"/>
      <c r="H860" s="448"/>
      <c r="I860" s="448"/>
      <c r="J860" s="448"/>
      <c r="K860" s="448"/>
      <c r="L860" s="448"/>
    </row>
    <row r="861" spans="1:12" ht="15">
      <c r="A861" s="562"/>
      <c r="B861" s="659">
        <v>71402</v>
      </c>
      <c r="C861" s="459" t="s">
        <v>760</v>
      </c>
      <c r="D861" s="707">
        <v>30000000</v>
      </c>
      <c r="E861" s="472"/>
      <c r="F861" s="472"/>
      <c r="G861" s="689"/>
      <c r="H861" s="448"/>
      <c r="I861" s="448"/>
      <c r="J861" s="448"/>
      <c r="K861" s="448"/>
      <c r="L861" s="448"/>
    </row>
    <row r="862" spans="1:12">
      <c r="A862" s="562">
        <v>2311103</v>
      </c>
      <c r="B862" s="154"/>
      <c r="C862" s="155" t="s">
        <v>982</v>
      </c>
      <c r="D862" s="156">
        <f>+D863</f>
        <v>60000000</v>
      </c>
      <c r="E862" s="472"/>
      <c r="F862" s="472"/>
      <c r="G862" s="689"/>
      <c r="H862" s="448"/>
      <c r="I862" s="448"/>
      <c r="J862" s="448"/>
      <c r="K862" s="448"/>
      <c r="L862" s="448"/>
    </row>
    <row r="863" spans="1:12" ht="15">
      <c r="A863" s="562"/>
      <c r="B863" s="647">
        <v>71101</v>
      </c>
      <c r="C863" s="657" t="s">
        <v>279</v>
      </c>
      <c r="D863" s="707">
        <v>60000000</v>
      </c>
      <c r="E863" s="472"/>
      <c r="F863" s="472"/>
      <c r="G863" s="689"/>
      <c r="H863" s="448"/>
      <c r="I863" s="448"/>
      <c r="J863" s="448"/>
      <c r="K863" s="448"/>
      <c r="L863" s="448"/>
    </row>
    <row r="864" spans="1:12">
      <c r="A864" s="562">
        <v>2311104</v>
      </c>
      <c r="B864" s="154"/>
      <c r="C864" s="155" t="s">
        <v>403</v>
      </c>
      <c r="D864" s="156">
        <f>+D865</f>
        <v>0</v>
      </c>
      <c r="E864" s="472"/>
      <c r="F864" s="472"/>
      <c r="G864" s="689"/>
      <c r="H864" s="448"/>
      <c r="I864" s="448"/>
      <c r="J864" s="448"/>
      <c r="K864" s="448"/>
      <c r="L864" s="448"/>
    </row>
    <row r="865" spans="1:12" ht="15">
      <c r="A865" s="562"/>
      <c r="B865" s="647">
        <v>71101</v>
      </c>
      <c r="C865" s="657" t="s">
        <v>279</v>
      </c>
      <c r="D865" s="707">
        <f>+D251</f>
        <v>0</v>
      </c>
      <c r="E865" s="472"/>
      <c r="F865" s="472"/>
      <c r="G865" s="689"/>
      <c r="H865" s="448"/>
      <c r="I865" s="448"/>
      <c r="J865" s="448"/>
      <c r="K865" s="448"/>
      <c r="L865" s="448"/>
    </row>
    <row r="866" spans="1:12">
      <c r="A866" s="562">
        <v>2311105</v>
      </c>
      <c r="B866" s="154"/>
      <c r="C866" s="155" t="s">
        <v>281</v>
      </c>
      <c r="D866" s="156">
        <f>+D867</f>
        <v>100000000</v>
      </c>
      <c r="E866" s="472"/>
      <c r="F866" s="472"/>
      <c r="G866" s="689"/>
      <c r="H866" s="448"/>
      <c r="I866" s="448"/>
      <c r="J866" s="448"/>
      <c r="K866" s="448"/>
      <c r="L866" s="448"/>
    </row>
    <row r="867" spans="1:12" ht="15">
      <c r="A867" s="562"/>
      <c r="B867" s="647">
        <v>71104</v>
      </c>
      <c r="C867" s="652" t="s">
        <v>947</v>
      </c>
      <c r="D867" s="707">
        <f>+D255</f>
        <v>100000000</v>
      </c>
      <c r="E867" s="472"/>
      <c r="F867" s="472"/>
      <c r="G867" s="689"/>
      <c r="H867" s="448"/>
      <c r="I867" s="448"/>
      <c r="J867" s="448"/>
      <c r="K867" s="448"/>
      <c r="L867" s="448"/>
    </row>
    <row r="868" spans="1:12">
      <c r="A868" s="562">
        <v>2311106</v>
      </c>
      <c r="B868" s="154"/>
      <c r="C868" s="155" t="s">
        <v>282</v>
      </c>
      <c r="D868" s="156">
        <f>+D870+D869</f>
        <v>50000000</v>
      </c>
      <c r="E868" s="472"/>
      <c r="F868" s="472"/>
      <c r="G868" s="689"/>
      <c r="H868" s="448"/>
      <c r="I868" s="448"/>
      <c r="J868" s="448"/>
      <c r="K868" s="448"/>
      <c r="L868" s="448"/>
    </row>
    <row r="869" spans="1:12">
      <c r="A869" s="562"/>
      <c r="B869" s="659">
        <v>71402</v>
      </c>
      <c r="C869" s="459" t="s">
        <v>760</v>
      </c>
      <c r="D869" s="156">
        <v>50000000</v>
      </c>
      <c r="E869" s="472"/>
      <c r="F869" s="472"/>
      <c r="G869" s="689"/>
      <c r="H869" s="448"/>
      <c r="I869" s="448"/>
      <c r="J869" s="448"/>
      <c r="K869" s="448"/>
      <c r="L869" s="448"/>
    </row>
    <row r="870" spans="1:12" ht="15">
      <c r="A870" s="562"/>
      <c r="B870" s="647">
        <v>71101</v>
      </c>
      <c r="C870" s="657" t="s">
        <v>279</v>
      </c>
      <c r="D870" s="707">
        <v>0</v>
      </c>
      <c r="E870" s="472"/>
      <c r="F870" s="472"/>
      <c r="G870" s="689"/>
      <c r="H870" s="448"/>
      <c r="I870" s="448"/>
      <c r="J870" s="448"/>
      <c r="K870" s="448"/>
      <c r="L870" s="448"/>
    </row>
    <row r="871" spans="1:12">
      <c r="A871" s="562">
        <v>2311107</v>
      </c>
      <c r="B871" s="154"/>
      <c r="C871" s="225" t="s">
        <v>398</v>
      </c>
      <c r="D871" s="156">
        <f>SUM(D872:D876)</f>
        <v>0</v>
      </c>
      <c r="E871" s="472"/>
      <c r="F871" s="472"/>
      <c r="G871" s="689"/>
      <c r="H871" s="448"/>
      <c r="I871" s="448"/>
      <c r="J871" s="448"/>
      <c r="K871" s="448"/>
      <c r="L871" s="448"/>
    </row>
    <row r="872" spans="1:12" ht="15">
      <c r="A872" s="562"/>
      <c r="B872" s="641">
        <v>4301</v>
      </c>
      <c r="C872" s="660" t="s">
        <v>761</v>
      </c>
      <c r="D872" s="633">
        <v>0</v>
      </c>
      <c r="E872" s="472"/>
      <c r="F872" s="472"/>
      <c r="G872" s="689"/>
      <c r="H872" s="448"/>
      <c r="I872" s="448"/>
      <c r="J872" s="448"/>
      <c r="K872" s="448"/>
      <c r="L872" s="448"/>
    </row>
    <row r="873" spans="1:12" ht="15">
      <c r="A873" s="562"/>
      <c r="B873" s="641">
        <v>71301</v>
      </c>
      <c r="C873" s="660" t="s">
        <v>762</v>
      </c>
      <c r="D873" s="633">
        <v>0</v>
      </c>
      <c r="E873" s="472"/>
      <c r="F873" s="472"/>
      <c r="G873" s="689"/>
      <c r="H873" s="448"/>
      <c r="I873" s="448"/>
      <c r="J873" s="448"/>
      <c r="K873" s="448"/>
      <c r="L873" s="448"/>
    </row>
    <row r="874" spans="1:12" ht="15">
      <c r="A874" s="562"/>
      <c r="B874" s="647">
        <v>71302</v>
      </c>
      <c r="C874" s="659" t="s">
        <v>764</v>
      </c>
      <c r="D874" s="633">
        <v>0</v>
      </c>
      <c r="E874" s="472"/>
      <c r="F874" s="472"/>
      <c r="G874" s="689"/>
      <c r="H874" s="448"/>
      <c r="I874" s="448"/>
      <c r="J874" s="448"/>
      <c r="K874" s="448"/>
      <c r="L874" s="448"/>
    </row>
    <row r="875" spans="1:12" ht="15">
      <c r="A875" s="562"/>
      <c r="B875" s="647">
        <v>71303</v>
      </c>
      <c r="C875" s="660" t="s">
        <v>806</v>
      </c>
      <c r="D875" s="633">
        <v>0</v>
      </c>
      <c r="E875" s="472"/>
      <c r="F875" s="472"/>
      <c r="G875" s="689"/>
      <c r="H875" s="448"/>
      <c r="I875" s="448"/>
      <c r="J875" s="448"/>
      <c r="K875" s="448"/>
      <c r="L875" s="448"/>
    </row>
    <row r="876" spans="1:12" ht="15.75" thickBot="1">
      <c r="A876" s="837"/>
      <c r="B876" s="667">
        <v>71304</v>
      </c>
      <c r="C876" s="777" t="s">
        <v>763</v>
      </c>
      <c r="D876" s="639">
        <v>0</v>
      </c>
      <c r="E876" s="472"/>
      <c r="F876" s="472"/>
      <c r="G876" s="689"/>
      <c r="H876" s="448"/>
      <c r="I876" s="448"/>
      <c r="J876" s="448"/>
      <c r="K876" s="448"/>
      <c r="L876" s="448"/>
    </row>
    <row r="877" spans="1:12">
      <c r="A877" s="561">
        <v>2311108</v>
      </c>
      <c r="B877" s="645"/>
      <c r="C877" s="814" t="s">
        <v>952</v>
      </c>
      <c r="D877" s="640">
        <f>SUM(D878:D883)</f>
        <v>0</v>
      </c>
      <c r="E877" s="472"/>
      <c r="F877" s="472"/>
      <c r="G877" s="689"/>
      <c r="H877" s="448"/>
      <c r="I877" s="448"/>
      <c r="J877" s="448"/>
      <c r="K877" s="448"/>
      <c r="L877" s="448"/>
    </row>
    <row r="878" spans="1:12">
      <c r="A878" s="562"/>
      <c r="B878" s="647">
        <v>1418</v>
      </c>
      <c r="C878" s="814" t="s">
        <v>941</v>
      </c>
      <c r="D878" s="633">
        <v>0</v>
      </c>
      <c r="E878" s="472"/>
      <c r="F878" s="472"/>
      <c r="G878" s="689"/>
      <c r="H878" s="448"/>
      <c r="I878" s="448"/>
      <c r="J878" s="448"/>
      <c r="K878" s="448"/>
      <c r="L878" s="448"/>
    </row>
    <row r="879" spans="1:12">
      <c r="A879" s="562"/>
      <c r="B879" s="647">
        <v>4308</v>
      </c>
      <c r="C879" s="814" t="s">
        <v>942</v>
      </c>
      <c r="D879" s="838">
        <v>0</v>
      </c>
      <c r="E879" s="472"/>
      <c r="F879" s="472"/>
      <c r="G879" s="689"/>
      <c r="H879" s="448"/>
      <c r="I879" s="448"/>
      <c r="J879" s="448"/>
      <c r="K879" s="448"/>
      <c r="L879" s="448"/>
    </row>
    <row r="880" spans="1:12">
      <c r="A880" s="562"/>
      <c r="B880" s="647">
        <v>4309</v>
      </c>
      <c r="C880" s="814" t="s">
        <v>943</v>
      </c>
      <c r="D880" s="838">
        <v>0</v>
      </c>
      <c r="E880" s="472"/>
      <c r="F880" s="472"/>
      <c r="G880" s="689"/>
      <c r="H880" s="448"/>
      <c r="I880" s="448"/>
      <c r="J880" s="448"/>
      <c r="K880" s="448"/>
      <c r="L880" s="448"/>
    </row>
    <row r="881" spans="1:12">
      <c r="A881" s="562"/>
      <c r="B881" s="647">
        <v>71305</v>
      </c>
      <c r="C881" s="814" t="s">
        <v>944</v>
      </c>
      <c r="D881" s="633">
        <v>0</v>
      </c>
      <c r="E881" s="472"/>
      <c r="F881" s="472"/>
      <c r="G881" s="689"/>
      <c r="H881" s="448"/>
      <c r="I881" s="448"/>
      <c r="J881" s="448"/>
      <c r="K881" s="448"/>
      <c r="L881" s="448"/>
    </row>
    <row r="882" spans="1:12">
      <c r="A882" s="562"/>
      <c r="B882" s="647">
        <v>71306</v>
      </c>
      <c r="C882" s="814" t="s">
        <v>945</v>
      </c>
      <c r="D882" s="633">
        <v>0</v>
      </c>
      <c r="E882" s="472"/>
      <c r="F882" s="472"/>
      <c r="G882" s="689"/>
      <c r="H882" s="448"/>
      <c r="I882" s="448"/>
      <c r="J882" s="448"/>
      <c r="K882" s="448"/>
      <c r="L882" s="448"/>
    </row>
    <row r="883" spans="1:12">
      <c r="A883" s="562"/>
      <c r="B883" s="647">
        <v>71307</v>
      </c>
      <c r="C883" s="814" t="s">
        <v>946</v>
      </c>
      <c r="D883" s="633">
        <v>0</v>
      </c>
      <c r="E883" s="472"/>
      <c r="F883" s="472"/>
      <c r="G883" s="689"/>
      <c r="H883" s="448"/>
      <c r="I883" s="448"/>
      <c r="J883" s="448"/>
      <c r="K883" s="448"/>
      <c r="L883" s="448"/>
    </row>
    <row r="884" spans="1:12">
      <c r="A884" s="561">
        <v>2311109</v>
      </c>
      <c r="B884" s="645"/>
      <c r="C884" s="814" t="s">
        <v>953</v>
      </c>
      <c r="D884" s="640">
        <f>+D885</f>
        <v>0</v>
      </c>
      <c r="E884" s="472"/>
      <c r="F884" s="472"/>
      <c r="G884" s="689"/>
      <c r="H884" s="448"/>
      <c r="I884" s="448"/>
      <c r="J884" s="448"/>
      <c r="K884" s="448"/>
      <c r="L884" s="448"/>
    </row>
    <row r="885" spans="1:12" ht="17.25" thickBot="1">
      <c r="A885" s="562"/>
      <c r="B885" s="647">
        <v>71205</v>
      </c>
      <c r="C885" s="814" t="s">
        <v>949</v>
      </c>
      <c r="D885" s="633">
        <v>0</v>
      </c>
      <c r="E885" s="472"/>
      <c r="F885" s="472"/>
      <c r="G885" s="689"/>
      <c r="H885" s="448"/>
      <c r="I885" s="448"/>
      <c r="J885" s="448"/>
      <c r="K885" s="448"/>
      <c r="L885" s="448"/>
    </row>
    <row r="886" spans="1:12" ht="17.25" thickBot="1">
      <c r="A886" s="560" t="s">
        <v>399</v>
      </c>
      <c r="B886" s="149"/>
      <c r="C886" s="150" t="s">
        <v>284</v>
      </c>
      <c r="D886" s="151">
        <f>+D887</f>
        <v>3537324481</v>
      </c>
      <c r="E886" s="472"/>
      <c r="F886" s="472"/>
      <c r="G886" s="689"/>
      <c r="H886" s="448"/>
      <c r="I886" s="448"/>
      <c r="J886" s="448"/>
      <c r="K886" s="448"/>
      <c r="L886" s="448"/>
    </row>
    <row r="887" spans="1:12" ht="17.25" thickBot="1">
      <c r="A887" s="560" t="s">
        <v>400</v>
      </c>
      <c r="B887" s="149"/>
      <c r="C887" s="150" t="s">
        <v>285</v>
      </c>
      <c r="D887" s="151">
        <f>+D888+D892+D894+D896+D898+D901</f>
        <v>3537324481</v>
      </c>
      <c r="E887" s="472"/>
      <c r="F887" s="472"/>
      <c r="G887" s="689"/>
      <c r="H887" s="448"/>
      <c r="I887" s="448"/>
      <c r="J887" s="448"/>
      <c r="K887" s="448"/>
      <c r="L887" s="448"/>
    </row>
    <row r="888" spans="1:12">
      <c r="A888" s="561" t="s">
        <v>401</v>
      </c>
      <c r="B888" s="152"/>
      <c r="C888" s="155" t="s">
        <v>286</v>
      </c>
      <c r="D888" s="153">
        <f>SUM(D889:D891)</f>
        <v>3537324481</v>
      </c>
      <c r="E888" s="472"/>
      <c r="F888" s="472"/>
      <c r="G888" s="689"/>
      <c r="H888" s="448"/>
      <c r="I888" s="448"/>
      <c r="J888" s="448"/>
      <c r="K888" s="448"/>
      <c r="L888" s="448"/>
    </row>
    <row r="889" spans="1:12" ht="15">
      <c r="A889" s="561"/>
      <c r="B889" s="645">
        <v>21301</v>
      </c>
      <c r="C889" s="648" t="s">
        <v>287</v>
      </c>
      <c r="D889" s="640">
        <f>+D265</f>
        <v>3537324481</v>
      </c>
      <c r="E889" s="472"/>
      <c r="F889" s="472"/>
      <c r="G889" s="689"/>
      <c r="H889" s="448"/>
      <c r="I889" s="448"/>
      <c r="J889" s="448"/>
      <c r="K889" s="448"/>
      <c r="L889" s="448"/>
    </row>
    <row r="890" spans="1:12" ht="15">
      <c r="A890" s="561"/>
      <c r="B890" s="645">
        <v>22301</v>
      </c>
      <c r="C890" s="659" t="s">
        <v>972</v>
      </c>
      <c r="D890" s="640">
        <v>0</v>
      </c>
      <c r="E890" s="472"/>
      <c r="F890" s="472"/>
      <c r="G890" s="689"/>
      <c r="H890" s="448"/>
      <c r="I890" s="448"/>
      <c r="J890" s="448"/>
      <c r="K890" s="448"/>
      <c r="L890" s="448"/>
    </row>
    <row r="891" spans="1:12" ht="15">
      <c r="A891" s="561"/>
      <c r="B891" s="661">
        <v>3301</v>
      </c>
      <c r="C891" s="662" t="s">
        <v>297</v>
      </c>
      <c r="D891" s="708">
        <v>0</v>
      </c>
      <c r="E891" s="472"/>
      <c r="F891" s="472"/>
      <c r="G891" s="689"/>
      <c r="H891" s="448"/>
      <c r="I891" s="448"/>
      <c r="J891" s="448"/>
      <c r="K891" s="448"/>
      <c r="L891" s="448"/>
    </row>
    <row r="892" spans="1:12">
      <c r="A892" s="562" t="s">
        <v>402</v>
      </c>
      <c r="B892" s="369"/>
      <c r="C892" s="155" t="s">
        <v>403</v>
      </c>
      <c r="D892" s="156">
        <f>+D893</f>
        <v>0</v>
      </c>
      <c r="E892" s="472"/>
      <c r="F892" s="472"/>
      <c r="G892" s="689"/>
      <c r="H892" s="448"/>
      <c r="I892" s="448"/>
      <c r="J892" s="448"/>
      <c r="K892" s="448"/>
      <c r="L892" s="448"/>
    </row>
    <row r="893" spans="1:12" ht="15">
      <c r="A893" s="562"/>
      <c r="B893" s="641">
        <v>21302</v>
      </c>
      <c r="C893" s="653" t="s">
        <v>289</v>
      </c>
      <c r="D893" s="633">
        <f>+D268</f>
        <v>0</v>
      </c>
      <c r="E893" s="472"/>
      <c r="F893" s="472"/>
      <c r="G893" s="689"/>
      <c r="H893" s="448"/>
      <c r="I893" s="448"/>
      <c r="J893" s="448"/>
      <c r="K893" s="448"/>
      <c r="L893" s="448"/>
    </row>
    <row r="894" spans="1:12">
      <c r="A894" s="562" t="s">
        <v>404</v>
      </c>
      <c r="B894" s="369"/>
      <c r="C894" s="155" t="s">
        <v>282</v>
      </c>
      <c r="D894" s="156">
        <f>+D895</f>
        <v>0</v>
      </c>
      <c r="E894" s="472"/>
      <c r="F894" s="472"/>
      <c r="G894" s="689"/>
      <c r="H894" s="448"/>
      <c r="I894" s="448"/>
      <c r="J894" s="448"/>
      <c r="K894" s="448"/>
      <c r="L894" s="448"/>
    </row>
    <row r="895" spans="1:12" ht="15">
      <c r="A895" s="562"/>
      <c r="B895" s="645">
        <v>21301</v>
      </c>
      <c r="C895" s="648" t="s">
        <v>287</v>
      </c>
      <c r="D895" s="707">
        <v>0</v>
      </c>
      <c r="E895" s="472"/>
      <c r="F895" s="472"/>
      <c r="G895" s="689"/>
      <c r="H895" s="448"/>
      <c r="I895" s="448"/>
      <c r="J895" s="448"/>
      <c r="K895" s="448"/>
      <c r="L895" s="448"/>
    </row>
    <row r="896" spans="1:12">
      <c r="A896" s="562" t="s">
        <v>405</v>
      </c>
      <c r="B896" s="369"/>
      <c r="C896" s="155" t="s">
        <v>283</v>
      </c>
      <c r="D896" s="156">
        <f>+D897</f>
        <v>0</v>
      </c>
      <c r="E896" s="472"/>
      <c r="F896" s="472"/>
      <c r="G896" s="689"/>
      <c r="H896" s="448"/>
      <c r="I896" s="448"/>
      <c r="J896" s="448"/>
      <c r="K896" s="448"/>
      <c r="L896" s="448"/>
    </row>
    <row r="897" spans="1:12" ht="15">
      <c r="A897" s="562"/>
      <c r="B897" s="645">
        <v>21301</v>
      </c>
      <c r="C897" s="648" t="s">
        <v>287</v>
      </c>
      <c r="D897" s="707">
        <v>0</v>
      </c>
      <c r="E897" s="472"/>
      <c r="F897" s="472"/>
      <c r="G897" s="689"/>
      <c r="H897" s="448"/>
      <c r="I897" s="448"/>
      <c r="J897" s="448"/>
      <c r="K897" s="448"/>
      <c r="L897" s="448"/>
    </row>
    <row r="898" spans="1:12">
      <c r="A898" s="562" t="s">
        <v>406</v>
      </c>
      <c r="B898" s="369"/>
      <c r="C898" s="225" t="s">
        <v>398</v>
      </c>
      <c r="D898" s="156">
        <f>SUM(D899:D900)</f>
        <v>0</v>
      </c>
      <c r="E898" s="472"/>
      <c r="F898" s="472"/>
      <c r="G898" s="689"/>
      <c r="H898" s="448"/>
      <c r="I898" s="448"/>
      <c r="J898" s="448"/>
      <c r="K898" s="448"/>
      <c r="L898" s="448"/>
    </row>
    <row r="899" spans="1:12" ht="15">
      <c r="A899" s="562"/>
      <c r="B899" s="641">
        <v>4301</v>
      </c>
      <c r="C899" s="660" t="s">
        <v>761</v>
      </c>
      <c r="D899" s="633">
        <v>0</v>
      </c>
      <c r="E899" s="472"/>
      <c r="F899" s="472"/>
      <c r="G899" s="689"/>
      <c r="H899" s="448"/>
      <c r="I899" s="448"/>
      <c r="J899" s="448"/>
      <c r="K899" s="448"/>
      <c r="L899" s="448"/>
    </row>
    <row r="900" spans="1:12" ht="15">
      <c r="A900" s="562"/>
      <c r="B900" s="641">
        <v>4302</v>
      </c>
      <c r="C900" s="660" t="s">
        <v>807</v>
      </c>
      <c r="D900" s="633">
        <v>0</v>
      </c>
      <c r="E900" s="472"/>
      <c r="F900" s="472"/>
      <c r="G900" s="689"/>
      <c r="H900" s="448"/>
      <c r="I900" s="448"/>
      <c r="J900" s="448"/>
      <c r="K900" s="448"/>
      <c r="L900" s="448"/>
    </row>
    <row r="901" spans="1:12">
      <c r="A901" s="561">
        <v>231112106</v>
      </c>
      <c r="B901" s="645"/>
      <c r="C901" s="839" t="s">
        <v>952</v>
      </c>
      <c r="D901" s="640">
        <f>SUM(D902:D903)</f>
        <v>0</v>
      </c>
      <c r="E901" s="472"/>
      <c r="F901" s="472"/>
      <c r="G901" s="689"/>
      <c r="H901" s="448"/>
      <c r="I901" s="448"/>
      <c r="J901" s="448"/>
      <c r="K901" s="448"/>
      <c r="L901" s="448"/>
    </row>
    <row r="902" spans="1:12">
      <c r="A902" s="562"/>
      <c r="B902" s="647">
        <v>4308</v>
      </c>
      <c r="C902" s="814" t="s">
        <v>942</v>
      </c>
      <c r="D902" s="633">
        <v>0</v>
      </c>
      <c r="E902" s="472"/>
      <c r="F902" s="472"/>
      <c r="G902" s="689"/>
      <c r="H902" s="448"/>
      <c r="I902" s="448"/>
      <c r="J902" s="448"/>
      <c r="K902" s="448"/>
      <c r="L902" s="448"/>
    </row>
    <row r="903" spans="1:12" ht="17.25" thickBot="1">
      <c r="A903" s="562"/>
      <c r="B903" s="647">
        <v>4309</v>
      </c>
      <c r="C903" s="814" t="s">
        <v>943</v>
      </c>
      <c r="D903" s="633">
        <v>0</v>
      </c>
      <c r="E903" s="472"/>
      <c r="F903" s="472"/>
      <c r="G903" s="689"/>
      <c r="H903" s="448"/>
      <c r="I903" s="448"/>
      <c r="J903" s="448"/>
      <c r="K903" s="448"/>
      <c r="L903" s="448"/>
    </row>
    <row r="904" spans="1:12" ht="17.25" thickBot="1">
      <c r="A904" s="563" t="s">
        <v>608</v>
      </c>
      <c r="B904" s="383"/>
      <c r="C904" s="384" t="s">
        <v>611</v>
      </c>
      <c r="D904" s="461">
        <f>+D905</f>
        <v>160619957</v>
      </c>
      <c r="E904" s="472"/>
      <c r="F904" s="472"/>
      <c r="G904" s="689"/>
      <c r="H904" s="448"/>
      <c r="I904" s="448"/>
      <c r="J904" s="448"/>
      <c r="K904" s="448"/>
      <c r="L904" s="448"/>
    </row>
    <row r="905" spans="1:12" ht="17.25" thickBot="1">
      <c r="A905" s="560" t="s">
        <v>612</v>
      </c>
      <c r="B905" s="149"/>
      <c r="C905" s="150" t="s">
        <v>302</v>
      </c>
      <c r="D905" s="151">
        <f>+D906</f>
        <v>160619957</v>
      </c>
      <c r="E905" s="472"/>
      <c r="F905" s="472"/>
      <c r="G905" s="689"/>
      <c r="H905" s="448"/>
      <c r="I905" s="448"/>
      <c r="J905" s="448"/>
      <c r="K905" s="448"/>
      <c r="L905" s="448"/>
    </row>
    <row r="906" spans="1:12" ht="17.25" thickBot="1">
      <c r="A906" s="560" t="s">
        <v>613</v>
      </c>
      <c r="B906" s="149"/>
      <c r="C906" s="150" t="s">
        <v>303</v>
      </c>
      <c r="D906" s="151">
        <f>+D907+D910+D912+D914</f>
        <v>160619957</v>
      </c>
      <c r="E906" s="472"/>
      <c r="F906" s="472"/>
      <c r="G906" s="689"/>
      <c r="H906" s="448"/>
      <c r="I906" s="448"/>
      <c r="J906" s="448"/>
      <c r="K906" s="448"/>
      <c r="L906" s="448"/>
    </row>
    <row r="907" spans="1:12">
      <c r="A907" s="564" t="s">
        <v>614</v>
      </c>
      <c r="B907" s="226"/>
      <c r="C907" s="217" t="s">
        <v>304</v>
      </c>
      <c r="D907" s="227">
        <f>SUM(D908:D909)</f>
        <v>226309</v>
      </c>
      <c r="E907" s="472"/>
      <c r="F907" s="472"/>
      <c r="G907" s="689"/>
      <c r="H907" s="448"/>
      <c r="I907" s="448"/>
      <c r="J907" s="448"/>
      <c r="K907" s="448"/>
      <c r="L907" s="448"/>
    </row>
    <row r="908" spans="1:12" ht="15">
      <c r="A908" s="562"/>
      <c r="B908" s="641">
        <v>21303</v>
      </c>
      <c r="C908" s="709" t="s">
        <v>305</v>
      </c>
      <c r="D908" s="633">
        <f>+D309</f>
        <v>226309</v>
      </c>
      <c r="E908" s="472"/>
      <c r="F908" s="472"/>
      <c r="G908" s="689"/>
      <c r="H908" s="448"/>
      <c r="I908" s="448"/>
      <c r="J908" s="448"/>
      <c r="K908" s="448"/>
      <c r="L908" s="448"/>
    </row>
    <row r="909" spans="1:12" ht="15">
      <c r="A909" s="562"/>
      <c r="B909" s="641">
        <v>4303</v>
      </c>
      <c r="C909" s="663" t="s">
        <v>767</v>
      </c>
      <c r="D909" s="707">
        <v>0</v>
      </c>
      <c r="E909" s="472"/>
      <c r="F909" s="472"/>
      <c r="G909" s="689"/>
      <c r="H909" s="448"/>
      <c r="I909" s="448"/>
      <c r="J909" s="448"/>
      <c r="K909" s="448"/>
      <c r="L909" s="448"/>
    </row>
    <row r="910" spans="1:12">
      <c r="A910" s="561">
        <v>231121102</v>
      </c>
      <c r="B910" s="152"/>
      <c r="C910" s="158" t="s">
        <v>983</v>
      </c>
      <c r="D910" s="153">
        <f>+D911</f>
        <v>0</v>
      </c>
      <c r="E910" s="472"/>
      <c r="F910" s="472"/>
      <c r="G910" s="689"/>
      <c r="H910" s="448"/>
      <c r="I910" s="448"/>
      <c r="J910" s="448"/>
      <c r="K910" s="448"/>
      <c r="L910" s="448"/>
    </row>
    <row r="911" spans="1:12" ht="15">
      <c r="A911" s="562"/>
      <c r="B911" s="641">
        <v>21303</v>
      </c>
      <c r="C911" s="709" t="s">
        <v>305</v>
      </c>
      <c r="D911" s="633">
        <v>0</v>
      </c>
      <c r="E911" s="472"/>
      <c r="F911" s="472"/>
      <c r="G911" s="689"/>
      <c r="H911" s="448"/>
      <c r="I911" s="448"/>
      <c r="J911" s="448"/>
      <c r="K911" s="448"/>
      <c r="L911" s="448"/>
    </row>
    <row r="912" spans="1:12">
      <c r="A912" s="562">
        <v>231121103</v>
      </c>
      <c r="B912" s="369"/>
      <c r="C912" s="159" t="s">
        <v>306</v>
      </c>
      <c r="D912" s="156">
        <f>+D913</f>
        <v>160393648</v>
      </c>
      <c r="E912" s="472"/>
      <c r="F912" s="472"/>
      <c r="G912" s="689"/>
      <c r="H912" s="448"/>
      <c r="I912" s="448"/>
      <c r="J912" s="448"/>
      <c r="K912" s="448"/>
      <c r="L912" s="448"/>
    </row>
    <row r="913" spans="1:12" ht="15">
      <c r="A913" s="565"/>
      <c r="B913" s="641">
        <v>21307</v>
      </c>
      <c r="C913" s="709" t="s">
        <v>766</v>
      </c>
      <c r="D913" s="707">
        <f>+D311</f>
        <v>160393648</v>
      </c>
      <c r="E913" s="472"/>
      <c r="F913" s="472"/>
      <c r="G913" s="689"/>
      <c r="H913" s="448"/>
      <c r="I913" s="448"/>
      <c r="J913" s="448"/>
      <c r="K913" s="448"/>
      <c r="L913" s="448"/>
    </row>
    <row r="914" spans="1:12">
      <c r="A914" s="562">
        <v>231121104</v>
      </c>
      <c r="B914" s="710"/>
      <c r="C914" s="397" t="s">
        <v>398</v>
      </c>
      <c r="D914" s="370">
        <f>SUM(D915:D916)</f>
        <v>0</v>
      </c>
      <c r="E914" s="472"/>
      <c r="F914" s="472"/>
      <c r="G914" s="689"/>
      <c r="H914" s="448"/>
      <c r="I914" s="448"/>
      <c r="J914" s="448"/>
      <c r="K914" s="448"/>
      <c r="L914" s="448"/>
    </row>
    <row r="915" spans="1:12" ht="15">
      <c r="A915" s="566"/>
      <c r="B915" s="641">
        <v>4303</v>
      </c>
      <c r="C915" s="663" t="s">
        <v>767</v>
      </c>
      <c r="D915" s="633">
        <v>0</v>
      </c>
      <c r="E915" s="472"/>
      <c r="F915" s="472"/>
      <c r="G915" s="689"/>
      <c r="H915" s="448"/>
      <c r="I915" s="448"/>
      <c r="J915" s="448"/>
      <c r="K915" s="448"/>
      <c r="L915" s="448"/>
    </row>
    <row r="916" spans="1:12" ht="15.75" thickBot="1">
      <c r="A916" s="566"/>
      <c r="B916" s="654">
        <v>4307</v>
      </c>
      <c r="C916" s="459" t="s">
        <v>768</v>
      </c>
      <c r="D916" s="643">
        <v>0</v>
      </c>
      <c r="E916" s="472"/>
      <c r="F916" s="472"/>
      <c r="G916" s="689"/>
      <c r="H916" s="448"/>
      <c r="I916" s="448"/>
      <c r="J916" s="448"/>
      <c r="K916" s="448"/>
      <c r="L916" s="448"/>
    </row>
    <row r="917" spans="1:12" ht="18" thickTop="1" thickBot="1">
      <c r="A917" s="567" t="s">
        <v>609</v>
      </c>
      <c r="B917" s="374"/>
      <c r="C917" s="375" t="s">
        <v>310</v>
      </c>
      <c r="D917" s="376">
        <f>+D918</f>
        <v>175133576</v>
      </c>
      <c r="E917" s="472"/>
      <c r="F917" s="472"/>
      <c r="G917" s="689"/>
      <c r="H917" s="448"/>
      <c r="I917" s="448"/>
      <c r="J917" s="448"/>
      <c r="K917" s="448"/>
      <c r="L917" s="448"/>
    </row>
    <row r="918" spans="1:12" ht="18" thickTop="1" thickBot="1">
      <c r="A918" s="568" t="s">
        <v>615</v>
      </c>
      <c r="B918" s="371"/>
      <c r="C918" s="372" t="s">
        <v>407</v>
      </c>
      <c r="D918" s="373">
        <f>+D919</f>
        <v>175133576</v>
      </c>
      <c r="E918" s="472"/>
      <c r="F918" s="472"/>
      <c r="G918" s="689"/>
      <c r="H918" s="448"/>
      <c r="I918" s="448"/>
      <c r="J918" s="448"/>
      <c r="K918" s="448"/>
      <c r="L918" s="448"/>
    </row>
    <row r="919" spans="1:12" ht="17.25" thickBot="1">
      <c r="A919" s="569" t="s">
        <v>616</v>
      </c>
      <c r="B919" s="160"/>
      <c r="C919" s="157" t="s">
        <v>408</v>
      </c>
      <c r="D919" s="161">
        <f>+D920</f>
        <v>175133576</v>
      </c>
      <c r="E919" s="472"/>
      <c r="F919" s="472"/>
      <c r="G919" s="689"/>
      <c r="H919" s="448"/>
      <c r="I919" s="448"/>
      <c r="J919" s="448"/>
      <c r="K919" s="448"/>
      <c r="L919" s="448"/>
    </row>
    <row r="920" spans="1:12" ht="17.25" thickBot="1">
      <c r="A920" s="569" t="s">
        <v>617</v>
      </c>
      <c r="B920" s="160"/>
      <c r="C920" s="71" t="s">
        <v>735</v>
      </c>
      <c r="D920" s="161">
        <f>+D921+D925+D930+D933+D940+D943+D946+D951+D956</f>
        <v>175133576</v>
      </c>
      <c r="E920" s="472"/>
      <c r="F920" s="472"/>
      <c r="G920" s="689"/>
      <c r="H920" s="448"/>
      <c r="I920" s="448"/>
      <c r="J920" s="448"/>
      <c r="K920" s="448"/>
      <c r="L920" s="448"/>
    </row>
    <row r="921" spans="1:12" ht="17.25" thickBot="1">
      <c r="A921" s="569" t="s">
        <v>618</v>
      </c>
      <c r="B921" s="160"/>
      <c r="C921" s="71" t="s">
        <v>69</v>
      </c>
      <c r="D921" s="161">
        <f>+D922</f>
        <v>40133576</v>
      </c>
      <c r="E921" s="472"/>
      <c r="F921" s="472"/>
      <c r="G921" s="689"/>
      <c r="H921" s="448"/>
      <c r="I921" s="448"/>
      <c r="J921" s="448"/>
      <c r="K921" s="448"/>
      <c r="L921" s="448"/>
    </row>
    <row r="922" spans="1:12" ht="17.25" thickBot="1">
      <c r="A922" s="569" t="s">
        <v>619</v>
      </c>
      <c r="B922" s="160"/>
      <c r="C922" s="71" t="s">
        <v>736</v>
      </c>
      <c r="D922" s="161">
        <f>+D923</f>
        <v>40133576</v>
      </c>
      <c r="E922" s="472"/>
      <c r="F922" s="472"/>
      <c r="G922" s="689"/>
      <c r="H922" s="448"/>
      <c r="I922" s="448"/>
      <c r="J922" s="448"/>
      <c r="K922" s="448"/>
      <c r="L922" s="448"/>
    </row>
    <row r="923" spans="1:12">
      <c r="A923" s="570" t="s">
        <v>620</v>
      </c>
      <c r="B923" s="138"/>
      <c r="C923" s="68" t="s">
        <v>409</v>
      </c>
      <c r="D923" s="140">
        <f>SUM(D924:D924)</f>
        <v>40133576</v>
      </c>
      <c r="E923" s="472"/>
      <c r="F923" s="472"/>
      <c r="G923" s="689"/>
      <c r="H923" s="448"/>
      <c r="I923" s="448"/>
      <c r="J923" s="448"/>
      <c r="K923" s="448"/>
      <c r="L923" s="448"/>
    </row>
    <row r="924" spans="1:12" ht="15.75" thickBot="1">
      <c r="A924" s="570"/>
      <c r="B924" s="641">
        <v>21305</v>
      </c>
      <c r="C924" s="709" t="s">
        <v>312</v>
      </c>
      <c r="D924" s="715">
        <v>40133576</v>
      </c>
      <c r="E924" s="472"/>
      <c r="F924" s="472"/>
      <c r="G924" s="689"/>
      <c r="H924" s="448"/>
      <c r="I924" s="448"/>
      <c r="J924" s="448"/>
      <c r="K924" s="448"/>
      <c r="L924" s="448"/>
    </row>
    <row r="925" spans="1:12" ht="17.25" thickBot="1">
      <c r="A925" s="569">
        <v>231131112</v>
      </c>
      <c r="B925" s="160"/>
      <c r="C925" s="71" t="s">
        <v>70</v>
      </c>
      <c r="D925" s="161">
        <f>+D926+D928</f>
        <v>30000000</v>
      </c>
      <c r="E925" s="472"/>
      <c r="F925" s="472"/>
      <c r="G925" s="689"/>
      <c r="H925" s="448"/>
      <c r="I925" s="448"/>
      <c r="J925" s="448"/>
      <c r="K925" s="448"/>
      <c r="L925" s="448"/>
    </row>
    <row r="926" spans="1:12">
      <c r="A926" s="759">
        <v>23113111201</v>
      </c>
      <c r="B926" s="138"/>
      <c r="C926" s="66" t="s">
        <v>412</v>
      </c>
      <c r="D926" s="140">
        <f>+D927</f>
        <v>20000000</v>
      </c>
      <c r="E926" s="472"/>
      <c r="F926" s="472"/>
      <c r="G926" s="689"/>
      <c r="H926" s="448"/>
      <c r="I926" s="448"/>
      <c r="J926" s="448"/>
      <c r="K926" s="448"/>
      <c r="L926" s="448"/>
    </row>
    <row r="927" spans="1:12" ht="15">
      <c r="A927" s="759"/>
      <c r="B927" s="641">
        <v>21305</v>
      </c>
      <c r="C927" s="709" t="s">
        <v>312</v>
      </c>
      <c r="D927" s="715">
        <v>20000000</v>
      </c>
      <c r="E927" s="472"/>
      <c r="F927" s="472"/>
      <c r="G927" s="689"/>
      <c r="H927" s="448"/>
      <c r="I927" s="448"/>
      <c r="J927" s="448"/>
      <c r="K927" s="448"/>
      <c r="L927" s="448"/>
    </row>
    <row r="928" spans="1:12">
      <c r="A928" s="759">
        <v>23113111202</v>
      </c>
      <c r="B928" s="101"/>
      <c r="C928" s="66" t="s">
        <v>410</v>
      </c>
      <c r="D928" s="65">
        <f>+D929</f>
        <v>10000000</v>
      </c>
      <c r="E928" s="472"/>
      <c r="F928" s="472"/>
      <c r="G928" s="689"/>
      <c r="H928" s="448"/>
      <c r="I928" s="448"/>
      <c r="J928" s="448"/>
      <c r="K928" s="448"/>
      <c r="L928" s="448"/>
    </row>
    <row r="929" spans="1:12" ht="15.75" thickBot="1">
      <c r="A929" s="760"/>
      <c r="B929" s="641">
        <v>21305</v>
      </c>
      <c r="C929" s="709" t="s">
        <v>312</v>
      </c>
      <c r="D929" s="714">
        <v>10000000</v>
      </c>
      <c r="E929" s="472"/>
      <c r="F929" s="472"/>
      <c r="G929" s="689"/>
      <c r="H929" s="448"/>
      <c r="I929" s="448"/>
      <c r="J929" s="448"/>
      <c r="K929" s="448"/>
      <c r="L929" s="448"/>
    </row>
    <row r="930" spans="1:12" ht="17.25" thickBot="1">
      <c r="A930" s="569">
        <v>231131113</v>
      </c>
      <c r="B930" s="160"/>
      <c r="C930" s="71" t="s">
        <v>71</v>
      </c>
      <c r="D930" s="161">
        <f>+D931</f>
        <v>9000000</v>
      </c>
      <c r="E930" s="472"/>
      <c r="F930" s="472"/>
      <c r="G930" s="689"/>
      <c r="H930" s="448"/>
      <c r="I930" s="448"/>
      <c r="J930" s="448"/>
      <c r="K930" s="448"/>
      <c r="L930" s="448"/>
    </row>
    <row r="931" spans="1:12">
      <c r="A931" s="759">
        <v>23113111301</v>
      </c>
      <c r="B931" s="138"/>
      <c r="C931" s="66" t="s">
        <v>412</v>
      </c>
      <c r="D931" s="140">
        <f>+D932</f>
        <v>9000000</v>
      </c>
      <c r="E931" s="472"/>
      <c r="F931" s="472"/>
      <c r="G931" s="689"/>
      <c r="H931" s="448"/>
      <c r="I931" s="448"/>
      <c r="J931" s="448"/>
      <c r="K931" s="448"/>
      <c r="L931" s="448"/>
    </row>
    <row r="932" spans="1:12" ht="15.75" thickBot="1">
      <c r="A932" s="759"/>
      <c r="B932" s="641">
        <v>21305</v>
      </c>
      <c r="C932" s="709" t="s">
        <v>312</v>
      </c>
      <c r="D932" s="715">
        <v>9000000</v>
      </c>
      <c r="E932" s="472"/>
      <c r="F932" s="472"/>
      <c r="G932" s="689"/>
      <c r="H932" s="448"/>
      <c r="I932" s="448"/>
      <c r="J932" s="448"/>
      <c r="K932" s="448"/>
      <c r="L932" s="448"/>
    </row>
    <row r="933" spans="1:12" ht="17.25" thickBot="1">
      <c r="A933" s="569">
        <v>231131114</v>
      </c>
      <c r="B933" s="160"/>
      <c r="C933" s="71" t="s">
        <v>72</v>
      </c>
      <c r="D933" s="161">
        <f>+D934+D936+D938</f>
        <v>34000000</v>
      </c>
      <c r="E933" s="472"/>
      <c r="F933" s="472"/>
      <c r="G933" s="689"/>
      <c r="H933" s="448"/>
      <c r="I933" s="448"/>
      <c r="J933" s="448"/>
      <c r="K933" s="448"/>
      <c r="L933" s="448"/>
    </row>
    <row r="934" spans="1:12">
      <c r="A934" s="759">
        <v>23113111401</v>
      </c>
      <c r="B934" s="138"/>
      <c r="C934" s="66" t="s">
        <v>412</v>
      </c>
      <c r="D934" s="140">
        <f>+D935</f>
        <v>10000000</v>
      </c>
      <c r="E934" s="472"/>
      <c r="F934" s="472"/>
      <c r="G934" s="689"/>
      <c r="H934" s="448"/>
      <c r="I934" s="448"/>
      <c r="J934" s="448"/>
      <c r="K934" s="448"/>
      <c r="L934" s="448"/>
    </row>
    <row r="935" spans="1:12" ht="15">
      <c r="A935" s="759"/>
      <c r="B935" s="641">
        <v>21305</v>
      </c>
      <c r="C935" s="709" t="s">
        <v>312</v>
      </c>
      <c r="D935" s="715">
        <v>10000000</v>
      </c>
      <c r="E935" s="472"/>
      <c r="F935" s="472"/>
      <c r="G935" s="689"/>
      <c r="H935" s="448"/>
      <c r="I935" s="448"/>
      <c r="J935" s="448"/>
      <c r="K935" s="448"/>
      <c r="L935" s="448"/>
    </row>
    <row r="936" spans="1:12">
      <c r="A936" s="759">
        <v>23113111402</v>
      </c>
      <c r="B936" s="101"/>
      <c r="C936" s="66" t="s">
        <v>410</v>
      </c>
      <c r="D936" s="65">
        <f>+D937</f>
        <v>20000000</v>
      </c>
      <c r="E936" s="472"/>
      <c r="F936" s="472"/>
      <c r="G936" s="689"/>
      <c r="H936" s="448"/>
      <c r="I936" s="448"/>
      <c r="J936" s="448"/>
      <c r="K936" s="448"/>
      <c r="L936" s="448"/>
    </row>
    <row r="937" spans="1:12" ht="15">
      <c r="A937" s="760"/>
      <c r="B937" s="641">
        <v>21305</v>
      </c>
      <c r="C937" s="709" t="s">
        <v>312</v>
      </c>
      <c r="D937" s="714">
        <v>20000000</v>
      </c>
      <c r="E937" s="472"/>
      <c r="F937" s="472"/>
      <c r="G937" s="689"/>
      <c r="H937" s="448"/>
      <c r="I937" s="448"/>
      <c r="J937" s="448"/>
      <c r="K937" s="448"/>
      <c r="L937" s="448"/>
    </row>
    <row r="938" spans="1:12">
      <c r="A938" s="759">
        <v>23113111403</v>
      </c>
      <c r="B938" s="377"/>
      <c r="C938" s="53" t="s">
        <v>878</v>
      </c>
      <c r="D938" s="145">
        <f>+D939</f>
        <v>4000000</v>
      </c>
      <c r="E938" s="472"/>
      <c r="F938" s="472"/>
      <c r="G938" s="689"/>
      <c r="H938" s="448"/>
      <c r="I938" s="448"/>
      <c r="J938" s="448"/>
      <c r="K938" s="448"/>
      <c r="L938" s="448"/>
    </row>
    <row r="939" spans="1:12" ht="15.75" thickBot="1">
      <c r="A939" s="575"/>
      <c r="B939" s="641">
        <v>21305</v>
      </c>
      <c r="C939" s="709" t="s">
        <v>312</v>
      </c>
      <c r="D939" s="714">
        <v>4000000</v>
      </c>
      <c r="E939" s="472"/>
      <c r="F939" s="472"/>
      <c r="G939" s="689"/>
      <c r="H939" s="448"/>
      <c r="I939" s="448"/>
      <c r="J939" s="448"/>
      <c r="K939" s="448"/>
      <c r="L939" s="448"/>
    </row>
    <row r="940" spans="1:12" ht="17.25" thickBot="1">
      <c r="A940" s="569">
        <v>231131115</v>
      </c>
      <c r="B940" s="160"/>
      <c r="C940" s="71" t="s">
        <v>73</v>
      </c>
      <c r="D940" s="161">
        <f>+D941</f>
        <v>20000000</v>
      </c>
      <c r="E940" s="472"/>
      <c r="F940" s="472"/>
      <c r="G940" s="689"/>
      <c r="H940" s="448"/>
      <c r="I940" s="448"/>
      <c r="J940" s="448"/>
      <c r="K940" s="448"/>
      <c r="L940" s="448"/>
    </row>
    <row r="941" spans="1:12">
      <c r="A941" s="759">
        <v>23113111501</v>
      </c>
      <c r="B941" s="101"/>
      <c r="C941" s="66" t="s">
        <v>410</v>
      </c>
      <c r="D941" s="65">
        <f>+D942</f>
        <v>20000000</v>
      </c>
      <c r="E941" s="472"/>
      <c r="F941" s="472"/>
      <c r="G941" s="689"/>
      <c r="H941" s="448"/>
      <c r="I941" s="448"/>
      <c r="J941" s="448"/>
      <c r="K941" s="448"/>
      <c r="L941" s="448"/>
    </row>
    <row r="942" spans="1:12" ht="15.75" thickBot="1">
      <c r="A942" s="759"/>
      <c r="B942" s="641">
        <v>21305</v>
      </c>
      <c r="C942" s="709" t="s">
        <v>312</v>
      </c>
      <c r="D942" s="714">
        <v>20000000</v>
      </c>
      <c r="E942" s="472"/>
      <c r="F942" s="472"/>
      <c r="G942" s="689"/>
      <c r="H942" s="448"/>
      <c r="I942" s="448"/>
      <c r="J942" s="448"/>
      <c r="K942" s="448"/>
      <c r="L942" s="448"/>
    </row>
    <row r="943" spans="1:12" ht="17.25" thickBot="1">
      <c r="A943" s="569">
        <v>231131116</v>
      </c>
      <c r="B943" s="160"/>
      <c r="C943" s="71" t="s">
        <v>74</v>
      </c>
      <c r="D943" s="161">
        <f>+D944</f>
        <v>10000000</v>
      </c>
      <c r="E943" s="472"/>
      <c r="F943" s="472"/>
      <c r="G943" s="689"/>
      <c r="H943" s="448"/>
      <c r="I943" s="448"/>
      <c r="J943" s="448"/>
      <c r="K943" s="448"/>
      <c r="L943" s="448"/>
    </row>
    <row r="944" spans="1:12">
      <c r="A944" s="759">
        <v>23113111601</v>
      </c>
      <c r="B944" s="138"/>
      <c r="C944" s="66" t="s">
        <v>412</v>
      </c>
      <c r="D944" s="140">
        <f>+D945</f>
        <v>10000000</v>
      </c>
      <c r="E944" s="472"/>
      <c r="F944" s="472"/>
      <c r="G944" s="689"/>
      <c r="H944" s="448"/>
      <c r="I944" s="448"/>
      <c r="J944" s="448"/>
      <c r="K944" s="448"/>
      <c r="L944" s="448"/>
    </row>
    <row r="945" spans="1:12" ht="15.75" thickBot="1">
      <c r="A945" s="759"/>
      <c r="B945" s="641">
        <v>21305</v>
      </c>
      <c r="C945" s="709" t="s">
        <v>312</v>
      </c>
      <c r="D945" s="715">
        <v>10000000</v>
      </c>
      <c r="E945" s="472"/>
      <c r="F945" s="472"/>
      <c r="G945" s="689"/>
      <c r="H945" s="448"/>
      <c r="I945" s="448"/>
      <c r="J945" s="448"/>
      <c r="K945" s="448"/>
      <c r="L945" s="448"/>
    </row>
    <row r="946" spans="1:12" ht="17.25" thickBot="1">
      <c r="A946" s="569">
        <v>231131117</v>
      </c>
      <c r="B946" s="160"/>
      <c r="C946" s="71" t="s">
        <v>75</v>
      </c>
      <c r="D946" s="161">
        <f>+D947+D949</f>
        <v>20000000</v>
      </c>
      <c r="E946" s="472"/>
      <c r="F946" s="472"/>
      <c r="G946" s="689"/>
      <c r="H946" s="448"/>
      <c r="I946" s="448"/>
      <c r="J946" s="448"/>
      <c r="K946" s="448"/>
      <c r="L946" s="448"/>
    </row>
    <row r="947" spans="1:12">
      <c r="A947" s="759">
        <v>23113111701</v>
      </c>
      <c r="B947" s="138"/>
      <c r="C947" s="66" t="s">
        <v>412</v>
      </c>
      <c r="D947" s="140">
        <f>+D948</f>
        <v>10000000</v>
      </c>
      <c r="E947" s="472"/>
      <c r="F947" s="472"/>
      <c r="G947" s="689"/>
      <c r="H947" s="448"/>
      <c r="I947" s="448"/>
      <c r="J947" s="448"/>
      <c r="K947" s="448"/>
      <c r="L947" s="448"/>
    </row>
    <row r="948" spans="1:12" ht="15">
      <c r="A948" s="578"/>
      <c r="B948" s="641">
        <v>21305</v>
      </c>
      <c r="C948" s="709" t="s">
        <v>312</v>
      </c>
      <c r="D948" s="715">
        <v>10000000</v>
      </c>
      <c r="E948" s="472"/>
      <c r="F948" s="472"/>
      <c r="G948" s="689"/>
      <c r="H948" s="448"/>
      <c r="I948" s="448"/>
      <c r="J948" s="448"/>
      <c r="K948" s="448"/>
      <c r="L948" s="448"/>
    </row>
    <row r="949" spans="1:12">
      <c r="A949" s="759">
        <v>23113111702</v>
      </c>
      <c r="B949" s="101"/>
      <c r="C949" s="66" t="s">
        <v>410</v>
      </c>
      <c r="D949" s="65">
        <f>+D950</f>
        <v>10000000</v>
      </c>
      <c r="E949" s="472"/>
      <c r="F949" s="472"/>
      <c r="G949" s="689"/>
      <c r="H949" s="448"/>
      <c r="I949" s="448"/>
      <c r="J949" s="448"/>
      <c r="K949" s="448"/>
      <c r="L949" s="448"/>
    </row>
    <row r="950" spans="1:12" ht="15.75" thickBot="1">
      <c r="A950" s="760"/>
      <c r="B950" s="641">
        <v>21305</v>
      </c>
      <c r="C950" s="709" t="s">
        <v>312</v>
      </c>
      <c r="D950" s="714">
        <v>10000000</v>
      </c>
      <c r="E950" s="472"/>
      <c r="F950" s="472"/>
      <c r="G950" s="689"/>
      <c r="H950" s="448"/>
      <c r="I950" s="448"/>
      <c r="J950" s="448"/>
      <c r="K950" s="448"/>
      <c r="L950" s="448"/>
    </row>
    <row r="951" spans="1:12" ht="17.25" thickBot="1">
      <c r="A951" s="569">
        <v>231131118</v>
      </c>
      <c r="B951" s="160"/>
      <c r="C951" s="71" t="s">
        <v>76</v>
      </c>
      <c r="D951" s="161">
        <f>+D952+D954</f>
        <v>12000000</v>
      </c>
      <c r="E951" s="472"/>
      <c r="F951" s="472"/>
      <c r="G951" s="689"/>
      <c r="H951" s="448"/>
      <c r="I951" s="448"/>
      <c r="J951" s="448"/>
      <c r="K951" s="448"/>
      <c r="L951" s="448"/>
    </row>
    <row r="952" spans="1:12">
      <c r="A952" s="759">
        <v>23113111801</v>
      </c>
      <c r="B952" s="101"/>
      <c r="C952" s="66" t="s">
        <v>410</v>
      </c>
      <c r="D952" s="65">
        <f>+D953</f>
        <v>7000000</v>
      </c>
      <c r="E952" s="472"/>
      <c r="F952" s="472"/>
      <c r="G952" s="689"/>
      <c r="H952" s="448"/>
      <c r="I952" s="448"/>
      <c r="J952" s="448"/>
      <c r="K952" s="448"/>
      <c r="L952" s="448"/>
    </row>
    <row r="953" spans="1:12" ht="15">
      <c r="A953" s="759"/>
      <c r="B953" s="641">
        <v>21305</v>
      </c>
      <c r="C953" s="709" t="s">
        <v>312</v>
      </c>
      <c r="D953" s="714">
        <v>7000000</v>
      </c>
      <c r="E953" s="472"/>
      <c r="F953" s="472"/>
      <c r="G953" s="689"/>
      <c r="H953" s="448"/>
      <c r="I953" s="448"/>
      <c r="J953" s="448"/>
      <c r="K953" s="448"/>
      <c r="L953" s="448"/>
    </row>
    <row r="954" spans="1:12">
      <c r="A954" s="759">
        <v>23113111802</v>
      </c>
      <c r="B954" s="101"/>
      <c r="C954" s="259" t="s">
        <v>411</v>
      </c>
      <c r="D954" s="65">
        <f>+D955</f>
        <v>5000000</v>
      </c>
      <c r="E954" s="472"/>
      <c r="F954" s="472"/>
      <c r="G954" s="689"/>
      <c r="H954" s="448"/>
      <c r="I954" s="448"/>
      <c r="J954" s="448"/>
      <c r="K954" s="448"/>
      <c r="L954" s="448"/>
    </row>
    <row r="955" spans="1:12" ht="15.75" thickBot="1">
      <c r="A955" s="578"/>
      <c r="B955" s="641">
        <v>21305</v>
      </c>
      <c r="C955" s="709" t="s">
        <v>312</v>
      </c>
      <c r="D955" s="713">
        <v>5000000</v>
      </c>
      <c r="E955" s="472"/>
      <c r="F955" s="472"/>
      <c r="G955" s="689"/>
      <c r="H955" s="448"/>
      <c r="I955" s="448"/>
      <c r="J955" s="448"/>
      <c r="K955" s="448"/>
      <c r="L955" s="448"/>
    </row>
    <row r="956" spans="1:12">
      <c r="A956" s="574">
        <v>23113112</v>
      </c>
      <c r="B956" s="165"/>
      <c r="C956" s="228" t="s">
        <v>398</v>
      </c>
      <c r="D956" s="166">
        <f>+D957</f>
        <v>0</v>
      </c>
      <c r="E956" s="472"/>
      <c r="F956" s="472"/>
      <c r="G956" s="689"/>
      <c r="H956" s="448"/>
      <c r="I956" s="448"/>
      <c r="J956" s="448"/>
      <c r="K956" s="448"/>
      <c r="L956" s="448"/>
    </row>
    <row r="957" spans="1:12" ht="15.75" thickBot="1">
      <c r="A957" s="573"/>
      <c r="B957" s="667">
        <v>4305</v>
      </c>
      <c r="C957" s="459" t="s">
        <v>771</v>
      </c>
      <c r="D957" s="711">
        <v>0</v>
      </c>
      <c r="E957" s="472"/>
      <c r="F957" s="472"/>
      <c r="G957" s="689"/>
      <c r="H957" s="448"/>
      <c r="I957" s="448"/>
      <c r="J957" s="448"/>
      <c r="K957" s="448"/>
      <c r="L957" s="448"/>
    </row>
    <row r="958" spans="1:12" ht="17.25" thickBot="1">
      <c r="A958" s="579" t="s">
        <v>622</v>
      </c>
      <c r="B958" s="378"/>
      <c r="C958" s="379" t="s">
        <v>318</v>
      </c>
      <c r="D958" s="380">
        <f>+D959+D961+D963</f>
        <v>25000000</v>
      </c>
      <c r="E958" s="472"/>
      <c r="F958" s="472"/>
      <c r="G958" s="689"/>
      <c r="H958" s="448"/>
      <c r="I958" s="448"/>
      <c r="J958" s="448"/>
      <c r="K958" s="448"/>
      <c r="L958" s="448"/>
    </row>
    <row r="959" spans="1:12">
      <c r="A959" s="574" t="s">
        <v>624</v>
      </c>
      <c r="B959" s="165"/>
      <c r="C959" s="173" t="s">
        <v>413</v>
      </c>
      <c r="D959" s="166">
        <f>+D960</f>
        <v>25000000</v>
      </c>
      <c r="E959" s="472"/>
      <c r="F959" s="472"/>
      <c r="G959" s="689"/>
      <c r="H959" s="448"/>
      <c r="I959" s="448"/>
      <c r="J959" s="448"/>
      <c r="K959" s="448"/>
      <c r="L959" s="448"/>
    </row>
    <row r="960" spans="1:12" ht="15">
      <c r="A960" s="571"/>
      <c r="B960" s="641">
        <v>71102</v>
      </c>
      <c r="C960" s="709" t="s">
        <v>276</v>
      </c>
      <c r="D960" s="712">
        <v>25000000</v>
      </c>
      <c r="E960" s="472"/>
      <c r="F960" s="472"/>
      <c r="G960" s="689"/>
      <c r="H960" s="448"/>
      <c r="I960" s="448"/>
      <c r="J960" s="448"/>
      <c r="K960" s="448"/>
      <c r="L960" s="448"/>
    </row>
    <row r="961" spans="1:12">
      <c r="A961" s="571" t="s">
        <v>625</v>
      </c>
      <c r="B961" s="138"/>
      <c r="C961" s="175" t="s">
        <v>414</v>
      </c>
      <c r="D961" s="65">
        <f>+D962</f>
        <v>0</v>
      </c>
      <c r="E961" s="472"/>
      <c r="F961" s="472"/>
      <c r="G961" s="689"/>
      <c r="H961" s="448"/>
      <c r="I961" s="448"/>
      <c r="J961" s="448"/>
      <c r="K961" s="448"/>
      <c r="L961" s="448"/>
    </row>
    <row r="962" spans="1:12" ht="15">
      <c r="A962" s="571"/>
      <c r="B962" s="641">
        <v>71102</v>
      </c>
      <c r="C962" s="709" t="s">
        <v>276</v>
      </c>
      <c r="D962" s="712">
        <v>0</v>
      </c>
      <c r="E962" s="472"/>
      <c r="F962" s="472"/>
      <c r="G962" s="689"/>
      <c r="H962" s="448"/>
      <c r="I962" s="448"/>
      <c r="J962" s="448"/>
      <c r="K962" s="448"/>
      <c r="L962" s="448"/>
    </row>
    <row r="963" spans="1:12">
      <c r="A963" s="571" t="s">
        <v>626</v>
      </c>
      <c r="B963" s="101"/>
      <c r="C963" s="225" t="s">
        <v>398</v>
      </c>
      <c r="D963" s="65">
        <f>+D964</f>
        <v>0</v>
      </c>
      <c r="E963" s="472"/>
      <c r="F963" s="472"/>
      <c r="G963" s="689"/>
      <c r="H963" s="448"/>
      <c r="I963" s="448"/>
      <c r="J963" s="448"/>
      <c r="K963" s="448"/>
      <c r="L963" s="448"/>
    </row>
    <row r="964" spans="1:12" ht="15.75" thickBot="1">
      <c r="A964" s="580"/>
      <c r="B964" s="672">
        <v>71302</v>
      </c>
      <c r="C964" s="460" t="s">
        <v>764</v>
      </c>
      <c r="D964" s="717">
        <v>0</v>
      </c>
      <c r="E964" s="472"/>
      <c r="F964" s="472"/>
      <c r="G964" s="689"/>
      <c r="H964" s="448"/>
      <c r="I964" s="448"/>
      <c r="J964" s="448"/>
      <c r="K964" s="448"/>
      <c r="L964" s="448"/>
    </row>
    <row r="965" spans="1:12" ht="18" thickTop="1" thickBot="1">
      <c r="A965" s="581" t="s">
        <v>82</v>
      </c>
      <c r="B965" s="162"/>
      <c r="C965" s="463" t="s">
        <v>415</v>
      </c>
      <c r="D965" s="163">
        <f>+D966+D969</f>
        <v>50000000</v>
      </c>
      <c r="E965" s="472"/>
      <c r="F965" s="472"/>
      <c r="G965" s="689"/>
      <c r="H965" s="448"/>
      <c r="I965" s="448"/>
      <c r="J965" s="448"/>
      <c r="K965" s="448"/>
      <c r="L965" s="448"/>
    </row>
    <row r="966" spans="1:12">
      <c r="A966" s="570" t="s">
        <v>83</v>
      </c>
      <c r="B966" s="138"/>
      <c r="C966" s="139" t="s">
        <v>871</v>
      </c>
      <c r="D966" s="140">
        <f>SUM(D967:D968)</f>
        <v>50000000</v>
      </c>
      <c r="E966" s="472"/>
      <c r="F966" s="472"/>
      <c r="G966" s="689"/>
      <c r="H966" s="448"/>
      <c r="I966" s="448"/>
      <c r="J966" s="448"/>
      <c r="K966" s="448"/>
      <c r="L966" s="448"/>
    </row>
    <row r="967" spans="1:12" ht="15">
      <c r="A967" s="571"/>
      <c r="B967" s="651">
        <v>1204</v>
      </c>
      <c r="C967" s="652" t="s">
        <v>97</v>
      </c>
      <c r="D967" s="712">
        <f>+D363</f>
        <v>50000000</v>
      </c>
      <c r="E967" s="472"/>
      <c r="F967" s="472"/>
      <c r="G967" s="689"/>
      <c r="H967" s="448"/>
      <c r="I967" s="448"/>
      <c r="J967" s="448"/>
      <c r="K967" s="448"/>
      <c r="L967" s="448"/>
    </row>
    <row r="968" spans="1:12" ht="15">
      <c r="A968" s="571"/>
      <c r="B968" s="647">
        <v>1307</v>
      </c>
      <c r="C968" s="660" t="s">
        <v>793</v>
      </c>
      <c r="D968" s="712">
        <v>0</v>
      </c>
      <c r="E968" s="472"/>
      <c r="F968" s="472"/>
      <c r="G968" s="689"/>
      <c r="H968" s="448"/>
      <c r="I968" s="448"/>
      <c r="J968" s="448"/>
      <c r="K968" s="448"/>
      <c r="L968" s="448"/>
    </row>
    <row r="969" spans="1:12">
      <c r="A969" s="571" t="s">
        <v>710</v>
      </c>
      <c r="B969" s="138"/>
      <c r="C969" s="225" t="s">
        <v>398</v>
      </c>
      <c r="D969" s="65">
        <f>+D970</f>
        <v>0</v>
      </c>
      <c r="E969" s="472"/>
      <c r="F969" s="472"/>
      <c r="G969" s="689"/>
      <c r="H969" s="448"/>
      <c r="I969" s="448"/>
      <c r="J969" s="448"/>
      <c r="K969" s="448"/>
      <c r="L969" s="448"/>
    </row>
    <row r="970" spans="1:12" ht="17.25" thickBot="1">
      <c r="A970" s="573"/>
      <c r="B970" s="654">
        <v>1407</v>
      </c>
      <c r="C970" s="459" t="s">
        <v>785</v>
      </c>
      <c r="D970" s="167">
        <v>0</v>
      </c>
      <c r="E970" s="472"/>
      <c r="F970" s="472"/>
      <c r="G970" s="689"/>
      <c r="H970" s="448"/>
      <c r="I970" s="448"/>
      <c r="J970" s="448"/>
      <c r="K970" s="448"/>
      <c r="L970" s="448"/>
    </row>
    <row r="971" spans="1:12" ht="17.25" thickBot="1">
      <c r="A971" s="959" t="s">
        <v>84</v>
      </c>
      <c r="B971" s="960"/>
      <c r="C971" s="961" t="s">
        <v>322</v>
      </c>
      <c r="D971" s="962">
        <f>+D972+D975</f>
        <v>60000000</v>
      </c>
      <c r="E971" s="472"/>
      <c r="F971" s="472"/>
      <c r="G971" s="689"/>
      <c r="H971" s="448"/>
      <c r="I971" s="448"/>
      <c r="J971" s="448"/>
      <c r="K971" s="448"/>
      <c r="L971" s="448"/>
    </row>
    <row r="972" spans="1:12">
      <c r="A972" s="963" t="s">
        <v>85</v>
      </c>
      <c r="B972" s="964"/>
      <c r="C972" s="965" t="s">
        <v>416</v>
      </c>
      <c r="D972" s="966">
        <f>SUM(D973:D974)</f>
        <v>60000000</v>
      </c>
      <c r="E972" s="472"/>
      <c r="F972" s="472"/>
      <c r="G972" s="689"/>
      <c r="H972" s="448"/>
      <c r="I972" s="448"/>
      <c r="J972" s="448"/>
      <c r="K972" s="448"/>
      <c r="L972" s="448"/>
    </row>
    <row r="973" spans="1:12" ht="15">
      <c r="A973" s="967"/>
      <c r="B973" s="968">
        <v>1205</v>
      </c>
      <c r="C973" s="969" t="s">
        <v>80</v>
      </c>
      <c r="D973" s="970">
        <f>+D368</f>
        <v>60000000</v>
      </c>
      <c r="E973" s="472"/>
      <c r="F973" s="472"/>
      <c r="G973" s="689"/>
      <c r="H973" s="448"/>
      <c r="I973" s="448"/>
      <c r="J973" s="448"/>
      <c r="K973" s="448"/>
      <c r="L973" s="448"/>
    </row>
    <row r="974" spans="1:12" ht="15">
      <c r="A974" s="971"/>
      <c r="B974" s="968">
        <v>1308</v>
      </c>
      <c r="C974" s="972" t="s">
        <v>794</v>
      </c>
      <c r="D974" s="973">
        <v>0</v>
      </c>
      <c r="E974" s="472"/>
      <c r="F974" s="472"/>
      <c r="G974" s="689"/>
      <c r="H974" s="448"/>
      <c r="I974" s="448"/>
      <c r="J974" s="448"/>
      <c r="K974" s="448"/>
      <c r="L974" s="448"/>
    </row>
    <row r="975" spans="1:12">
      <c r="A975" s="967" t="s">
        <v>86</v>
      </c>
      <c r="B975" s="964"/>
      <c r="C975" s="974" t="s">
        <v>398</v>
      </c>
      <c r="D975" s="975">
        <f>+D976</f>
        <v>0</v>
      </c>
      <c r="E975" s="472"/>
      <c r="F975" s="472"/>
      <c r="G975" s="689"/>
      <c r="H975" s="448"/>
      <c r="I975" s="448"/>
      <c r="J975" s="448"/>
      <c r="K975" s="448"/>
      <c r="L975" s="448"/>
    </row>
    <row r="976" spans="1:12" ht="15.75" thickBot="1">
      <c r="A976" s="976"/>
      <c r="B976" s="977">
        <v>1408</v>
      </c>
      <c r="C976" s="972" t="s">
        <v>808</v>
      </c>
      <c r="D976" s="978">
        <v>0</v>
      </c>
      <c r="E976" s="472"/>
      <c r="F976" s="472"/>
      <c r="G976" s="689"/>
      <c r="H976" s="448"/>
      <c r="I976" s="448"/>
      <c r="J976" s="448"/>
      <c r="K976" s="448"/>
      <c r="L976" s="448"/>
    </row>
    <row r="977" spans="1:12" ht="17.25" thickBot="1">
      <c r="A977" s="569" t="s">
        <v>87</v>
      </c>
      <c r="B977" s="164"/>
      <c r="C977" s="172" t="s">
        <v>323</v>
      </c>
      <c r="D977" s="161">
        <f>+D978+D981</f>
        <v>180000000</v>
      </c>
      <c r="E977" s="472"/>
      <c r="F977" s="472"/>
      <c r="G977" s="689"/>
      <c r="H977" s="448"/>
      <c r="I977" s="448"/>
      <c r="J977" s="448"/>
      <c r="K977" s="448"/>
      <c r="L977" s="448"/>
    </row>
    <row r="978" spans="1:12">
      <c r="A978" s="574" t="s">
        <v>88</v>
      </c>
      <c r="B978" s="165"/>
      <c r="C978" s="173" t="s">
        <v>417</v>
      </c>
      <c r="D978" s="166">
        <f>SUM(D979:D980)</f>
        <v>180000000</v>
      </c>
      <c r="E978" s="472"/>
      <c r="F978" s="472"/>
      <c r="G978" s="689"/>
      <c r="H978" s="448"/>
      <c r="I978" s="448"/>
      <c r="J978" s="448"/>
      <c r="K978" s="448"/>
      <c r="L978" s="448"/>
    </row>
    <row r="979" spans="1:12" ht="15">
      <c r="A979" s="571"/>
      <c r="B979" s="718" t="s">
        <v>56</v>
      </c>
      <c r="C979" s="660" t="s">
        <v>324</v>
      </c>
      <c r="D979" s="712">
        <f>+D373</f>
        <v>180000000</v>
      </c>
      <c r="E979" s="472"/>
      <c r="F979" s="472"/>
      <c r="G979" s="689"/>
      <c r="H979" s="448"/>
      <c r="I979" s="448"/>
      <c r="J979" s="448"/>
      <c r="K979" s="448"/>
      <c r="L979" s="448"/>
    </row>
    <row r="980" spans="1:12" ht="15">
      <c r="A980" s="572"/>
      <c r="B980" s="647">
        <v>1304</v>
      </c>
      <c r="C980" s="660" t="s">
        <v>809</v>
      </c>
      <c r="D980" s="711">
        <v>0</v>
      </c>
      <c r="E980" s="472"/>
      <c r="F980" s="472"/>
      <c r="G980" s="689"/>
      <c r="H980" s="448"/>
      <c r="I980" s="448"/>
      <c r="J980" s="448"/>
      <c r="K980" s="448"/>
      <c r="L980" s="448"/>
    </row>
    <row r="981" spans="1:12">
      <c r="A981" s="571" t="s">
        <v>89</v>
      </c>
      <c r="B981" s="101"/>
      <c r="C981" s="225" t="s">
        <v>398</v>
      </c>
      <c r="D981" s="65">
        <f>+D982</f>
        <v>0</v>
      </c>
      <c r="E981" s="472"/>
      <c r="F981" s="472"/>
      <c r="G981" s="689"/>
      <c r="H981" s="448"/>
      <c r="I981" s="448"/>
      <c r="J981" s="448"/>
      <c r="K981" s="448"/>
      <c r="L981" s="448"/>
    </row>
    <row r="982" spans="1:12" ht="15.75" thickBot="1">
      <c r="A982" s="573"/>
      <c r="B982" s="654">
        <v>1404</v>
      </c>
      <c r="C982" s="459" t="s">
        <v>810</v>
      </c>
      <c r="D982" s="713">
        <v>0</v>
      </c>
      <c r="E982" s="472"/>
      <c r="F982" s="472"/>
      <c r="G982" s="689"/>
      <c r="H982" s="448"/>
      <c r="I982" s="448"/>
      <c r="J982" s="448"/>
      <c r="K982" s="448"/>
      <c r="L982" s="448"/>
    </row>
    <row r="983" spans="1:12" ht="17.25" thickBot="1">
      <c r="A983" s="569" t="s">
        <v>91</v>
      </c>
      <c r="B983" s="164"/>
      <c r="C983" s="172" t="s">
        <v>325</v>
      </c>
      <c r="D983" s="161">
        <f>+D984+D986</f>
        <v>526200000</v>
      </c>
      <c r="E983" s="472"/>
      <c r="F983" s="472"/>
      <c r="G983" s="689"/>
      <c r="H983" s="448"/>
      <c r="I983" s="448"/>
      <c r="J983" s="448"/>
      <c r="K983" s="448"/>
      <c r="L983" s="448"/>
    </row>
    <row r="984" spans="1:12">
      <c r="A984" s="574" t="s">
        <v>92</v>
      </c>
      <c r="B984" s="165"/>
      <c r="C984" s="173" t="s">
        <v>418</v>
      </c>
      <c r="D984" s="166">
        <f>+D985</f>
        <v>426200000</v>
      </c>
      <c r="E984" s="472"/>
      <c r="F984" s="472"/>
      <c r="G984" s="689"/>
      <c r="H984" s="448"/>
      <c r="I984" s="448"/>
      <c r="J984" s="448"/>
      <c r="K984" s="448"/>
      <c r="L984" s="448"/>
    </row>
    <row r="985" spans="1:12" ht="15">
      <c r="A985" s="571"/>
      <c r="B985" s="647">
        <v>1209</v>
      </c>
      <c r="C985" s="653" t="s">
        <v>328</v>
      </c>
      <c r="D985" s="712">
        <f>425000000+1200000</f>
        <v>426200000</v>
      </c>
      <c r="E985" s="472"/>
      <c r="F985" s="472"/>
      <c r="G985" s="689"/>
      <c r="H985" s="448"/>
      <c r="I985" s="448"/>
      <c r="J985" s="448"/>
      <c r="K985" s="448"/>
      <c r="L985" s="448"/>
    </row>
    <row r="986" spans="1:12">
      <c r="A986" s="570">
        <v>231502</v>
      </c>
      <c r="B986" s="138"/>
      <c r="C986" s="139" t="s">
        <v>1069</v>
      </c>
      <c r="D986" s="140">
        <f>+D987</f>
        <v>100000000</v>
      </c>
      <c r="E986" s="472"/>
      <c r="F986" s="472"/>
      <c r="G986" s="689"/>
      <c r="H986" s="448"/>
      <c r="I986" s="448"/>
      <c r="J986" s="448"/>
      <c r="K986" s="448"/>
      <c r="L986" s="448"/>
    </row>
    <row r="987" spans="1:12" ht="15.75" thickBot="1">
      <c r="A987" s="572"/>
      <c r="B987" s="645">
        <v>1209</v>
      </c>
      <c r="C987" s="652" t="s">
        <v>328</v>
      </c>
      <c r="D987" s="711">
        <v>100000000</v>
      </c>
      <c r="E987" s="472"/>
      <c r="F987" s="472"/>
      <c r="G987" s="689"/>
      <c r="H987" s="448"/>
      <c r="I987" s="448"/>
      <c r="J987" s="448"/>
      <c r="K987" s="448"/>
      <c r="L987" s="448"/>
    </row>
    <row r="988" spans="1:12" ht="17.25" thickBot="1">
      <c r="A988" s="569" t="s">
        <v>93</v>
      </c>
      <c r="B988" s="164"/>
      <c r="C988" s="172" t="s">
        <v>330</v>
      </c>
      <c r="D988" s="161">
        <f>+D989+D992</f>
        <v>150000000</v>
      </c>
      <c r="E988" s="472"/>
      <c r="F988" s="472"/>
      <c r="G988" s="689"/>
      <c r="H988" s="448"/>
      <c r="I988" s="448"/>
      <c r="J988" s="448"/>
      <c r="K988" s="448"/>
      <c r="L988" s="448"/>
    </row>
    <row r="989" spans="1:12">
      <c r="A989" s="571" t="s">
        <v>94</v>
      </c>
      <c r="B989" s="101"/>
      <c r="C989" s="173" t="s">
        <v>419</v>
      </c>
      <c r="D989" s="65">
        <f>SUM(D990:D991)</f>
        <v>150000000</v>
      </c>
      <c r="E989" s="472"/>
      <c r="F989" s="472"/>
      <c r="G989" s="689"/>
      <c r="H989" s="448"/>
      <c r="I989" s="448"/>
      <c r="J989" s="448"/>
      <c r="K989" s="448"/>
      <c r="L989" s="448"/>
    </row>
    <row r="990" spans="1:12" ht="15">
      <c r="A990" s="582"/>
      <c r="B990" s="651">
        <v>1206</v>
      </c>
      <c r="C990" s="652" t="s">
        <v>90</v>
      </c>
      <c r="D990" s="714">
        <f>+D384</f>
        <v>150000000</v>
      </c>
      <c r="E990" s="472"/>
      <c r="F990" s="472"/>
      <c r="G990" s="689"/>
      <c r="H990" s="448"/>
      <c r="I990" s="448"/>
      <c r="J990" s="448"/>
      <c r="K990" s="448"/>
      <c r="L990" s="448"/>
    </row>
    <row r="991" spans="1:12">
      <c r="A991" s="582"/>
      <c r="B991" s="641">
        <v>1309</v>
      </c>
      <c r="C991" s="660" t="s">
        <v>811</v>
      </c>
      <c r="D991" s="65">
        <v>0</v>
      </c>
      <c r="E991" s="472"/>
      <c r="F991" s="472"/>
      <c r="G991" s="689"/>
      <c r="H991" s="448"/>
      <c r="I991" s="448"/>
      <c r="J991" s="448"/>
      <c r="K991" s="448"/>
      <c r="L991" s="448"/>
    </row>
    <row r="992" spans="1:12">
      <c r="A992" s="571" t="s">
        <v>95</v>
      </c>
      <c r="B992" s="101"/>
      <c r="C992" s="225" t="s">
        <v>398</v>
      </c>
      <c r="D992" s="65">
        <f>+D993</f>
        <v>0</v>
      </c>
      <c r="E992" s="472"/>
      <c r="F992" s="472"/>
      <c r="G992" s="689"/>
      <c r="H992" s="448"/>
      <c r="I992" s="448"/>
      <c r="J992" s="448"/>
      <c r="K992" s="448"/>
      <c r="L992" s="448"/>
    </row>
    <row r="993" spans="1:12" ht="15.75" thickBot="1">
      <c r="A993" s="573"/>
      <c r="B993" s="654">
        <v>1409</v>
      </c>
      <c r="C993" s="459" t="s">
        <v>786</v>
      </c>
      <c r="D993" s="713">
        <v>0</v>
      </c>
      <c r="E993" s="472"/>
      <c r="F993" s="472"/>
      <c r="G993" s="689"/>
      <c r="H993" s="448"/>
      <c r="I993" s="448"/>
      <c r="J993" s="448"/>
      <c r="K993" s="448"/>
      <c r="L993" s="448"/>
    </row>
    <row r="994" spans="1:12" ht="17.25" thickBot="1">
      <c r="A994" s="569" t="s">
        <v>96</v>
      </c>
      <c r="B994" s="164"/>
      <c r="C994" s="172" t="s">
        <v>332</v>
      </c>
      <c r="D994" s="161">
        <f>+D995+D997</f>
        <v>1721986</v>
      </c>
      <c r="E994" s="472"/>
      <c r="F994" s="472"/>
      <c r="G994" s="689"/>
      <c r="H994" s="448"/>
      <c r="I994" s="448"/>
      <c r="J994" s="448"/>
      <c r="K994" s="448"/>
      <c r="L994" s="448"/>
    </row>
    <row r="995" spans="1:12">
      <c r="A995" s="571">
        <v>231701</v>
      </c>
      <c r="B995" s="101"/>
      <c r="C995" s="173" t="s">
        <v>333</v>
      </c>
      <c r="D995" s="65">
        <f>+D996</f>
        <v>721986</v>
      </c>
      <c r="E995" s="472"/>
      <c r="F995" s="472"/>
      <c r="G995" s="689"/>
      <c r="H995" s="448"/>
      <c r="I995" s="448"/>
      <c r="J995" s="448"/>
      <c r="K995" s="448"/>
      <c r="L995" s="448"/>
    </row>
    <row r="996" spans="1:12" ht="15">
      <c r="A996" s="582"/>
      <c r="B996" s="645">
        <v>1208</v>
      </c>
      <c r="C996" s="673" t="s">
        <v>334</v>
      </c>
      <c r="D996" s="714">
        <f>+D389</f>
        <v>721986</v>
      </c>
      <c r="E996" s="472"/>
      <c r="F996" s="472"/>
      <c r="G996" s="689"/>
      <c r="H996" s="448"/>
      <c r="I996" s="448"/>
      <c r="J996" s="448"/>
      <c r="K996" s="448"/>
      <c r="L996" s="448"/>
    </row>
    <row r="997" spans="1:12">
      <c r="A997" s="571">
        <v>231702</v>
      </c>
      <c r="B997" s="101"/>
      <c r="C997" s="53" t="s">
        <v>335</v>
      </c>
      <c r="D997" s="65">
        <f>+D998</f>
        <v>1000000</v>
      </c>
      <c r="E997" s="472"/>
      <c r="F997" s="472"/>
      <c r="G997" s="689"/>
      <c r="H997" s="448"/>
      <c r="I997" s="448"/>
      <c r="J997" s="448"/>
      <c r="K997" s="448"/>
      <c r="L997" s="448"/>
    </row>
    <row r="998" spans="1:12" ht="15.75" thickBot="1">
      <c r="A998" s="583"/>
      <c r="B998" s="637">
        <v>1208</v>
      </c>
      <c r="C998" s="669" t="s">
        <v>334</v>
      </c>
      <c r="D998" s="719">
        <f>+D391</f>
        <v>1000000</v>
      </c>
      <c r="E998" s="472"/>
      <c r="F998" s="472"/>
      <c r="G998" s="689"/>
      <c r="H998" s="448"/>
      <c r="I998" s="448"/>
      <c r="J998" s="448"/>
      <c r="K998" s="448"/>
      <c r="L998" s="448"/>
    </row>
    <row r="999" spans="1:12" ht="17.25" thickBot="1">
      <c r="A999" s="509">
        <v>2318</v>
      </c>
      <c r="B999" s="201"/>
      <c r="C999" s="172" t="s">
        <v>988</v>
      </c>
      <c r="D999" s="70">
        <f>+D1000+D1002</f>
        <v>121000000</v>
      </c>
      <c r="E999" s="472"/>
      <c r="F999" s="472"/>
      <c r="G999" s="689"/>
      <c r="H999" s="448"/>
      <c r="I999" s="448"/>
      <c r="J999" s="448"/>
      <c r="K999" s="448"/>
      <c r="L999" s="448"/>
    </row>
    <row r="1000" spans="1:12">
      <c r="A1000" s="518">
        <v>231801</v>
      </c>
      <c r="B1000" s="94"/>
      <c r="C1000" s="173" t="s">
        <v>995</v>
      </c>
      <c r="D1000" s="63">
        <f>+D1001</f>
        <v>21000000</v>
      </c>
      <c r="E1000" s="472"/>
      <c r="F1000" s="472"/>
      <c r="G1000" s="689"/>
      <c r="H1000" s="448"/>
      <c r="I1000" s="448"/>
      <c r="J1000" s="448"/>
      <c r="K1000" s="448"/>
      <c r="L1000" s="448"/>
    </row>
    <row r="1001" spans="1:12" ht="15">
      <c r="A1001" s="514"/>
      <c r="B1001" s="647">
        <v>1215</v>
      </c>
      <c r="C1001" s="648" t="s">
        <v>991</v>
      </c>
      <c r="D1001" s="633">
        <v>21000000</v>
      </c>
      <c r="E1001" s="472"/>
      <c r="F1001" s="472"/>
      <c r="G1001" s="689"/>
      <c r="H1001" s="448"/>
      <c r="I1001" s="448"/>
      <c r="J1001" s="448"/>
      <c r="K1001" s="448"/>
      <c r="L1001" s="448"/>
    </row>
    <row r="1002" spans="1:12">
      <c r="A1002" s="513">
        <v>231802</v>
      </c>
      <c r="B1002" s="90"/>
      <c r="C1002" s="53" t="s">
        <v>996</v>
      </c>
      <c r="D1002" s="59">
        <f>+D1003</f>
        <v>100000000</v>
      </c>
      <c r="E1002" s="472"/>
      <c r="F1002" s="472"/>
      <c r="G1002" s="689"/>
      <c r="H1002" s="448"/>
      <c r="I1002" s="448"/>
      <c r="J1002" s="448"/>
      <c r="K1002" s="448"/>
      <c r="L1002" s="448"/>
    </row>
    <row r="1003" spans="1:12" ht="15.75" thickBot="1">
      <c r="A1003" s="515"/>
      <c r="B1003" s="667">
        <v>1215</v>
      </c>
      <c r="C1003" s="873" t="s">
        <v>991</v>
      </c>
      <c r="D1003" s="639">
        <v>100000000</v>
      </c>
      <c r="E1003" s="472"/>
      <c r="F1003" s="472"/>
      <c r="G1003" s="689"/>
      <c r="H1003" s="448"/>
      <c r="I1003" s="448"/>
      <c r="J1003" s="448"/>
      <c r="K1003" s="448"/>
      <c r="L1003" s="448"/>
    </row>
    <row r="1004" spans="1:12" ht="17.25" thickBot="1">
      <c r="A1004" s="509">
        <v>2319</v>
      </c>
      <c r="B1004" s="201"/>
      <c r="C1004" s="172" t="s">
        <v>1013</v>
      </c>
      <c r="D1004" s="70">
        <f>+D1005+D1007+D1009+D1011+D1013+D1015+D1017+D1019</f>
        <v>1400000000</v>
      </c>
      <c r="E1004" s="472"/>
      <c r="F1004" s="472"/>
      <c r="G1004" s="689"/>
      <c r="H1004" s="448"/>
      <c r="I1004" s="448"/>
      <c r="J1004" s="448"/>
      <c r="K1004" s="448"/>
      <c r="L1004" s="448"/>
    </row>
    <row r="1005" spans="1:12">
      <c r="A1005" s="518">
        <v>231901</v>
      </c>
      <c r="B1005" s="94"/>
      <c r="C1005" s="910" t="s">
        <v>1011</v>
      </c>
      <c r="D1005" s="63">
        <f>+D1006</f>
        <v>150000000</v>
      </c>
      <c r="E1005" s="472"/>
      <c r="F1005" s="472"/>
      <c r="G1005" s="689"/>
      <c r="H1005" s="448"/>
      <c r="I1005" s="448"/>
      <c r="J1005" s="448"/>
      <c r="K1005" s="448"/>
      <c r="L1005" s="448"/>
    </row>
    <row r="1006" spans="1:12" ht="15">
      <c r="A1006" s="514"/>
      <c r="B1006" s="647">
        <v>1216</v>
      </c>
      <c r="C1006" s="642" t="s">
        <v>1010</v>
      </c>
      <c r="D1006" s="633">
        <v>150000000</v>
      </c>
      <c r="E1006" s="472"/>
      <c r="F1006" s="472"/>
      <c r="G1006" s="689"/>
      <c r="H1006" s="448"/>
      <c r="I1006" s="448"/>
      <c r="J1006" s="448"/>
      <c r="K1006" s="448"/>
      <c r="L1006" s="448"/>
    </row>
    <row r="1007" spans="1:12">
      <c r="A1007" s="513">
        <v>231902</v>
      </c>
      <c r="B1007" s="90"/>
      <c r="C1007" s="53" t="s">
        <v>1037</v>
      </c>
      <c r="D1007" s="59">
        <f>+D1008</f>
        <v>340000000</v>
      </c>
      <c r="E1007" s="472"/>
      <c r="F1007" s="472"/>
      <c r="G1007" s="689"/>
      <c r="H1007" s="448"/>
      <c r="I1007" s="448"/>
      <c r="J1007" s="448"/>
      <c r="K1007" s="448"/>
      <c r="L1007" s="448"/>
    </row>
    <row r="1008" spans="1:12" ht="15">
      <c r="A1008" s="514"/>
      <c r="B1008" s="647">
        <v>1216</v>
      </c>
      <c r="C1008" s="642" t="s">
        <v>1010</v>
      </c>
      <c r="D1008" s="633">
        <v>340000000</v>
      </c>
      <c r="E1008" s="472"/>
      <c r="F1008" s="472"/>
      <c r="G1008" s="689"/>
      <c r="H1008" s="448"/>
      <c r="I1008" s="448"/>
      <c r="J1008" s="448"/>
      <c r="K1008" s="448"/>
      <c r="L1008" s="448"/>
    </row>
    <row r="1009" spans="1:12">
      <c r="A1009" s="513">
        <v>231903</v>
      </c>
      <c r="B1009" s="90"/>
      <c r="C1009" s="53" t="s">
        <v>1038</v>
      </c>
      <c r="D1009" s="59">
        <f>+D1010</f>
        <v>100000000</v>
      </c>
      <c r="E1009" s="472"/>
      <c r="F1009" s="472"/>
      <c r="G1009" s="689"/>
      <c r="H1009" s="448"/>
      <c r="I1009" s="448"/>
      <c r="J1009" s="448"/>
      <c r="K1009" s="448"/>
      <c r="L1009" s="448"/>
    </row>
    <row r="1010" spans="1:12" ht="15">
      <c r="A1010" s="514"/>
      <c r="B1010" s="647">
        <v>1216</v>
      </c>
      <c r="C1010" s="642" t="s">
        <v>1010</v>
      </c>
      <c r="D1010" s="633">
        <v>100000000</v>
      </c>
      <c r="E1010" s="472"/>
      <c r="F1010" s="472"/>
      <c r="G1010" s="689"/>
      <c r="H1010" s="448"/>
      <c r="I1010" s="448"/>
      <c r="J1010" s="448"/>
      <c r="K1010" s="448"/>
      <c r="L1010" s="448"/>
    </row>
    <row r="1011" spans="1:12">
      <c r="A1011" s="513">
        <v>231904</v>
      </c>
      <c r="B1011" s="90"/>
      <c r="C1011" s="53" t="s">
        <v>1039</v>
      </c>
      <c r="D1011" s="59">
        <f>+D1012</f>
        <v>80000000</v>
      </c>
      <c r="E1011" s="472"/>
      <c r="F1011" s="472"/>
      <c r="G1011" s="689"/>
      <c r="H1011" s="448"/>
      <c r="I1011" s="448"/>
      <c r="J1011" s="448"/>
      <c r="K1011" s="448"/>
      <c r="L1011" s="448"/>
    </row>
    <row r="1012" spans="1:12" ht="15">
      <c r="A1012" s="514"/>
      <c r="B1012" s="647">
        <v>1216</v>
      </c>
      <c r="C1012" s="642" t="s">
        <v>1010</v>
      </c>
      <c r="D1012" s="633">
        <v>80000000</v>
      </c>
      <c r="E1012" s="472"/>
      <c r="F1012" s="472"/>
      <c r="G1012" s="689"/>
      <c r="H1012" s="448"/>
      <c r="I1012" s="448"/>
      <c r="J1012" s="448"/>
      <c r="K1012" s="448"/>
      <c r="L1012" s="448"/>
    </row>
    <row r="1013" spans="1:12">
      <c r="A1013" s="513">
        <v>231905</v>
      </c>
      <c r="B1013" s="90"/>
      <c r="C1013" s="53" t="s">
        <v>1040</v>
      </c>
      <c r="D1013" s="59">
        <f>+D1014</f>
        <v>80000000</v>
      </c>
      <c r="E1013" s="472"/>
      <c r="F1013" s="472"/>
      <c r="G1013" s="689"/>
      <c r="H1013" s="448"/>
      <c r="I1013" s="448"/>
      <c r="J1013" s="448"/>
      <c r="K1013" s="448"/>
      <c r="L1013" s="448"/>
    </row>
    <row r="1014" spans="1:12" ht="15">
      <c r="A1014" s="514"/>
      <c r="B1014" s="647">
        <v>1216</v>
      </c>
      <c r="C1014" s="642" t="s">
        <v>1010</v>
      </c>
      <c r="D1014" s="633">
        <v>80000000</v>
      </c>
      <c r="E1014" s="472"/>
      <c r="F1014" s="472"/>
      <c r="G1014" s="689"/>
      <c r="H1014" s="448"/>
      <c r="I1014" s="448"/>
      <c r="J1014" s="448"/>
      <c r="K1014" s="448"/>
      <c r="L1014" s="448"/>
    </row>
    <row r="1015" spans="1:12">
      <c r="A1015" s="513">
        <v>231906</v>
      </c>
      <c r="B1015" s="90"/>
      <c r="C1015" s="53" t="s">
        <v>1041</v>
      </c>
      <c r="D1015" s="59">
        <f>+D1016</f>
        <v>50000000</v>
      </c>
      <c r="E1015" s="472"/>
      <c r="F1015" s="472"/>
      <c r="G1015" s="689"/>
      <c r="H1015" s="448"/>
      <c r="I1015" s="448"/>
      <c r="J1015" s="448"/>
      <c r="K1015" s="448"/>
      <c r="L1015" s="448"/>
    </row>
    <row r="1016" spans="1:12" ht="15">
      <c r="A1016" s="514"/>
      <c r="B1016" s="647">
        <v>1216</v>
      </c>
      <c r="C1016" s="642" t="s">
        <v>1010</v>
      </c>
      <c r="D1016" s="633">
        <v>50000000</v>
      </c>
      <c r="E1016" s="472"/>
      <c r="F1016" s="472"/>
      <c r="G1016" s="689"/>
      <c r="H1016" s="448"/>
      <c r="I1016" s="448"/>
      <c r="J1016" s="448"/>
      <c r="K1016" s="448"/>
      <c r="L1016" s="448"/>
    </row>
    <row r="1017" spans="1:12">
      <c r="A1017" s="513">
        <v>231907</v>
      </c>
      <c r="B1017" s="90"/>
      <c r="C1017" s="53" t="s">
        <v>1042</v>
      </c>
      <c r="D1017" s="59">
        <f>+D1018</f>
        <v>200000000</v>
      </c>
      <c r="E1017" s="472"/>
      <c r="F1017" s="472"/>
      <c r="G1017" s="689"/>
      <c r="H1017" s="448"/>
      <c r="I1017" s="448"/>
      <c r="J1017" s="448"/>
      <c r="K1017" s="448"/>
      <c r="L1017" s="448"/>
    </row>
    <row r="1018" spans="1:12" ht="15">
      <c r="A1018" s="514"/>
      <c r="B1018" s="647">
        <v>1216</v>
      </c>
      <c r="C1018" s="642" t="s">
        <v>1010</v>
      </c>
      <c r="D1018" s="633">
        <v>200000000</v>
      </c>
      <c r="E1018" s="472"/>
      <c r="F1018" s="472"/>
      <c r="G1018" s="689"/>
      <c r="H1018" s="448"/>
      <c r="I1018" s="448"/>
      <c r="J1018" s="448"/>
      <c r="K1018" s="448"/>
      <c r="L1018" s="448"/>
    </row>
    <row r="1019" spans="1:12">
      <c r="A1019" s="513">
        <v>231908</v>
      </c>
      <c r="B1019" s="90"/>
      <c r="C1019" s="53" t="s">
        <v>1043</v>
      </c>
      <c r="D1019" s="59">
        <f>+D1020</f>
        <v>400000000</v>
      </c>
      <c r="E1019" s="472"/>
      <c r="F1019" s="472"/>
      <c r="G1019" s="689"/>
      <c r="H1019" s="448"/>
      <c r="I1019" s="448"/>
      <c r="J1019" s="448"/>
      <c r="K1019" s="448"/>
      <c r="L1019" s="448"/>
    </row>
    <row r="1020" spans="1:12" ht="15.75" thickBot="1">
      <c r="A1020" s="514"/>
      <c r="B1020" s="647">
        <v>1216</v>
      </c>
      <c r="C1020" s="642" t="s">
        <v>1010</v>
      </c>
      <c r="D1020" s="633">
        <v>400000000</v>
      </c>
      <c r="E1020" s="472"/>
      <c r="F1020" s="472"/>
      <c r="G1020" s="689"/>
      <c r="H1020" s="448"/>
      <c r="I1020" s="448"/>
      <c r="J1020" s="448"/>
      <c r="K1020" s="448"/>
      <c r="L1020" s="448"/>
    </row>
    <row r="1021" spans="1:12" ht="18" thickTop="1" thickBot="1">
      <c r="A1021" s="869" t="s">
        <v>420</v>
      </c>
      <c r="B1021" s="870"/>
      <c r="C1021" s="871" t="s">
        <v>421</v>
      </c>
      <c r="D1021" s="872">
        <f>+D1022+D1069+D1195+D1280</f>
        <v>4239366920</v>
      </c>
      <c r="E1021" s="472"/>
      <c r="F1021" s="472"/>
      <c r="G1021" s="689"/>
      <c r="H1021" s="448"/>
      <c r="I1021" s="448"/>
      <c r="J1021" s="448"/>
      <c r="K1021" s="448"/>
      <c r="L1021" s="448"/>
    </row>
    <row r="1022" spans="1:12" ht="18" thickTop="1" thickBot="1">
      <c r="A1022" s="581" t="s">
        <v>422</v>
      </c>
      <c r="B1022" s="162"/>
      <c r="C1022" s="868" t="s">
        <v>98</v>
      </c>
      <c r="D1022" s="163">
        <f>+D1023+D1037+D1057+D1064+D1066</f>
        <v>320000000</v>
      </c>
      <c r="E1022" s="472"/>
      <c r="F1022" s="472"/>
      <c r="G1022" s="689"/>
      <c r="H1022" s="448"/>
      <c r="I1022" s="448"/>
      <c r="J1022" s="448"/>
      <c r="K1022" s="448"/>
      <c r="L1022" s="448"/>
    </row>
    <row r="1023" spans="1:12" ht="17.25" thickBot="1">
      <c r="A1023" s="569" t="s">
        <v>423</v>
      </c>
      <c r="B1023" s="160"/>
      <c r="C1023" s="170" t="s">
        <v>424</v>
      </c>
      <c r="D1023" s="161">
        <f>+D1024+D1029+D1031+D1027+D1033+D1035</f>
        <v>170000000</v>
      </c>
      <c r="E1023" s="472"/>
      <c r="F1023" s="472"/>
      <c r="G1023" s="689"/>
      <c r="H1023" s="448"/>
      <c r="I1023" s="448"/>
      <c r="J1023" s="448"/>
      <c r="K1023" s="448"/>
      <c r="L1023" s="448"/>
    </row>
    <row r="1024" spans="1:12">
      <c r="A1024" s="570" t="s">
        <v>425</v>
      </c>
      <c r="B1024" s="138"/>
      <c r="C1024" s="139" t="s">
        <v>426</v>
      </c>
      <c r="D1024" s="140">
        <f>SUM(D1025:D1026)</f>
        <v>110000000</v>
      </c>
      <c r="E1024" s="472"/>
      <c r="F1024" s="472"/>
      <c r="G1024" s="689"/>
      <c r="H1024" s="448"/>
      <c r="I1024" s="448"/>
      <c r="J1024" s="448"/>
      <c r="K1024" s="448"/>
      <c r="L1024" s="448"/>
    </row>
    <row r="1025" spans="1:12" ht="15">
      <c r="A1025" s="570"/>
      <c r="B1025" s="647">
        <v>1103</v>
      </c>
      <c r="C1025" s="648" t="s">
        <v>271</v>
      </c>
      <c r="D1025" s="715">
        <v>110000000</v>
      </c>
      <c r="E1025" s="472"/>
      <c r="F1025" s="472"/>
      <c r="G1025" s="689"/>
      <c r="H1025" s="448"/>
      <c r="I1025" s="448"/>
      <c r="J1025" s="448"/>
      <c r="K1025" s="448"/>
      <c r="L1025" s="448"/>
    </row>
    <row r="1026" spans="1:12" ht="15">
      <c r="A1026" s="570"/>
      <c r="B1026" s="641">
        <v>1303</v>
      </c>
      <c r="C1026" s="663" t="s">
        <v>812</v>
      </c>
      <c r="D1026" s="715">
        <v>0</v>
      </c>
      <c r="E1026" s="472"/>
      <c r="F1026" s="472"/>
      <c r="G1026" s="689"/>
      <c r="H1026" s="448"/>
      <c r="I1026" s="448"/>
      <c r="J1026" s="448"/>
      <c r="K1026" s="448"/>
      <c r="L1026" s="448"/>
    </row>
    <row r="1027" spans="1:12">
      <c r="A1027" s="570">
        <v>2321102</v>
      </c>
      <c r="B1027" s="138"/>
      <c r="C1027" s="139" t="s">
        <v>968</v>
      </c>
      <c r="D1027" s="140">
        <f>+D1028</f>
        <v>20000000</v>
      </c>
      <c r="E1027" s="472"/>
      <c r="F1027" s="472"/>
      <c r="G1027" s="689"/>
      <c r="H1027" s="448"/>
      <c r="I1027" s="448"/>
      <c r="J1027" s="448"/>
      <c r="K1027" s="448"/>
      <c r="L1027" s="448"/>
    </row>
    <row r="1028" spans="1:12" ht="15">
      <c r="A1028" s="570"/>
      <c r="B1028" s="647">
        <v>1103</v>
      </c>
      <c r="C1028" s="648" t="s">
        <v>271</v>
      </c>
      <c r="D1028" s="715">
        <v>20000000</v>
      </c>
      <c r="E1028" s="472"/>
      <c r="F1028" s="472"/>
      <c r="G1028" s="689"/>
      <c r="H1028" s="448"/>
      <c r="I1028" s="448"/>
      <c r="J1028" s="448"/>
      <c r="K1028" s="448"/>
      <c r="L1028" s="448"/>
    </row>
    <row r="1029" spans="1:12">
      <c r="A1029" s="570">
        <v>2321103</v>
      </c>
      <c r="B1029" s="138"/>
      <c r="C1029" s="139" t="s">
        <v>427</v>
      </c>
      <c r="D1029" s="140">
        <f>+D1030</f>
        <v>20000000</v>
      </c>
      <c r="E1029" s="472"/>
      <c r="F1029" s="472"/>
      <c r="G1029" s="689"/>
      <c r="H1029" s="448"/>
      <c r="I1029" s="448"/>
      <c r="J1029" s="448"/>
      <c r="K1029" s="448"/>
      <c r="L1029" s="448"/>
    </row>
    <row r="1030" spans="1:12" ht="15">
      <c r="A1030" s="571"/>
      <c r="B1030" s="647">
        <v>1103</v>
      </c>
      <c r="C1030" s="648" t="s">
        <v>271</v>
      </c>
      <c r="D1030" s="712">
        <v>20000000</v>
      </c>
      <c r="E1030" s="472"/>
      <c r="F1030" s="472"/>
      <c r="G1030" s="689"/>
      <c r="H1030" s="448"/>
      <c r="I1030" s="448"/>
      <c r="J1030" s="448"/>
      <c r="K1030" s="448"/>
      <c r="L1030" s="448"/>
    </row>
    <row r="1031" spans="1:12">
      <c r="A1031" s="571">
        <v>2321104</v>
      </c>
      <c r="B1031" s="101"/>
      <c r="C1031" s="159" t="s">
        <v>428</v>
      </c>
      <c r="D1031" s="65">
        <f>+D1032</f>
        <v>10000000</v>
      </c>
      <c r="E1031" s="472"/>
      <c r="F1031" s="472"/>
      <c r="G1031" s="689"/>
      <c r="H1031" s="448"/>
      <c r="I1031" s="448"/>
      <c r="J1031" s="448"/>
      <c r="K1031" s="448"/>
      <c r="L1031" s="448"/>
    </row>
    <row r="1032" spans="1:12" ht="15">
      <c r="A1032" s="571"/>
      <c r="B1032" s="647">
        <v>1103</v>
      </c>
      <c r="C1032" s="648" t="s">
        <v>271</v>
      </c>
      <c r="D1032" s="712">
        <v>10000000</v>
      </c>
      <c r="E1032" s="472"/>
      <c r="F1032" s="472"/>
      <c r="G1032" s="689"/>
      <c r="H1032" s="448"/>
      <c r="I1032" s="448"/>
      <c r="J1032" s="448"/>
      <c r="K1032" s="448"/>
      <c r="L1032" s="448"/>
    </row>
    <row r="1033" spans="1:12">
      <c r="A1033" s="571">
        <v>2321105</v>
      </c>
      <c r="B1033" s="101"/>
      <c r="C1033" s="159" t="s">
        <v>429</v>
      </c>
      <c r="D1033" s="65">
        <f>+D1034</f>
        <v>10000000</v>
      </c>
      <c r="E1033" s="472"/>
      <c r="F1033" s="472"/>
      <c r="G1033" s="689"/>
      <c r="H1033" s="448"/>
      <c r="I1033" s="448"/>
      <c r="J1033" s="448"/>
      <c r="K1033" s="448"/>
      <c r="L1033" s="448"/>
    </row>
    <row r="1034" spans="1:12" ht="15">
      <c r="A1034" s="571"/>
      <c r="B1034" s="647">
        <v>1103</v>
      </c>
      <c r="C1034" s="648" t="s">
        <v>271</v>
      </c>
      <c r="D1034" s="712">
        <v>10000000</v>
      </c>
      <c r="E1034" s="472"/>
      <c r="F1034" s="472"/>
      <c r="G1034" s="689"/>
      <c r="H1034" s="448"/>
      <c r="I1034" s="448"/>
      <c r="J1034" s="448"/>
      <c r="K1034" s="448"/>
      <c r="L1034" s="448"/>
    </row>
    <row r="1035" spans="1:12">
      <c r="A1035" s="571">
        <v>2321106</v>
      </c>
      <c r="B1035" s="101"/>
      <c r="C1035" s="225" t="s">
        <v>398</v>
      </c>
      <c r="D1035" s="65">
        <f>+D1036</f>
        <v>0</v>
      </c>
      <c r="E1035" s="472"/>
      <c r="F1035" s="472"/>
      <c r="G1035" s="689"/>
      <c r="H1035" s="448"/>
      <c r="I1035" s="448"/>
      <c r="J1035" s="448"/>
      <c r="K1035" s="448"/>
      <c r="L1035" s="448"/>
    </row>
    <row r="1036" spans="1:12" ht="15.75" thickBot="1">
      <c r="A1036" s="572"/>
      <c r="B1036" s="678">
        <v>1403</v>
      </c>
      <c r="C1036" s="459" t="s">
        <v>782</v>
      </c>
      <c r="D1036" s="711">
        <v>0</v>
      </c>
      <c r="E1036" s="472"/>
      <c r="F1036" s="472"/>
      <c r="G1036" s="689"/>
      <c r="H1036" s="448"/>
      <c r="I1036" s="448"/>
      <c r="J1036" s="448"/>
      <c r="K1036" s="448"/>
      <c r="L1036" s="448"/>
    </row>
    <row r="1037" spans="1:12" ht="17.25" thickBot="1">
      <c r="A1037" s="569" t="s">
        <v>430</v>
      </c>
      <c r="B1037" s="160"/>
      <c r="C1037" s="170" t="s">
        <v>431</v>
      </c>
      <c r="D1037" s="161">
        <f>+D1038+D1045+D1054</f>
        <v>65000000</v>
      </c>
      <c r="E1037" s="472"/>
      <c r="F1037" s="472"/>
      <c r="G1037" s="689"/>
      <c r="H1037" s="448"/>
      <c r="I1037" s="448"/>
      <c r="J1037" s="448"/>
      <c r="K1037" s="448"/>
      <c r="L1037" s="448"/>
    </row>
    <row r="1038" spans="1:12" ht="17.25" thickBot="1">
      <c r="A1038" s="569" t="s">
        <v>683</v>
      </c>
      <c r="B1038" s="160"/>
      <c r="C1038" s="170" t="s">
        <v>676</v>
      </c>
      <c r="D1038" s="161">
        <f>+D1039+D1041+D1043</f>
        <v>25000000</v>
      </c>
      <c r="E1038" s="472"/>
      <c r="F1038" s="472"/>
      <c r="G1038" s="689"/>
      <c r="H1038" s="448"/>
      <c r="I1038" s="448"/>
      <c r="J1038" s="448"/>
      <c r="K1038" s="448"/>
      <c r="L1038" s="448"/>
    </row>
    <row r="1039" spans="1:12">
      <c r="A1039" s="570" t="s">
        <v>684</v>
      </c>
      <c r="B1039" s="138"/>
      <c r="C1039" s="139" t="s">
        <v>432</v>
      </c>
      <c r="D1039" s="140">
        <f>+D1040</f>
        <v>7000000</v>
      </c>
      <c r="E1039" s="472"/>
      <c r="F1039" s="472"/>
      <c r="G1039" s="689"/>
      <c r="H1039" s="448"/>
      <c r="I1039" s="448"/>
      <c r="J1039" s="448"/>
      <c r="K1039" s="448"/>
      <c r="L1039" s="448"/>
    </row>
    <row r="1040" spans="1:12" ht="15">
      <c r="A1040" s="570"/>
      <c r="B1040" s="647">
        <v>1103</v>
      </c>
      <c r="C1040" s="648" t="s">
        <v>271</v>
      </c>
      <c r="D1040" s="715">
        <v>7000000</v>
      </c>
      <c r="E1040" s="472"/>
      <c r="F1040" s="472"/>
      <c r="G1040" s="689"/>
      <c r="H1040" s="448"/>
      <c r="I1040" s="448"/>
      <c r="J1040" s="448"/>
      <c r="K1040" s="448"/>
      <c r="L1040" s="448"/>
    </row>
    <row r="1041" spans="1:12">
      <c r="A1041" s="570" t="s">
        <v>685</v>
      </c>
      <c r="B1041" s="138"/>
      <c r="C1041" s="158" t="s">
        <v>677</v>
      </c>
      <c r="D1041" s="140">
        <f>+D1042</f>
        <v>8000000</v>
      </c>
      <c r="E1041" s="472"/>
      <c r="F1041" s="472"/>
      <c r="G1041" s="689"/>
      <c r="H1041" s="448"/>
      <c r="I1041" s="448"/>
      <c r="J1041" s="448"/>
      <c r="K1041" s="448"/>
      <c r="L1041" s="448"/>
    </row>
    <row r="1042" spans="1:12" ht="15">
      <c r="A1042" s="570"/>
      <c r="B1042" s="647">
        <v>1103</v>
      </c>
      <c r="C1042" s="648" t="s">
        <v>271</v>
      </c>
      <c r="D1042" s="715">
        <v>8000000</v>
      </c>
      <c r="E1042" s="472"/>
      <c r="F1042" s="472"/>
      <c r="G1042" s="689"/>
      <c r="H1042" s="448"/>
      <c r="I1042" s="448"/>
      <c r="J1042" s="448"/>
      <c r="K1042" s="448"/>
      <c r="L1042" s="448"/>
    </row>
    <row r="1043" spans="1:12">
      <c r="A1043" s="570" t="s">
        <v>686</v>
      </c>
      <c r="B1043" s="138"/>
      <c r="C1043" s="66" t="s">
        <v>484</v>
      </c>
      <c r="D1043" s="140">
        <f>+D1044</f>
        <v>10000000</v>
      </c>
      <c r="E1043" s="472"/>
      <c r="F1043" s="472"/>
      <c r="G1043" s="689"/>
      <c r="H1043" s="448"/>
      <c r="I1043" s="448"/>
      <c r="J1043" s="448"/>
      <c r="K1043" s="448"/>
      <c r="L1043" s="448"/>
    </row>
    <row r="1044" spans="1:12" ht="15.75" thickBot="1">
      <c r="A1044" s="570"/>
      <c r="B1044" s="647">
        <v>1103</v>
      </c>
      <c r="C1044" s="648" t="s">
        <v>271</v>
      </c>
      <c r="D1044" s="715">
        <v>10000000</v>
      </c>
      <c r="E1044" s="472"/>
      <c r="F1044" s="472"/>
      <c r="G1044" s="689"/>
      <c r="H1044" s="448"/>
      <c r="I1044" s="448"/>
      <c r="J1044" s="448"/>
      <c r="K1044" s="448"/>
      <c r="L1044" s="448"/>
    </row>
    <row r="1045" spans="1:12" ht="17.25" thickBot="1">
      <c r="A1045" s="569">
        <v>232122</v>
      </c>
      <c r="B1045" s="160"/>
      <c r="C1045" s="170" t="s">
        <v>678</v>
      </c>
      <c r="D1045" s="161">
        <f>+D1046+D1048+D1050+D1052</f>
        <v>30000000</v>
      </c>
      <c r="E1045" s="472"/>
      <c r="F1045" s="472"/>
      <c r="G1045" s="689"/>
      <c r="H1045" s="448"/>
      <c r="I1045" s="448"/>
      <c r="J1045" s="448"/>
      <c r="K1045" s="448"/>
      <c r="L1045" s="448"/>
    </row>
    <row r="1046" spans="1:12">
      <c r="A1046" s="570">
        <v>23212201</v>
      </c>
      <c r="B1046" s="138"/>
      <c r="C1046" s="139" t="s">
        <v>679</v>
      </c>
      <c r="D1046" s="140">
        <f>+D1047</f>
        <v>5000000</v>
      </c>
      <c r="E1046" s="472"/>
      <c r="F1046" s="472"/>
      <c r="G1046" s="689"/>
      <c r="H1046" s="448"/>
      <c r="I1046" s="448"/>
      <c r="J1046" s="448"/>
      <c r="K1046" s="448"/>
      <c r="L1046" s="448"/>
    </row>
    <row r="1047" spans="1:12" ht="15">
      <c r="A1047" s="570"/>
      <c r="B1047" s="647">
        <v>1103</v>
      </c>
      <c r="C1047" s="648" t="s">
        <v>271</v>
      </c>
      <c r="D1047" s="712">
        <v>5000000</v>
      </c>
      <c r="E1047" s="472"/>
      <c r="F1047" s="472"/>
      <c r="G1047" s="689"/>
      <c r="H1047" s="448"/>
      <c r="I1047" s="448"/>
      <c r="J1047" s="448"/>
      <c r="K1047" s="448"/>
      <c r="L1047" s="448"/>
    </row>
    <row r="1048" spans="1:12">
      <c r="A1048" s="570">
        <v>23212202</v>
      </c>
      <c r="B1048" s="101"/>
      <c r="C1048" s="53" t="s">
        <v>486</v>
      </c>
      <c r="D1048" s="65">
        <f>+D1049</f>
        <v>20000000</v>
      </c>
      <c r="E1048" s="472"/>
      <c r="F1048" s="472"/>
      <c r="G1048" s="689"/>
      <c r="H1048" s="448"/>
      <c r="I1048" s="448"/>
      <c r="J1048" s="448"/>
      <c r="K1048" s="448"/>
      <c r="L1048" s="448"/>
    </row>
    <row r="1049" spans="1:12" ht="15">
      <c r="A1049" s="570"/>
      <c r="B1049" s="647">
        <v>1103</v>
      </c>
      <c r="C1049" s="648" t="s">
        <v>271</v>
      </c>
      <c r="D1049" s="712">
        <v>20000000</v>
      </c>
      <c r="E1049" s="472"/>
      <c r="F1049" s="472"/>
      <c r="G1049" s="689"/>
      <c r="H1049" s="448"/>
      <c r="I1049" s="448"/>
      <c r="J1049" s="448"/>
      <c r="K1049" s="448"/>
      <c r="L1049" s="448"/>
    </row>
    <row r="1050" spans="1:12">
      <c r="A1050" s="570">
        <v>23212203</v>
      </c>
      <c r="B1050" s="101"/>
      <c r="C1050" s="53" t="s">
        <v>680</v>
      </c>
      <c r="D1050" s="65">
        <f>+D1051</f>
        <v>5000000</v>
      </c>
      <c r="E1050" s="472"/>
      <c r="F1050" s="472"/>
      <c r="G1050" s="689"/>
      <c r="H1050" s="448"/>
      <c r="I1050" s="448"/>
      <c r="J1050" s="448"/>
      <c r="K1050" s="448"/>
      <c r="L1050" s="448"/>
    </row>
    <row r="1051" spans="1:12" ht="15">
      <c r="A1051" s="570"/>
      <c r="B1051" s="647">
        <v>1103</v>
      </c>
      <c r="C1051" s="648" t="s">
        <v>271</v>
      </c>
      <c r="D1051" s="712">
        <v>5000000</v>
      </c>
      <c r="E1051" s="472"/>
      <c r="F1051" s="472"/>
      <c r="G1051" s="689"/>
      <c r="H1051" s="448"/>
      <c r="I1051" s="448"/>
      <c r="J1051" s="448"/>
      <c r="K1051" s="448"/>
      <c r="L1051" s="448"/>
    </row>
    <row r="1052" spans="1:12">
      <c r="A1052" s="570">
        <v>23212204</v>
      </c>
      <c r="B1052" s="101"/>
      <c r="C1052" s="225" t="s">
        <v>398</v>
      </c>
      <c r="D1052" s="65">
        <f>+D1053</f>
        <v>0</v>
      </c>
      <c r="E1052" s="472"/>
      <c r="F1052" s="472"/>
      <c r="G1052" s="689"/>
      <c r="H1052" s="448"/>
      <c r="I1052" s="448"/>
      <c r="J1052" s="448"/>
      <c r="K1052" s="448"/>
      <c r="L1052" s="448"/>
    </row>
    <row r="1053" spans="1:12" ht="15.75" thickBot="1">
      <c r="A1053" s="583"/>
      <c r="B1053" s="678">
        <v>1403</v>
      </c>
      <c r="C1053" s="459" t="s">
        <v>782</v>
      </c>
      <c r="D1053" s="719">
        <v>0</v>
      </c>
      <c r="E1053" s="472"/>
      <c r="F1053" s="472"/>
      <c r="G1053" s="689"/>
      <c r="H1053" s="448"/>
      <c r="I1053" s="448"/>
      <c r="J1053" s="448"/>
      <c r="K1053" s="448"/>
      <c r="L1053" s="448"/>
    </row>
    <row r="1054" spans="1:12" ht="17.25" thickBot="1">
      <c r="A1054" s="569">
        <v>232123</v>
      </c>
      <c r="B1054" s="160"/>
      <c r="C1054" s="170" t="s">
        <v>681</v>
      </c>
      <c r="D1054" s="161">
        <f>+D1055</f>
        <v>10000000</v>
      </c>
      <c r="E1054" s="472"/>
      <c r="F1054" s="472"/>
      <c r="G1054" s="689"/>
      <c r="H1054" s="448"/>
      <c r="I1054" s="448"/>
      <c r="J1054" s="448"/>
      <c r="K1054" s="448"/>
      <c r="L1054" s="448"/>
    </row>
    <row r="1055" spans="1:12">
      <c r="A1055" s="574">
        <v>23212301</v>
      </c>
      <c r="B1055" s="165"/>
      <c r="C1055" s="474" t="s">
        <v>682</v>
      </c>
      <c r="D1055" s="166">
        <f>+D1056</f>
        <v>10000000</v>
      </c>
      <c r="E1055" s="472"/>
      <c r="F1055" s="472"/>
      <c r="G1055" s="689"/>
      <c r="H1055" s="448"/>
      <c r="I1055" s="448"/>
      <c r="J1055" s="448"/>
      <c r="K1055" s="448"/>
      <c r="L1055" s="448"/>
    </row>
    <row r="1056" spans="1:12" ht="15.75" thickBot="1">
      <c r="A1056" s="572"/>
      <c r="B1056" s="647">
        <v>1103</v>
      </c>
      <c r="C1056" s="648" t="s">
        <v>271</v>
      </c>
      <c r="D1056" s="711">
        <v>10000000</v>
      </c>
      <c r="E1056" s="472"/>
      <c r="F1056" s="472"/>
      <c r="G1056" s="689"/>
      <c r="H1056" s="448"/>
      <c r="I1056" s="448"/>
      <c r="J1056" s="448"/>
      <c r="K1056" s="448"/>
      <c r="L1056" s="448"/>
    </row>
    <row r="1057" spans="1:12" ht="17.25" thickBot="1">
      <c r="A1057" s="569">
        <v>23213</v>
      </c>
      <c r="B1057" s="164"/>
      <c r="C1057" s="170" t="s">
        <v>434</v>
      </c>
      <c r="D1057" s="161">
        <f>+D1058+D1060+D1062</f>
        <v>60000000</v>
      </c>
      <c r="E1057" s="472"/>
      <c r="F1057" s="472"/>
      <c r="G1057" s="689"/>
      <c r="H1057" s="448"/>
      <c r="I1057" s="448"/>
      <c r="J1057" s="448"/>
      <c r="K1057" s="448"/>
      <c r="L1057" s="448"/>
    </row>
    <row r="1058" spans="1:12">
      <c r="A1058" s="570">
        <v>2321301</v>
      </c>
      <c r="B1058" s="138"/>
      <c r="C1058" s="175" t="s">
        <v>435</v>
      </c>
      <c r="D1058" s="140">
        <f>+D1059</f>
        <v>20000000</v>
      </c>
      <c r="E1058" s="472"/>
      <c r="F1058" s="472"/>
      <c r="G1058" s="689"/>
      <c r="H1058" s="448"/>
      <c r="I1058" s="448"/>
      <c r="J1058" s="448"/>
      <c r="K1058" s="448"/>
      <c r="L1058" s="448"/>
    </row>
    <row r="1059" spans="1:12" ht="15">
      <c r="A1059" s="570"/>
      <c r="B1059" s="647">
        <v>1103</v>
      </c>
      <c r="C1059" s="648" t="s">
        <v>271</v>
      </c>
      <c r="D1059" s="715">
        <v>20000000</v>
      </c>
      <c r="E1059" s="472"/>
      <c r="F1059" s="472"/>
      <c r="G1059" s="689"/>
      <c r="H1059" s="448"/>
      <c r="I1059" s="448"/>
      <c r="J1059" s="448"/>
      <c r="K1059" s="448"/>
      <c r="L1059" s="448"/>
    </row>
    <row r="1060" spans="1:12">
      <c r="A1060" s="571">
        <v>2321302</v>
      </c>
      <c r="B1060" s="101"/>
      <c r="C1060" s="171" t="s">
        <v>436</v>
      </c>
      <c r="D1060" s="65">
        <f>+D1061</f>
        <v>40000000</v>
      </c>
      <c r="E1060" s="472"/>
      <c r="F1060" s="472"/>
      <c r="G1060" s="689"/>
      <c r="H1060" s="448"/>
      <c r="I1060" s="448"/>
      <c r="J1060" s="448"/>
      <c r="K1060" s="448"/>
      <c r="L1060" s="448"/>
    </row>
    <row r="1061" spans="1:12" ht="15">
      <c r="A1061" s="571"/>
      <c r="B1061" s="647">
        <v>1103</v>
      </c>
      <c r="C1061" s="648" t="s">
        <v>271</v>
      </c>
      <c r="D1061" s="712">
        <v>40000000</v>
      </c>
      <c r="E1061" s="472"/>
      <c r="F1061" s="472"/>
      <c r="G1061" s="689"/>
      <c r="H1061" s="448"/>
      <c r="I1061" s="448"/>
      <c r="J1061" s="448"/>
      <c r="K1061" s="448"/>
      <c r="L1061" s="448"/>
    </row>
    <row r="1062" spans="1:12">
      <c r="A1062" s="571">
        <v>2321303</v>
      </c>
      <c r="B1062" s="101"/>
      <c r="C1062" s="225" t="s">
        <v>398</v>
      </c>
      <c r="D1062" s="65">
        <f>+D1063</f>
        <v>0</v>
      </c>
      <c r="E1062" s="472"/>
      <c r="F1062" s="472"/>
      <c r="G1062" s="689"/>
      <c r="H1062" s="448"/>
      <c r="I1062" s="448"/>
      <c r="J1062" s="448"/>
      <c r="K1062" s="448"/>
      <c r="L1062" s="448"/>
    </row>
    <row r="1063" spans="1:12" ht="15.75" thickBot="1">
      <c r="A1063" s="583"/>
      <c r="B1063" s="678">
        <v>1403</v>
      </c>
      <c r="C1063" s="459" t="s">
        <v>782</v>
      </c>
      <c r="D1063" s="719">
        <v>0</v>
      </c>
      <c r="E1063" s="472"/>
      <c r="F1063" s="472"/>
      <c r="G1063" s="689"/>
      <c r="H1063" s="448"/>
      <c r="I1063" s="448"/>
      <c r="J1063" s="448"/>
      <c r="K1063" s="448"/>
      <c r="L1063" s="448"/>
    </row>
    <row r="1064" spans="1:12">
      <c r="A1064" s="574">
        <v>23214</v>
      </c>
      <c r="B1064" s="165"/>
      <c r="C1064" s="173" t="s">
        <v>912</v>
      </c>
      <c r="D1064" s="166">
        <f>+D1065</f>
        <v>20000000</v>
      </c>
      <c r="E1064" s="472"/>
      <c r="F1064" s="472"/>
      <c r="G1064" s="689"/>
      <c r="H1064" s="448"/>
      <c r="I1064" s="448"/>
      <c r="J1064" s="448"/>
      <c r="K1064" s="448"/>
      <c r="L1064" s="448"/>
    </row>
    <row r="1065" spans="1:12" ht="15.75" thickBot="1">
      <c r="A1065" s="571"/>
      <c r="B1065" s="647">
        <v>1103</v>
      </c>
      <c r="C1065" s="648" t="s">
        <v>271</v>
      </c>
      <c r="D1065" s="712">
        <v>20000000</v>
      </c>
      <c r="E1065" s="472"/>
      <c r="F1065" s="472"/>
      <c r="G1065" s="689"/>
      <c r="H1065" s="448"/>
      <c r="I1065" s="448"/>
      <c r="J1065" s="448"/>
      <c r="K1065" s="448"/>
      <c r="L1065" s="448"/>
    </row>
    <row r="1066" spans="1:12" ht="17.25" thickBot="1">
      <c r="A1066" s="569">
        <v>23215</v>
      </c>
      <c r="B1066" s="164"/>
      <c r="C1066" s="170" t="s">
        <v>711</v>
      </c>
      <c r="D1066" s="161">
        <f>+D1067</f>
        <v>5000000</v>
      </c>
      <c r="E1066" s="472"/>
      <c r="F1066" s="472"/>
      <c r="G1066" s="689"/>
      <c r="H1066" s="448"/>
      <c r="I1066" s="448"/>
      <c r="J1066" s="448"/>
      <c r="K1066" s="448"/>
      <c r="L1066" s="448"/>
    </row>
    <row r="1067" spans="1:12">
      <c r="A1067" s="570">
        <v>2321501</v>
      </c>
      <c r="B1067" s="138"/>
      <c r="C1067" s="175" t="s">
        <v>712</v>
      </c>
      <c r="D1067" s="140">
        <f>+D1068</f>
        <v>5000000</v>
      </c>
      <c r="E1067" s="753"/>
      <c r="F1067" s="753"/>
      <c r="G1067" s="951"/>
      <c r="H1067" s="447"/>
      <c r="I1067" s="448"/>
      <c r="J1067" s="448"/>
      <c r="K1067" s="448"/>
      <c r="L1067" s="448"/>
    </row>
    <row r="1068" spans="1:12" ht="15.75" thickBot="1">
      <c r="A1068" s="570"/>
      <c r="B1068" s="647">
        <v>1103</v>
      </c>
      <c r="C1068" s="648" t="s">
        <v>271</v>
      </c>
      <c r="D1068" s="715">
        <v>5000000</v>
      </c>
      <c r="E1068" s="753"/>
      <c r="F1068" s="753"/>
      <c r="G1068" s="951"/>
      <c r="H1068" s="448"/>
      <c r="I1068" s="447"/>
      <c r="J1068" s="448"/>
      <c r="K1068" s="448"/>
      <c r="L1068" s="448"/>
    </row>
    <row r="1069" spans="1:12" ht="18" thickTop="1" thickBot="1">
      <c r="A1069" s="584" t="s">
        <v>438</v>
      </c>
      <c r="B1069" s="180"/>
      <c r="C1069" s="181" t="s">
        <v>439</v>
      </c>
      <c r="D1069" s="182">
        <f>+D1070+D1073+D1090+D1102+D1113+D1122+D1131+D1134+D1140+D1156+D1162+D1170+D1174+D1181+D1188+D1191</f>
        <v>918466920</v>
      </c>
      <c r="E1069" s="952"/>
      <c r="F1069" s="723"/>
      <c r="G1069" s="472"/>
      <c r="H1069" s="447"/>
      <c r="I1069" s="448"/>
      <c r="J1069" s="448"/>
      <c r="K1069" s="448"/>
      <c r="L1069" s="448"/>
    </row>
    <row r="1070" spans="1:12" ht="17.25" thickBot="1">
      <c r="A1070" s="569">
        <v>232201</v>
      </c>
      <c r="B1070" s="160"/>
      <c r="C1070" s="170" t="s">
        <v>976</v>
      </c>
      <c r="D1070" s="161">
        <f>+D1071</f>
        <v>6466920</v>
      </c>
      <c r="E1070" s="472"/>
      <c r="F1070" s="472"/>
      <c r="G1070" s="867"/>
      <c r="H1070" s="447"/>
      <c r="I1070" s="448"/>
      <c r="J1070" s="448"/>
      <c r="K1070" s="448"/>
      <c r="L1070" s="448"/>
    </row>
    <row r="1071" spans="1:12">
      <c r="A1071" s="574">
        <v>23220101</v>
      </c>
      <c r="B1071" s="165"/>
      <c r="C1071" s="173" t="s">
        <v>440</v>
      </c>
      <c r="D1071" s="166">
        <f>+D1072</f>
        <v>6466920</v>
      </c>
      <c r="E1071" s="472"/>
      <c r="F1071" s="472"/>
      <c r="G1071" s="867"/>
      <c r="H1071" s="944"/>
      <c r="I1071" s="447"/>
      <c r="J1071" s="448"/>
      <c r="K1071" s="448"/>
      <c r="L1071" s="448"/>
    </row>
    <row r="1072" spans="1:12" ht="15.75" thickBot="1">
      <c r="A1072" s="583"/>
      <c r="B1072" s="637">
        <v>1101</v>
      </c>
      <c r="C1072" s="720" t="s">
        <v>754</v>
      </c>
      <c r="D1072" s="719">
        <v>6466920</v>
      </c>
      <c r="E1072" s="472"/>
      <c r="F1072" s="472"/>
      <c r="G1072" s="472"/>
      <c r="H1072" s="689"/>
      <c r="I1072" s="448"/>
      <c r="J1072" s="448"/>
      <c r="K1072" s="448"/>
      <c r="L1072" s="448"/>
    </row>
    <row r="1073" spans="1:12" ht="17.25" thickBot="1">
      <c r="A1073" s="569">
        <v>232202</v>
      </c>
      <c r="B1073" s="160"/>
      <c r="C1073" s="170" t="s">
        <v>1146</v>
      </c>
      <c r="D1073" s="161">
        <f>+D1074+D1076+D1078+D1081+D1083+D1085+D1087</f>
        <v>121000000</v>
      </c>
      <c r="E1073" s="472"/>
      <c r="F1073" s="472"/>
      <c r="G1073" s="472"/>
      <c r="H1073" s="472"/>
      <c r="I1073" s="448"/>
      <c r="J1073" s="448"/>
      <c r="K1073" s="448"/>
      <c r="L1073" s="448"/>
    </row>
    <row r="1074" spans="1:12">
      <c r="A1074" s="570">
        <v>23220201</v>
      </c>
      <c r="B1074" s="138"/>
      <c r="C1074" s="139" t="s">
        <v>441</v>
      </c>
      <c r="D1074" s="140">
        <f>+D1075</f>
        <v>30000000</v>
      </c>
      <c r="E1074" s="753"/>
      <c r="F1074" s="472"/>
      <c r="G1074" s="753"/>
      <c r="H1074" s="689"/>
      <c r="I1074" s="448"/>
      <c r="J1074" s="448"/>
      <c r="K1074" s="448"/>
      <c r="L1074" s="448"/>
    </row>
    <row r="1075" spans="1:12" ht="15">
      <c r="A1075" s="570"/>
      <c r="B1075" s="641">
        <v>1101</v>
      </c>
      <c r="C1075" s="663" t="s">
        <v>754</v>
      </c>
      <c r="D1075" s="715">
        <v>30000000</v>
      </c>
      <c r="E1075" s="723"/>
      <c r="F1075" s="472"/>
      <c r="G1075" s="723"/>
      <c r="H1075" s="689"/>
      <c r="I1075" s="448"/>
      <c r="J1075" s="448"/>
      <c r="K1075" s="448"/>
      <c r="L1075" s="448"/>
    </row>
    <row r="1076" spans="1:12">
      <c r="A1076" s="570">
        <v>23220202</v>
      </c>
      <c r="B1076" s="138"/>
      <c r="C1076" s="139" t="s">
        <v>442</v>
      </c>
      <c r="D1076" s="140">
        <f>+D1077</f>
        <v>15000000</v>
      </c>
      <c r="E1076" s="472"/>
      <c r="F1076" s="472"/>
      <c r="G1076" s="472"/>
      <c r="H1076" s="447"/>
      <c r="I1076" s="448"/>
      <c r="J1076" s="448"/>
      <c r="K1076" s="448"/>
      <c r="L1076" s="448"/>
    </row>
    <row r="1077" spans="1:12" ht="15">
      <c r="A1077" s="571"/>
      <c r="B1077" s="641">
        <v>1101</v>
      </c>
      <c r="C1077" s="663" t="s">
        <v>754</v>
      </c>
      <c r="D1077" s="712">
        <v>15000000</v>
      </c>
      <c r="E1077" s="472"/>
      <c r="F1077" s="472"/>
      <c r="G1077" s="472"/>
      <c r="H1077" s="689"/>
      <c r="I1077" s="448"/>
      <c r="J1077" s="448"/>
      <c r="K1077" s="448"/>
      <c r="L1077" s="448"/>
    </row>
    <row r="1078" spans="1:12">
      <c r="A1078" s="571">
        <v>23220203</v>
      </c>
      <c r="B1078" s="101"/>
      <c r="C1078" s="53" t="s">
        <v>443</v>
      </c>
      <c r="D1078" s="65">
        <f>SUM(D1079:D1080)</f>
        <v>16000000</v>
      </c>
      <c r="E1078" s="472"/>
      <c r="F1078" s="472"/>
      <c r="G1078" s="953"/>
      <c r="H1078" s="689"/>
      <c r="I1078" s="448"/>
      <c r="J1078" s="448"/>
      <c r="K1078" s="448"/>
      <c r="L1078" s="448"/>
    </row>
    <row r="1079" spans="1:12" ht="15">
      <c r="A1079" s="571"/>
      <c r="B1079" s="641">
        <v>1101</v>
      </c>
      <c r="C1079" s="663" t="s">
        <v>754</v>
      </c>
      <c r="D1079" s="712">
        <v>16000000</v>
      </c>
      <c r="E1079" s="472"/>
      <c r="F1079" s="472"/>
      <c r="G1079" s="954"/>
      <c r="H1079" s="689"/>
      <c r="I1079" s="448"/>
      <c r="J1079" s="448"/>
      <c r="K1079" s="448"/>
      <c r="L1079" s="448"/>
    </row>
    <row r="1080" spans="1:12" ht="15">
      <c r="A1080" s="572"/>
      <c r="B1080" s="693" t="s">
        <v>631</v>
      </c>
      <c r="C1080" s="459" t="s">
        <v>630</v>
      </c>
      <c r="D1080" s="711">
        <v>0</v>
      </c>
      <c r="E1080" s="472"/>
      <c r="F1080" s="472"/>
      <c r="G1080" s="689"/>
      <c r="H1080" s="448"/>
      <c r="I1080" s="448"/>
      <c r="J1080" s="448"/>
      <c r="K1080" s="448"/>
      <c r="L1080" s="448"/>
    </row>
    <row r="1081" spans="1:12">
      <c r="A1081" s="571">
        <v>23220204</v>
      </c>
      <c r="B1081" s="101"/>
      <c r="C1081" s="53" t="s">
        <v>964</v>
      </c>
      <c r="D1081" s="65">
        <f>+D1082</f>
        <v>20000000</v>
      </c>
      <c r="E1081" s="472"/>
      <c r="F1081" s="472"/>
      <c r="G1081" s="689"/>
      <c r="H1081" s="448"/>
      <c r="I1081" s="448"/>
      <c r="J1081" s="448"/>
      <c r="K1081" s="448"/>
      <c r="L1081" s="448"/>
    </row>
    <row r="1082" spans="1:12" ht="15">
      <c r="A1082" s="571"/>
      <c r="B1082" s="641">
        <v>1101</v>
      </c>
      <c r="C1082" s="912" t="s">
        <v>754</v>
      </c>
      <c r="D1082" s="712">
        <v>20000000</v>
      </c>
      <c r="E1082" s="472"/>
      <c r="F1082" s="472"/>
      <c r="G1082" s="689"/>
      <c r="H1082" s="448"/>
      <c r="I1082" s="448"/>
      <c r="J1082" s="448"/>
      <c r="K1082" s="448"/>
      <c r="L1082" s="448"/>
    </row>
    <row r="1083" spans="1:12">
      <c r="A1083" s="571">
        <v>23220205</v>
      </c>
      <c r="B1083" s="101"/>
      <c r="C1083" s="53" t="s">
        <v>1060</v>
      </c>
      <c r="D1083" s="65">
        <f>+D1084</f>
        <v>30000000</v>
      </c>
      <c r="E1083" s="472"/>
      <c r="F1083" s="472"/>
      <c r="G1083" s="689"/>
      <c r="H1083" s="448"/>
      <c r="I1083" s="448"/>
      <c r="J1083" s="448"/>
      <c r="K1083" s="448"/>
      <c r="L1083" s="448"/>
    </row>
    <row r="1084" spans="1:12" ht="15">
      <c r="A1084" s="571"/>
      <c r="B1084" s="641">
        <v>1101</v>
      </c>
      <c r="C1084" s="912" t="s">
        <v>754</v>
      </c>
      <c r="D1084" s="712">
        <v>30000000</v>
      </c>
      <c r="E1084" s="472"/>
      <c r="F1084" s="472"/>
      <c r="G1084" s="689"/>
      <c r="H1084" s="448"/>
      <c r="I1084" s="448"/>
      <c r="J1084" s="448"/>
      <c r="K1084" s="448"/>
      <c r="L1084" s="448"/>
    </row>
    <row r="1085" spans="1:12">
      <c r="A1085" s="571">
        <v>23220206</v>
      </c>
      <c r="B1085" s="101"/>
      <c r="C1085" s="53" t="s">
        <v>1061</v>
      </c>
      <c r="D1085" s="65">
        <f>+D1086</f>
        <v>10000000</v>
      </c>
      <c r="E1085" s="472"/>
      <c r="F1085" s="472"/>
      <c r="G1085" s="689"/>
      <c r="H1085" s="448"/>
      <c r="I1085" s="448"/>
      <c r="J1085" s="448"/>
      <c r="K1085" s="448"/>
      <c r="L1085" s="448"/>
    </row>
    <row r="1086" spans="1:12" ht="15">
      <c r="A1086" s="571"/>
      <c r="B1086" s="641">
        <v>1101</v>
      </c>
      <c r="C1086" s="912" t="s">
        <v>754</v>
      </c>
      <c r="D1086" s="712">
        <v>10000000</v>
      </c>
      <c r="E1086" s="472"/>
      <c r="F1086" s="472"/>
      <c r="G1086" s="689"/>
      <c r="H1086" s="448"/>
      <c r="I1086" s="448"/>
      <c r="J1086" s="448"/>
      <c r="K1086" s="448"/>
      <c r="L1086" s="448"/>
    </row>
    <row r="1087" spans="1:12">
      <c r="A1087" s="571">
        <v>23220207</v>
      </c>
      <c r="B1087" s="101"/>
      <c r="C1087" s="225" t="s">
        <v>398</v>
      </c>
      <c r="D1087" s="65">
        <f>SUM(D1088:D1089)</f>
        <v>0</v>
      </c>
      <c r="E1087" s="472"/>
      <c r="F1087" s="472"/>
      <c r="G1087" s="689"/>
      <c r="H1087" s="448"/>
      <c r="I1087" s="448"/>
      <c r="J1087" s="448"/>
      <c r="K1087" s="448"/>
      <c r="L1087" s="448"/>
    </row>
    <row r="1088" spans="1:12" ht="15">
      <c r="A1088" s="571"/>
      <c r="B1088" s="675">
        <v>1401</v>
      </c>
      <c r="C1088" s="659" t="s">
        <v>774</v>
      </c>
      <c r="D1088" s="712">
        <v>0</v>
      </c>
      <c r="E1088" s="472"/>
      <c r="F1088" s="472"/>
      <c r="G1088" s="689"/>
      <c r="H1088" s="448"/>
      <c r="I1088" s="448"/>
      <c r="J1088" s="448"/>
      <c r="K1088" s="448"/>
      <c r="L1088" s="448"/>
    </row>
    <row r="1089" spans="1:12" ht="15.75" thickBot="1">
      <c r="A1089" s="573"/>
      <c r="B1089" s="677">
        <v>1402</v>
      </c>
      <c r="C1089" s="459" t="s">
        <v>775</v>
      </c>
      <c r="D1089" s="713">
        <v>0</v>
      </c>
      <c r="E1089" s="472"/>
      <c r="F1089" s="472"/>
      <c r="G1089" s="689"/>
      <c r="H1089" s="448"/>
      <c r="I1089" s="448"/>
      <c r="J1089" s="448"/>
      <c r="K1089" s="448"/>
      <c r="L1089" s="448"/>
    </row>
    <row r="1090" spans="1:12" ht="17.25" thickBot="1">
      <c r="A1090" s="569">
        <v>232203</v>
      </c>
      <c r="B1090" s="160"/>
      <c r="C1090" s="170" t="s">
        <v>977</v>
      </c>
      <c r="D1090" s="161">
        <f>+D1091+D1097+D1099</f>
        <v>96000000</v>
      </c>
      <c r="E1090" s="472"/>
      <c r="F1090" s="472"/>
      <c r="G1090" s="689"/>
      <c r="H1090" s="448"/>
      <c r="I1090" s="448"/>
      <c r="J1090" s="448"/>
      <c r="K1090" s="448"/>
      <c r="L1090" s="448"/>
    </row>
    <row r="1091" spans="1:12">
      <c r="A1091" s="574">
        <v>23220301</v>
      </c>
      <c r="B1091" s="165"/>
      <c r="C1091" s="217" t="s">
        <v>633</v>
      </c>
      <c r="D1091" s="166">
        <f>SUM(D1092:D1096)</f>
        <v>90000000</v>
      </c>
      <c r="E1091" s="472"/>
      <c r="F1091" s="472"/>
      <c r="G1091" s="689"/>
      <c r="H1091" s="448"/>
      <c r="I1091" s="448"/>
      <c r="J1091" s="448"/>
      <c r="K1091" s="448"/>
      <c r="L1091" s="448"/>
    </row>
    <row r="1092" spans="1:12" ht="15">
      <c r="A1092" s="571"/>
      <c r="B1092" s="641">
        <v>1101</v>
      </c>
      <c r="C1092" s="663" t="s">
        <v>754</v>
      </c>
      <c r="D1092" s="712">
        <v>40000000</v>
      </c>
      <c r="E1092" s="472"/>
      <c r="F1092" s="472"/>
      <c r="G1092" s="689"/>
      <c r="H1092" s="448"/>
      <c r="I1092" s="448"/>
      <c r="J1092" s="448"/>
      <c r="K1092" s="448"/>
      <c r="L1092" s="448"/>
    </row>
    <row r="1093" spans="1:12" ht="15">
      <c r="A1093" s="571"/>
      <c r="B1093" s="718" t="s">
        <v>631</v>
      </c>
      <c r="C1093" s="660" t="s">
        <v>630</v>
      </c>
      <c r="D1093" s="712">
        <v>50000000</v>
      </c>
      <c r="E1093" s="472"/>
      <c r="F1093" s="472"/>
      <c r="G1093" s="689"/>
      <c r="H1093" s="448"/>
      <c r="I1093" s="448"/>
      <c r="J1093" s="448"/>
      <c r="K1093" s="448"/>
      <c r="L1093" s="448"/>
    </row>
    <row r="1094" spans="1:12" ht="15">
      <c r="A1094" s="571"/>
      <c r="B1094" s="647">
        <v>1301</v>
      </c>
      <c r="C1094" s="659" t="s">
        <v>773</v>
      </c>
      <c r="D1094" s="712">
        <v>0</v>
      </c>
      <c r="E1094" s="472"/>
      <c r="F1094" s="472"/>
      <c r="G1094" s="689"/>
      <c r="H1094" s="448"/>
      <c r="I1094" s="448"/>
      <c r="J1094" s="448"/>
      <c r="K1094" s="448"/>
      <c r="L1094" s="448"/>
    </row>
    <row r="1095" spans="1:12" ht="15">
      <c r="A1095" s="571"/>
      <c r="B1095" s="641">
        <v>1302</v>
      </c>
      <c r="C1095" s="659" t="s">
        <v>813</v>
      </c>
      <c r="D1095" s="712">
        <v>0</v>
      </c>
      <c r="E1095" s="472"/>
      <c r="F1095" s="472"/>
      <c r="G1095" s="689"/>
      <c r="H1095" s="448"/>
      <c r="I1095" s="448"/>
      <c r="J1095" s="448"/>
      <c r="K1095" s="448"/>
      <c r="L1095" s="448"/>
    </row>
    <row r="1096" spans="1:12" ht="15">
      <c r="A1096" s="571"/>
      <c r="B1096" s="641">
        <v>1514</v>
      </c>
      <c r="C1096" s="659" t="s">
        <v>795</v>
      </c>
      <c r="D1096" s="712">
        <v>0</v>
      </c>
      <c r="E1096" s="472"/>
      <c r="F1096" s="472"/>
      <c r="G1096" s="689"/>
      <c r="H1096" s="448"/>
      <c r="I1096" s="448"/>
      <c r="J1096" s="448"/>
      <c r="K1096" s="448"/>
      <c r="L1096" s="448"/>
    </row>
    <row r="1097" spans="1:12">
      <c r="A1097" s="570">
        <v>23220302</v>
      </c>
      <c r="B1097" s="138"/>
      <c r="C1097" s="473" t="s">
        <v>737</v>
      </c>
      <c r="D1097" s="140">
        <f>+D1098</f>
        <v>6000000</v>
      </c>
      <c r="E1097" s="472"/>
      <c r="F1097" s="472"/>
      <c r="G1097" s="689"/>
      <c r="H1097" s="448"/>
      <c r="I1097" s="448"/>
      <c r="J1097" s="448"/>
      <c r="K1097" s="448"/>
      <c r="L1097" s="448"/>
    </row>
    <row r="1098" spans="1:12" ht="15">
      <c r="A1098" s="571"/>
      <c r="B1098" s="641">
        <v>1101</v>
      </c>
      <c r="C1098" s="663" t="s">
        <v>754</v>
      </c>
      <c r="D1098" s="712">
        <v>6000000</v>
      </c>
      <c r="E1098" s="472"/>
      <c r="F1098" s="472"/>
      <c r="G1098" s="689"/>
      <c r="H1098" s="448"/>
      <c r="I1098" s="448"/>
      <c r="J1098" s="448"/>
      <c r="K1098" s="448"/>
      <c r="L1098" s="448"/>
    </row>
    <row r="1099" spans="1:12">
      <c r="A1099" s="571">
        <v>23220303</v>
      </c>
      <c r="B1099" s="138"/>
      <c r="C1099" s="225" t="s">
        <v>398</v>
      </c>
      <c r="D1099" s="140">
        <f>SUM(D1100:D1101)</f>
        <v>0</v>
      </c>
      <c r="E1099" s="472"/>
      <c r="F1099" s="472"/>
      <c r="G1099" s="689"/>
      <c r="H1099" s="448"/>
      <c r="I1099" s="448"/>
      <c r="J1099" s="448"/>
      <c r="K1099" s="448"/>
      <c r="L1099" s="448"/>
    </row>
    <row r="1100" spans="1:12" ht="15">
      <c r="A1100" s="571"/>
      <c r="B1100" s="675">
        <v>1401</v>
      </c>
      <c r="C1100" s="659" t="s">
        <v>774</v>
      </c>
      <c r="D1100" s="712">
        <v>0</v>
      </c>
      <c r="E1100" s="472"/>
      <c r="F1100" s="472"/>
      <c r="G1100" s="689"/>
      <c r="H1100" s="448"/>
      <c r="I1100" s="448"/>
      <c r="J1100" s="448"/>
      <c r="K1100" s="448"/>
      <c r="L1100" s="448"/>
    </row>
    <row r="1101" spans="1:12" ht="15.75" thickBot="1">
      <c r="A1101" s="572"/>
      <c r="B1101" s="677">
        <v>1402</v>
      </c>
      <c r="C1101" s="459" t="s">
        <v>775</v>
      </c>
      <c r="D1101" s="713">
        <v>0</v>
      </c>
      <c r="E1101" s="472"/>
      <c r="F1101" s="472"/>
      <c r="G1101" s="689"/>
      <c r="H1101" s="448"/>
      <c r="I1101" s="448"/>
      <c r="J1101" s="448"/>
      <c r="K1101" s="448"/>
      <c r="L1101" s="448"/>
    </row>
    <row r="1102" spans="1:12" ht="17.25" thickBot="1">
      <c r="A1102" s="569">
        <v>232204</v>
      </c>
      <c r="B1102" s="164"/>
      <c r="C1102" s="170" t="s">
        <v>655</v>
      </c>
      <c r="D1102" s="161">
        <f>+D1103+D1106+D1108+D1110</f>
        <v>61000000</v>
      </c>
      <c r="E1102" s="472"/>
      <c r="F1102" s="472"/>
      <c r="G1102" s="689"/>
      <c r="H1102" s="448"/>
      <c r="I1102" s="448"/>
      <c r="J1102" s="448"/>
      <c r="K1102" s="448"/>
      <c r="L1102" s="448"/>
    </row>
    <row r="1103" spans="1:12">
      <c r="A1103" s="574">
        <v>23220401</v>
      </c>
      <c r="B1103" s="165"/>
      <c r="C1103" s="173" t="s">
        <v>869</v>
      </c>
      <c r="D1103" s="166">
        <f>SUM(D1104:D1105)</f>
        <v>26000000</v>
      </c>
      <c r="E1103" s="472"/>
      <c r="F1103" s="472"/>
      <c r="G1103" s="689"/>
      <c r="H1103" s="448"/>
      <c r="I1103" s="448"/>
      <c r="J1103" s="448"/>
      <c r="K1103" s="448"/>
      <c r="L1103" s="448"/>
    </row>
    <row r="1104" spans="1:12">
      <c r="A1104" s="571"/>
      <c r="B1104" s="641">
        <v>1101</v>
      </c>
      <c r="C1104" s="663" t="s">
        <v>754</v>
      </c>
      <c r="D1104" s="65">
        <v>26000000</v>
      </c>
      <c r="E1104" s="472"/>
      <c r="F1104" s="472"/>
      <c r="G1104" s="689"/>
      <c r="H1104" s="448"/>
      <c r="I1104" s="448"/>
      <c r="J1104" s="448"/>
      <c r="K1104" s="448"/>
      <c r="L1104" s="448"/>
    </row>
    <row r="1105" spans="1:12" ht="15">
      <c r="A1105" s="571"/>
      <c r="B1105" s="718" t="s">
        <v>631</v>
      </c>
      <c r="C1105" s="660" t="s">
        <v>630</v>
      </c>
      <c r="D1105" s="712">
        <v>0</v>
      </c>
      <c r="E1105" s="472"/>
      <c r="F1105" s="472"/>
      <c r="G1105" s="689"/>
      <c r="H1105" s="448"/>
      <c r="I1105" s="448"/>
      <c r="J1105" s="448"/>
      <c r="K1105" s="448"/>
      <c r="L1105" s="448"/>
    </row>
    <row r="1106" spans="1:12">
      <c r="A1106" s="570">
        <v>23220402</v>
      </c>
      <c r="B1106" s="138"/>
      <c r="C1106" s="139" t="s">
        <v>541</v>
      </c>
      <c r="D1106" s="140">
        <f>+D1107</f>
        <v>10000000</v>
      </c>
      <c r="E1106" s="472"/>
      <c r="F1106" s="472"/>
      <c r="G1106" s="689"/>
      <c r="H1106" s="448"/>
      <c r="I1106" s="448"/>
      <c r="J1106" s="448"/>
      <c r="K1106" s="448"/>
      <c r="L1106" s="448"/>
    </row>
    <row r="1107" spans="1:12" ht="15">
      <c r="A1107" s="571"/>
      <c r="B1107" s="914" t="s">
        <v>631</v>
      </c>
      <c r="C1107" s="660" t="s">
        <v>630</v>
      </c>
      <c r="D1107" s="733">
        <v>10000000</v>
      </c>
      <c r="E1107" s="472"/>
      <c r="F1107" s="472"/>
      <c r="G1107" s="689"/>
      <c r="H1107" s="448"/>
      <c r="I1107" s="448"/>
      <c r="J1107" s="448"/>
      <c r="K1107" s="448"/>
      <c r="L1107" s="448"/>
    </row>
    <row r="1108" spans="1:12">
      <c r="A1108" s="570">
        <v>23220403</v>
      </c>
      <c r="B1108" s="138"/>
      <c r="C1108" s="915" t="s">
        <v>834</v>
      </c>
      <c r="D1108" s="758">
        <f>+D1109</f>
        <v>25000000</v>
      </c>
      <c r="E1108" s="472"/>
      <c r="F1108" s="472"/>
      <c r="G1108" s="689"/>
      <c r="H1108" s="448"/>
      <c r="I1108" s="448"/>
      <c r="J1108" s="448"/>
      <c r="K1108" s="448"/>
      <c r="L1108" s="448"/>
    </row>
    <row r="1109" spans="1:12" ht="15">
      <c r="A1109" s="571"/>
      <c r="B1109" s="914" t="s">
        <v>631</v>
      </c>
      <c r="C1109" s="660" t="s">
        <v>630</v>
      </c>
      <c r="D1109" s="733">
        <v>25000000</v>
      </c>
      <c r="E1109" s="472"/>
      <c r="F1109" s="472"/>
      <c r="G1109" s="689"/>
      <c r="H1109" s="448"/>
      <c r="I1109" s="448"/>
      <c r="J1109" s="448"/>
      <c r="K1109" s="448"/>
      <c r="L1109" s="448"/>
    </row>
    <row r="1110" spans="1:12">
      <c r="A1110" s="570">
        <v>23220404</v>
      </c>
      <c r="B1110" s="138"/>
      <c r="C1110" s="397" t="s">
        <v>398</v>
      </c>
      <c r="D1110" s="140">
        <f>SUM(D1111:D1112)</f>
        <v>0</v>
      </c>
      <c r="E1110" s="472"/>
      <c r="F1110" s="472"/>
      <c r="G1110" s="689"/>
      <c r="H1110" s="448"/>
      <c r="I1110" s="448"/>
      <c r="J1110" s="448"/>
      <c r="K1110" s="448"/>
      <c r="L1110" s="448"/>
    </row>
    <row r="1111" spans="1:12" ht="15">
      <c r="A1111" s="570"/>
      <c r="B1111" s="675">
        <v>1401</v>
      </c>
      <c r="C1111" s="659" t="s">
        <v>774</v>
      </c>
      <c r="D1111" s="712">
        <v>0</v>
      </c>
      <c r="E1111" s="472"/>
      <c r="F1111" s="472"/>
      <c r="G1111" s="689"/>
      <c r="H1111" s="448"/>
      <c r="I1111" s="448"/>
      <c r="J1111" s="448"/>
      <c r="K1111" s="448"/>
      <c r="L1111" s="448"/>
    </row>
    <row r="1112" spans="1:12" ht="15.75" thickBot="1">
      <c r="A1112" s="572"/>
      <c r="B1112" s="677">
        <v>1402</v>
      </c>
      <c r="C1112" s="459" t="s">
        <v>775</v>
      </c>
      <c r="D1112" s="713">
        <v>0</v>
      </c>
      <c r="E1112" s="472"/>
      <c r="F1112" s="472"/>
      <c r="G1112" s="689"/>
      <c r="H1112" s="448"/>
      <c r="I1112" s="448"/>
      <c r="J1112" s="448"/>
      <c r="K1112" s="448"/>
      <c r="L1112" s="448"/>
    </row>
    <row r="1113" spans="1:12" ht="17.25" thickBot="1">
      <c r="A1113" s="569">
        <v>232205</v>
      </c>
      <c r="B1113" s="160"/>
      <c r="C1113" s="170" t="s">
        <v>449</v>
      </c>
      <c r="D1113" s="161">
        <f>+D1114+D1117+D1119</f>
        <v>68700000</v>
      </c>
      <c r="E1113" s="472"/>
      <c r="F1113" s="472"/>
      <c r="G1113" s="689"/>
      <c r="H1113" s="448"/>
      <c r="I1113" s="448"/>
      <c r="J1113" s="448"/>
      <c r="K1113" s="448"/>
      <c r="L1113" s="448"/>
    </row>
    <row r="1114" spans="1:12">
      <c r="A1114" s="571">
        <v>23220501</v>
      </c>
      <c r="B1114" s="101"/>
      <c r="C1114" s="171" t="s">
        <v>674</v>
      </c>
      <c r="D1114" s="65">
        <f>SUM(D1115:D1116)</f>
        <v>58700000</v>
      </c>
      <c r="E1114" s="472"/>
      <c r="F1114" s="472"/>
      <c r="G1114" s="689"/>
      <c r="H1114" s="448"/>
      <c r="I1114" s="448"/>
      <c r="J1114" s="448"/>
      <c r="K1114" s="448"/>
      <c r="L1114" s="448"/>
    </row>
    <row r="1115" spans="1:12" ht="15">
      <c r="A1115" s="571"/>
      <c r="B1115" s="641">
        <v>1101</v>
      </c>
      <c r="C1115" s="663" t="s">
        <v>754</v>
      </c>
      <c r="D1115" s="712">
        <v>23000000</v>
      </c>
      <c r="E1115" s="472"/>
      <c r="F1115" s="472"/>
      <c r="G1115" s="689"/>
      <c r="H1115" s="448"/>
      <c r="I1115" s="448"/>
      <c r="J1115" s="448"/>
      <c r="K1115" s="448"/>
      <c r="L1115" s="448"/>
    </row>
    <row r="1116" spans="1:12" ht="15">
      <c r="A1116" s="571"/>
      <c r="B1116" s="718" t="s">
        <v>631</v>
      </c>
      <c r="C1116" s="660" t="s">
        <v>630</v>
      </c>
      <c r="D1116" s="712">
        <v>35700000</v>
      </c>
      <c r="E1116" s="472"/>
      <c r="F1116" s="472"/>
      <c r="G1116" s="689"/>
      <c r="H1116" s="448"/>
      <c r="I1116" s="448"/>
      <c r="J1116" s="448"/>
      <c r="K1116" s="448"/>
      <c r="L1116" s="448"/>
    </row>
    <row r="1117" spans="1:12">
      <c r="A1117" s="571">
        <v>23220502</v>
      </c>
      <c r="B1117" s="101"/>
      <c r="C1117" s="171" t="s">
        <v>969</v>
      </c>
      <c r="D1117" s="65">
        <f>+D1118</f>
        <v>10000000</v>
      </c>
      <c r="E1117" s="472"/>
      <c r="F1117" s="472"/>
      <c r="G1117" s="689"/>
      <c r="H1117" s="448"/>
      <c r="I1117" s="448"/>
      <c r="J1117" s="448"/>
      <c r="K1117" s="448"/>
      <c r="L1117" s="448"/>
    </row>
    <row r="1118" spans="1:12" ht="15">
      <c r="A1118" s="571"/>
      <c r="B1118" s="641">
        <v>1101</v>
      </c>
      <c r="C1118" s="663" t="s">
        <v>754</v>
      </c>
      <c r="D1118" s="712">
        <v>10000000</v>
      </c>
      <c r="E1118" s="472"/>
      <c r="F1118" s="472"/>
      <c r="G1118" s="689"/>
      <c r="H1118" s="448"/>
      <c r="I1118" s="448"/>
      <c r="J1118" s="448"/>
      <c r="K1118" s="448"/>
      <c r="L1118" s="448"/>
    </row>
    <row r="1119" spans="1:12">
      <c r="A1119" s="571">
        <v>23220503</v>
      </c>
      <c r="B1119" s="138"/>
      <c r="C1119" s="397" t="s">
        <v>398</v>
      </c>
      <c r="D1119" s="140">
        <f>SUM(D1120:D1121)</f>
        <v>0</v>
      </c>
      <c r="E1119" s="472"/>
      <c r="F1119" s="472"/>
      <c r="G1119" s="689"/>
      <c r="H1119" s="448"/>
      <c r="I1119" s="448"/>
      <c r="J1119" s="448"/>
      <c r="K1119" s="448"/>
      <c r="L1119" s="448"/>
    </row>
    <row r="1120" spans="1:12" ht="15">
      <c r="A1120" s="571"/>
      <c r="B1120" s="675">
        <v>1401</v>
      </c>
      <c r="C1120" s="659" t="s">
        <v>774</v>
      </c>
      <c r="D1120" s="712">
        <v>0</v>
      </c>
      <c r="E1120" s="472"/>
      <c r="F1120" s="472"/>
      <c r="G1120" s="689"/>
      <c r="H1120" s="448"/>
      <c r="I1120" s="448"/>
      <c r="J1120" s="448"/>
      <c r="K1120" s="448"/>
      <c r="L1120" s="448"/>
    </row>
    <row r="1121" spans="1:12" ht="15.75" thickBot="1">
      <c r="A1121" s="572"/>
      <c r="B1121" s="677">
        <v>1402</v>
      </c>
      <c r="C1121" s="459" t="s">
        <v>775</v>
      </c>
      <c r="D1121" s="713">
        <v>0</v>
      </c>
      <c r="E1121" s="472"/>
      <c r="F1121" s="472"/>
      <c r="G1121" s="689"/>
      <c r="H1121" s="448"/>
      <c r="I1121" s="448"/>
      <c r="J1121" s="448"/>
      <c r="K1121" s="448"/>
      <c r="L1121" s="448"/>
    </row>
    <row r="1122" spans="1:12" ht="17.25" thickBot="1">
      <c r="A1122" s="569">
        <v>232206</v>
      </c>
      <c r="B1122" s="160"/>
      <c r="C1122" s="170" t="s">
        <v>658</v>
      </c>
      <c r="D1122" s="161">
        <f>+D1123+D1125+D1128</f>
        <v>50000000</v>
      </c>
      <c r="E1122" s="472"/>
      <c r="F1122" s="472"/>
      <c r="G1122" s="689"/>
      <c r="H1122" s="448"/>
      <c r="I1122" s="448"/>
      <c r="J1122" s="448"/>
      <c r="K1122" s="448"/>
      <c r="L1122" s="448"/>
    </row>
    <row r="1123" spans="1:12">
      <c r="A1123" s="570">
        <v>23220601</v>
      </c>
      <c r="B1123" s="138"/>
      <c r="C1123" s="175" t="s">
        <v>444</v>
      </c>
      <c r="D1123" s="140">
        <f>+D1124</f>
        <v>10000000</v>
      </c>
      <c r="E1123" s="472"/>
      <c r="F1123" s="472"/>
      <c r="G1123" s="689"/>
      <c r="H1123" s="448"/>
      <c r="I1123" s="448"/>
      <c r="J1123" s="448"/>
      <c r="K1123" s="448"/>
      <c r="L1123" s="448"/>
    </row>
    <row r="1124" spans="1:12" ht="15">
      <c r="A1124" s="572"/>
      <c r="B1124" s="641">
        <v>1101</v>
      </c>
      <c r="C1124" s="663" t="s">
        <v>754</v>
      </c>
      <c r="D1124" s="711">
        <v>10000000</v>
      </c>
      <c r="E1124" s="472"/>
      <c r="F1124" s="472"/>
      <c r="G1124" s="689"/>
      <c r="H1124" s="448"/>
      <c r="I1124" s="448"/>
      <c r="J1124" s="448"/>
      <c r="K1124" s="448"/>
      <c r="L1124" s="448"/>
    </row>
    <row r="1125" spans="1:12">
      <c r="A1125" s="571">
        <v>23220602</v>
      </c>
      <c r="B1125" s="101"/>
      <c r="C1125" s="171" t="s">
        <v>445</v>
      </c>
      <c r="D1125" s="65">
        <f>SUM(D1126:D1127)</f>
        <v>40000000</v>
      </c>
      <c r="E1125" s="472"/>
      <c r="F1125" s="472"/>
      <c r="G1125" s="689"/>
      <c r="H1125" s="448"/>
      <c r="I1125" s="448"/>
      <c r="J1125" s="448"/>
      <c r="K1125" s="448"/>
      <c r="L1125" s="448"/>
    </row>
    <row r="1126" spans="1:12" ht="15">
      <c r="A1126" s="571"/>
      <c r="B1126" s="641">
        <v>1101</v>
      </c>
      <c r="C1126" s="663" t="s">
        <v>754</v>
      </c>
      <c r="D1126" s="712">
        <v>10000000</v>
      </c>
      <c r="E1126" s="472"/>
      <c r="F1126" s="472"/>
      <c r="G1126" s="689"/>
      <c r="H1126" s="448"/>
      <c r="I1126" s="448"/>
      <c r="J1126" s="448"/>
      <c r="K1126" s="448"/>
      <c r="L1126" s="448"/>
    </row>
    <row r="1127" spans="1:12" ht="15">
      <c r="A1127" s="571"/>
      <c r="B1127" s="718" t="s">
        <v>631</v>
      </c>
      <c r="C1127" s="660" t="s">
        <v>630</v>
      </c>
      <c r="D1127" s="733">
        <v>30000000</v>
      </c>
      <c r="E1127" s="472"/>
      <c r="F1127" s="472"/>
      <c r="G1127" s="689"/>
      <c r="H1127" s="448"/>
      <c r="I1127" s="448"/>
      <c r="J1127" s="448"/>
      <c r="K1127" s="448"/>
      <c r="L1127" s="448"/>
    </row>
    <row r="1128" spans="1:12">
      <c r="A1128" s="570">
        <v>23220603</v>
      </c>
      <c r="B1128" s="138"/>
      <c r="C1128" s="225" t="s">
        <v>398</v>
      </c>
      <c r="D1128" s="140">
        <f>SUM(D1129:D1130)</f>
        <v>0</v>
      </c>
      <c r="E1128" s="472"/>
      <c r="F1128" s="472"/>
      <c r="G1128" s="689"/>
      <c r="H1128" s="448"/>
      <c r="I1128" s="448"/>
      <c r="J1128" s="448"/>
      <c r="K1128" s="448"/>
      <c r="L1128" s="448"/>
    </row>
    <row r="1129" spans="1:12" ht="15">
      <c r="A1129" s="571"/>
      <c r="B1129" s="675">
        <v>1401</v>
      </c>
      <c r="C1129" s="659" t="s">
        <v>774</v>
      </c>
      <c r="D1129" s="712">
        <v>0</v>
      </c>
      <c r="E1129" s="472"/>
      <c r="F1129" s="472"/>
      <c r="G1129" s="689"/>
      <c r="H1129" s="448"/>
      <c r="I1129" s="448"/>
      <c r="J1129" s="448"/>
      <c r="K1129" s="448"/>
      <c r="L1129" s="448"/>
    </row>
    <row r="1130" spans="1:12" ht="15.75" thickBot="1">
      <c r="A1130" s="573"/>
      <c r="B1130" s="677">
        <v>1402</v>
      </c>
      <c r="C1130" s="459" t="s">
        <v>775</v>
      </c>
      <c r="D1130" s="713">
        <v>0</v>
      </c>
      <c r="E1130" s="472"/>
      <c r="F1130" s="472"/>
      <c r="G1130" s="689"/>
      <c r="H1130" s="448"/>
      <c r="I1130" s="448"/>
      <c r="J1130" s="448"/>
      <c r="K1130" s="448"/>
      <c r="L1130" s="448"/>
    </row>
    <row r="1131" spans="1:12" ht="17.25" thickBot="1">
      <c r="A1131" s="569">
        <v>232207</v>
      </c>
      <c r="B1131" s="160"/>
      <c r="C1131" s="170" t="s">
        <v>908</v>
      </c>
      <c r="D1131" s="161">
        <f>+D1132</f>
        <v>20000000</v>
      </c>
      <c r="E1131" s="472"/>
      <c r="F1131" s="472"/>
      <c r="G1131" s="689"/>
      <c r="H1131" s="448"/>
      <c r="I1131" s="448"/>
      <c r="J1131" s="448"/>
      <c r="K1131" s="448"/>
      <c r="L1131" s="448"/>
    </row>
    <row r="1132" spans="1:12">
      <c r="A1132" s="570">
        <v>23220701</v>
      </c>
      <c r="B1132" s="138"/>
      <c r="C1132" s="171" t="s">
        <v>460</v>
      </c>
      <c r="D1132" s="140">
        <f>+D1133</f>
        <v>20000000</v>
      </c>
      <c r="E1132" s="472"/>
      <c r="F1132" s="472"/>
      <c r="G1132" s="689"/>
      <c r="H1132" s="448"/>
      <c r="I1132" s="448"/>
      <c r="J1132" s="448"/>
      <c r="K1132" s="448"/>
      <c r="L1132" s="448"/>
    </row>
    <row r="1133" spans="1:12" ht="15.75" thickBot="1">
      <c r="A1133" s="570"/>
      <c r="B1133" s="641">
        <v>1101</v>
      </c>
      <c r="C1133" s="663" t="s">
        <v>754</v>
      </c>
      <c r="D1133" s="715">
        <v>20000000</v>
      </c>
      <c r="E1133" s="472"/>
      <c r="F1133" s="472"/>
      <c r="G1133" s="689"/>
      <c r="H1133" s="448"/>
      <c r="I1133" s="448"/>
      <c r="J1133" s="448"/>
      <c r="K1133" s="448"/>
      <c r="L1133" s="448"/>
    </row>
    <row r="1134" spans="1:12" ht="17.25" thickBot="1">
      <c r="A1134" s="569">
        <v>232208</v>
      </c>
      <c r="B1134" s="160"/>
      <c r="C1134" s="170" t="s">
        <v>906</v>
      </c>
      <c r="D1134" s="161">
        <f>+D1135+D1137</f>
        <v>65000000</v>
      </c>
      <c r="E1134" s="472"/>
      <c r="F1134" s="472"/>
      <c r="G1134" s="689"/>
      <c r="H1134" s="448"/>
      <c r="I1134" s="448"/>
      <c r="J1134" s="448"/>
      <c r="K1134" s="448"/>
      <c r="L1134" s="448"/>
    </row>
    <row r="1135" spans="1:12">
      <c r="A1135" s="574">
        <v>23220801</v>
      </c>
      <c r="B1135" s="395"/>
      <c r="C1135" s="66" t="s">
        <v>492</v>
      </c>
      <c r="D1135" s="166">
        <f>+D1136</f>
        <v>10000000</v>
      </c>
      <c r="E1135" s="472"/>
      <c r="F1135" s="472"/>
      <c r="G1135" s="689"/>
      <c r="H1135" s="448"/>
      <c r="I1135" s="448"/>
      <c r="J1135" s="448"/>
      <c r="K1135" s="448"/>
      <c r="L1135" s="448"/>
    </row>
    <row r="1136" spans="1:12" ht="15">
      <c r="A1136" s="571"/>
      <c r="B1136" s="641">
        <v>1101</v>
      </c>
      <c r="C1136" s="663" t="s">
        <v>754</v>
      </c>
      <c r="D1136" s="712">
        <v>10000000</v>
      </c>
      <c r="E1136" s="472"/>
      <c r="F1136" s="472"/>
      <c r="G1136" s="689"/>
      <c r="H1136" s="448"/>
      <c r="I1136" s="448"/>
      <c r="J1136" s="448"/>
      <c r="K1136" s="448"/>
      <c r="L1136" s="448"/>
    </row>
    <row r="1137" spans="1:12">
      <c r="A1137" s="570">
        <v>23220802</v>
      </c>
      <c r="B1137" s="471"/>
      <c r="C1137" s="158" t="s">
        <v>493</v>
      </c>
      <c r="D1137" s="140">
        <f>SUM(D1138:D1139)</f>
        <v>55000000</v>
      </c>
      <c r="E1137" s="472"/>
      <c r="F1137" s="472"/>
      <c r="G1137" s="689"/>
      <c r="H1137" s="448"/>
      <c r="I1137" s="448"/>
      <c r="J1137" s="448"/>
      <c r="K1137" s="448"/>
      <c r="L1137" s="448"/>
    </row>
    <row r="1138" spans="1:12" ht="15">
      <c r="A1138" s="571"/>
      <c r="B1138" s="641">
        <v>1101</v>
      </c>
      <c r="C1138" s="663" t="s">
        <v>754</v>
      </c>
      <c r="D1138" s="733">
        <v>0</v>
      </c>
      <c r="E1138" s="472"/>
      <c r="F1138" s="472"/>
      <c r="G1138" s="689"/>
      <c r="H1138" s="448"/>
      <c r="I1138" s="448"/>
      <c r="J1138" s="448"/>
      <c r="K1138" s="448"/>
      <c r="L1138" s="448"/>
    </row>
    <row r="1139" spans="1:12" ht="15.75" thickBot="1">
      <c r="A1139" s="583"/>
      <c r="B1139" s="819" t="s">
        <v>631</v>
      </c>
      <c r="C1139" s="777" t="s">
        <v>630</v>
      </c>
      <c r="D1139" s="916">
        <v>55000000</v>
      </c>
      <c r="E1139" s="472"/>
      <c r="F1139" s="472"/>
      <c r="G1139" s="689"/>
      <c r="H1139" s="448"/>
      <c r="I1139" s="448"/>
      <c r="J1139" s="448"/>
      <c r="K1139" s="448"/>
      <c r="L1139" s="448"/>
    </row>
    <row r="1140" spans="1:12" ht="17.25" thickBot="1">
      <c r="A1140" s="581">
        <v>232209</v>
      </c>
      <c r="B1140" s="162"/>
      <c r="C1140" s="176" t="s">
        <v>446</v>
      </c>
      <c r="D1140" s="163">
        <f>+D1141+D1144+D1148+D1151+D1153</f>
        <v>272300000</v>
      </c>
      <c r="E1140" s="472"/>
      <c r="F1140" s="472"/>
      <c r="G1140" s="689"/>
      <c r="H1140" s="448"/>
      <c r="I1140" s="448"/>
      <c r="J1140" s="448"/>
      <c r="K1140" s="448"/>
      <c r="L1140" s="448"/>
    </row>
    <row r="1141" spans="1:12">
      <c r="A1141" s="574">
        <v>23220901</v>
      </c>
      <c r="B1141" s="165"/>
      <c r="C1141" s="229" t="s">
        <v>648</v>
      </c>
      <c r="D1141" s="166">
        <f>+D1142+D1143</f>
        <v>42500000</v>
      </c>
      <c r="E1141" s="472"/>
      <c r="F1141" s="472"/>
      <c r="G1141" s="689"/>
      <c r="H1141" s="448"/>
      <c r="I1141" s="448"/>
      <c r="J1141" s="448"/>
      <c r="K1141" s="448"/>
      <c r="L1141" s="448"/>
    </row>
    <row r="1142" spans="1:12" ht="15">
      <c r="A1142" s="571"/>
      <c r="B1142" s="641">
        <v>1101</v>
      </c>
      <c r="C1142" s="663" t="s">
        <v>754</v>
      </c>
      <c r="D1142" s="733">
        <v>0</v>
      </c>
      <c r="E1142" s="472"/>
      <c r="F1142" s="472"/>
      <c r="G1142" s="689"/>
      <c r="H1142" s="448"/>
      <c r="I1142" s="448"/>
      <c r="J1142" s="448"/>
      <c r="K1142" s="448"/>
      <c r="L1142" s="448"/>
    </row>
    <row r="1143" spans="1:12" ht="15">
      <c r="A1143" s="571"/>
      <c r="B1143" s="721" t="s">
        <v>631</v>
      </c>
      <c r="C1143" s="696" t="s">
        <v>630</v>
      </c>
      <c r="D1143" s="712">
        <v>42500000</v>
      </c>
      <c r="E1143" s="472"/>
      <c r="F1143" s="472"/>
      <c r="G1143" s="689"/>
      <c r="H1143" s="448"/>
      <c r="I1143" s="448"/>
      <c r="J1143" s="448"/>
      <c r="K1143" s="448"/>
      <c r="L1143" s="448"/>
    </row>
    <row r="1144" spans="1:12">
      <c r="A1144" s="570">
        <v>23220902</v>
      </c>
      <c r="B1144" s="138"/>
      <c r="C1144" s="175" t="s">
        <v>447</v>
      </c>
      <c r="D1144" s="140">
        <f>SUM(D1145:D1147)</f>
        <v>164800000</v>
      </c>
      <c r="E1144" s="472"/>
      <c r="F1144" s="472"/>
      <c r="G1144" s="689"/>
      <c r="H1144" s="448"/>
      <c r="I1144" s="448"/>
      <c r="J1144" s="448"/>
      <c r="K1144" s="448"/>
      <c r="L1144" s="448"/>
    </row>
    <row r="1145" spans="1:12" ht="15">
      <c r="A1145" s="571"/>
      <c r="B1145" s="641">
        <v>1101</v>
      </c>
      <c r="C1145" s="663" t="s">
        <v>754</v>
      </c>
      <c r="D1145" s="733">
        <v>9000000</v>
      </c>
      <c r="E1145" s="472"/>
      <c r="F1145" s="472"/>
      <c r="G1145" s="689"/>
      <c r="H1145" s="448"/>
      <c r="I1145" s="448"/>
      <c r="J1145" s="448"/>
      <c r="K1145" s="448"/>
      <c r="L1145" s="448"/>
    </row>
    <row r="1146" spans="1:12" ht="15">
      <c r="A1146" s="571"/>
      <c r="B1146" s="721" t="s">
        <v>631</v>
      </c>
      <c r="C1146" s="696" t="s">
        <v>630</v>
      </c>
      <c r="D1146" s="733">
        <v>150800000</v>
      </c>
      <c r="E1146" s="472"/>
      <c r="F1146" s="472"/>
      <c r="G1146" s="689"/>
      <c r="H1146" s="448"/>
      <c r="I1146" s="448"/>
      <c r="J1146" s="448"/>
      <c r="K1146" s="448"/>
      <c r="L1146" s="448"/>
    </row>
    <row r="1147" spans="1:12" ht="15">
      <c r="A1147" s="571"/>
      <c r="B1147" s="721" t="s">
        <v>986</v>
      </c>
      <c r="C1147" s="696" t="s">
        <v>985</v>
      </c>
      <c r="D1147" s="733">
        <f>+D98</f>
        <v>5000000</v>
      </c>
      <c r="E1147" s="472"/>
      <c r="F1147" s="472"/>
      <c r="G1147" s="689"/>
      <c r="H1147" s="448"/>
      <c r="I1147" s="448"/>
      <c r="J1147" s="448"/>
      <c r="K1147" s="448"/>
      <c r="L1147" s="448"/>
    </row>
    <row r="1148" spans="1:12">
      <c r="A1148" s="570">
        <v>23220903</v>
      </c>
      <c r="B1148" s="138"/>
      <c r="C1148" s="175" t="s">
        <v>513</v>
      </c>
      <c r="D1148" s="140">
        <f>SUM(D1149:D1150)</f>
        <v>65000000</v>
      </c>
      <c r="E1148" s="472"/>
      <c r="F1148" s="472"/>
      <c r="G1148" s="689"/>
      <c r="H1148" s="448"/>
      <c r="I1148" s="448"/>
      <c r="J1148" s="448"/>
      <c r="K1148" s="448"/>
      <c r="L1148" s="448"/>
    </row>
    <row r="1149" spans="1:12" ht="15">
      <c r="A1149" s="571"/>
      <c r="B1149" s="641">
        <v>1101</v>
      </c>
      <c r="C1149" s="663" t="s">
        <v>754</v>
      </c>
      <c r="D1149" s="712">
        <v>45000000</v>
      </c>
      <c r="E1149" s="472"/>
      <c r="F1149" s="472"/>
      <c r="G1149" s="689"/>
      <c r="H1149" s="448"/>
      <c r="I1149" s="448"/>
      <c r="J1149" s="448"/>
      <c r="K1149" s="448"/>
      <c r="L1149" s="448"/>
    </row>
    <row r="1150" spans="1:12" ht="15">
      <c r="A1150" s="571"/>
      <c r="B1150" s="721" t="s">
        <v>631</v>
      </c>
      <c r="C1150" s="696" t="s">
        <v>630</v>
      </c>
      <c r="D1150" s="712">
        <v>20000000</v>
      </c>
      <c r="E1150" s="472"/>
      <c r="F1150" s="472"/>
      <c r="G1150" s="689"/>
      <c r="H1150" s="448"/>
      <c r="I1150" s="448"/>
      <c r="J1150" s="448"/>
      <c r="K1150" s="448"/>
      <c r="L1150" s="448"/>
    </row>
    <row r="1151" spans="1:12">
      <c r="A1151" s="570">
        <v>23220904</v>
      </c>
      <c r="B1151" s="138"/>
      <c r="C1151" s="175" t="s">
        <v>675</v>
      </c>
      <c r="D1151" s="140">
        <f>+D1152</f>
        <v>0</v>
      </c>
      <c r="E1151" s="472"/>
      <c r="F1151" s="472"/>
      <c r="G1151" s="689"/>
      <c r="H1151" s="448"/>
      <c r="I1151" s="448"/>
      <c r="J1151" s="448"/>
      <c r="K1151" s="448"/>
      <c r="L1151" s="448"/>
    </row>
    <row r="1152" spans="1:12" ht="15">
      <c r="A1152" s="571"/>
      <c r="B1152" s="721" t="s">
        <v>631</v>
      </c>
      <c r="C1152" s="696" t="s">
        <v>630</v>
      </c>
      <c r="D1152" s="712">
        <v>0</v>
      </c>
      <c r="E1152" s="472"/>
      <c r="F1152" s="472"/>
      <c r="G1152" s="689"/>
      <c r="H1152" s="448"/>
      <c r="I1152" s="448"/>
      <c r="J1152" s="448"/>
      <c r="K1152" s="448"/>
      <c r="L1152" s="448"/>
    </row>
    <row r="1153" spans="1:12">
      <c r="A1153" s="570">
        <v>23220905</v>
      </c>
      <c r="B1153" s="138"/>
      <c r="C1153" s="225" t="s">
        <v>398</v>
      </c>
      <c r="D1153" s="140">
        <f>SUM(D1154:D1155)</f>
        <v>0</v>
      </c>
      <c r="E1153" s="472"/>
      <c r="F1153" s="472"/>
      <c r="G1153" s="689"/>
      <c r="H1153" s="448"/>
      <c r="I1153" s="448"/>
      <c r="J1153" s="448"/>
      <c r="K1153" s="448"/>
      <c r="L1153" s="448"/>
    </row>
    <row r="1154" spans="1:12" ht="15">
      <c r="A1154" s="572"/>
      <c r="B1154" s="675">
        <v>1401</v>
      </c>
      <c r="C1154" s="659" t="s">
        <v>774</v>
      </c>
      <c r="D1154" s="711">
        <v>0</v>
      </c>
      <c r="E1154" s="472"/>
      <c r="F1154" s="472"/>
      <c r="G1154" s="689"/>
      <c r="H1154" s="448"/>
      <c r="I1154" s="448"/>
      <c r="J1154" s="448"/>
      <c r="K1154" s="448"/>
      <c r="L1154" s="448"/>
    </row>
    <row r="1155" spans="1:12" ht="15.75" thickBot="1">
      <c r="A1155" s="583"/>
      <c r="B1155" s="680">
        <v>1402</v>
      </c>
      <c r="C1155" s="720" t="s">
        <v>775</v>
      </c>
      <c r="D1155" s="719">
        <v>0</v>
      </c>
      <c r="E1155" s="472"/>
      <c r="F1155" s="472"/>
      <c r="G1155" s="689"/>
      <c r="H1155" s="448"/>
      <c r="I1155" s="448"/>
      <c r="J1155" s="448"/>
      <c r="K1155" s="448"/>
      <c r="L1155" s="448"/>
    </row>
    <row r="1156" spans="1:12" ht="17.25" thickBot="1">
      <c r="A1156" s="581" t="s">
        <v>713</v>
      </c>
      <c r="B1156" s="162"/>
      <c r="C1156" s="176" t="s">
        <v>714</v>
      </c>
      <c r="D1156" s="163">
        <f>+D1157+D1160</f>
        <v>20000000</v>
      </c>
      <c r="E1156" s="472"/>
      <c r="F1156" s="472"/>
      <c r="G1156" s="689"/>
      <c r="H1156" s="448"/>
      <c r="I1156" s="448"/>
      <c r="J1156" s="448"/>
      <c r="K1156" s="448"/>
      <c r="L1156" s="448"/>
    </row>
    <row r="1157" spans="1:12">
      <c r="A1157" s="570">
        <v>23221001</v>
      </c>
      <c r="B1157" s="138"/>
      <c r="C1157" s="175" t="s">
        <v>975</v>
      </c>
      <c r="D1157" s="140">
        <f>SUM(D1158:D1159)</f>
        <v>10000000</v>
      </c>
      <c r="E1157" s="472"/>
      <c r="F1157" s="472"/>
      <c r="G1157" s="689"/>
      <c r="H1157" s="448"/>
      <c r="I1157" s="448"/>
      <c r="J1157" s="448"/>
      <c r="K1157" s="448"/>
      <c r="L1157" s="448"/>
    </row>
    <row r="1158" spans="1:12" ht="15">
      <c r="A1158" s="571"/>
      <c r="B1158" s="641">
        <v>1101</v>
      </c>
      <c r="C1158" s="663" t="s">
        <v>754</v>
      </c>
      <c r="D1158" s="712">
        <v>10000000</v>
      </c>
      <c r="E1158" s="472"/>
      <c r="F1158" s="472"/>
      <c r="G1158" s="689"/>
      <c r="H1158" s="448"/>
      <c r="I1158" s="448"/>
      <c r="J1158" s="448"/>
      <c r="K1158" s="448"/>
      <c r="L1158" s="448"/>
    </row>
    <row r="1159" spans="1:12" ht="15">
      <c r="A1159" s="571"/>
      <c r="B1159" s="705" t="s">
        <v>631</v>
      </c>
      <c r="C1159" s="663" t="s">
        <v>630</v>
      </c>
      <c r="D1159" s="712">
        <v>0</v>
      </c>
      <c r="E1159" s="472"/>
      <c r="F1159" s="472"/>
      <c r="G1159" s="689"/>
      <c r="H1159" s="448"/>
      <c r="I1159" s="448"/>
      <c r="J1159" s="448"/>
      <c r="K1159" s="448"/>
      <c r="L1159" s="448"/>
    </row>
    <row r="1160" spans="1:12">
      <c r="A1160" s="570">
        <v>23221002</v>
      </c>
      <c r="B1160" s="138"/>
      <c r="C1160" s="175" t="s">
        <v>974</v>
      </c>
      <c r="D1160" s="140">
        <f>+D1161</f>
        <v>10000000</v>
      </c>
      <c r="E1160" s="472"/>
      <c r="F1160" s="472"/>
      <c r="G1160" s="689"/>
      <c r="H1160" s="448"/>
      <c r="I1160" s="448"/>
      <c r="J1160" s="448"/>
      <c r="K1160" s="448"/>
      <c r="L1160" s="448"/>
    </row>
    <row r="1161" spans="1:12" ht="15.75" thickBot="1">
      <c r="A1161" s="583"/>
      <c r="B1161" s="913" t="s">
        <v>631</v>
      </c>
      <c r="C1161" s="720" t="s">
        <v>630</v>
      </c>
      <c r="D1161" s="719">
        <v>10000000</v>
      </c>
      <c r="E1161" s="472"/>
      <c r="F1161" s="472"/>
      <c r="G1161" s="689"/>
      <c r="H1161" s="448"/>
      <c r="I1161" s="448"/>
      <c r="J1161" s="448"/>
      <c r="K1161" s="448"/>
      <c r="L1161" s="448"/>
    </row>
    <row r="1162" spans="1:12" ht="17.25" thickBot="1">
      <c r="A1162" s="581" t="s">
        <v>715</v>
      </c>
      <c r="B1162" s="162"/>
      <c r="C1162" s="176" t="s">
        <v>652</v>
      </c>
      <c r="D1162" s="163">
        <f>+D1163+D1167</f>
        <v>85000000</v>
      </c>
      <c r="E1162" s="472"/>
      <c r="F1162" s="472"/>
      <c r="G1162" s="689"/>
      <c r="H1162" s="448"/>
      <c r="I1162" s="448"/>
      <c r="J1162" s="448"/>
      <c r="K1162" s="448"/>
      <c r="L1162" s="448"/>
    </row>
    <row r="1163" spans="1:12">
      <c r="A1163" s="574" t="s">
        <v>716</v>
      </c>
      <c r="B1163" s="165"/>
      <c r="C1163" s="175" t="s">
        <v>720</v>
      </c>
      <c r="D1163" s="166">
        <f>SUM(D1164:D1166)</f>
        <v>40000000</v>
      </c>
      <c r="E1163" s="472"/>
      <c r="F1163" s="472"/>
      <c r="G1163" s="689"/>
      <c r="H1163" s="448"/>
      <c r="I1163" s="448"/>
      <c r="J1163" s="448"/>
      <c r="K1163" s="448"/>
      <c r="L1163" s="448"/>
    </row>
    <row r="1164" spans="1:12" ht="15">
      <c r="A1164" s="571"/>
      <c r="B1164" s="641">
        <v>1101</v>
      </c>
      <c r="C1164" s="663" t="s">
        <v>754</v>
      </c>
      <c r="D1164" s="712">
        <v>10000000</v>
      </c>
      <c r="E1164" s="472"/>
      <c r="F1164" s="472"/>
      <c r="G1164" s="689"/>
      <c r="H1164" s="448"/>
      <c r="I1164" s="448"/>
      <c r="J1164" s="448"/>
      <c r="K1164" s="448"/>
      <c r="L1164" s="448"/>
    </row>
    <row r="1165" spans="1:12" ht="15">
      <c r="A1165" s="571"/>
      <c r="B1165" s="705" t="s">
        <v>631</v>
      </c>
      <c r="C1165" s="663" t="s">
        <v>630</v>
      </c>
      <c r="D1165" s="712">
        <v>0</v>
      </c>
      <c r="E1165" s="472"/>
      <c r="F1165" s="472"/>
      <c r="G1165" s="689"/>
      <c r="H1165" s="448"/>
      <c r="I1165" s="448"/>
      <c r="J1165" s="448"/>
      <c r="K1165" s="448"/>
      <c r="L1165" s="448"/>
    </row>
    <row r="1166" spans="1:12" ht="15">
      <c r="A1166" s="571"/>
      <c r="B1166" s="675">
        <v>1214</v>
      </c>
      <c r="C1166" s="648" t="s">
        <v>957</v>
      </c>
      <c r="D1166" s="633">
        <f>+D74</f>
        <v>30000000</v>
      </c>
      <c r="E1166" s="472"/>
      <c r="F1166" s="472"/>
      <c r="G1166" s="689"/>
      <c r="H1166" s="448"/>
      <c r="I1166" s="448"/>
      <c r="J1166" s="448"/>
      <c r="K1166" s="448"/>
      <c r="L1166" s="448"/>
    </row>
    <row r="1167" spans="1:12">
      <c r="A1167" s="570">
        <v>23221102</v>
      </c>
      <c r="B1167" s="138"/>
      <c r="C1167" s="139" t="s">
        <v>748</v>
      </c>
      <c r="D1167" s="140">
        <f>SUM(D1168:D1169)</f>
        <v>45000000</v>
      </c>
      <c r="E1167" s="472"/>
      <c r="F1167" s="472"/>
      <c r="G1167" s="689"/>
      <c r="H1167" s="448"/>
      <c r="I1167" s="448"/>
      <c r="J1167" s="448"/>
      <c r="K1167" s="448"/>
      <c r="L1167" s="448"/>
    </row>
    <row r="1168" spans="1:12" ht="15">
      <c r="A1168" s="571"/>
      <c r="B1168" s="641">
        <v>1101</v>
      </c>
      <c r="C1168" s="663" t="s">
        <v>754</v>
      </c>
      <c r="D1168" s="712">
        <v>30000000</v>
      </c>
      <c r="E1168" s="472"/>
      <c r="F1168" s="472"/>
      <c r="G1168" s="689"/>
      <c r="H1168" s="448"/>
      <c r="I1168" s="448"/>
      <c r="J1168" s="448"/>
      <c r="K1168" s="448"/>
      <c r="L1168" s="448"/>
    </row>
    <row r="1169" spans="1:12" ht="15.75" thickBot="1">
      <c r="A1169" s="583"/>
      <c r="B1169" s="637">
        <v>1102</v>
      </c>
      <c r="C1169" s="720" t="s">
        <v>630</v>
      </c>
      <c r="D1169" s="719">
        <v>15000000</v>
      </c>
      <c r="E1169" s="472"/>
      <c r="F1169" s="472"/>
      <c r="G1169" s="689"/>
      <c r="H1169" s="448"/>
      <c r="I1169" s="448"/>
      <c r="J1169" s="448"/>
      <c r="K1169" s="448"/>
      <c r="L1169" s="448"/>
    </row>
    <row r="1170" spans="1:12" ht="17.25" thickBot="1">
      <c r="A1170" s="581" t="s">
        <v>717</v>
      </c>
      <c r="B1170" s="162"/>
      <c r="C1170" s="176" t="s">
        <v>557</v>
      </c>
      <c r="D1170" s="163">
        <f>+D1171</f>
        <v>10000000</v>
      </c>
      <c r="E1170" s="472"/>
      <c r="F1170" s="472"/>
      <c r="G1170" s="689"/>
      <c r="H1170" s="448"/>
      <c r="I1170" s="448"/>
      <c r="J1170" s="448"/>
      <c r="K1170" s="448"/>
      <c r="L1170" s="448"/>
    </row>
    <row r="1171" spans="1:12">
      <c r="A1171" s="574" t="s">
        <v>718</v>
      </c>
      <c r="B1171" s="165"/>
      <c r="C1171" s="814" t="s">
        <v>536</v>
      </c>
      <c r="D1171" s="166">
        <f>SUM(D1172:D1173)</f>
        <v>10000000</v>
      </c>
      <c r="E1171" s="472"/>
      <c r="F1171" s="472"/>
      <c r="G1171" s="689"/>
      <c r="H1171" s="448"/>
      <c r="I1171" s="448"/>
      <c r="J1171" s="448"/>
      <c r="K1171" s="448"/>
      <c r="L1171" s="448"/>
    </row>
    <row r="1172" spans="1:12" ht="15">
      <c r="A1172" s="571"/>
      <c r="B1172" s="641">
        <v>1101</v>
      </c>
      <c r="C1172" s="663" t="s">
        <v>754</v>
      </c>
      <c r="D1172" s="712">
        <v>0</v>
      </c>
      <c r="E1172" s="472"/>
      <c r="F1172" s="472"/>
      <c r="G1172" s="689"/>
      <c r="H1172" s="448"/>
      <c r="I1172" s="448"/>
      <c r="J1172" s="448"/>
      <c r="K1172" s="448"/>
      <c r="L1172" s="448"/>
    </row>
    <row r="1173" spans="1:12" ht="15.75" thickBot="1">
      <c r="A1173" s="583"/>
      <c r="B1173" s="913" t="s">
        <v>631</v>
      </c>
      <c r="C1173" s="720" t="s">
        <v>630</v>
      </c>
      <c r="D1173" s="719">
        <v>10000000</v>
      </c>
      <c r="E1173" s="472"/>
      <c r="F1173" s="472"/>
      <c r="G1173" s="689"/>
      <c r="H1173" s="448"/>
      <c r="I1173" s="448"/>
      <c r="J1173" s="448"/>
      <c r="K1173" s="448"/>
      <c r="L1173" s="448"/>
    </row>
    <row r="1174" spans="1:12" ht="17.25" thickBot="1">
      <c r="A1174" s="581">
        <v>232213</v>
      </c>
      <c r="B1174" s="162"/>
      <c r="C1174" s="176" t="s">
        <v>559</v>
      </c>
      <c r="D1174" s="163">
        <f>+D1175+D1178</f>
        <v>20000000</v>
      </c>
      <c r="E1174" s="472"/>
      <c r="F1174" s="472"/>
      <c r="G1174" s="689"/>
      <c r="H1174" s="448"/>
      <c r="I1174" s="448"/>
      <c r="J1174" s="448"/>
      <c r="K1174" s="448"/>
      <c r="L1174" s="448"/>
    </row>
    <row r="1175" spans="1:12">
      <c r="A1175" s="574">
        <v>23221301</v>
      </c>
      <c r="B1175" s="165"/>
      <c r="C1175" s="139" t="s">
        <v>883</v>
      </c>
      <c r="D1175" s="166">
        <f>SUM(D1176:D1177)</f>
        <v>10000000</v>
      </c>
      <c r="E1175" s="472"/>
      <c r="F1175" s="472"/>
      <c r="G1175" s="689"/>
      <c r="H1175" s="448"/>
      <c r="I1175" s="448"/>
      <c r="J1175" s="448"/>
      <c r="K1175" s="448"/>
      <c r="L1175" s="448"/>
    </row>
    <row r="1176" spans="1:12" ht="15">
      <c r="A1176" s="571"/>
      <c r="B1176" s="641">
        <v>1101</v>
      </c>
      <c r="C1176" s="663" t="s">
        <v>754</v>
      </c>
      <c r="D1176" s="712">
        <v>10000000</v>
      </c>
      <c r="E1176" s="472"/>
      <c r="F1176" s="472"/>
      <c r="G1176" s="689"/>
      <c r="H1176" s="448"/>
      <c r="I1176" s="448"/>
      <c r="J1176" s="448"/>
      <c r="K1176" s="448"/>
      <c r="L1176" s="448"/>
    </row>
    <row r="1177" spans="1:12" ht="15">
      <c r="A1177" s="571"/>
      <c r="B1177" s="705" t="s">
        <v>631</v>
      </c>
      <c r="C1177" s="663" t="s">
        <v>630</v>
      </c>
      <c r="D1177" s="712">
        <v>0</v>
      </c>
      <c r="E1177" s="472"/>
      <c r="F1177" s="472"/>
      <c r="G1177" s="689"/>
      <c r="H1177" s="448"/>
      <c r="I1177" s="448"/>
      <c r="J1177" s="448"/>
      <c r="K1177" s="448"/>
      <c r="L1177" s="448"/>
    </row>
    <row r="1178" spans="1:12">
      <c r="A1178" s="571">
        <v>23221302</v>
      </c>
      <c r="B1178" s="840"/>
      <c r="C1178" s="814" t="s">
        <v>508</v>
      </c>
      <c r="D1178" s="712">
        <f>SUM(D1179:D1180)</f>
        <v>10000000</v>
      </c>
      <c r="E1178" s="472"/>
      <c r="F1178" s="472"/>
      <c r="G1178" s="689"/>
      <c r="H1178" s="448"/>
      <c r="I1178" s="448"/>
      <c r="J1178" s="448"/>
      <c r="K1178" s="448"/>
      <c r="L1178" s="448"/>
    </row>
    <row r="1179" spans="1:12">
      <c r="A1179" s="571"/>
      <c r="B1179" s="656">
        <v>1101</v>
      </c>
      <c r="C1179" s="814" t="s">
        <v>754</v>
      </c>
      <c r="D1179" s="712">
        <v>10000000</v>
      </c>
      <c r="E1179" s="472"/>
      <c r="F1179" s="472"/>
      <c r="G1179" s="689"/>
      <c r="H1179" s="448"/>
      <c r="I1179" s="448"/>
      <c r="J1179" s="448"/>
      <c r="K1179" s="448"/>
      <c r="L1179" s="448"/>
    </row>
    <row r="1180" spans="1:12" ht="17.25" thickBot="1">
      <c r="A1180" s="571"/>
      <c r="B1180" s="656">
        <v>1102</v>
      </c>
      <c r="C1180" s="814" t="s">
        <v>630</v>
      </c>
      <c r="D1180" s="712">
        <v>0</v>
      </c>
      <c r="E1180" s="472"/>
      <c r="F1180" s="472"/>
      <c r="G1180" s="689"/>
      <c r="H1180" s="448"/>
      <c r="I1180" s="448"/>
      <c r="J1180" s="448"/>
      <c r="K1180" s="448"/>
      <c r="L1180" s="448"/>
    </row>
    <row r="1181" spans="1:12" ht="17.25" thickBot="1">
      <c r="A1181" s="569">
        <v>232214</v>
      </c>
      <c r="B1181" s="164"/>
      <c r="C1181" s="170" t="s">
        <v>978</v>
      </c>
      <c r="D1181" s="161">
        <f>+D1182+D1185</f>
        <v>20000000</v>
      </c>
      <c r="E1181" s="472"/>
      <c r="F1181" s="472"/>
      <c r="G1181" s="689"/>
      <c r="H1181" s="448"/>
      <c r="I1181" s="448"/>
      <c r="J1181" s="448"/>
      <c r="K1181" s="448"/>
      <c r="L1181" s="448"/>
    </row>
    <row r="1182" spans="1:12">
      <c r="A1182" s="570">
        <v>23221401</v>
      </c>
      <c r="B1182" s="138"/>
      <c r="C1182" s="175" t="s">
        <v>435</v>
      </c>
      <c r="D1182" s="140">
        <f>SUM(D1183:D1184)</f>
        <v>10000000</v>
      </c>
      <c r="E1182" s="472"/>
      <c r="F1182" s="472"/>
      <c r="G1182" s="689"/>
      <c r="H1182" s="448"/>
      <c r="I1182" s="448"/>
      <c r="J1182" s="448"/>
      <c r="K1182" s="448"/>
      <c r="L1182" s="448"/>
    </row>
    <row r="1183" spans="1:12">
      <c r="A1183" s="570"/>
      <c r="B1183" s="641">
        <v>1101</v>
      </c>
      <c r="C1183" s="663" t="s">
        <v>754</v>
      </c>
      <c r="D1183" s="140">
        <v>0</v>
      </c>
      <c r="E1183" s="472"/>
      <c r="F1183" s="472"/>
      <c r="G1183" s="689"/>
      <c r="H1183" s="448"/>
      <c r="I1183" s="448"/>
      <c r="J1183" s="448"/>
      <c r="K1183" s="448"/>
      <c r="L1183" s="448"/>
    </row>
    <row r="1184" spans="1:12" ht="15">
      <c r="A1184" s="571"/>
      <c r="B1184" s="705" t="s">
        <v>631</v>
      </c>
      <c r="C1184" s="663" t="s">
        <v>630</v>
      </c>
      <c r="D1184" s="733">
        <v>10000000</v>
      </c>
      <c r="E1184" s="472"/>
      <c r="F1184" s="472"/>
      <c r="G1184" s="689"/>
      <c r="H1184" s="448"/>
      <c r="I1184" s="448"/>
      <c r="J1184" s="448"/>
      <c r="K1184" s="448"/>
      <c r="L1184" s="448"/>
    </row>
    <row r="1185" spans="1:12">
      <c r="A1185" s="570">
        <v>23221402</v>
      </c>
      <c r="B1185" s="138"/>
      <c r="C1185" s="175" t="s">
        <v>436</v>
      </c>
      <c r="D1185" s="140">
        <f>SUM(D1186:D1187)</f>
        <v>10000000</v>
      </c>
      <c r="E1185" s="472"/>
      <c r="F1185" s="472"/>
      <c r="G1185" s="689"/>
      <c r="H1185" s="448"/>
      <c r="I1185" s="448"/>
      <c r="J1185" s="448"/>
      <c r="K1185" s="448"/>
      <c r="L1185" s="448"/>
    </row>
    <row r="1186" spans="1:12">
      <c r="A1186" s="571"/>
      <c r="B1186" s="641">
        <v>1101</v>
      </c>
      <c r="C1186" s="663" t="s">
        <v>754</v>
      </c>
      <c r="D1186" s="65">
        <v>10000000</v>
      </c>
      <c r="E1186" s="472"/>
      <c r="F1186" s="472"/>
      <c r="G1186" s="689"/>
      <c r="H1186" s="448"/>
      <c r="I1186" s="448"/>
      <c r="J1186" s="448"/>
      <c r="K1186" s="448"/>
      <c r="L1186" s="448"/>
    </row>
    <row r="1187" spans="1:12" ht="15.75" thickBot="1">
      <c r="A1187" s="582"/>
      <c r="B1187" s="917" t="s">
        <v>631</v>
      </c>
      <c r="C1187" s="918" t="s">
        <v>630</v>
      </c>
      <c r="D1187" s="732">
        <v>0</v>
      </c>
      <c r="E1187" s="472"/>
      <c r="F1187" s="472"/>
      <c r="G1187" s="689"/>
      <c r="H1187" s="448"/>
      <c r="I1187" s="448"/>
      <c r="J1187" s="448"/>
      <c r="K1187" s="448"/>
      <c r="L1187" s="448"/>
    </row>
    <row r="1188" spans="1:12" ht="17.25" thickBot="1">
      <c r="A1188" s="569">
        <v>232215</v>
      </c>
      <c r="B1188" s="164"/>
      <c r="C1188" s="911" t="s">
        <v>656</v>
      </c>
      <c r="D1188" s="161">
        <f>+D1189</f>
        <v>3000000</v>
      </c>
      <c r="E1188" s="472"/>
      <c r="F1188" s="472"/>
      <c r="G1188" s="689"/>
      <c r="H1188" s="448"/>
      <c r="I1188" s="448"/>
      <c r="J1188" s="448"/>
      <c r="K1188" s="448"/>
      <c r="L1188" s="448"/>
    </row>
    <row r="1189" spans="1:12">
      <c r="A1189" s="570">
        <v>23221501</v>
      </c>
      <c r="B1189" s="138"/>
      <c r="C1189" s="919" t="s">
        <v>1044</v>
      </c>
      <c r="D1189" s="140">
        <f>+D1190</f>
        <v>3000000</v>
      </c>
      <c r="E1189" s="472"/>
      <c r="F1189" s="472"/>
      <c r="G1189" s="689"/>
      <c r="H1189" s="448"/>
      <c r="I1189" s="448"/>
      <c r="J1189" s="448"/>
      <c r="K1189" s="448"/>
      <c r="L1189" s="448"/>
    </row>
    <row r="1190" spans="1:12" ht="17.25" thickBot="1">
      <c r="A1190" s="570"/>
      <c r="B1190" s="641">
        <v>1101</v>
      </c>
      <c r="C1190" s="912" t="s">
        <v>754</v>
      </c>
      <c r="D1190" s="140">
        <v>3000000</v>
      </c>
      <c r="E1190" s="472"/>
      <c r="F1190" s="472"/>
      <c r="G1190" s="689"/>
      <c r="H1190" s="448"/>
      <c r="I1190" s="448"/>
      <c r="J1190" s="448"/>
      <c r="K1190" s="448"/>
      <c r="L1190" s="448"/>
    </row>
    <row r="1191" spans="1:12" ht="17.25" thickBot="1">
      <c r="A1191" s="569">
        <v>232216</v>
      </c>
      <c r="B1191" s="841"/>
      <c r="C1191" s="842" t="s">
        <v>669</v>
      </c>
      <c r="D1191" s="161">
        <f>+D1192</f>
        <v>0</v>
      </c>
      <c r="E1191" s="472"/>
      <c r="F1191" s="472"/>
      <c r="G1191" s="689"/>
      <c r="H1191" s="448"/>
      <c r="I1191" s="448"/>
      <c r="J1191" s="448"/>
      <c r="K1191" s="448"/>
      <c r="L1191" s="448"/>
    </row>
    <row r="1192" spans="1:12">
      <c r="A1192" s="570">
        <v>23221601</v>
      </c>
      <c r="B1192" s="843"/>
      <c r="C1192" s="814" t="s">
        <v>955</v>
      </c>
      <c r="D1192" s="140">
        <f>SUM(D1193:D1194)</f>
        <v>0</v>
      </c>
      <c r="E1192" s="472"/>
      <c r="F1192" s="472"/>
      <c r="G1192" s="689"/>
      <c r="H1192" s="448"/>
      <c r="I1192" s="448"/>
      <c r="J1192" s="448"/>
      <c r="K1192" s="448"/>
      <c r="L1192" s="448"/>
    </row>
    <row r="1193" spans="1:12">
      <c r="A1193" s="571"/>
      <c r="B1193" s="661">
        <v>1101</v>
      </c>
      <c r="C1193" s="663" t="s">
        <v>754</v>
      </c>
      <c r="D1193" s="65">
        <v>0</v>
      </c>
      <c r="E1193" s="472"/>
      <c r="F1193" s="472"/>
      <c r="G1193" s="689"/>
      <c r="H1193" s="448"/>
      <c r="I1193" s="448"/>
      <c r="J1193" s="448"/>
      <c r="K1193" s="448"/>
      <c r="L1193" s="448"/>
    </row>
    <row r="1194" spans="1:12" ht="17.25" thickBot="1">
      <c r="A1194" s="580"/>
      <c r="B1194" s="920" t="s">
        <v>631</v>
      </c>
      <c r="C1194" s="921" t="s">
        <v>630</v>
      </c>
      <c r="D1194" s="922">
        <v>0</v>
      </c>
      <c r="E1194" s="472"/>
      <c r="F1194" s="472"/>
      <c r="G1194" s="689"/>
      <c r="H1194" s="448"/>
      <c r="I1194" s="448"/>
      <c r="J1194" s="448"/>
      <c r="K1194" s="448"/>
      <c r="L1194" s="448"/>
    </row>
    <row r="1195" spans="1:12" ht="18" thickTop="1" thickBot="1">
      <c r="A1195" s="585" t="s">
        <v>448</v>
      </c>
      <c r="B1195" s="177"/>
      <c r="C1195" s="178" t="s">
        <v>1147</v>
      </c>
      <c r="D1195" s="179">
        <f>+D1196+D1205+D1212+D1216+D1222+D1235+D1248+D1255+D1268+D1272+D1276</f>
        <v>3000000000</v>
      </c>
      <c r="E1195" s="472"/>
      <c r="F1195" s="472"/>
      <c r="G1195" s="689"/>
      <c r="H1195" s="448"/>
      <c r="I1195" s="448"/>
      <c r="J1195" s="448"/>
      <c r="K1195" s="448"/>
      <c r="L1195" s="448"/>
    </row>
    <row r="1196" spans="1:12" ht="17.25" thickBot="1">
      <c r="A1196" s="569">
        <v>232301</v>
      </c>
      <c r="B1196" s="160"/>
      <c r="C1196" s="170" t="s">
        <v>446</v>
      </c>
      <c r="D1196" s="161">
        <f>+D1197+D1200+D1202</f>
        <v>3000000000</v>
      </c>
      <c r="E1196" s="472"/>
      <c r="F1196" s="472"/>
      <c r="G1196" s="689"/>
      <c r="H1196" s="448"/>
      <c r="I1196" s="448"/>
      <c r="J1196" s="448"/>
      <c r="K1196" s="448"/>
      <c r="L1196" s="448"/>
    </row>
    <row r="1197" spans="1:12">
      <c r="A1197" s="574">
        <v>23230101</v>
      </c>
      <c r="B1197" s="165"/>
      <c r="C1197" s="173" t="s">
        <v>1067</v>
      </c>
      <c r="D1197" s="166">
        <f>SUM(D1198:D1199)</f>
        <v>0</v>
      </c>
      <c r="E1197" s="472"/>
      <c r="F1197" s="472"/>
      <c r="G1197" s="689"/>
      <c r="H1197" s="448"/>
      <c r="I1197" s="448"/>
      <c r="J1197" s="448"/>
      <c r="K1197" s="448"/>
      <c r="L1197" s="448"/>
    </row>
    <row r="1198" spans="1:12" ht="15">
      <c r="A1198" s="571"/>
      <c r="B1198" s="647">
        <v>81101</v>
      </c>
      <c r="C1198" s="653" t="s">
        <v>261</v>
      </c>
      <c r="D1198" s="712">
        <v>0</v>
      </c>
      <c r="E1198" s="472"/>
      <c r="F1198" s="472"/>
      <c r="G1198" s="689"/>
      <c r="H1198" s="448"/>
      <c r="I1198" s="448"/>
      <c r="J1198" s="448"/>
      <c r="K1198" s="448"/>
      <c r="L1198" s="448"/>
    </row>
    <row r="1199" spans="1:12" ht="15">
      <c r="A1199" s="571"/>
      <c r="B1199" s="647">
        <v>82101</v>
      </c>
      <c r="C1199" s="642" t="s">
        <v>245</v>
      </c>
      <c r="D1199" s="712">
        <v>0</v>
      </c>
      <c r="E1199" s="472"/>
      <c r="F1199" s="472"/>
      <c r="G1199" s="689"/>
      <c r="H1199" s="448"/>
      <c r="I1199" s="448"/>
      <c r="J1199" s="448"/>
      <c r="K1199" s="448"/>
      <c r="L1199" s="448"/>
    </row>
    <row r="1200" spans="1:12">
      <c r="A1200" s="571">
        <v>23230102</v>
      </c>
      <c r="B1200" s="101"/>
      <c r="C1200" s="225" t="s">
        <v>1068</v>
      </c>
      <c r="D1200" s="65">
        <f>+D1201</f>
        <v>3000000000</v>
      </c>
      <c r="E1200" s="472"/>
      <c r="F1200" s="472"/>
      <c r="G1200" s="689"/>
      <c r="H1200" s="448"/>
      <c r="I1200" s="448"/>
      <c r="J1200" s="448"/>
      <c r="K1200" s="448"/>
      <c r="L1200" s="448"/>
    </row>
    <row r="1201" spans="1:12" ht="15">
      <c r="A1201" s="571"/>
      <c r="B1201" s="651">
        <v>9101</v>
      </c>
      <c r="C1201" s="652" t="s">
        <v>338</v>
      </c>
      <c r="D1201" s="712">
        <f>+D411</f>
        <v>3000000000</v>
      </c>
      <c r="E1201" s="472"/>
      <c r="F1201" s="472"/>
      <c r="G1201" s="689"/>
      <c r="H1201" s="448"/>
      <c r="I1201" s="448"/>
      <c r="J1201" s="448"/>
      <c r="K1201" s="448"/>
      <c r="L1201" s="448"/>
    </row>
    <row r="1202" spans="1:12">
      <c r="A1202" s="571">
        <v>23230103</v>
      </c>
      <c r="B1202" s="101"/>
      <c r="C1202" s="225" t="s">
        <v>398</v>
      </c>
      <c r="D1202" s="65">
        <f>SUM(D1203:D1204)</f>
        <v>0</v>
      </c>
      <c r="E1202" s="472"/>
      <c r="F1202" s="472"/>
      <c r="G1202" s="689"/>
      <c r="H1202" s="448"/>
      <c r="I1202" s="448"/>
      <c r="J1202" s="448"/>
      <c r="K1202" s="448"/>
      <c r="L1202" s="448"/>
    </row>
    <row r="1203" spans="1:12" ht="15">
      <c r="A1203" s="571"/>
      <c r="B1203" s="647">
        <v>81301</v>
      </c>
      <c r="C1203" s="659" t="s">
        <v>784</v>
      </c>
      <c r="D1203" s="712">
        <v>0</v>
      </c>
      <c r="E1203" s="472"/>
      <c r="F1203" s="472"/>
      <c r="G1203" s="689"/>
      <c r="H1203" s="448"/>
      <c r="I1203" s="448"/>
      <c r="J1203" s="448"/>
      <c r="K1203" s="448"/>
      <c r="L1203" s="448"/>
    </row>
    <row r="1204" spans="1:12" ht="15.75" thickBot="1">
      <c r="A1204" s="572"/>
      <c r="B1204" s="647">
        <v>82301</v>
      </c>
      <c r="C1204" s="459" t="s">
        <v>783</v>
      </c>
      <c r="D1204" s="711">
        <v>0</v>
      </c>
      <c r="E1204" s="472"/>
      <c r="F1204" s="472"/>
      <c r="G1204" s="689"/>
      <c r="H1204" s="448"/>
      <c r="I1204" s="448"/>
      <c r="J1204" s="448"/>
      <c r="K1204" s="448"/>
      <c r="L1204" s="448"/>
    </row>
    <row r="1205" spans="1:12" ht="17.25" thickBot="1">
      <c r="A1205" s="569">
        <v>232302</v>
      </c>
      <c r="B1205" s="160"/>
      <c r="C1205" s="170" t="s">
        <v>449</v>
      </c>
      <c r="D1205" s="161">
        <f>+D1206+D1209</f>
        <v>0</v>
      </c>
      <c r="E1205" s="472"/>
      <c r="F1205" s="472"/>
      <c r="G1205" s="689"/>
      <c r="H1205" s="448"/>
      <c r="I1205" s="448"/>
      <c r="J1205" s="448"/>
      <c r="K1205" s="448"/>
      <c r="L1205" s="448"/>
    </row>
    <row r="1206" spans="1:12">
      <c r="A1206" s="574">
        <v>23230201</v>
      </c>
      <c r="B1206" s="165"/>
      <c r="C1206" s="229" t="s">
        <v>450</v>
      </c>
      <c r="D1206" s="166">
        <f>SUM(D1207:D1208)</f>
        <v>0</v>
      </c>
      <c r="E1206" s="472"/>
      <c r="F1206" s="472"/>
      <c r="G1206" s="689"/>
      <c r="H1206" s="448"/>
      <c r="I1206" s="448"/>
      <c r="J1206" s="448"/>
      <c r="K1206" s="448"/>
      <c r="L1206" s="448"/>
    </row>
    <row r="1207" spans="1:12" ht="15">
      <c r="A1207" s="570"/>
      <c r="B1207" s="647">
        <v>81101</v>
      </c>
      <c r="C1207" s="653" t="s">
        <v>261</v>
      </c>
      <c r="D1207" s="712">
        <v>0</v>
      </c>
      <c r="E1207" s="472"/>
      <c r="F1207" s="472"/>
      <c r="G1207" s="689"/>
      <c r="H1207" s="448"/>
      <c r="I1207" s="448"/>
      <c r="J1207" s="448"/>
      <c r="K1207" s="448"/>
      <c r="L1207" s="448"/>
    </row>
    <row r="1208" spans="1:12" ht="15">
      <c r="A1208" s="570"/>
      <c r="B1208" s="647">
        <v>82101</v>
      </c>
      <c r="C1208" s="642" t="s">
        <v>245</v>
      </c>
      <c r="D1208" s="711">
        <v>0</v>
      </c>
      <c r="E1208" s="472"/>
      <c r="F1208" s="472"/>
      <c r="G1208" s="689"/>
      <c r="H1208" s="448"/>
      <c r="I1208" s="448"/>
      <c r="J1208" s="448"/>
      <c r="K1208" s="448"/>
      <c r="L1208" s="448"/>
    </row>
    <row r="1209" spans="1:12">
      <c r="A1209" s="570">
        <v>23230202</v>
      </c>
      <c r="B1209" s="101"/>
      <c r="C1209" s="225" t="s">
        <v>398</v>
      </c>
      <c r="D1209" s="65">
        <f>SUM(D1210:D1211)</f>
        <v>0</v>
      </c>
      <c r="E1209" s="472"/>
      <c r="F1209" s="472"/>
      <c r="G1209" s="689"/>
      <c r="H1209" s="448"/>
      <c r="I1209" s="448"/>
      <c r="J1209" s="448"/>
      <c r="K1209" s="448"/>
      <c r="L1209" s="448"/>
    </row>
    <row r="1210" spans="1:12" ht="15">
      <c r="A1210" s="571"/>
      <c r="B1210" s="647">
        <v>81301</v>
      </c>
      <c r="C1210" s="659" t="s">
        <v>784</v>
      </c>
      <c r="D1210" s="712">
        <v>0</v>
      </c>
      <c r="E1210" s="472"/>
      <c r="F1210" s="472"/>
      <c r="G1210" s="689"/>
      <c r="H1210" s="448"/>
      <c r="I1210" s="448"/>
      <c r="J1210" s="448"/>
      <c r="K1210" s="448"/>
      <c r="L1210" s="448"/>
    </row>
    <row r="1211" spans="1:12" ht="15.75" thickBot="1">
      <c r="A1211" s="572"/>
      <c r="B1211" s="647">
        <v>82301</v>
      </c>
      <c r="C1211" s="459" t="s">
        <v>783</v>
      </c>
      <c r="D1211" s="711">
        <v>0</v>
      </c>
      <c r="E1211" s="472"/>
      <c r="F1211" s="472"/>
      <c r="G1211" s="689"/>
      <c r="H1211" s="448"/>
      <c r="I1211" s="448"/>
      <c r="J1211" s="448"/>
      <c r="K1211" s="448"/>
      <c r="L1211" s="448"/>
    </row>
    <row r="1212" spans="1:12" ht="17.25" thickBot="1">
      <c r="A1212" s="569">
        <v>232303</v>
      </c>
      <c r="B1212" s="160"/>
      <c r="C1212" s="170" t="s">
        <v>559</v>
      </c>
      <c r="D1212" s="161">
        <f>+D1213</f>
        <v>0</v>
      </c>
      <c r="E1212" s="472"/>
      <c r="F1212" s="472"/>
      <c r="G1212" s="689"/>
      <c r="H1212" s="448"/>
      <c r="I1212" s="448"/>
      <c r="J1212" s="448"/>
      <c r="K1212" s="448"/>
      <c r="L1212" s="448"/>
    </row>
    <row r="1213" spans="1:12">
      <c r="A1213" s="574">
        <v>23230301</v>
      </c>
      <c r="B1213" s="230"/>
      <c r="C1213" s="171" t="s">
        <v>451</v>
      </c>
      <c r="D1213" s="166">
        <f>SUM(D1214:D1215)</f>
        <v>0</v>
      </c>
      <c r="E1213" s="472"/>
      <c r="F1213" s="472"/>
      <c r="G1213" s="689"/>
      <c r="H1213" s="448"/>
      <c r="I1213" s="448"/>
      <c r="J1213" s="448"/>
      <c r="K1213" s="448"/>
      <c r="L1213" s="448"/>
    </row>
    <row r="1214" spans="1:12" ht="15">
      <c r="A1214" s="571"/>
      <c r="B1214" s="647">
        <v>81101</v>
      </c>
      <c r="C1214" s="653" t="s">
        <v>261</v>
      </c>
      <c r="D1214" s="712">
        <v>0</v>
      </c>
      <c r="E1214" s="472"/>
      <c r="F1214" s="472"/>
      <c r="G1214" s="689"/>
      <c r="H1214" s="448"/>
      <c r="I1214" s="448"/>
      <c r="J1214" s="448"/>
      <c r="K1214" s="448"/>
      <c r="L1214" s="448"/>
    </row>
    <row r="1215" spans="1:12" ht="15.75" thickBot="1">
      <c r="A1215" s="572"/>
      <c r="B1215" s="647">
        <v>82101</v>
      </c>
      <c r="C1215" s="642" t="s">
        <v>245</v>
      </c>
      <c r="D1215" s="711">
        <v>0</v>
      </c>
      <c r="E1215" s="472"/>
      <c r="F1215" s="472"/>
      <c r="G1215" s="689"/>
      <c r="H1215" s="448"/>
      <c r="I1215" s="448"/>
      <c r="J1215" s="448"/>
      <c r="K1215" s="448"/>
      <c r="L1215" s="448"/>
    </row>
    <row r="1216" spans="1:12" ht="17.25" thickBot="1">
      <c r="A1216" s="569">
        <v>232304</v>
      </c>
      <c r="B1216" s="164"/>
      <c r="C1216" s="170" t="s">
        <v>452</v>
      </c>
      <c r="D1216" s="161">
        <f>+D1217+D1220</f>
        <v>0</v>
      </c>
      <c r="E1216" s="472"/>
      <c r="F1216" s="472"/>
      <c r="G1216" s="689"/>
      <c r="H1216" s="448"/>
      <c r="I1216" s="448"/>
      <c r="J1216" s="448"/>
      <c r="K1216" s="448"/>
      <c r="L1216" s="448"/>
    </row>
    <row r="1217" spans="1:12">
      <c r="A1217" s="574">
        <v>23230401</v>
      </c>
      <c r="B1217" s="165"/>
      <c r="C1217" s="229" t="s">
        <v>453</v>
      </c>
      <c r="D1217" s="166">
        <f>SUM(D1218:D1219)</f>
        <v>0</v>
      </c>
      <c r="E1217" s="472"/>
      <c r="F1217" s="472"/>
      <c r="G1217" s="689"/>
      <c r="H1217" s="448"/>
      <c r="I1217" s="448"/>
      <c r="J1217" s="448"/>
      <c r="K1217" s="448"/>
      <c r="L1217" s="448"/>
    </row>
    <row r="1218" spans="1:12" ht="15">
      <c r="A1218" s="570"/>
      <c r="B1218" s="647">
        <v>81101</v>
      </c>
      <c r="C1218" s="653" t="s">
        <v>261</v>
      </c>
      <c r="D1218" s="712">
        <v>0</v>
      </c>
      <c r="E1218" s="472"/>
      <c r="F1218" s="472"/>
      <c r="G1218" s="689"/>
      <c r="H1218" s="448"/>
      <c r="I1218" s="448"/>
      <c r="J1218" s="448"/>
      <c r="K1218" s="448"/>
      <c r="L1218" s="448"/>
    </row>
    <row r="1219" spans="1:12" ht="15">
      <c r="A1219" s="570"/>
      <c r="B1219" s="647">
        <v>82101</v>
      </c>
      <c r="C1219" s="642" t="s">
        <v>245</v>
      </c>
      <c r="D1219" s="712">
        <v>0</v>
      </c>
      <c r="E1219" s="472"/>
      <c r="F1219" s="472"/>
      <c r="G1219" s="689"/>
      <c r="H1219" s="448"/>
      <c r="I1219" s="448"/>
      <c r="J1219" s="448"/>
      <c r="K1219" s="448"/>
      <c r="L1219" s="448"/>
    </row>
    <row r="1220" spans="1:12">
      <c r="A1220" s="571">
        <v>23230402</v>
      </c>
      <c r="B1220" s="101"/>
      <c r="C1220" s="225" t="s">
        <v>398</v>
      </c>
      <c r="D1220" s="140">
        <f>SUM(D1221:D1222)</f>
        <v>0</v>
      </c>
      <c r="E1220" s="472"/>
      <c r="F1220" s="472"/>
      <c r="G1220" s="689"/>
      <c r="H1220" s="448"/>
      <c r="I1220" s="448"/>
      <c r="J1220" s="448"/>
      <c r="K1220" s="448"/>
      <c r="L1220" s="448"/>
    </row>
    <row r="1221" spans="1:12" ht="15.75" thickBot="1">
      <c r="A1221" s="583"/>
      <c r="B1221" s="647">
        <v>82101</v>
      </c>
      <c r="C1221" s="642" t="s">
        <v>245</v>
      </c>
      <c r="D1221" s="719">
        <v>0</v>
      </c>
      <c r="E1221" s="472"/>
      <c r="F1221" s="472"/>
      <c r="G1221" s="689"/>
      <c r="H1221" s="448"/>
      <c r="I1221" s="448"/>
      <c r="J1221" s="448"/>
      <c r="K1221" s="448"/>
      <c r="L1221" s="448"/>
    </row>
    <row r="1222" spans="1:12" ht="17.25" thickBot="1">
      <c r="A1222" s="569">
        <v>232305</v>
      </c>
      <c r="B1222" s="160"/>
      <c r="C1222" s="170" t="s">
        <v>1148</v>
      </c>
      <c r="D1222" s="161">
        <f>+D1223+D1226+D1229+D1232</f>
        <v>0</v>
      </c>
      <c r="E1222" s="472"/>
      <c r="F1222" s="472"/>
      <c r="G1222" s="689"/>
      <c r="H1222" s="448"/>
      <c r="I1222" s="448"/>
      <c r="J1222" s="448"/>
      <c r="K1222" s="448"/>
      <c r="L1222" s="448"/>
    </row>
    <row r="1223" spans="1:12">
      <c r="A1223" s="574">
        <v>23230501</v>
      </c>
      <c r="B1223" s="395"/>
      <c r="C1223" s="217" t="s">
        <v>454</v>
      </c>
      <c r="D1223" s="166">
        <f>SUM(D1224:D1225)</f>
        <v>0</v>
      </c>
      <c r="E1223" s="472"/>
      <c r="F1223" s="472"/>
      <c r="G1223" s="689"/>
      <c r="H1223" s="448"/>
      <c r="I1223" s="448"/>
      <c r="J1223" s="448"/>
      <c r="K1223" s="448"/>
      <c r="L1223" s="448"/>
    </row>
    <row r="1224" spans="1:12" ht="15">
      <c r="A1224" s="572"/>
      <c r="B1224" s="647">
        <v>81101</v>
      </c>
      <c r="C1224" s="653" t="s">
        <v>261</v>
      </c>
      <c r="D1224" s="711">
        <v>0</v>
      </c>
      <c r="E1224" s="472"/>
      <c r="F1224" s="472"/>
      <c r="G1224" s="689"/>
      <c r="H1224" s="448"/>
      <c r="I1224" s="448"/>
      <c r="J1224" s="448"/>
      <c r="K1224" s="448"/>
      <c r="L1224" s="448"/>
    </row>
    <row r="1225" spans="1:12" ht="15">
      <c r="A1225" s="571"/>
      <c r="B1225" s="647">
        <v>82101</v>
      </c>
      <c r="C1225" s="642" t="s">
        <v>245</v>
      </c>
      <c r="D1225" s="712">
        <v>0</v>
      </c>
      <c r="E1225" s="472"/>
      <c r="F1225" s="472"/>
      <c r="G1225" s="689"/>
      <c r="H1225" s="448"/>
      <c r="I1225" s="448"/>
      <c r="J1225" s="448"/>
      <c r="K1225" s="448"/>
      <c r="L1225" s="448"/>
    </row>
    <row r="1226" spans="1:12">
      <c r="A1226" s="570">
        <v>23230502</v>
      </c>
      <c r="B1226" s="174"/>
      <c r="C1226" s="159" t="s">
        <v>455</v>
      </c>
      <c r="D1226" s="65">
        <f>SUM(D1227:D1228)</f>
        <v>0</v>
      </c>
      <c r="E1226" s="472"/>
      <c r="F1226" s="472"/>
      <c r="G1226" s="689"/>
      <c r="H1226" s="448"/>
      <c r="I1226" s="448"/>
      <c r="J1226" s="448"/>
      <c r="K1226" s="448"/>
      <c r="L1226" s="448"/>
    </row>
    <row r="1227" spans="1:12" ht="15">
      <c r="A1227" s="571"/>
      <c r="B1227" s="647">
        <v>81101</v>
      </c>
      <c r="C1227" s="653" t="s">
        <v>261</v>
      </c>
      <c r="D1227" s="712">
        <v>0</v>
      </c>
      <c r="E1227" s="472"/>
      <c r="F1227" s="472"/>
      <c r="G1227" s="689"/>
      <c r="H1227" s="448"/>
      <c r="I1227" s="448"/>
      <c r="J1227" s="448"/>
      <c r="K1227" s="448"/>
      <c r="L1227" s="448"/>
    </row>
    <row r="1228" spans="1:12" ht="15">
      <c r="A1228" s="571"/>
      <c r="B1228" s="647">
        <v>82101</v>
      </c>
      <c r="C1228" s="642" t="s">
        <v>245</v>
      </c>
      <c r="D1228" s="712">
        <v>0</v>
      </c>
      <c r="E1228" s="472"/>
      <c r="F1228" s="472"/>
      <c r="G1228" s="689"/>
      <c r="H1228" s="448"/>
      <c r="I1228" s="448"/>
      <c r="J1228" s="448"/>
      <c r="K1228" s="448"/>
      <c r="L1228" s="448"/>
    </row>
    <row r="1229" spans="1:12">
      <c r="A1229" s="570">
        <v>23230503</v>
      </c>
      <c r="B1229" s="101"/>
      <c r="C1229" s="159" t="s">
        <v>456</v>
      </c>
      <c r="D1229" s="65">
        <f>SUM(D1230:D1231)</f>
        <v>0</v>
      </c>
      <c r="E1229" s="472"/>
      <c r="F1229" s="472"/>
      <c r="G1229" s="689"/>
      <c r="H1229" s="448"/>
      <c r="I1229" s="448"/>
      <c r="J1229" s="448"/>
      <c r="K1229" s="448"/>
      <c r="L1229" s="448"/>
    </row>
    <row r="1230" spans="1:12" ht="15">
      <c r="A1230" s="571"/>
      <c r="B1230" s="647">
        <v>81101</v>
      </c>
      <c r="C1230" s="653" t="s">
        <v>261</v>
      </c>
      <c r="D1230" s="712">
        <v>0</v>
      </c>
      <c r="E1230" s="472"/>
      <c r="F1230" s="472"/>
      <c r="G1230" s="689"/>
      <c r="H1230" s="448"/>
      <c r="I1230" s="448"/>
      <c r="J1230" s="448"/>
      <c r="K1230" s="448"/>
      <c r="L1230" s="448"/>
    </row>
    <row r="1231" spans="1:12" ht="15">
      <c r="A1231" s="571"/>
      <c r="B1231" s="647">
        <v>82101</v>
      </c>
      <c r="C1231" s="642" t="s">
        <v>245</v>
      </c>
      <c r="D1231" s="712">
        <v>0</v>
      </c>
      <c r="E1231" s="472"/>
      <c r="F1231" s="472"/>
      <c r="G1231" s="689"/>
      <c r="H1231" s="448"/>
      <c r="I1231" s="448"/>
      <c r="J1231" s="448"/>
      <c r="K1231" s="448"/>
      <c r="L1231" s="448"/>
    </row>
    <row r="1232" spans="1:12">
      <c r="A1232" s="570">
        <v>23230504</v>
      </c>
      <c r="B1232" s="101"/>
      <c r="C1232" s="225" t="s">
        <v>398</v>
      </c>
      <c r="D1232" s="65">
        <f>SUM(D1233:D1234)</f>
        <v>0</v>
      </c>
      <c r="E1232" s="472"/>
      <c r="F1232" s="472"/>
      <c r="G1232" s="689"/>
      <c r="H1232" s="448"/>
      <c r="I1232" s="448"/>
      <c r="J1232" s="448"/>
      <c r="K1232" s="448"/>
      <c r="L1232" s="448"/>
    </row>
    <row r="1233" spans="1:12" ht="15">
      <c r="A1233" s="571"/>
      <c r="B1233" s="647">
        <v>81301</v>
      </c>
      <c r="C1233" s="659" t="s">
        <v>784</v>
      </c>
      <c r="D1233" s="712">
        <v>0</v>
      </c>
      <c r="E1233" s="472"/>
      <c r="F1233" s="472"/>
      <c r="G1233" s="689"/>
      <c r="H1233" s="448"/>
      <c r="I1233" s="448"/>
      <c r="J1233" s="448"/>
      <c r="K1233" s="448"/>
      <c r="L1233" s="448"/>
    </row>
    <row r="1234" spans="1:12" ht="15.75" thickBot="1">
      <c r="A1234" s="572"/>
      <c r="B1234" s="647">
        <v>82301</v>
      </c>
      <c r="C1234" s="459" t="s">
        <v>783</v>
      </c>
      <c r="D1234" s="711">
        <v>0</v>
      </c>
      <c r="E1234" s="472"/>
      <c r="F1234" s="472"/>
      <c r="G1234" s="689"/>
      <c r="H1234" s="448"/>
      <c r="I1234" s="448"/>
      <c r="J1234" s="448"/>
      <c r="K1234" s="448"/>
      <c r="L1234" s="448"/>
    </row>
    <row r="1235" spans="1:12" ht="17.25" thickBot="1">
      <c r="A1235" s="569">
        <v>232306</v>
      </c>
      <c r="B1235" s="160"/>
      <c r="C1235" s="170" t="s">
        <v>908</v>
      </c>
      <c r="D1235" s="161">
        <f>+D1236+D1239+D1242+D1245</f>
        <v>0</v>
      </c>
      <c r="E1235" s="472"/>
      <c r="F1235" s="472"/>
      <c r="G1235" s="689"/>
      <c r="H1235" s="448"/>
      <c r="I1235" s="448"/>
      <c r="J1235" s="448"/>
      <c r="K1235" s="448"/>
      <c r="L1235" s="448"/>
    </row>
    <row r="1236" spans="1:12">
      <c r="A1236" s="570">
        <v>23230601</v>
      </c>
      <c r="B1236" s="138"/>
      <c r="C1236" s="158" t="s">
        <v>457</v>
      </c>
      <c r="D1236" s="140">
        <f>SUM(D1237:D1238)</f>
        <v>0</v>
      </c>
      <c r="E1236" s="472"/>
      <c r="F1236" s="472"/>
      <c r="G1236" s="689"/>
      <c r="H1236" s="448"/>
      <c r="I1236" s="448"/>
      <c r="J1236" s="448"/>
      <c r="K1236" s="448"/>
      <c r="L1236" s="448"/>
    </row>
    <row r="1237" spans="1:12" ht="15">
      <c r="A1237" s="570"/>
      <c r="B1237" s="647">
        <v>81101</v>
      </c>
      <c r="C1237" s="653" t="s">
        <v>261</v>
      </c>
      <c r="D1237" s="715">
        <v>0</v>
      </c>
      <c r="E1237" s="472"/>
      <c r="F1237" s="472"/>
      <c r="G1237" s="689"/>
      <c r="H1237" s="448"/>
      <c r="I1237" s="448"/>
      <c r="J1237" s="448"/>
      <c r="K1237" s="448"/>
      <c r="L1237" s="448"/>
    </row>
    <row r="1238" spans="1:12" ht="15">
      <c r="A1238" s="571"/>
      <c r="B1238" s="647">
        <v>82101</v>
      </c>
      <c r="C1238" s="642" t="s">
        <v>245</v>
      </c>
      <c r="D1238" s="712">
        <v>0</v>
      </c>
      <c r="E1238" s="472"/>
      <c r="F1238" s="472"/>
      <c r="G1238" s="689"/>
      <c r="H1238" s="448"/>
      <c r="I1238" s="448"/>
      <c r="J1238" s="448"/>
      <c r="K1238" s="448"/>
      <c r="L1238" s="448"/>
    </row>
    <row r="1239" spans="1:12">
      <c r="A1239" s="571">
        <v>23230602</v>
      </c>
      <c r="B1239" s="101"/>
      <c r="C1239" s="159" t="s">
        <v>458</v>
      </c>
      <c r="D1239" s="65">
        <f>SUM(D1240:D1241)</f>
        <v>0</v>
      </c>
      <c r="E1239" s="472"/>
      <c r="F1239" s="472"/>
      <c r="G1239" s="689"/>
      <c r="H1239" s="448"/>
      <c r="I1239" s="448"/>
      <c r="J1239" s="448"/>
      <c r="K1239" s="448"/>
      <c r="L1239" s="448"/>
    </row>
    <row r="1240" spans="1:12" ht="15">
      <c r="A1240" s="571"/>
      <c r="B1240" s="647">
        <v>81101</v>
      </c>
      <c r="C1240" s="653" t="s">
        <v>261</v>
      </c>
      <c r="D1240" s="712">
        <v>0</v>
      </c>
      <c r="E1240" s="472"/>
      <c r="F1240" s="472"/>
      <c r="G1240" s="689"/>
      <c r="H1240" s="448"/>
      <c r="I1240" s="448"/>
      <c r="J1240" s="448"/>
      <c r="K1240" s="448"/>
      <c r="L1240" s="448"/>
    </row>
    <row r="1241" spans="1:12" ht="15">
      <c r="A1241" s="571"/>
      <c r="B1241" s="647">
        <v>82101</v>
      </c>
      <c r="C1241" s="642" t="s">
        <v>245</v>
      </c>
      <c r="D1241" s="712">
        <v>0</v>
      </c>
      <c r="E1241" s="472"/>
      <c r="F1241" s="472"/>
      <c r="G1241" s="689"/>
      <c r="H1241" s="448"/>
      <c r="I1241" s="448"/>
      <c r="J1241" s="448"/>
      <c r="K1241" s="448"/>
      <c r="L1241" s="448"/>
    </row>
    <row r="1242" spans="1:12">
      <c r="A1242" s="571">
        <v>23230603</v>
      </c>
      <c r="B1242" s="101"/>
      <c r="C1242" s="159" t="s">
        <v>459</v>
      </c>
      <c r="D1242" s="65">
        <f>SUM(D1243:D1244)</f>
        <v>0</v>
      </c>
      <c r="E1242" s="472"/>
      <c r="F1242" s="472"/>
      <c r="G1242" s="689"/>
      <c r="H1242" s="448"/>
      <c r="I1242" s="448"/>
      <c r="J1242" s="448"/>
      <c r="K1242" s="448"/>
      <c r="L1242" s="448"/>
    </row>
    <row r="1243" spans="1:12" ht="15">
      <c r="A1243" s="571"/>
      <c r="B1243" s="647">
        <v>81101</v>
      </c>
      <c r="C1243" s="653" t="s">
        <v>261</v>
      </c>
      <c r="D1243" s="712">
        <v>0</v>
      </c>
      <c r="E1243" s="472"/>
      <c r="F1243" s="472"/>
      <c r="G1243" s="689"/>
      <c r="H1243" s="448"/>
      <c r="I1243" s="448"/>
      <c r="J1243" s="448"/>
      <c r="K1243" s="448"/>
      <c r="L1243" s="448"/>
    </row>
    <row r="1244" spans="1:12" ht="15">
      <c r="A1244" s="571"/>
      <c r="B1244" s="647">
        <v>82101</v>
      </c>
      <c r="C1244" s="642" t="s">
        <v>245</v>
      </c>
      <c r="D1244" s="712">
        <v>0</v>
      </c>
      <c r="E1244" s="472"/>
      <c r="F1244" s="472"/>
      <c r="G1244" s="689"/>
      <c r="H1244" s="448"/>
      <c r="I1244" s="448"/>
      <c r="J1244" s="448"/>
      <c r="K1244" s="448"/>
      <c r="L1244" s="448"/>
    </row>
    <row r="1245" spans="1:12">
      <c r="A1245" s="571">
        <v>23230604</v>
      </c>
      <c r="B1245" s="101"/>
      <c r="C1245" s="171" t="s">
        <v>460</v>
      </c>
      <c r="D1245" s="65">
        <f>SUM(D1246:D1247)</f>
        <v>0</v>
      </c>
      <c r="E1245" s="472"/>
      <c r="F1245" s="472"/>
      <c r="G1245" s="689"/>
      <c r="H1245" s="448"/>
      <c r="I1245" s="448"/>
      <c r="J1245" s="448"/>
      <c r="K1245" s="448"/>
      <c r="L1245" s="448"/>
    </row>
    <row r="1246" spans="1:12" ht="15">
      <c r="A1246" s="582"/>
      <c r="B1246" s="647">
        <v>81101</v>
      </c>
      <c r="C1246" s="653" t="s">
        <v>261</v>
      </c>
      <c r="D1246" s="714">
        <v>0</v>
      </c>
      <c r="E1246" s="472"/>
      <c r="F1246" s="472"/>
      <c r="G1246" s="689"/>
      <c r="H1246" s="448"/>
      <c r="I1246" s="448"/>
      <c r="J1246" s="448"/>
      <c r="K1246" s="448"/>
      <c r="L1246" s="448"/>
    </row>
    <row r="1247" spans="1:12" ht="15.75" thickBot="1">
      <c r="A1247" s="582"/>
      <c r="B1247" s="647">
        <v>82101</v>
      </c>
      <c r="C1247" s="642" t="s">
        <v>245</v>
      </c>
      <c r="D1247" s="714">
        <v>0</v>
      </c>
      <c r="E1247" s="472"/>
      <c r="F1247" s="472"/>
      <c r="G1247" s="689"/>
      <c r="H1247" s="448"/>
      <c r="I1247" s="448"/>
      <c r="J1247" s="448"/>
      <c r="K1247" s="448"/>
      <c r="L1247" s="448"/>
    </row>
    <row r="1248" spans="1:12" ht="17.25" thickBot="1">
      <c r="A1248" s="569">
        <v>232307</v>
      </c>
      <c r="B1248" s="160"/>
      <c r="C1248" s="170" t="s">
        <v>652</v>
      </c>
      <c r="D1248" s="161">
        <f>+D1249</f>
        <v>0</v>
      </c>
      <c r="E1248" s="472"/>
      <c r="F1248" s="472"/>
      <c r="G1248" s="689"/>
      <c r="H1248" s="448"/>
      <c r="I1248" s="448"/>
      <c r="J1248" s="448"/>
      <c r="K1248" s="448"/>
      <c r="L1248" s="448"/>
    </row>
    <row r="1249" spans="1:12">
      <c r="A1249" s="570">
        <v>23230701</v>
      </c>
      <c r="B1249" s="138"/>
      <c r="C1249" s="158" t="s">
        <v>721</v>
      </c>
      <c r="D1249" s="140">
        <f>SUM(D1250:D1254)</f>
        <v>0</v>
      </c>
      <c r="E1249" s="472"/>
      <c r="F1249" s="472"/>
      <c r="G1249" s="689"/>
      <c r="H1249" s="448"/>
      <c r="I1249" s="448"/>
      <c r="J1249" s="448"/>
      <c r="K1249" s="448"/>
      <c r="L1249" s="448"/>
    </row>
    <row r="1250" spans="1:12" ht="15">
      <c r="A1250" s="570"/>
      <c r="B1250" s="647">
        <v>81101</v>
      </c>
      <c r="C1250" s="653" t="s">
        <v>261</v>
      </c>
      <c r="D1250" s="715">
        <v>0</v>
      </c>
      <c r="E1250" s="472"/>
      <c r="F1250" s="472"/>
      <c r="G1250" s="689"/>
      <c r="H1250" s="448"/>
      <c r="I1250" s="448"/>
      <c r="J1250" s="448"/>
      <c r="K1250" s="448"/>
      <c r="L1250" s="448"/>
    </row>
    <row r="1251" spans="1:12" ht="15">
      <c r="A1251" s="570"/>
      <c r="B1251" s="647">
        <v>82101</v>
      </c>
      <c r="C1251" s="642" t="s">
        <v>245</v>
      </c>
      <c r="D1251" s="715">
        <v>0</v>
      </c>
      <c r="E1251" s="472"/>
      <c r="F1251" s="472"/>
      <c r="G1251" s="689"/>
      <c r="H1251" s="448"/>
      <c r="I1251" s="448"/>
      <c r="J1251" s="448"/>
      <c r="K1251" s="448"/>
      <c r="L1251" s="448"/>
    </row>
    <row r="1252" spans="1:12">
      <c r="A1252" s="571">
        <v>23230702</v>
      </c>
      <c r="B1252" s="101"/>
      <c r="C1252" s="225" t="s">
        <v>398</v>
      </c>
      <c r="D1252" s="65">
        <f>SUM(D1253:D1254)</f>
        <v>0</v>
      </c>
      <c r="E1252" s="472"/>
      <c r="F1252" s="472"/>
      <c r="G1252" s="689"/>
      <c r="H1252" s="448"/>
      <c r="I1252" s="448"/>
      <c r="J1252" s="448"/>
      <c r="K1252" s="448"/>
      <c r="L1252" s="448"/>
    </row>
    <row r="1253" spans="1:12" ht="15">
      <c r="A1253" s="571"/>
      <c r="B1253" s="647">
        <v>81301</v>
      </c>
      <c r="C1253" s="659" t="s">
        <v>784</v>
      </c>
      <c r="D1253" s="712">
        <v>0</v>
      </c>
      <c r="E1253" s="472"/>
      <c r="F1253" s="472"/>
      <c r="G1253" s="689"/>
      <c r="H1253" s="448"/>
      <c r="I1253" s="448"/>
      <c r="J1253" s="448"/>
      <c r="K1253" s="448"/>
      <c r="L1253" s="448"/>
    </row>
    <row r="1254" spans="1:12" ht="15.75" thickBot="1">
      <c r="A1254" s="572"/>
      <c r="B1254" s="647">
        <v>82301</v>
      </c>
      <c r="C1254" s="459" t="s">
        <v>783</v>
      </c>
      <c r="D1254" s="711">
        <v>0</v>
      </c>
      <c r="E1254" s="472"/>
      <c r="F1254" s="472"/>
      <c r="G1254" s="689"/>
      <c r="H1254" s="448"/>
      <c r="I1254" s="448"/>
      <c r="J1254" s="448"/>
      <c r="K1254" s="448"/>
      <c r="L1254" s="448"/>
    </row>
    <row r="1255" spans="1:12" ht="17.25" thickBot="1">
      <c r="A1255" s="569">
        <v>232308</v>
      </c>
      <c r="B1255" s="160"/>
      <c r="C1255" s="170" t="s">
        <v>1149</v>
      </c>
      <c r="D1255" s="161">
        <f>+D1256+D1259+D1262+D1265</f>
        <v>0</v>
      </c>
      <c r="E1255" s="472"/>
      <c r="F1255" s="472"/>
      <c r="G1255" s="689"/>
      <c r="H1255" s="448"/>
      <c r="I1255" s="448"/>
      <c r="J1255" s="448"/>
      <c r="K1255" s="448"/>
      <c r="L1255" s="448"/>
    </row>
    <row r="1256" spans="1:12">
      <c r="A1256" s="570">
        <v>23230801</v>
      </c>
      <c r="B1256" s="138"/>
      <c r="C1256" s="158" t="s">
        <v>665</v>
      </c>
      <c r="D1256" s="140">
        <f>SUM(D1257:D1258)</f>
        <v>0</v>
      </c>
      <c r="E1256" s="472"/>
      <c r="F1256" s="472"/>
      <c r="G1256" s="689"/>
      <c r="H1256" s="448"/>
      <c r="I1256" s="448"/>
      <c r="J1256" s="448"/>
      <c r="K1256" s="448"/>
      <c r="L1256" s="448"/>
    </row>
    <row r="1257" spans="1:12" ht="15">
      <c r="A1257" s="570"/>
      <c r="B1257" s="647">
        <v>81101</v>
      </c>
      <c r="C1257" s="653" t="s">
        <v>261</v>
      </c>
      <c r="D1257" s="715">
        <v>0</v>
      </c>
      <c r="E1257" s="472"/>
      <c r="F1257" s="472"/>
      <c r="G1257" s="689"/>
      <c r="H1257" s="448"/>
      <c r="I1257" s="448"/>
      <c r="J1257" s="448"/>
      <c r="K1257" s="448"/>
      <c r="L1257" s="448"/>
    </row>
    <row r="1258" spans="1:12" ht="15">
      <c r="A1258" s="571"/>
      <c r="B1258" s="647">
        <v>82101</v>
      </c>
      <c r="C1258" s="642" t="s">
        <v>245</v>
      </c>
      <c r="D1258" s="712">
        <v>0</v>
      </c>
      <c r="E1258" s="472"/>
      <c r="F1258" s="472"/>
      <c r="G1258" s="689"/>
      <c r="H1258" s="448"/>
      <c r="I1258" s="448"/>
      <c r="J1258" s="448"/>
      <c r="K1258" s="448"/>
      <c r="L1258" s="448"/>
    </row>
    <row r="1259" spans="1:12">
      <c r="A1259" s="570">
        <v>23230802</v>
      </c>
      <c r="B1259" s="138"/>
      <c r="C1259" s="158" t="s">
        <v>666</v>
      </c>
      <c r="D1259" s="140">
        <f>SUM(D1260:D1261)</f>
        <v>0</v>
      </c>
      <c r="E1259" s="472"/>
      <c r="F1259" s="472"/>
      <c r="G1259" s="689"/>
      <c r="H1259" s="448"/>
      <c r="I1259" s="448"/>
      <c r="J1259" s="448"/>
      <c r="K1259" s="448"/>
      <c r="L1259" s="448"/>
    </row>
    <row r="1260" spans="1:12" ht="15">
      <c r="A1260" s="570"/>
      <c r="B1260" s="647">
        <v>81101</v>
      </c>
      <c r="C1260" s="653" t="s">
        <v>261</v>
      </c>
      <c r="D1260" s="715">
        <v>0</v>
      </c>
      <c r="E1260" s="472"/>
      <c r="F1260" s="472"/>
      <c r="G1260" s="689"/>
      <c r="H1260" s="448"/>
      <c r="I1260" s="448"/>
      <c r="J1260" s="448"/>
      <c r="K1260" s="448"/>
      <c r="L1260" s="448"/>
    </row>
    <row r="1261" spans="1:12" ht="15">
      <c r="A1261" s="571"/>
      <c r="B1261" s="647">
        <v>82101</v>
      </c>
      <c r="C1261" s="642" t="s">
        <v>245</v>
      </c>
      <c r="D1261" s="712">
        <v>0</v>
      </c>
      <c r="E1261" s="472"/>
      <c r="F1261" s="472"/>
      <c r="G1261" s="689"/>
      <c r="H1261" s="448"/>
      <c r="I1261" s="448"/>
      <c r="J1261" s="448"/>
      <c r="K1261" s="448"/>
      <c r="L1261" s="448"/>
    </row>
    <row r="1262" spans="1:12">
      <c r="A1262" s="570">
        <v>23230803</v>
      </c>
      <c r="B1262" s="138"/>
      <c r="C1262" s="158" t="s">
        <v>667</v>
      </c>
      <c r="D1262" s="140">
        <f>SUM(D1263:D1264)</f>
        <v>0</v>
      </c>
      <c r="E1262" s="472"/>
      <c r="F1262" s="472"/>
      <c r="G1262" s="689"/>
      <c r="H1262" s="448"/>
      <c r="I1262" s="448"/>
      <c r="J1262" s="448"/>
      <c r="K1262" s="448"/>
      <c r="L1262" s="448"/>
    </row>
    <row r="1263" spans="1:12" ht="15">
      <c r="A1263" s="570"/>
      <c r="B1263" s="647">
        <v>81101</v>
      </c>
      <c r="C1263" s="653" t="s">
        <v>261</v>
      </c>
      <c r="D1263" s="715">
        <v>0</v>
      </c>
      <c r="E1263" s="472"/>
      <c r="F1263" s="472"/>
      <c r="G1263" s="689"/>
      <c r="H1263" s="448"/>
      <c r="I1263" s="448"/>
      <c r="J1263" s="448"/>
      <c r="K1263" s="448"/>
      <c r="L1263" s="448"/>
    </row>
    <row r="1264" spans="1:12" ht="15">
      <c r="A1264" s="571"/>
      <c r="B1264" s="647">
        <v>82101</v>
      </c>
      <c r="C1264" s="642" t="s">
        <v>245</v>
      </c>
      <c r="D1264" s="714">
        <v>0</v>
      </c>
      <c r="E1264" s="472"/>
      <c r="F1264" s="472"/>
      <c r="G1264" s="689"/>
      <c r="H1264" s="448"/>
      <c r="I1264" s="448"/>
      <c r="J1264" s="448"/>
      <c r="K1264" s="448"/>
      <c r="L1264" s="448"/>
    </row>
    <row r="1265" spans="1:12">
      <c r="A1265" s="570">
        <v>23230804</v>
      </c>
      <c r="B1265" s="101"/>
      <c r="C1265" s="225" t="s">
        <v>398</v>
      </c>
      <c r="D1265" s="65">
        <f>SUM(D1266:D1267)</f>
        <v>0</v>
      </c>
      <c r="E1265" s="472"/>
      <c r="F1265" s="472"/>
      <c r="G1265" s="689"/>
      <c r="H1265" s="448"/>
      <c r="I1265" s="448"/>
      <c r="J1265" s="448"/>
      <c r="K1265" s="448"/>
      <c r="L1265" s="448"/>
    </row>
    <row r="1266" spans="1:12" ht="15">
      <c r="A1266" s="570"/>
      <c r="B1266" s="647">
        <v>81301</v>
      </c>
      <c r="C1266" s="659" t="s">
        <v>784</v>
      </c>
      <c r="D1266" s="712">
        <v>0</v>
      </c>
      <c r="E1266" s="472"/>
      <c r="F1266" s="472"/>
      <c r="G1266" s="689"/>
      <c r="H1266" s="448"/>
      <c r="I1266" s="448"/>
      <c r="J1266" s="448"/>
      <c r="K1266" s="448"/>
      <c r="L1266" s="448"/>
    </row>
    <row r="1267" spans="1:12" ht="15.75" thickBot="1">
      <c r="A1267" s="582"/>
      <c r="B1267" s="647">
        <v>82301</v>
      </c>
      <c r="C1267" s="459" t="s">
        <v>783</v>
      </c>
      <c r="D1267" s="711">
        <v>0</v>
      </c>
      <c r="E1267" s="472"/>
      <c r="F1267" s="472"/>
      <c r="G1267" s="689"/>
      <c r="H1267" s="448"/>
      <c r="I1267" s="448"/>
      <c r="J1267" s="448"/>
      <c r="K1267" s="448"/>
      <c r="L1267" s="448"/>
    </row>
    <row r="1268" spans="1:12" ht="17.25" thickBot="1">
      <c r="A1268" s="569">
        <v>232309</v>
      </c>
      <c r="B1268" s="160"/>
      <c r="C1268" s="170" t="s">
        <v>719</v>
      </c>
      <c r="D1268" s="161">
        <f>+D1269</f>
        <v>0</v>
      </c>
      <c r="E1268" s="472"/>
      <c r="F1268" s="472"/>
      <c r="G1268" s="689"/>
      <c r="H1268" s="448"/>
      <c r="I1268" s="448"/>
      <c r="J1268" s="448"/>
      <c r="K1268" s="448"/>
      <c r="L1268" s="448"/>
    </row>
    <row r="1269" spans="1:12">
      <c r="A1269" s="570">
        <v>23230901</v>
      </c>
      <c r="B1269" s="138"/>
      <c r="C1269" s="158" t="s">
        <v>668</v>
      </c>
      <c r="D1269" s="140">
        <f>SUM(D1270:D1271)</f>
        <v>0</v>
      </c>
      <c r="E1269" s="472"/>
      <c r="F1269" s="472"/>
      <c r="G1269" s="689"/>
      <c r="H1269" s="448"/>
      <c r="I1269" s="448"/>
      <c r="J1269" s="448"/>
      <c r="K1269" s="448"/>
      <c r="L1269" s="448"/>
    </row>
    <row r="1270" spans="1:12" ht="15">
      <c r="A1270" s="570"/>
      <c r="B1270" s="647">
        <v>81101</v>
      </c>
      <c r="C1270" s="653" t="s">
        <v>261</v>
      </c>
      <c r="D1270" s="715">
        <v>0</v>
      </c>
      <c r="E1270" s="472"/>
      <c r="F1270" s="472"/>
      <c r="G1270" s="689"/>
      <c r="H1270" s="448"/>
      <c r="I1270" s="448"/>
      <c r="J1270" s="448"/>
      <c r="K1270" s="448"/>
      <c r="L1270" s="448"/>
    </row>
    <row r="1271" spans="1:12" ht="15.75" thickBot="1">
      <c r="A1271" s="571"/>
      <c r="B1271" s="647">
        <v>82101</v>
      </c>
      <c r="C1271" s="642" t="s">
        <v>245</v>
      </c>
      <c r="D1271" s="712">
        <v>0</v>
      </c>
      <c r="E1271" s="472"/>
      <c r="F1271" s="472"/>
      <c r="G1271" s="689"/>
      <c r="H1271" s="448"/>
      <c r="I1271" s="448"/>
      <c r="J1271" s="448"/>
      <c r="K1271" s="448"/>
      <c r="L1271" s="448"/>
    </row>
    <row r="1272" spans="1:12" ht="17.25" thickBot="1">
      <c r="A1272" s="569" t="s">
        <v>722</v>
      </c>
      <c r="B1272" s="160"/>
      <c r="C1272" s="170" t="s">
        <v>658</v>
      </c>
      <c r="D1272" s="161">
        <f>+D1273</f>
        <v>0</v>
      </c>
      <c r="E1272" s="472"/>
      <c r="F1272" s="472"/>
      <c r="G1272" s="689"/>
      <c r="H1272" s="448"/>
      <c r="I1272" s="448"/>
      <c r="J1272" s="448"/>
      <c r="K1272" s="448"/>
      <c r="L1272" s="448"/>
    </row>
    <row r="1273" spans="1:12">
      <c r="A1273" s="570" t="s">
        <v>727</v>
      </c>
      <c r="B1273" s="138"/>
      <c r="C1273" s="158" t="s">
        <v>723</v>
      </c>
      <c r="D1273" s="140">
        <f>SUM(D1274:D1275)</f>
        <v>0</v>
      </c>
      <c r="E1273" s="472"/>
      <c r="F1273" s="472"/>
      <c r="G1273" s="689"/>
      <c r="H1273" s="448"/>
      <c r="I1273" s="448"/>
      <c r="J1273" s="448"/>
      <c r="K1273" s="448"/>
      <c r="L1273" s="448"/>
    </row>
    <row r="1274" spans="1:12" ht="15">
      <c r="A1274" s="570"/>
      <c r="B1274" s="647">
        <v>81101</v>
      </c>
      <c r="C1274" s="653" t="s">
        <v>261</v>
      </c>
      <c r="D1274" s="715">
        <v>0</v>
      </c>
      <c r="E1274" s="472"/>
      <c r="F1274" s="472"/>
      <c r="G1274" s="689"/>
      <c r="H1274" s="448"/>
      <c r="I1274" s="448"/>
      <c r="J1274" s="448"/>
      <c r="K1274" s="448"/>
      <c r="L1274" s="448"/>
    </row>
    <row r="1275" spans="1:12" ht="15.75" thickBot="1">
      <c r="A1275" s="571"/>
      <c r="B1275" s="647">
        <v>82101</v>
      </c>
      <c r="C1275" s="642" t="s">
        <v>245</v>
      </c>
      <c r="D1275" s="712">
        <v>0</v>
      </c>
      <c r="E1275" s="472"/>
      <c r="F1275" s="472"/>
      <c r="G1275" s="689"/>
      <c r="H1275" s="448"/>
      <c r="I1275" s="448"/>
      <c r="J1275" s="448"/>
      <c r="K1275" s="448"/>
      <c r="L1275" s="448"/>
    </row>
    <row r="1276" spans="1:12" ht="17.25" thickBot="1">
      <c r="A1276" s="569" t="s">
        <v>725</v>
      </c>
      <c r="B1276" s="160"/>
      <c r="C1276" s="170" t="s">
        <v>669</v>
      </c>
      <c r="D1276" s="161">
        <f>+D1277</f>
        <v>0</v>
      </c>
      <c r="E1276" s="472"/>
      <c r="F1276" s="472"/>
      <c r="G1276" s="689"/>
      <c r="H1276" s="448"/>
      <c r="I1276" s="448"/>
      <c r="J1276" s="448"/>
      <c r="K1276" s="448"/>
      <c r="L1276" s="448"/>
    </row>
    <row r="1277" spans="1:12">
      <c r="A1277" s="570" t="s">
        <v>726</v>
      </c>
      <c r="B1277" s="138"/>
      <c r="C1277" s="158" t="s">
        <v>724</v>
      </c>
      <c r="D1277" s="140">
        <f>SUM(D1278:D1279)</f>
        <v>0</v>
      </c>
      <c r="E1277" s="472"/>
      <c r="F1277" s="472"/>
      <c r="G1277" s="689"/>
      <c r="H1277" s="448"/>
      <c r="I1277" s="448"/>
      <c r="J1277" s="448"/>
      <c r="K1277" s="448"/>
      <c r="L1277" s="448"/>
    </row>
    <row r="1278" spans="1:12" ht="15">
      <c r="A1278" s="570"/>
      <c r="B1278" s="647">
        <v>81101</v>
      </c>
      <c r="C1278" s="653" t="s">
        <v>261</v>
      </c>
      <c r="D1278" s="715">
        <v>0</v>
      </c>
      <c r="E1278" s="472"/>
      <c r="F1278" s="472"/>
      <c r="G1278" s="689"/>
      <c r="H1278" s="448"/>
      <c r="I1278" s="448"/>
      <c r="J1278" s="448"/>
      <c r="K1278" s="448"/>
      <c r="L1278" s="448"/>
    </row>
    <row r="1279" spans="1:12" ht="15.75" thickBot="1">
      <c r="A1279" s="875"/>
      <c r="B1279" s="686">
        <v>82101</v>
      </c>
      <c r="C1279" s="876" t="s">
        <v>245</v>
      </c>
      <c r="D1279" s="877">
        <v>0</v>
      </c>
      <c r="E1279" s="472"/>
      <c r="F1279" s="472"/>
      <c r="G1279" s="689"/>
      <c r="H1279" s="448"/>
      <c r="I1279" s="448"/>
      <c r="J1279" s="448"/>
      <c r="K1279" s="448"/>
      <c r="L1279" s="448"/>
    </row>
    <row r="1280" spans="1:12" ht="18" thickTop="1" thickBot="1">
      <c r="A1280" s="878">
        <v>2324</v>
      </c>
      <c r="B1280" s="879"/>
      <c r="C1280" s="880" t="s">
        <v>1002</v>
      </c>
      <c r="D1280" s="881">
        <f>+D1281</f>
        <v>900000</v>
      </c>
      <c r="E1280" s="472"/>
      <c r="F1280" s="472"/>
      <c r="G1280" s="689"/>
      <c r="H1280" s="448"/>
      <c r="I1280" s="448"/>
      <c r="J1280" s="448"/>
      <c r="K1280" s="448"/>
      <c r="L1280" s="448"/>
    </row>
    <row r="1281" spans="1:12" ht="17.25" thickBot="1">
      <c r="A1281" s="569">
        <v>232401</v>
      </c>
      <c r="B1281" s="160"/>
      <c r="C1281" s="170" t="s">
        <v>1003</v>
      </c>
      <c r="D1281" s="161">
        <f>+D1282</f>
        <v>900000</v>
      </c>
      <c r="E1281" s="472"/>
      <c r="F1281" s="472"/>
      <c r="G1281" s="689"/>
      <c r="H1281" s="448"/>
      <c r="I1281" s="448"/>
      <c r="J1281" s="448"/>
      <c r="K1281" s="448"/>
      <c r="L1281" s="448"/>
    </row>
    <row r="1282" spans="1:12">
      <c r="A1282" s="574">
        <v>23240101</v>
      </c>
      <c r="B1282" s="165"/>
      <c r="C1282" s="175" t="s">
        <v>720</v>
      </c>
      <c r="D1282" s="166">
        <f>+D1283</f>
        <v>900000</v>
      </c>
      <c r="E1282" s="472"/>
      <c r="F1282" s="472"/>
      <c r="G1282" s="689"/>
      <c r="H1282" s="448"/>
      <c r="I1282" s="448"/>
      <c r="J1282" s="448"/>
      <c r="K1282" s="448"/>
      <c r="L1282" s="448"/>
    </row>
    <row r="1283" spans="1:12" ht="15.75" thickBot="1">
      <c r="A1283" s="571"/>
      <c r="B1283" s="874">
        <v>1602</v>
      </c>
      <c r="C1283" s="873" t="s">
        <v>998</v>
      </c>
      <c r="D1283" s="712">
        <v>900000</v>
      </c>
      <c r="E1283" s="472"/>
      <c r="F1283" s="472"/>
      <c r="G1283" s="689"/>
      <c r="H1283" s="448"/>
      <c r="I1283" s="448"/>
      <c r="J1283" s="448"/>
      <c r="K1283" s="448"/>
      <c r="L1283" s="448"/>
    </row>
    <row r="1284" spans="1:12" ht="18" thickTop="1" thickBot="1">
      <c r="A1284" s="586" t="s">
        <v>461</v>
      </c>
      <c r="B1284" s="190"/>
      <c r="C1284" s="191" t="s">
        <v>151</v>
      </c>
      <c r="D1284" s="748">
        <f>+D1285+D1309+D1323+D1330+D1376</f>
        <v>2450765402</v>
      </c>
      <c r="E1284" s="472"/>
      <c r="F1284" s="472"/>
      <c r="G1284" s="689"/>
      <c r="H1284" s="448"/>
      <c r="I1284" s="448"/>
      <c r="J1284" s="448"/>
      <c r="K1284" s="448"/>
      <c r="L1284" s="448"/>
    </row>
    <row r="1285" spans="1:12" ht="17.25" thickBot="1">
      <c r="A1285" s="569" t="s">
        <v>462</v>
      </c>
      <c r="B1285" s="160"/>
      <c r="C1285" s="170" t="s">
        <v>1150</v>
      </c>
      <c r="D1285" s="161">
        <f>+D1286</f>
        <v>729502750</v>
      </c>
      <c r="E1285" s="472"/>
      <c r="F1285" s="472"/>
      <c r="G1285" s="689"/>
      <c r="H1285" s="448"/>
      <c r="I1285" s="448"/>
      <c r="J1285" s="448"/>
      <c r="K1285" s="448"/>
      <c r="L1285" s="448"/>
    </row>
    <row r="1286" spans="1:12" ht="17.25" thickBot="1">
      <c r="A1286" s="569" t="s">
        <v>463</v>
      </c>
      <c r="B1286" s="160"/>
      <c r="C1286" s="170" t="s">
        <v>464</v>
      </c>
      <c r="D1286" s="161">
        <f>+D1287+D1289+D1291+D1293+D1295+D1299+D1301+D1305+D1307</f>
        <v>729502750</v>
      </c>
      <c r="E1286" s="472"/>
      <c r="F1286" s="723"/>
      <c r="G1286" s="689"/>
      <c r="H1286" s="448"/>
      <c r="I1286" s="448"/>
      <c r="J1286" s="448"/>
      <c r="K1286" s="448"/>
      <c r="L1286" s="448"/>
    </row>
    <row r="1287" spans="1:12">
      <c r="A1287" s="570" t="s">
        <v>465</v>
      </c>
      <c r="B1287" s="138"/>
      <c r="C1287" s="139" t="s">
        <v>466</v>
      </c>
      <c r="D1287" s="140">
        <f>+D1288</f>
        <v>10000000</v>
      </c>
      <c r="E1287" s="472"/>
      <c r="F1287" s="472"/>
      <c r="G1287" s="689"/>
      <c r="H1287" s="448"/>
      <c r="I1287" s="448"/>
      <c r="J1287" s="448"/>
      <c r="K1287" s="448"/>
      <c r="L1287" s="448"/>
    </row>
    <row r="1288" spans="1:12" ht="15">
      <c r="A1288" s="570"/>
      <c r="B1288" s="647">
        <v>2120301</v>
      </c>
      <c r="C1288" s="648" t="s">
        <v>67</v>
      </c>
      <c r="D1288" s="715">
        <v>10000000</v>
      </c>
      <c r="E1288" s="472"/>
      <c r="F1288" s="472"/>
      <c r="G1288" s="689"/>
      <c r="H1288" s="448"/>
      <c r="I1288" s="448"/>
      <c r="J1288" s="448"/>
      <c r="K1288" s="448"/>
      <c r="L1288" s="448"/>
    </row>
    <row r="1289" spans="1:12">
      <c r="A1289" s="570" t="s">
        <v>467</v>
      </c>
      <c r="B1289" s="138"/>
      <c r="C1289" s="159" t="s">
        <v>687</v>
      </c>
      <c r="D1289" s="140">
        <f>+D1290</f>
        <v>30000000</v>
      </c>
      <c r="E1289" s="472"/>
      <c r="F1289" s="472"/>
      <c r="G1289" s="689"/>
      <c r="H1289" s="448"/>
      <c r="I1289" s="448"/>
      <c r="J1289" s="448"/>
      <c r="K1289" s="448"/>
      <c r="L1289" s="448"/>
    </row>
    <row r="1290" spans="1:12" ht="15">
      <c r="A1290" s="570"/>
      <c r="B1290" s="647">
        <v>2120301</v>
      </c>
      <c r="C1290" s="648" t="s">
        <v>67</v>
      </c>
      <c r="D1290" s="715">
        <v>30000000</v>
      </c>
      <c r="E1290" s="472"/>
      <c r="F1290" s="472"/>
      <c r="G1290" s="689"/>
      <c r="H1290" s="448"/>
      <c r="I1290" s="448"/>
      <c r="J1290" s="448"/>
      <c r="K1290" s="448"/>
      <c r="L1290" s="448"/>
    </row>
    <row r="1291" spans="1:12">
      <c r="A1291" s="570" t="s">
        <v>468</v>
      </c>
      <c r="B1291" s="138"/>
      <c r="C1291" s="159" t="s">
        <v>688</v>
      </c>
      <c r="D1291" s="140">
        <f>+D1292</f>
        <v>61210750</v>
      </c>
      <c r="E1291" s="472"/>
      <c r="F1291" s="472"/>
      <c r="G1291" s="689"/>
      <c r="H1291" s="448"/>
      <c r="I1291" s="448"/>
      <c r="J1291" s="448"/>
      <c r="K1291" s="448"/>
      <c r="L1291" s="448"/>
    </row>
    <row r="1292" spans="1:12" ht="15">
      <c r="A1292" s="570"/>
      <c r="B1292" s="647">
        <v>2120301</v>
      </c>
      <c r="C1292" s="648" t="s">
        <v>67</v>
      </c>
      <c r="D1292" s="715">
        <v>61210750</v>
      </c>
      <c r="E1292" s="472"/>
      <c r="F1292" s="472"/>
      <c r="G1292" s="689"/>
      <c r="H1292" s="448"/>
      <c r="I1292" s="448"/>
      <c r="J1292" s="448"/>
      <c r="K1292" s="448"/>
      <c r="L1292" s="448"/>
    </row>
    <row r="1293" spans="1:12">
      <c r="A1293" s="570" t="s">
        <v>469</v>
      </c>
      <c r="B1293" s="101"/>
      <c r="C1293" s="66" t="s">
        <v>689</v>
      </c>
      <c r="D1293" s="65">
        <f>+D1294</f>
        <v>26000000</v>
      </c>
      <c r="E1293" s="472"/>
      <c r="F1293" s="472"/>
      <c r="G1293" s="689"/>
      <c r="H1293" s="448"/>
      <c r="I1293" s="448"/>
      <c r="J1293" s="448"/>
      <c r="K1293" s="448"/>
      <c r="L1293" s="448"/>
    </row>
    <row r="1294" spans="1:12" ht="15">
      <c r="A1294" s="570"/>
      <c r="B1294" s="647">
        <v>2120301</v>
      </c>
      <c r="C1294" s="648" t="s">
        <v>67</v>
      </c>
      <c r="D1294" s="712">
        <v>26000000</v>
      </c>
      <c r="E1294" s="472"/>
      <c r="F1294" s="472"/>
      <c r="G1294" s="689"/>
      <c r="H1294" s="448"/>
      <c r="I1294" s="448"/>
      <c r="J1294" s="448"/>
      <c r="K1294" s="448"/>
      <c r="L1294" s="448"/>
    </row>
    <row r="1295" spans="1:12">
      <c r="A1295" s="570" t="s">
        <v>470</v>
      </c>
      <c r="B1295" s="101"/>
      <c r="C1295" s="66" t="s">
        <v>426</v>
      </c>
      <c r="D1295" s="65">
        <f>SUM(D1296:D1298)</f>
        <v>340000000</v>
      </c>
      <c r="E1295" s="472"/>
      <c r="F1295" s="472"/>
      <c r="G1295" s="689"/>
      <c r="H1295" s="448"/>
      <c r="I1295" s="448"/>
      <c r="J1295" s="448"/>
      <c r="K1295" s="448"/>
      <c r="L1295" s="448"/>
    </row>
    <row r="1296" spans="1:12" ht="15">
      <c r="A1296" s="571"/>
      <c r="B1296" s="647">
        <v>2120301</v>
      </c>
      <c r="C1296" s="648" t="s">
        <v>67</v>
      </c>
      <c r="D1296" s="712">
        <v>340000000</v>
      </c>
      <c r="E1296" s="472"/>
      <c r="F1296" s="472"/>
      <c r="G1296" s="689"/>
      <c r="H1296" s="448"/>
      <c r="I1296" s="448"/>
      <c r="J1296" s="448"/>
      <c r="K1296" s="448"/>
      <c r="L1296" s="448"/>
    </row>
    <row r="1297" spans="1:12" ht="15">
      <c r="A1297" s="570"/>
      <c r="B1297" s="641">
        <v>2220301</v>
      </c>
      <c r="C1297" s="659" t="s">
        <v>814</v>
      </c>
      <c r="D1297" s="712">
        <v>0</v>
      </c>
      <c r="E1297" s="472"/>
      <c r="F1297" s="472"/>
      <c r="G1297" s="689"/>
      <c r="H1297" s="448"/>
      <c r="I1297" s="448"/>
      <c r="J1297" s="448"/>
      <c r="K1297" s="448"/>
      <c r="L1297" s="448"/>
    </row>
    <row r="1298" spans="1:12" ht="15">
      <c r="A1298" s="570"/>
      <c r="B1298" s="641">
        <v>3203</v>
      </c>
      <c r="C1298" s="663" t="s">
        <v>787</v>
      </c>
      <c r="D1298" s="712">
        <v>0</v>
      </c>
      <c r="E1298" s="472"/>
      <c r="F1298" s="472"/>
      <c r="G1298" s="689"/>
      <c r="H1298" s="448"/>
      <c r="I1298" s="448"/>
      <c r="J1298" s="448"/>
      <c r="K1298" s="448"/>
      <c r="L1298" s="448"/>
    </row>
    <row r="1299" spans="1:12">
      <c r="A1299" s="570">
        <v>2331106</v>
      </c>
      <c r="B1299" s="101"/>
      <c r="C1299" s="66" t="s">
        <v>968</v>
      </c>
      <c r="D1299" s="65">
        <f>+D1300</f>
        <v>20000000</v>
      </c>
      <c r="E1299" s="472"/>
      <c r="F1299" s="472"/>
      <c r="G1299" s="689"/>
      <c r="H1299" s="448"/>
      <c r="I1299" s="448"/>
      <c r="J1299" s="448"/>
      <c r="K1299" s="448"/>
      <c r="L1299" s="448"/>
    </row>
    <row r="1300" spans="1:12" ht="15">
      <c r="A1300" s="571"/>
      <c r="B1300" s="647">
        <v>2120301</v>
      </c>
      <c r="C1300" s="648" t="s">
        <v>67</v>
      </c>
      <c r="D1300" s="712">
        <v>20000000</v>
      </c>
      <c r="E1300" s="472"/>
      <c r="F1300" s="472"/>
      <c r="G1300" s="689"/>
      <c r="H1300" s="448"/>
      <c r="I1300" s="448"/>
      <c r="J1300" s="448"/>
      <c r="K1300" s="448"/>
      <c r="L1300" s="448"/>
    </row>
    <row r="1301" spans="1:12">
      <c r="A1301" s="570">
        <v>2331107</v>
      </c>
      <c r="B1301" s="101"/>
      <c r="C1301" s="159" t="s">
        <v>471</v>
      </c>
      <c r="D1301" s="65">
        <f>SUM(D1302:D1304)</f>
        <v>240292000</v>
      </c>
      <c r="E1301" s="472"/>
      <c r="F1301" s="472"/>
      <c r="G1301" s="689"/>
      <c r="H1301" s="448"/>
      <c r="I1301" s="448"/>
      <c r="J1301" s="448"/>
      <c r="K1301" s="448"/>
      <c r="L1301" s="448"/>
    </row>
    <row r="1302" spans="1:12" ht="15">
      <c r="A1302" s="570"/>
      <c r="B1302" s="647">
        <v>2120301</v>
      </c>
      <c r="C1302" s="648" t="s">
        <v>67</v>
      </c>
      <c r="D1302" s="712">
        <v>0</v>
      </c>
      <c r="E1302" s="472"/>
      <c r="F1302" s="472"/>
      <c r="G1302" s="689"/>
      <c r="H1302" s="448"/>
      <c r="I1302" s="448"/>
      <c r="J1302" s="448"/>
      <c r="K1302" s="448"/>
      <c r="L1302" s="448"/>
    </row>
    <row r="1303" spans="1:12" ht="15">
      <c r="A1303" s="571"/>
      <c r="B1303" s="641">
        <v>2120302</v>
      </c>
      <c r="C1303" s="709" t="s">
        <v>756</v>
      </c>
      <c r="D1303" s="712">
        <f>+D158</f>
        <v>240292000</v>
      </c>
      <c r="E1303" s="472"/>
      <c r="F1303" s="472"/>
      <c r="G1303" s="689"/>
      <c r="H1303" s="448"/>
      <c r="I1303" s="448"/>
      <c r="J1303" s="448"/>
      <c r="K1303" s="448"/>
      <c r="L1303" s="448"/>
    </row>
    <row r="1304" spans="1:12" ht="15">
      <c r="A1304" s="571"/>
      <c r="B1304" s="641">
        <v>2220302</v>
      </c>
      <c r="C1304" s="659" t="s">
        <v>815</v>
      </c>
      <c r="D1304" s="712">
        <v>0</v>
      </c>
      <c r="E1304" s="472"/>
      <c r="F1304" s="472"/>
      <c r="G1304" s="689"/>
      <c r="H1304" s="448"/>
      <c r="I1304" s="448"/>
      <c r="J1304" s="448"/>
      <c r="K1304" s="448"/>
      <c r="L1304" s="448"/>
    </row>
    <row r="1305" spans="1:12">
      <c r="A1305" s="570">
        <v>2331108</v>
      </c>
      <c r="B1305" s="101"/>
      <c r="C1305" s="159" t="s">
        <v>979</v>
      </c>
      <c r="D1305" s="65">
        <f>+D1306</f>
        <v>2000000</v>
      </c>
      <c r="E1305" s="472"/>
      <c r="F1305" s="472"/>
      <c r="G1305" s="689"/>
      <c r="H1305" s="448"/>
      <c r="I1305" s="448"/>
      <c r="J1305" s="448"/>
      <c r="K1305" s="448"/>
      <c r="L1305" s="448"/>
    </row>
    <row r="1306" spans="1:12" ht="15">
      <c r="A1306" s="570"/>
      <c r="B1306" s="647">
        <v>2120301</v>
      </c>
      <c r="C1306" s="648" t="s">
        <v>67</v>
      </c>
      <c r="D1306" s="712">
        <v>2000000</v>
      </c>
      <c r="E1306" s="472"/>
      <c r="F1306" s="472"/>
      <c r="G1306" s="689"/>
      <c r="H1306" s="448"/>
      <c r="I1306" s="448"/>
      <c r="J1306" s="448"/>
      <c r="K1306" s="448"/>
      <c r="L1306" s="448"/>
    </row>
    <row r="1307" spans="1:12">
      <c r="A1307" s="571">
        <v>2331109</v>
      </c>
      <c r="B1307" s="724"/>
      <c r="C1307" s="397" t="s">
        <v>398</v>
      </c>
      <c r="D1307" s="183">
        <f>+D1308</f>
        <v>0</v>
      </c>
      <c r="E1307" s="472"/>
      <c r="F1307" s="472"/>
      <c r="G1307" s="689"/>
      <c r="H1307" s="448"/>
      <c r="I1307" s="448"/>
      <c r="J1307" s="448"/>
      <c r="K1307" s="448"/>
      <c r="L1307" s="448"/>
    </row>
    <row r="1308" spans="1:12" ht="15.75" thickBot="1">
      <c r="A1308" s="573"/>
      <c r="B1308" s="678">
        <v>4203</v>
      </c>
      <c r="C1308" s="459" t="s">
        <v>776</v>
      </c>
      <c r="D1308" s="725">
        <v>0</v>
      </c>
      <c r="E1308" s="472"/>
      <c r="F1308" s="472"/>
      <c r="G1308" s="689"/>
      <c r="H1308" s="448"/>
      <c r="I1308" s="448"/>
      <c r="J1308" s="448"/>
      <c r="K1308" s="448"/>
      <c r="L1308" s="448"/>
    </row>
    <row r="1309" spans="1:12" ht="17.25" thickBot="1">
      <c r="A1309" s="569" t="s">
        <v>472</v>
      </c>
      <c r="B1309" s="184"/>
      <c r="C1309" s="172" t="s">
        <v>473</v>
      </c>
      <c r="D1309" s="143">
        <f>+D1310</f>
        <v>78972429</v>
      </c>
      <c r="E1309" s="472"/>
      <c r="F1309" s="472"/>
      <c r="G1309" s="689"/>
      <c r="H1309" s="448"/>
      <c r="I1309" s="448"/>
      <c r="J1309" s="448"/>
      <c r="K1309" s="448"/>
      <c r="L1309" s="448"/>
    </row>
    <row r="1310" spans="1:12" ht="17.25" thickBot="1">
      <c r="A1310" s="569" t="s">
        <v>474</v>
      </c>
      <c r="B1310" s="184"/>
      <c r="C1310" s="172" t="s">
        <v>475</v>
      </c>
      <c r="D1310" s="143">
        <f>+D1311+D1317+D1315+D1319+D1321</f>
        <v>78972429</v>
      </c>
      <c r="E1310" s="472"/>
      <c r="F1310" s="472"/>
      <c r="G1310" s="689"/>
      <c r="H1310" s="448"/>
      <c r="I1310" s="448"/>
      <c r="J1310" s="448"/>
      <c r="K1310" s="448"/>
      <c r="L1310" s="448"/>
    </row>
    <row r="1311" spans="1:12">
      <c r="A1311" s="570" t="s">
        <v>476</v>
      </c>
      <c r="B1311" s="138"/>
      <c r="C1311" s="139" t="s">
        <v>477</v>
      </c>
      <c r="D1311" s="140">
        <f>SUM(D1312:D1314)</f>
        <v>48177943</v>
      </c>
      <c r="E1311" s="472"/>
      <c r="F1311" s="472"/>
      <c r="G1311" s="689"/>
      <c r="H1311" s="448"/>
      <c r="I1311" s="448"/>
      <c r="J1311" s="448"/>
      <c r="K1311" s="448"/>
      <c r="L1311" s="448"/>
    </row>
    <row r="1312" spans="1:12" ht="15">
      <c r="A1312" s="570"/>
      <c r="B1312" s="641">
        <v>21101</v>
      </c>
      <c r="C1312" s="726" t="s">
        <v>68</v>
      </c>
      <c r="D1312" s="712">
        <v>48177943</v>
      </c>
      <c r="E1312" s="472"/>
      <c r="F1312" s="472"/>
      <c r="G1312" s="689"/>
      <c r="H1312" s="448"/>
      <c r="I1312" s="448"/>
      <c r="J1312" s="448"/>
      <c r="K1312" s="448"/>
      <c r="L1312" s="448"/>
    </row>
    <row r="1313" spans="1:12" ht="15">
      <c r="A1313" s="570"/>
      <c r="B1313" s="651">
        <v>22101</v>
      </c>
      <c r="C1313" s="659" t="s">
        <v>816</v>
      </c>
      <c r="D1313" s="715">
        <v>0</v>
      </c>
      <c r="E1313" s="472"/>
      <c r="F1313" s="472"/>
      <c r="G1313" s="689"/>
      <c r="H1313" s="448"/>
      <c r="I1313" s="448"/>
      <c r="J1313" s="448"/>
      <c r="K1313" s="448"/>
      <c r="L1313" s="448"/>
    </row>
    <row r="1314" spans="1:12" ht="15">
      <c r="A1314" s="570"/>
      <c r="B1314" s="647">
        <v>3101</v>
      </c>
      <c r="C1314" s="659" t="s">
        <v>788</v>
      </c>
      <c r="D1314" s="715">
        <v>0</v>
      </c>
      <c r="E1314" s="472"/>
      <c r="F1314" s="472"/>
      <c r="G1314" s="689"/>
      <c r="H1314" s="448"/>
      <c r="I1314" s="448"/>
      <c r="J1314" s="448"/>
      <c r="K1314" s="448"/>
      <c r="L1314" s="448"/>
    </row>
    <row r="1315" spans="1:12">
      <c r="A1315" s="570">
        <v>2332102</v>
      </c>
      <c r="B1315" s="138"/>
      <c r="C1315" s="139" t="s">
        <v>973</v>
      </c>
      <c r="D1315" s="140">
        <f>+D1316</f>
        <v>15000000</v>
      </c>
      <c r="E1315" s="472"/>
      <c r="F1315" s="472"/>
      <c r="G1315" s="689"/>
      <c r="H1315" s="448"/>
      <c r="I1315" s="448"/>
      <c r="J1315" s="448"/>
      <c r="K1315" s="448"/>
      <c r="L1315" s="448"/>
    </row>
    <row r="1316" spans="1:12" ht="15">
      <c r="A1316" s="570"/>
      <c r="B1316" s="641">
        <v>21101</v>
      </c>
      <c r="C1316" s="726" t="s">
        <v>68</v>
      </c>
      <c r="D1316" s="712">
        <v>15000000</v>
      </c>
      <c r="E1316" s="472"/>
      <c r="F1316" s="472"/>
      <c r="G1316" s="689"/>
      <c r="H1316" s="448"/>
      <c r="I1316" s="448"/>
      <c r="J1316" s="448"/>
      <c r="K1316" s="448"/>
      <c r="L1316" s="448"/>
    </row>
    <row r="1317" spans="1:12">
      <c r="A1317" s="571">
        <v>2332103</v>
      </c>
      <c r="B1317" s="101"/>
      <c r="C1317" s="66" t="s">
        <v>478</v>
      </c>
      <c r="D1317" s="65">
        <f>+D1318</f>
        <v>9794486</v>
      </c>
      <c r="E1317" s="472"/>
      <c r="F1317" s="472"/>
      <c r="G1317" s="689"/>
      <c r="H1317" s="448"/>
      <c r="I1317" s="448"/>
      <c r="J1317" s="448"/>
      <c r="K1317" s="448"/>
      <c r="L1317" s="448"/>
    </row>
    <row r="1318" spans="1:12" ht="15">
      <c r="A1318" s="571"/>
      <c r="B1318" s="630">
        <v>21101</v>
      </c>
      <c r="C1318" s="650" t="s">
        <v>68</v>
      </c>
      <c r="D1318" s="712">
        <v>9794486</v>
      </c>
      <c r="E1318" s="472"/>
      <c r="F1318" s="472"/>
      <c r="G1318" s="689"/>
      <c r="H1318" s="448"/>
      <c r="I1318" s="448"/>
      <c r="J1318" s="448"/>
      <c r="K1318" s="448"/>
      <c r="L1318" s="448"/>
    </row>
    <row r="1319" spans="1:12">
      <c r="A1319" s="571">
        <v>2332104</v>
      </c>
      <c r="B1319" s="101"/>
      <c r="C1319" s="66" t="s">
        <v>479</v>
      </c>
      <c r="D1319" s="65">
        <f>+D1320</f>
        <v>6000000</v>
      </c>
      <c r="E1319" s="472"/>
      <c r="F1319" s="472"/>
      <c r="G1319" s="689"/>
      <c r="H1319" s="448"/>
      <c r="I1319" s="448"/>
      <c r="J1319" s="448"/>
      <c r="K1319" s="448"/>
      <c r="L1319" s="448"/>
    </row>
    <row r="1320" spans="1:12" ht="15">
      <c r="A1320" s="571"/>
      <c r="B1320" s="630">
        <v>21101</v>
      </c>
      <c r="C1320" s="650" t="s">
        <v>68</v>
      </c>
      <c r="D1320" s="712">
        <v>6000000</v>
      </c>
      <c r="E1320" s="472"/>
      <c r="F1320" s="472"/>
      <c r="G1320" s="689"/>
      <c r="H1320" s="448"/>
      <c r="I1320" s="448"/>
      <c r="J1320" s="448"/>
      <c r="K1320" s="448"/>
      <c r="L1320" s="448"/>
    </row>
    <row r="1321" spans="1:12">
      <c r="A1321" s="571">
        <v>2332105</v>
      </c>
      <c r="B1321" s="101"/>
      <c r="C1321" s="225" t="s">
        <v>398</v>
      </c>
      <c r="D1321" s="65">
        <f>+D1322</f>
        <v>0</v>
      </c>
      <c r="E1321" s="472"/>
      <c r="F1321" s="472"/>
      <c r="G1321" s="689"/>
      <c r="H1321" s="448"/>
      <c r="I1321" s="448"/>
      <c r="J1321" s="448"/>
      <c r="K1321" s="448"/>
      <c r="L1321" s="448"/>
    </row>
    <row r="1322" spans="1:12" ht="15.75" thickBot="1">
      <c r="A1322" s="572"/>
      <c r="B1322" s="675">
        <v>4101</v>
      </c>
      <c r="C1322" s="660" t="s">
        <v>777</v>
      </c>
      <c r="D1322" s="711">
        <v>0</v>
      </c>
      <c r="E1322" s="472"/>
      <c r="F1322" s="472"/>
      <c r="G1322" s="689"/>
      <c r="H1322" s="448"/>
      <c r="I1322" s="448"/>
      <c r="J1322" s="448"/>
      <c r="K1322" s="448"/>
      <c r="L1322" s="448"/>
    </row>
    <row r="1323" spans="1:12" ht="17.25" thickBot="1">
      <c r="A1323" s="587" t="s">
        <v>481</v>
      </c>
      <c r="B1323" s="400"/>
      <c r="C1323" s="192" t="s">
        <v>634</v>
      </c>
      <c r="D1323" s="401">
        <f>+D1324+D1326+D1328</f>
        <v>0</v>
      </c>
      <c r="E1323" s="472"/>
      <c r="F1323" s="472"/>
      <c r="G1323" s="689"/>
      <c r="H1323" s="448"/>
      <c r="I1323" s="448"/>
      <c r="J1323" s="448"/>
      <c r="K1323" s="448"/>
      <c r="L1323" s="448"/>
    </row>
    <row r="1324" spans="1:12">
      <c r="A1324" s="574" t="s">
        <v>636</v>
      </c>
      <c r="B1324" s="395"/>
      <c r="C1324" s="228" t="s">
        <v>480</v>
      </c>
      <c r="D1324" s="166">
        <f>+D1325</f>
        <v>0</v>
      </c>
      <c r="E1324" s="472"/>
      <c r="F1324" s="472"/>
      <c r="G1324" s="689"/>
      <c r="H1324" s="448"/>
      <c r="I1324" s="448"/>
      <c r="J1324" s="448"/>
      <c r="K1324" s="448"/>
      <c r="L1324" s="448"/>
    </row>
    <row r="1325" spans="1:12">
      <c r="A1325" s="571"/>
      <c r="B1325" s="645">
        <v>23201</v>
      </c>
      <c r="C1325" s="648" t="s">
        <v>555</v>
      </c>
      <c r="D1325" s="65">
        <v>0</v>
      </c>
      <c r="E1325" s="472"/>
      <c r="F1325" s="472"/>
      <c r="G1325" s="689"/>
      <c r="H1325" s="448"/>
      <c r="I1325" s="448"/>
      <c r="J1325" s="448"/>
      <c r="K1325" s="448"/>
      <c r="L1325" s="448"/>
    </row>
    <row r="1326" spans="1:12">
      <c r="A1326" s="572" t="s">
        <v>637</v>
      </c>
      <c r="B1326" s="727"/>
      <c r="C1326" s="397" t="s">
        <v>635</v>
      </c>
      <c r="D1326" s="169">
        <f>+D1327</f>
        <v>0</v>
      </c>
      <c r="E1326" s="472"/>
      <c r="F1326" s="472"/>
      <c r="G1326" s="689"/>
      <c r="H1326" s="448"/>
      <c r="I1326" s="448"/>
      <c r="J1326" s="448"/>
      <c r="K1326" s="448"/>
      <c r="L1326" s="448"/>
    </row>
    <row r="1327" spans="1:12">
      <c r="A1327" s="571"/>
      <c r="B1327" s="641">
        <v>23101</v>
      </c>
      <c r="C1327" s="709" t="s">
        <v>252</v>
      </c>
      <c r="D1327" s="65">
        <v>0</v>
      </c>
      <c r="E1327" s="472"/>
      <c r="F1327" s="472"/>
      <c r="G1327" s="689"/>
      <c r="H1327" s="448"/>
      <c r="I1327" s="448"/>
      <c r="J1327" s="448"/>
      <c r="K1327" s="448"/>
      <c r="L1327" s="448"/>
    </row>
    <row r="1328" spans="1:12">
      <c r="A1328" s="572">
        <v>233303</v>
      </c>
      <c r="B1328" s="168"/>
      <c r="C1328" s="769" t="s">
        <v>398</v>
      </c>
      <c r="D1328" s="169">
        <f>+D1329</f>
        <v>0</v>
      </c>
      <c r="E1328" s="472"/>
      <c r="F1328" s="472"/>
      <c r="G1328" s="689"/>
      <c r="H1328" s="448"/>
      <c r="I1328" s="448"/>
      <c r="J1328" s="448"/>
      <c r="K1328" s="448"/>
      <c r="L1328" s="448"/>
    </row>
    <row r="1329" spans="1:12" ht="15.75" thickBot="1">
      <c r="A1329" s="580"/>
      <c r="B1329" s="770" t="s">
        <v>872</v>
      </c>
      <c r="C1329" s="771" t="s">
        <v>873</v>
      </c>
      <c r="D1329" s="772">
        <v>0</v>
      </c>
      <c r="E1329" s="472"/>
      <c r="F1329" s="472"/>
      <c r="G1329" s="689"/>
      <c r="H1329" s="448"/>
      <c r="I1329" s="448"/>
      <c r="J1329" s="448"/>
      <c r="K1329" s="448"/>
      <c r="L1329" s="448"/>
    </row>
    <row r="1330" spans="1:12" ht="18" thickTop="1" thickBot="1">
      <c r="A1330" s="588" t="s">
        <v>489</v>
      </c>
      <c r="B1330" s="168"/>
      <c r="C1330" s="396" t="s">
        <v>1151</v>
      </c>
      <c r="D1330" s="926">
        <f>+D1331+D1344+D1364+D1371</f>
        <v>946685524</v>
      </c>
      <c r="E1330" s="472"/>
      <c r="F1330" s="472"/>
      <c r="G1330" s="472"/>
      <c r="H1330" s="955"/>
      <c r="I1330" s="448"/>
      <c r="J1330" s="448"/>
      <c r="K1330" s="448"/>
      <c r="L1330" s="448"/>
    </row>
    <row r="1331" spans="1:12" ht="17.25" thickBot="1">
      <c r="A1331" s="569">
        <v>233401</v>
      </c>
      <c r="B1331" s="164"/>
      <c r="C1331" s="142" t="s">
        <v>77</v>
      </c>
      <c r="D1331" s="161">
        <f>+D1332+D1334+D1336+D1338+D1342</f>
        <v>168181524</v>
      </c>
      <c r="E1331" s="472"/>
      <c r="F1331" s="472"/>
      <c r="G1331" s="472"/>
      <c r="H1331" s="447"/>
      <c r="I1331" s="448"/>
      <c r="J1331" s="448"/>
      <c r="K1331" s="448"/>
      <c r="L1331" s="448"/>
    </row>
    <row r="1332" spans="1:12">
      <c r="A1332" s="570">
        <v>23340101</v>
      </c>
      <c r="B1332" s="138"/>
      <c r="C1332" s="66" t="s">
        <v>432</v>
      </c>
      <c r="D1332" s="140">
        <f>+D1333</f>
        <v>12000000</v>
      </c>
      <c r="E1332" s="472"/>
      <c r="F1332" s="472"/>
      <c r="G1332" s="689"/>
      <c r="H1332" s="448"/>
      <c r="I1332" s="448"/>
      <c r="J1332" s="448"/>
      <c r="K1332" s="448"/>
      <c r="L1332" s="448"/>
    </row>
    <row r="1333" spans="1:12" ht="15">
      <c r="A1333" s="570"/>
      <c r="B1333" s="641">
        <v>21501</v>
      </c>
      <c r="C1333" s="652" t="s">
        <v>248</v>
      </c>
      <c r="D1333" s="715">
        <v>12000000</v>
      </c>
      <c r="E1333" s="472"/>
      <c r="F1333" s="472"/>
      <c r="G1333" s="689"/>
      <c r="H1333" s="448"/>
      <c r="I1333" s="448"/>
      <c r="J1333" s="448"/>
      <c r="K1333" s="448"/>
      <c r="L1333" s="448"/>
    </row>
    <row r="1334" spans="1:12">
      <c r="A1334" s="570">
        <v>23340102</v>
      </c>
      <c r="B1334" s="138"/>
      <c r="C1334" s="66" t="s">
        <v>482</v>
      </c>
      <c r="D1334" s="140">
        <f>+D1335</f>
        <v>20000000</v>
      </c>
      <c r="E1334" s="472"/>
      <c r="F1334" s="472"/>
      <c r="G1334" s="689"/>
      <c r="H1334" s="448"/>
      <c r="I1334" s="448"/>
      <c r="J1334" s="448"/>
      <c r="K1334" s="448"/>
      <c r="L1334" s="448"/>
    </row>
    <row r="1335" spans="1:12" ht="15">
      <c r="A1335" s="570"/>
      <c r="B1335" s="641">
        <v>21501</v>
      </c>
      <c r="C1335" s="652" t="s">
        <v>248</v>
      </c>
      <c r="D1335" s="715">
        <v>20000000</v>
      </c>
      <c r="E1335" s="472"/>
      <c r="F1335" s="472"/>
      <c r="G1335" s="689"/>
      <c r="H1335" s="448"/>
      <c r="I1335" s="448"/>
      <c r="J1335" s="448"/>
      <c r="K1335" s="448"/>
      <c r="L1335" s="448"/>
    </row>
    <row r="1336" spans="1:12">
      <c r="A1336" s="570">
        <v>23340103</v>
      </c>
      <c r="B1336" s="138"/>
      <c r="C1336" s="66" t="s">
        <v>483</v>
      </c>
      <c r="D1336" s="140">
        <f>+D1337</f>
        <v>48181524</v>
      </c>
      <c r="E1336" s="472"/>
      <c r="F1336" s="472"/>
      <c r="G1336" s="689"/>
      <c r="H1336" s="448"/>
      <c r="I1336" s="448"/>
      <c r="J1336" s="448"/>
      <c r="K1336" s="448"/>
      <c r="L1336" s="448"/>
    </row>
    <row r="1337" spans="1:12" ht="15">
      <c r="A1337" s="570"/>
      <c r="B1337" s="641">
        <v>21501</v>
      </c>
      <c r="C1337" s="648" t="s">
        <v>248</v>
      </c>
      <c r="D1337" s="715">
        <v>48181524</v>
      </c>
      <c r="E1337" s="472"/>
      <c r="F1337" s="472"/>
      <c r="G1337" s="689"/>
      <c r="H1337" s="448"/>
      <c r="I1337" s="448"/>
      <c r="J1337" s="448"/>
      <c r="K1337" s="448"/>
      <c r="L1337" s="448"/>
    </row>
    <row r="1338" spans="1:12">
      <c r="A1338" s="570">
        <v>23340104</v>
      </c>
      <c r="B1338" s="138"/>
      <c r="C1338" s="66" t="s">
        <v>728</v>
      </c>
      <c r="D1338" s="140">
        <f>SUM(D1339:D1341)</f>
        <v>88000000</v>
      </c>
      <c r="E1338" s="472"/>
      <c r="F1338" s="472"/>
      <c r="G1338" s="689"/>
      <c r="H1338" s="448"/>
      <c r="I1338" s="448"/>
      <c r="J1338" s="448"/>
      <c r="K1338" s="448"/>
      <c r="L1338" s="448"/>
    </row>
    <row r="1339" spans="1:12" ht="15">
      <c r="A1339" s="570"/>
      <c r="B1339" s="641">
        <v>21501</v>
      </c>
      <c r="C1339" s="648" t="s">
        <v>248</v>
      </c>
      <c r="D1339" s="715">
        <v>88000000</v>
      </c>
      <c r="E1339" s="472"/>
      <c r="F1339" s="472"/>
      <c r="G1339" s="689"/>
      <c r="H1339" s="448"/>
      <c r="I1339" s="448"/>
      <c r="J1339" s="448"/>
      <c r="K1339" s="448"/>
      <c r="L1339" s="448"/>
    </row>
    <row r="1340" spans="1:12" ht="15">
      <c r="A1340" s="570"/>
      <c r="B1340" s="651">
        <v>22501</v>
      </c>
      <c r="C1340" s="459" t="s">
        <v>817</v>
      </c>
      <c r="D1340" s="715">
        <v>0</v>
      </c>
      <c r="E1340" s="472"/>
      <c r="F1340" s="472"/>
      <c r="G1340" s="689"/>
      <c r="H1340" s="448"/>
      <c r="I1340" s="448"/>
      <c r="J1340" s="448"/>
      <c r="K1340" s="448"/>
      <c r="L1340" s="448"/>
    </row>
    <row r="1341" spans="1:12" ht="15">
      <c r="A1341" s="570"/>
      <c r="B1341" s="675">
        <v>3501</v>
      </c>
      <c r="C1341" s="659" t="s">
        <v>792</v>
      </c>
      <c r="D1341" s="715">
        <v>0</v>
      </c>
      <c r="E1341" s="472"/>
      <c r="F1341" s="472"/>
      <c r="G1341" s="689"/>
      <c r="H1341" s="448"/>
      <c r="I1341" s="448"/>
      <c r="J1341" s="448"/>
      <c r="K1341" s="448"/>
      <c r="L1341" s="448"/>
    </row>
    <row r="1342" spans="1:12">
      <c r="A1342" s="570">
        <v>23340105</v>
      </c>
      <c r="B1342" s="138"/>
      <c r="C1342" s="397" t="s">
        <v>398</v>
      </c>
      <c r="D1342" s="65">
        <f>+D1343</f>
        <v>0</v>
      </c>
      <c r="E1342" s="472"/>
      <c r="F1342" s="472"/>
      <c r="G1342" s="689"/>
      <c r="H1342" s="448"/>
      <c r="I1342" s="448"/>
      <c r="J1342" s="448"/>
      <c r="K1342" s="448"/>
      <c r="L1342" s="448"/>
    </row>
    <row r="1343" spans="1:12" ht="15.75" thickBot="1">
      <c r="A1343" s="573"/>
      <c r="B1343" s="680">
        <v>4501</v>
      </c>
      <c r="C1343" s="682" t="s">
        <v>781</v>
      </c>
      <c r="D1343" s="713">
        <v>0</v>
      </c>
      <c r="E1343" s="472"/>
      <c r="F1343" s="472"/>
      <c r="G1343" s="689"/>
      <c r="H1343" s="448"/>
      <c r="I1343" s="448"/>
      <c r="J1343" s="448"/>
      <c r="K1343" s="448"/>
      <c r="L1343" s="448"/>
    </row>
    <row r="1344" spans="1:12" ht="17.25" thickBot="1">
      <c r="A1344" s="569">
        <v>233402</v>
      </c>
      <c r="B1344" s="164"/>
      <c r="C1344" s="142" t="s">
        <v>78</v>
      </c>
      <c r="D1344" s="161">
        <f>+D1345+D1347+D1349+D1352+D1354+D1358+D1360+D1362</f>
        <v>288000000</v>
      </c>
      <c r="E1344" s="472"/>
      <c r="F1344" s="472"/>
      <c r="G1344" s="689"/>
      <c r="H1344" s="448"/>
      <c r="I1344" s="448"/>
      <c r="J1344" s="448"/>
      <c r="K1344" s="448"/>
      <c r="L1344" s="448"/>
    </row>
    <row r="1345" spans="1:12">
      <c r="A1345" s="570">
        <v>23340201</v>
      </c>
      <c r="B1345" s="138"/>
      <c r="C1345" s="66" t="s">
        <v>482</v>
      </c>
      <c r="D1345" s="140">
        <f>+D1346</f>
        <v>25000000</v>
      </c>
      <c r="E1345" s="472"/>
      <c r="F1345" s="472"/>
      <c r="G1345" s="689"/>
      <c r="H1345" s="448"/>
      <c r="I1345" s="448"/>
      <c r="J1345" s="448"/>
      <c r="K1345" s="448"/>
      <c r="L1345" s="448"/>
    </row>
    <row r="1346" spans="1:12" ht="15">
      <c r="A1346" s="570"/>
      <c r="B1346" s="641">
        <v>21501</v>
      </c>
      <c r="C1346" s="652" t="s">
        <v>248</v>
      </c>
      <c r="D1346" s="715">
        <v>25000000</v>
      </c>
      <c r="E1346" s="472"/>
      <c r="F1346" s="472"/>
      <c r="G1346" s="689"/>
      <c r="H1346" s="448"/>
      <c r="I1346" s="448"/>
      <c r="J1346" s="448"/>
      <c r="K1346" s="448"/>
      <c r="L1346" s="448"/>
    </row>
    <row r="1347" spans="1:12">
      <c r="A1347" s="570">
        <v>23340202</v>
      </c>
      <c r="B1347" s="138"/>
      <c r="C1347" s="66" t="s">
        <v>485</v>
      </c>
      <c r="D1347" s="140">
        <f>+D1348</f>
        <v>37000000</v>
      </c>
      <c r="E1347" s="472"/>
      <c r="F1347" s="472"/>
      <c r="G1347" s="689"/>
      <c r="H1347" s="448"/>
      <c r="I1347" s="448"/>
      <c r="J1347" s="448"/>
      <c r="K1347" s="448"/>
      <c r="L1347" s="448"/>
    </row>
    <row r="1348" spans="1:12" ht="15">
      <c r="A1348" s="570"/>
      <c r="B1348" s="641">
        <v>21501</v>
      </c>
      <c r="C1348" s="652" t="s">
        <v>248</v>
      </c>
      <c r="D1348" s="715">
        <v>37000000</v>
      </c>
      <c r="E1348" s="472"/>
      <c r="F1348" s="472"/>
      <c r="G1348" s="689"/>
      <c r="H1348" s="448"/>
      <c r="I1348" s="448"/>
      <c r="J1348" s="448"/>
      <c r="K1348" s="448"/>
      <c r="L1348" s="448"/>
    </row>
    <row r="1349" spans="1:12">
      <c r="A1349" s="570">
        <v>23340203</v>
      </c>
      <c r="B1349" s="138"/>
      <c r="C1349" s="66" t="s">
        <v>690</v>
      </c>
      <c r="D1349" s="140">
        <f>SUM(D1350:D1351)</f>
        <v>65000000</v>
      </c>
      <c r="E1349" s="472"/>
      <c r="F1349" s="472"/>
      <c r="G1349" s="689"/>
      <c r="H1349" s="448"/>
      <c r="I1349" s="448"/>
      <c r="J1349" s="448"/>
      <c r="K1349" s="448"/>
      <c r="L1349" s="448"/>
    </row>
    <row r="1350" spans="1:12" ht="15">
      <c r="A1350" s="570"/>
      <c r="B1350" s="641">
        <v>21501</v>
      </c>
      <c r="C1350" s="653" t="s">
        <v>248</v>
      </c>
      <c r="D1350" s="712">
        <v>65000000</v>
      </c>
      <c r="E1350" s="472"/>
      <c r="F1350" s="472"/>
      <c r="G1350" s="689"/>
      <c r="H1350" s="448"/>
      <c r="I1350" s="448"/>
      <c r="J1350" s="448"/>
      <c r="K1350" s="448"/>
      <c r="L1350" s="448"/>
    </row>
    <row r="1351" spans="1:12" ht="15">
      <c r="A1351" s="570"/>
      <c r="B1351" s="641">
        <v>22501</v>
      </c>
      <c r="C1351" s="459" t="s">
        <v>817</v>
      </c>
      <c r="D1351" s="715">
        <v>0</v>
      </c>
      <c r="E1351" s="472"/>
      <c r="F1351" s="472"/>
      <c r="G1351" s="689"/>
      <c r="H1351" s="448"/>
      <c r="I1351" s="448"/>
      <c r="J1351" s="448"/>
      <c r="K1351" s="448"/>
      <c r="L1351" s="448"/>
    </row>
    <row r="1352" spans="1:12">
      <c r="A1352" s="570">
        <v>23340204</v>
      </c>
      <c r="B1352" s="138"/>
      <c r="C1352" s="66" t="s">
        <v>1031</v>
      </c>
      <c r="D1352" s="140">
        <f>+D1353</f>
        <v>25000000</v>
      </c>
      <c r="E1352" s="472"/>
      <c r="F1352" s="472"/>
      <c r="G1352" s="689"/>
      <c r="H1352" s="448"/>
      <c r="I1352" s="448"/>
      <c r="J1352" s="448"/>
      <c r="K1352" s="448"/>
      <c r="L1352" s="448"/>
    </row>
    <row r="1353" spans="1:12" ht="15">
      <c r="A1353" s="570"/>
      <c r="B1353" s="641">
        <v>21501</v>
      </c>
      <c r="C1353" s="652" t="s">
        <v>248</v>
      </c>
      <c r="D1353" s="715">
        <v>25000000</v>
      </c>
      <c r="E1353" s="472"/>
      <c r="F1353" s="472"/>
      <c r="G1353" s="689"/>
      <c r="H1353" s="448"/>
      <c r="I1353" s="448"/>
      <c r="J1353" s="448"/>
      <c r="K1353" s="448"/>
      <c r="L1353" s="448"/>
    </row>
    <row r="1354" spans="1:12">
      <c r="A1354" s="570">
        <v>23340205</v>
      </c>
      <c r="B1354" s="101"/>
      <c r="C1354" s="66" t="s">
        <v>970</v>
      </c>
      <c r="D1354" s="65">
        <f>SUM(D1355:D1357)</f>
        <v>101000000</v>
      </c>
      <c r="E1354" s="472"/>
      <c r="F1354" s="472"/>
      <c r="G1354" s="689"/>
      <c r="H1354" s="448"/>
      <c r="I1354" s="448"/>
      <c r="J1354" s="448"/>
      <c r="K1354" s="448"/>
      <c r="L1354" s="448"/>
    </row>
    <row r="1355" spans="1:12" ht="15">
      <c r="A1355" s="570"/>
      <c r="B1355" s="641">
        <v>21501</v>
      </c>
      <c r="C1355" s="653" t="s">
        <v>248</v>
      </c>
      <c r="D1355" s="712">
        <v>101000000</v>
      </c>
      <c r="E1355" s="472"/>
      <c r="F1355" s="472"/>
      <c r="G1355" s="689"/>
      <c r="H1355" s="448"/>
      <c r="I1355" s="448"/>
      <c r="J1355" s="448"/>
      <c r="K1355" s="448"/>
      <c r="L1355" s="448"/>
    </row>
    <row r="1356" spans="1:12" ht="15">
      <c r="A1356" s="570"/>
      <c r="B1356" s="651">
        <v>22501</v>
      </c>
      <c r="C1356" s="459" t="s">
        <v>817</v>
      </c>
      <c r="D1356" s="715">
        <v>0</v>
      </c>
      <c r="E1356" s="472"/>
      <c r="F1356" s="472"/>
      <c r="G1356" s="689"/>
      <c r="H1356" s="448"/>
      <c r="I1356" s="448"/>
      <c r="J1356" s="448"/>
      <c r="K1356" s="448"/>
      <c r="L1356" s="448"/>
    </row>
    <row r="1357" spans="1:12" ht="15">
      <c r="A1357" s="571"/>
      <c r="B1357" s="641">
        <v>5502</v>
      </c>
      <c r="C1357" s="660" t="s">
        <v>574</v>
      </c>
      <c r="D1357" s="715">
        <v>0</v>
      </c>
      <c r="E1357" s="472"/>
      <c r="F1357" s="472"/>
      <c r="G1357" s="689"/>
      <c r="H1357" s="448"/>
      <c r="I1357" s="448"/>
      <c r="J1357" s="448"/>
      <c r="K1357" s="448"/>
      <c r="L1357" s="448"/>
    </row>
    <row r="1358" spans="1:12">
      <c r="A1358" s="570">
        <v>23340206</v>
      </c>
      <c r="B1358" s="101"/>
      <c r="C1358" s="66" t="s">
        <v>487</v>
      </c>
      <c r="D1358" s="65">
        <f>+D1359</f>
        <v>25000000</v>
      </c>
      <c r="E1358" s="472"/>
      <c r="F1358" s="472"/>
      <c r="G1358" s="689"/>
      <c r="H1358" s="448"/>
      <c r="I1358" s="448"/>
      <c r="J1358" s="448"/>
      <c r="K1358" s="448"/>
      <c r="L1358" s="448"/>
    </row>
    <row r="1359" spans="1:12" ht="15">
      <c r="A1359" s="571"/>
      <c r="B1359" s="641">
        <v>21501</v>
      </c>
      <c r="C1359" s="652" t="s">
        <v>248</v>
      </c>
      <c r="D1359" s="712">
        <v>25000000</v>
      </c>
      <c r="E1359" s="472"/>
      <c r="F1359" s="472"/>
      <c r="G1359" s="689"/>
      <c r="H1359" s="448"/>
      <c r="I1359" s="448"/>
      <c r="J1359" s="448"/>
      <c r="K1359" s="448"/>
      <c r="L1359" s="448"/>
    </row>
    <row r="1360" spans="1:12">
      <c r="A1360" s="571">
        <v>23340207</v>
      </c>
      <c r="B1360" s="101"/>
      <c r="C1360" s="66" t="s">
        <v>432</v>
      </c>
      <c r="D1360" s="65">
        <f>+D1361</f>
        <v>10000000</v>
      </c>
      <c r="E1360" s="472"/>
      <c r="F1360" s="472"/>
      <c r="G1360" s="689"/>
      <c r="H1360" s="448"/>
      <c r="I1360" s="448"/>
      <c r="J1360" s="448"/>
      <c r="K1360" s="448"/>
      <c r="L1360" s="448"/>
    </row>
    <row r="1361" spans="1:12" ht="15">
      <c r="A1361" s="571"/>
      <c r="B1361" s="641">
        <v>21501</v>
      </c>
      <c r="C1361" s="653" t="s">
        <v>248</v>
      </c>
      <c r="D1361" s="712">
        <v>10000000</v>
      </c>
      <c r="E1361" s="472"/>
      <c r="F1361" s="472"/>
      <c r="G1361" s="689"/>
      <c r="H1361" s="448"/>
      <c r="I1361" s="448"/>
      <c r="J1361" s="448"/>
      <c r="K1361" s="448"/>
      <c r="L1361" s="448"/>
    </row>
    <row r="1362" spans="1:12">
      <c r="A1362" s="571">
        <v>23340208</v>
      </c>
      <c r="B1362" s="101"/>
      <c r="C1362" s="225" t="s">
        <v>398</v>
      </c>
      <c r="D1362" s="65">
        <f>+D1363</f>
        <v>0</v>
      </c>
      <c r="E1362" s="472"/>
      <c r="F1362" s="472"/>
      <c r="G1362" s="689"/>
      <c r="H1362" s="448"/>
      <c r="I1362" s="448"/>
      <c r="J1362" s="448"/>
      <c r="K1362" s="448"/>
      <c r="L1362" s="448"/>
    </row>
    <row r="1363" spans="1:12" ht="15.75" thickBot="1">
      <c r="A1363" s="573"/>
      <c r="B1363" s="680">
        <v>4501</v>
      </c>
      <c r="C1363" s="682" t="s">
        <v>781</v>
      </c>
      <c r="D1363" s="713">
        <v>0</v>
      </c>
      <c r="E1363" s="472"/>
      <c r="F1363" s="472"/>
      <c r="G1363" s="689"/>
      <c r="H1363" s="448"/>
      <c r="I1363" s="448"/>
      <c r="J1363" s="448"/>
      <c r="K1363" s="448"/>
      <c r="L1363" s="448"/>
    </row>
    <row r="1364" spans="1:12" ht="17.25" thickBot="1">
      <c r="A1364" s="569">
        <v>233403</v>
      </c>
      <c r="B1364" s="164"/>
      <c r="C1364" s="142" t="s">
        <v>79</v>
      </c>
      <c r="D1364" s="161">
        <f>+D1365+D1367+D1369</f>
        <v>37000000</v>
      </c>
      <c r="E1364" s="472"/>
      <c r="F1364" s="472"/>
      <c r="G1364" s="689"/>
      <c r="H1364" s="448"/>
      <c r="I1364" s="448"/>
      <c r="J1364" s="448"/>
      <c r="K1364" s="448"/>
      <c r="L1364" s="448"/>
    </row>
    <row r="1365" spans="1:12">
      <c r="A1365" s="570">
        <v>23340301</v>
      </c>
      <c r="B1365" s="138"/>
      <c r="C1365" s="66" t="s">
        <v>738</v>
      </c>
      <c r="D1365" s="140">
        <f>+D1366</f>
        <v>15000000</v>
      </c>
      <c r="E1365" s="472"/>
      <c r="F1365" s="472"/>
      <c r="G1365" s="689"/>
      <c r="H1365" s="448"/>
      <c r="I1365" s="448"/>
      <c r="J1365" s="448"/>
      <c r="K1365" s="448"/>
      <c r="L1365" s="448"/>
    </row>
    <row r="1366" spans="1:12" ht="15">
      <c r="A1366" s="570"/>
      <c r="B1366" s="641">
        <v>21501</v>
      </c>
      <c r="C1366" s="652" t="s">
        <v>248</v>
      </c>
      <c r="D1366" s="715">
        <v>15000000</v>
      </c>
      <c r="E1366" s="472"/>
      <c r="F1366" s="472"/>
      <c r="G1366" s="689"/>
      <c r="H1366" s="448"/>
      <c r="I1366" s="448"/>
      <c r="J1366" s="448"/>
      <c r="K1366" s="448"/>
      <c r="L1366" s="448"/>
    </row>
    <row r="1367" spans="1:12">
      <c r="A1367" s="570">
        <v>23340302</v>
      </c>
      <c r="B1367" s="138"/>
      <c r="C1367" s="66" t="s">
        <v>488</v>
      </c>
      <c r="D1367" s="140">
        <f>+D1368</f>
        <v>22000000</v>
      </c>
      <c r="E1367" s="472"/>
      <c r="F1367" s="472"/>
      <c r="G1367" s="689"/>
      <c r="H1367" s="448"/>
      <c r="I1367" s="448"/>
      <c r="J1367" s="448"/>
      <c r="K1367" s="448"/>
      <c r="L1367" s="448"/>
    </row>
    <row r="1368" spans="1:12" ht="15">
      <c r="A1368" s="571"/>
      <c r="B1368" s="641">
        <v>21501</v>
      </c>
      <c r="C1368" s="652" t="s">
        <v>248</v>
      </c>
      <c r="D1368" s="711">
        <v>22000000</v>
      </c>
      <c r="E1368" s="472"/>
      <c r="F1368" s="472"/>
      <c r="G1368" s="689"/>
      <c r="H1368" s="448"/>
      <c r="I1368" s="448"/>
      <c r="J1368" s="448"/>
      <c r="K1368" s="448"/>
      <c r="L1368" s="448"/>
    </row>
    <row r="1369" spans="1:12">
      <c r="A1369" s="570">
        <v>23340303</v>
      </c>
      <c r="B1369" s="101"/>
      <c r="C1369" s="225" t="s">
        <v>398</v>
      </c>
      <c r="D1369" s="65">
        <f>+D1370</f>
        <v>0</v>
      </c>
      <c r="E1369" s="472"/>
      <c r="F1369" s="472"/>
      <c r="G1369" s="689"/>
      <c r="H1369" s="448"/>
      <c r="I1369" s="448"/>
      <c r="J1369" s="448"/>
      <c r="K1369" s="448"/>
      <c r="L1369" s="448"/>
    </row>
    <row r="1370" spans="1:12" ht="15.75" thickBot="1">
      <c r="A1370" s="573"/>
      <c r="B1370" s="680">
        <v>4501</v>
      </c>
      <c r="C1370" s="682" t="s">
        <v>781</v>
      </c>
      <c r="D1370" s="713">
        <v>0</v>
      </c>
      <c r="E1370" s="472"/>
      <c r="F1370" s="472"/>
      <c r="G1370" s="689"/>
      <c r="H1370" s="448"/>
      <c r="I1370" s="448"/>
      <c r="J1370" s="448"/>
      <c r="K1370" s="448"/>
      <c r="L1370" s="448"/>
    </row>
    <row r="1371" spans="1:12" ht="17.25" thickBot="1">
      <c r="A1371" s="569">
        <v>233404</v>
      </c>
      <c r="B1371" s="160"/>
      <c r="C1371" s="406" t="s">
        <v>643</v>
      </c>
      <c r="D1371" s="161">
        <f>+D1372</f>
        <v>453504000</v>
      </c>
      <c r="E1371" s="472"/>
      <c r="F1371" s="472"/>
      <c r="G1371" s="689"/>
      <c r="H1371" s="448"/>
      <c r="I1371" s="448"/>
      <c r="J1371" s="448"/>
      <c r="K1371" s="448"/>
      <c r="L1371" s="448"/>
    </row>
    <row r="1372" spans="1:12">
      <c r="A1372" s="761">
        <v>23340401</v>
      </c>
      <c r="B1372" s="101"/>
      <c r="C1372" s="66" t="s">
        <v>739</v>
      </c>
      <c r="D1372" s="65">
        <f>SUM(D1373:D1375)</f>
        <v>453504000</v>
      </c>
      <c r="E1372" s="472"/>
      <c r="F1372" s="472"/>
      <c r="G1372" s="689"/>
      <c r="H1372" s="448"/>
      <c r="I1372" s="448"/>
      <c r="J1372" s="448"/>
      <c r="K1372" s="448"/>
      <c r="L1372" s="448"/>
    </row>
    <row r="1373" spans="1:12">
      <c r="A1373" s="728"/>
      <c r="B1373" s="641">
        <v>21501</v>
      </c>
      <c r="C1373" s="648" t="s">
        <v>248</v>
      </c>
      <c r="D1373" s="65">
        <v>0</v>
      </c>
      <c r="E1373" s="472"/>
      <c r="F1373" s="472"/>
      <c r="G1373" s="689"/>
      <c r="H1373" s="448"/>
      <c r="I1373" s="448"/>
      <c r="J1373" s="448"/>
      <c r="K1373" s="448"/>
      <c r="L1373" s="448"/>
    </row>
    <row r="1374" spans="1:12">
      <c r="A1374" s="728"/>
      <c r="B1374" s="641">
        <v>21502</v>
      </c>
      <c r="C1374" s="648" t="s">
        <v>956</v>
      </c>
      <c r="D1374" s="65">
        <f>+D166</f>
        <v>182671000</v>
      </c>
      <c r="E1374" s="472"/>
      <c r="F1374" s="472"/>
      <c r="G1374" s="689"/>
      <c r="H1374" s="448"/>
      <c r="I1374" s="448"/>
      <c r="J1374" s="448"/>
      <c r="K1374" s="448"/>
      <c r="L1374" s="448"/>
    </row>
    <row r="1375" spans="1:12" ht="17.25" thickBot="1">
      <c r="A1375" s="728"/>
      <c r="B1375" s="647">
        <v>21503</v>
      </c>
      <c r="C1375" s="653" t="s">
        <v>959</v>
      </c>
      <c r="D1375" s="65">
        <f>+D167</f>
        <v>270833000</v>
      </c>
      <c r="E1375" s="472"/>
      <c r="F1375" s="472"/>
      <c r="G1375" s="689"/>
      <c r="H1375" s="448"/>
      <c r="I1375" s="448"/>
      <c r="J1375" s="448"/>
      <c r="K1375" s="448"/>
      <c r="L1375" s="448"/>
    </row>
    <row r="1376" spans="1:12" ht="18" thickTop="1" thickBot="1">
      <c r="A1376" s="824" t="s">
        <v>645</v>
      </c>
      <c r="B1376" s="825"/>
      <c r="C1376" s="826" t="s">
        <v>1152</v>
      </c>
      <c r="D1376" s="827">
        <f>+D1377+D1390+D1407</f>
        <v>695604699</v>
      </c>
      <c r="E1376" s="472"/>
      <c r="F1376" s="472"/>
      <c r="G1376" s="689"/>
      <c r="H1376" s="448"/>
      <c r="I1376" s="448"/>
      <c r="J1376" s="448"/>
      <c r="K1376" s="448"/>
      <c r="L1376" s="448"/>
    </row>
    <row r="1377" spans="1:12" ht="18" thickTop="1" thickBot="1">
      <c r="A1377" s="581">
        <v>233501</v>
      </c>
      <c r="B1377" s="162"/>
      <c r="C1377" s="115" t="s">
        <v>1082</v>
      </c>
      <c r="D1377" s="163">
        <f>+D1378+D1382+D1384+D1386+D1388</f>
        <v>72627687</v>
      </c>
      <c r="E1377" s="472"/>
      <c r="F1377" s="472"/>
      <c r="G1377" s="689"/>
      <c r="H1377" s="448"/>
      <c r="I1377" s="448"/>
      <c r="J1377" s="448"/>
      <c r="K1377" s="448"/>
      <c r="L1377" s="448"/>
    </row>
    <row r="1378" spans="1:12">
      <c r="A1378" s="759">
        <v>23350101</v>
      </c>
      <c r="B1378" s="137"/>
      <c r="C1378" s="66" t="s">
        <v>492</v>
      </c>
      <c r="D1378" s="183">
        <f>SUM(D1379:D1381)</f>
        <v>25000000</v>
      </c>
      <c r="E1378" s="472"/>
      <c r="F1378" s="472"/>
      <c r="G1378" s="689"/>
      <c r="H1378" s="448"/>
      <c r="I1378" s="448"/>
      <c r="J1378" s="448"/>
      <c r="K1378" s="448"/>
      <c r="L1378" s="448"/>
    </row>
    <row r="1379" spans="1:12" ht="15">
      <c r="A1379" s="759"/>
      <c r="B1379" s="647">
        <v>21602</v>
      </c>
      <c r="C1379" s="653" t="s">
        <v>255</v>
      </c>
      <c r="D1379" s="730">
        <v>25000000</v>
      </c>
      <c r="E1379" s="472"/>
      <c r="F1379" s="472"/>
      <c r="G1379" s="689"/>
      <c r="H1379" s="448"/>
      <c r="I1379" s="448"/>
      <c r="J1379" s="448"/>
      <c r="K1379" s="448"/>
      <c r="L1379" s="448"/>
    </row>
    <row r="1380" spans="1:12" ht="15">
      <c r="A1380" s="759"/>
      <c r="B1380" s="645">
        <v>22602</v>
      </c>
      <c r="C1380" s="659" t="s">
        <v>818</v>
      </c>
      <c r="D1380" s="730">
        <v>0</v>
      </c>
      <c r="E1380" s="472"/>
      <c r="F1380" s="472"/>
      <c r="G1380" s="689"/>
      <c r="H1380" s="448"/>
      <c r="I1380" s="448"/>
      <c r="J1380" s="448"/>
      <c r="K1380" s="448"/>
      <c r="L1380" s="448"/>
    </row>
    <row r="1381" spans="1:12" ht="15">
      <c r="A1381" s="759"/>
      <c r="B1381" s="647">
        <v>3602</v>
      </c>
      <c r="C1381" s="659" t="s">
        <v>789</v>
      </c>
      <c r="D1381" s="730">
        <v>0</v>
      </c>
      <c r="E1381" s="472"/>
      <c r="F1381" s="472"/>
      <c r="G1381" s="689"/>
      <c r="H1381" s="448"/>
      <c r="I1381" s="448"/>
      <c r="J1381" s="448"/>
      <c r="K1381" s="448"/>
      <c r="L1381" s="448"/>
    </row>
    <row r="1382" spans="1:12">
      <c r="A1382" s="760">
        <v>23350102</v>
      </c>
      <c r="B1382" s="137"/>
      <c r="C1382" s="158" t="s">
        <v>740</v>
      </c>
      <c r="D1382" s="183">
        <f>+D1383</f>
        <v>14627687</v>
      </c>
      <c r="E1382" s="472"/>
      <c r="F1382" s="472"/>
      <c r="G1382" s="689"/>
      <c r="H1382" s="448"/>
      <c r="I1382" s="448"/>
      <c r="J1382" s="448"/>
      <c r="K1382" s="448"/>
      <c r="L1382" s="448"/>
    </row>
    <row r="1383" spans="1:12" ht="15">
      <c r="A1383" s="759"/>
      <c r="B1383" s="647">
        <v>21602</v>
      </c>
      <c r="C1383" s="653" t="s">
        <v>255</v>
      </c>
      <c r="D1383" s="730">
        <v>14627687</v>
      </c>
      <c r="E1383" s="472"/>
      <c r="F1383" s="472"/>
      <c r="G1383" s="689"/>
      <c r="H1383" s="448"/>
      <c r="I1383" s="448"/>
      <c r="J1383" s="448"/>
      <c r="K1383" s="448"/>
      <c r="L1383" s="448"/>
    </row>
    <row r="1384" spans="1:12">
      <c r="A1384" s="759">
        <v>23350103</v>
      </c>
      <c r="B1384" s="101"/>
      <c r="C1384" s="158" t="s">
        <v>741</v>
      </c>
      <c r="D1384" s="65">
        <f>+D1385</f>
        <v>13000000</v>
      </c>
      <c r="E1384" s="472"/>
      <c r="F1384" s="472"/>
      <c r="G1384" s="689"/>
      <c r="H1384" s="448"/>
      <c r="I1384" s="448"/>
      <c r="J1384" s="448"/>
      <c r="K1384" s="448"/>
      <c r="L1384" s="448"/>
    </row>
    <row r="1385" spans="1:12" ht="15">
      <c r="A1385" s="759"/>
      <c r="B1385" s="647">
        <v>21602</v>
      </c>
      <c r="C1385" s="653" t="s">
        <v>255</v>
      </c>
      <c r="D1385" s="712">
        <v>13000000</v>
      </c>
      <c r="E1385" s="472"/>
      <c r="F1385" s="472"/>
      <c r="G1385" s="689"/>
      <c r="H1385" s="448"/>
      <c r="I1385" s="448"/>
      <c r="J1385" s="448"/>
      <c r="K1385" s="448"/>
      <c r="L1385" s="448"/>
    </row>
    <row r="1386" spans="1:12">
      <c r="A1386" s="759">
        <v>23350104</v>
      </c>
      <c r="B1386" s="101"/>
      <c r="C1386" s="66" t="s">
        <v>742</v>
      </c>
      <c r="D1386" s="65">
        <f>+D1387</f>
        <v>20000000</v>
      </c>
      <c r="E1386" s="472"/>
      <c r="F1386" s="472"/>
      <c r="G1386" s="689"/>
      <c r="H1386" s="448"/>
      <c r="I1386" s="448"/>
      <c r="J1386" s="448"/>
      <c r="K1386" s="448"/>
      <c r="L1386" s="448"/>
    </row>
    <row r="1387" spans="1:12" ht="15">
      <c r="A1387" s="759"/>
      <c r="B1387" s="647">
        <v>21602</v>
      </c>
      <c r="C1387" s="653" t="s">
        <v>255</v>
      </c>
      <c r="D1387" s="712">
        <v>20000000</v>
      </c>
      <c r="E1387" s="472"/>
      <c r="F1387" s="472"/>
      <c r="G1387" s="689"/>
      <c r="H1387" s="448"/>
      <c r="I1387" s="448"/>
      <c r="J1387" s="448"/>
      <c r="K1387" s="448"/>
      <c r="L1387" s="448"/>
    </row>
    <row r="1388" spans="1:12">
      <c r="A1388" s="759">
        <v>23350105</v>
      </c>
      <c r="B1388" s="101"/>
      <c r="C1388" s="225" t="s">
        <v>398</v>
      </c>
      <c r="D1388" s="65">
        <f>+D1389</f>
        <v>0</v>
      </c>
      <c r="E1388" s="472"/>
      <c r="F1388" s="472"/>
      <c r="G1388" s="689"/>
      <c r="H1388" s="448"/>
      <c r="I1388" s="448"/>
      <c r="J1388" s="448"/>
      <c r="K1388" s="448"/>
      <c r="L1388" s="448"/>
    </row>
    <row r="1389" spans="1:12" ht="15.75" thickBot="1">
      <c r="A1389" s="578"/>
      <c r="B1389" s="675">
        <v>4602</v>
      </c>
      <c r="C1389" s="459" t="s">
        <v>778</v>
      </c>
      <c r="D1389" s="712">
        <v>0</v>
      </c>
      <c r="E1389" s="472"/>
      <c r="F1389" s="472"/>
      <c r="G1389" s="689"/>
      <c r="H1389" s="448"/>
      <c r="I1389" s="448"/>
      <c r="J1389" s="448"/>
      <c r="K1389" s="448"/>
      <c r="L1389" s="448"/>
    </row>
    <row r="1390" spans="1:12" ht="17.25" thickBot="1">
      <c r="A1390" s="569">
        <v>233502</v>
      </c>
      <c r="B1390" s="160"/>
      <c r="C1390" s="71" t="s">
        <v>66</v>
      </c>
      <c r="D1390" s="161">
        <f>+D1391+D1395+D1397+D1399+D1401+D1403+D1405</f>
        <v>54470765</v>
      </c>
      <c r="E1390" s="472"/>
      <c r="F1390" s="472"/>
      <c r="G1390" s="689"/>
      <c r="H1390" s="448"/>
      <c r="I1390" s="448"/>
      <c r="J1390" s="448"/>
      <c r="K1390" s="448"/>
      <c r="L1390" s="448"/>
    </row>
    <row r="1391" spans="1:12">
      <c r="A1391" s="759">
        <v>23350201</v>
      </c>
      <c r="B1391" s="137"/>
      <c r="C1391" s="66" t="s">
        <v>496</v>
      </c>
      <c r="D1391" s="183">
        <f>SUM(D1392:D1394)</f>
        <v>22970765</v>
      </c>
      <c r="E1391" s="472"/>
      <c r="F1391" s="472"/>
      <c r="G1391" s="689"/>
      <c r="H1391" s="448"/>
      <c r="I1391" s="448"/>
      <c r="J1391" s="448"/>
      <c r="K1391" s="448"/>
      <c r="L1391" s="448"/>
    </row>
    <row r="1392" spans="1:12" ht="15">
      <c r="A1392" s="759"/>
      <c r="B1392" s="729" t="s">
        <v>644</v>
      </c>
      <c r="C1392" s="660" t="s">
        <v>257</v>
      </c>
      <c r="D1392" s="730">
        <v>22970765</v>
      </c>
      <c r="E1392" s="472"/>
      <c r="F1392" s="472"/>
      <c r="G1392" s="689"/>
      <c r="H1392" s="448"/>
      <c r="I1392" s="448"/>
      <c r="J1392" s="448"/>
      <c r="K1392" s="448"/>
      <c r="L1392" s="448"/>
    </row>
    <row r="1393" spans="1:12" ht="15">
      <c r="A1393" s="759"/>
      <c r="B1393" s="641">
        <v>22603</v>
      </c>
      <c r="C1393" s="659" t="s">
        <v>819</v>
      </c>
      <c r="D1393" s="730">
        <v>0</v>
      </c>
      <c r="E1393" s="472"/>
      <c r="F1393" s="472"/>
      <c r="G1393" s="689"/>
      <c r="H1393" s="448"/>
      <c r="I1393" s="448"/>
      <c r="J1393" s="448"/>
      <c r="K1393" s="448"/>
      <c r="L1393" s="448"/>
    </row>
    <row r="1394" spans="1:12" ht="15">
      <c r="A1394" s="759"/>
      <c r="B1394" s="647">
        <v>3603</v>
      </c>
      <c r="C1394" s="659" t="s">
        <v>790</v>
      </c>
      <c r="D1394" s="730">
        <v>0</v>
      </c>
      <c r="E1394" s="472"/>
      <c r="F1394" s="472"/>
      <c r="G1394" s="689"/>
      <c r="H1394" s="448"/>
      <c r="I1394" s="448"/>
      <c r="J1394" s="448"/>
      <c r="K1394" s="448"/>
      <c r="L1394" s="448"/>
    </row>
    <row r="1395" spans="1:12">
      <c r="A1395" s="760">
        <v>23350202</v>
      </c>
      <c r="B1395" s="100"/>
      <c r="C1395" s="158" t="s">
        <v>743</v>
      </c>
      <c r="D1395" s="189">
        <f>+D1396</f>
        <v>500000</v>
      </c>
      <c r="E1395" s="472"/>
      <c r="F1395" s="472"/>
      <c r="G1395" s="689"/>
      <c r="H1395" s="448"/>
      <c r="I1395" s="448"/>
      <c r="J1395" s="448"/>
      <c r="K1395" s="448"/>
      <c r="L1395" s="448"/>
    </row>
    <row r="1396" spans="1:12" ht="15">
      <c r="A1396" s="759"/>
      <c r="B1396" s="729" t="s">
        <v>644</v>
      </c>
      <c r="C1396" s="660" t="s">
        <v>257</v>
      </c>
      <c r="D1396" s="730">
        <v>500000</v>
      </c>
      <c r="E1396" s="472"/>
      <c r="F1396" s="472"/>
      <c r="G1396" s="689"/>
      <c r="H1396" s="448"/>
      <c r="I1396" s="448"/>
      <c r="J1396" s="448"/>
      <c r="K1396" s="448"/>
      <c r="L1396" s="448"/>
    </row>
    <row r="1397" spans="1:12">
      <c r="A1397" s="759">
        <v>23350203</v>
      </c>
      <c r="B1397" s="101"/>
      <c r="C1397" s="158" t="s">
        <v>497</v>
      </c>
      <c r="D1397" s="65">
        <f>+D1398</f>
        <v>2500000</v>
      </c>
      <c r="E1397" s="472"/>
      <c r="F1397" s="472"/>
      <c r="G1397" s="689"/>
      <c r="H1397" s="448"/>
      <c r="I1397" s="448"/>
      <c r="J1397" s="448"/>
      <c r="K1397" s="448"/>
      <c r="L1397" s="448"/>
    </row>
    <row r="1398" spans="1:12" ht="15">
      <c r="A1398" s="759"/>
      <c r="B1398" s="729" t="s">
        <v>644</v>
      </c>
      <c r="C1398" s="660" t="s">
        <v>257</v>
      </c>
      <c r="D1398" s="712">
        <v>2500000</v>
      </c>
      <c r="E1398" s="472"/>
      <c r="F1398" s="472"/>
      <c r="G1398" s="689"/>
      <c r="H1398" s="448"/>
      <c r="I1398" s="448"/>
      <c r="J1398" s="448"/>
      <c r="K1398" s="448"/>
      <c r="L1398" s="448"/>
    </row>
    <row r="1399" spans="1:12">
      <c r="A1399" s="760">
        <v>23350204</v>
      </c>
      <c r="B1399" s="101"/>
      <c r="C1399" s="158" t="s">
        <v>498</v>
      </c>
      <c r="D1399" s="65">
        <f>+D1400</f>
        <v>5000000</v>
      </c>
      <c r="E1399" s="472"/>
      <c r="F1399" s="472"/>
      <c r="G1399" s="689"/>
      <c r="H1399" s="448"/>
      <c r="I1399" s="448"/>
      <c r="J1399" s="448"/>
      <c r="K1399" s="448"/>
      <c r="L1399" s="448"/>
    </row>
    <row r="1400" spans="1:12" ht="15">
      <c r="A1400" s="759"/>
      <c r="B1400" s="729" t="s">
        <v>644</v>
      </c>
      <c r="C1400" s="660" t="s">
        <v>257</v>
      </c>
      <c r="D1400" s="712">
        <v>5000000</v>
      </c>
      <c r="E1400" s="472"/>
      <c r="F1400" s="472"/>
      <c r="G1400" s="689"/>
      <c r="H1400" s="448"/>
      <c r="I1400" s="448"/>
      <c r="J1400" s="448"/>
      <c r="K1400" s="448"/>
      <c r="L1400" s="448"/>
    </row>
    <row r="1401" spans="1:12">
      <c r="A1401" s="759">
        <v>23350205</v>
      </c>
      <c r="B1401" s="101"/>
      <c r="C1401" s="66" t="s">
        <v>746</v>
      </c>
      <c r="D1401" s="65">
        <f>+D1402</f>
        <v>13500000</v>
      </c>
      <c r="E1401" s="472"/>
      <c r="F1401" s="472"/>
      <c r="G1401" s="689"/>
      <c r="H1401" s="448"/>
      <c r="I1401" s="448"/>
      <c r="J1401" s="448"/>
      <c r="K1401" s="448"/>
      <c r="L1401" s="448"/>
    </row>
    <row r="1402" spans="1:12" ht="15">
      <c r="A1402" s="759"/>
      <c r="B1402" s="729" t="s">
        <v>644</v>
      </c>
      <c r="C1402" s="660" t="s">
        <v>257</v>
      </c>
      <c r="D1402" s="714">
        <v>13500000</v>
      </c>
      <c r="E1402" s="472"/>
      <c r="F1402" s="472"/>
      <c r="G1402" s="689"/>
      <c r="H1402" s="448"/>
      <c r="I1402" s="448"/>
      <c r="J1402" s="448"/>
      <c r="K1402" s="448"/>
      <c r="L1402" s="448"/>
    </row>
    <row r="1403" spans="1:12">
      <c r="A1403" s="760">
        <v>23350206</v>
      </c>
      <c r="B1403" s="144"/>
      <c r="C1403" s="66" t="s">
        <v>744</v>
      </c>
      <c r="D1403" s="145">
        <f>+D1404</f>
        <v>10000000</v>
      </c>
      <c r="E1403" s="472"/>
      <c r="F1403" s="472"/>
      <c r="G1403" s="689"/>
      <c r="H1403" s="448"/>
      <c r="I1403" s="448"/>
      <c r="J1403" s="448"/>
      <c r="K1403" s="448"/>
      <c r="L1403" s="448"/>
    </row>
    <row r="1404" spans="1:12" ht="15">
      <c r="A1404" s="760"/>
      <c r="B1404" s="729" t="s">
        <v>644</v>
      </c>
      <c r="C1404" s="663" t="s">
        <v>257</v>
      </c>
      <c r="D1404" s="712">
        <v>10000000</v>
      </c>
      <c r="E1404" s="472"/>
      <c r="F1404" s="472"/>
      <c r="G1404" s="689"/>
      <c r="H1404" s="448"/>
      <c r="I1404" s="448"/>
      <c r="J1404" s="448"/>
      <c r="K1404" s="448"/>
      <c r="L1404" s="448"/>
    </row>
    <row r="1405" spans="1:12">
      <c r="A1405" s="759">
        <v>23350207</v>
      </c>
      <c r="B1405" s="168"/>
      <c r="C1405" s="225" t="s">
        <v>398</v>
      </c>
      <c r="D1405" s="169">
        <f>+D1406</f>
        <v>0</v>
      </c>
      <c r="E1405" s="472"/>
      <c r="F1405" s="472"/>
      <c r="G1405" s="689"/>
      <c r="H1405" s="448"/>
      <c r="I1405" s="448"/>
      <c r="J1405" s="448"/>
      <c r="K1405" s="448"/>
      <c r="L1405" s="448"/>
    </row>
    <row r="1406" spans="1:12" ht="15.75" thickBot="1">
      <c r="A1406" s="589"/>
      <c r="B1406" s="672">
        <v>4603</v>
      </c>
      <c r="C1406" s="460" t="s">
        <v>779</v>
      </c>
      <c r="D1406" s="717">
        <v>0</v>
      </c>
      <c r="E1406" s="472"/>
      <c r="F1406" s="472"/>
      <c r="G1406" s="689"/>
      <c r="H1406" s="448"/>
      <c r="I1406" s="448"/>
      <c r="J1406" s="448"/>
      <c r="K1406" s="448"/>
      <c r="L1406" s="448"/>
    </row>
    <row r="1407" spans="1:12" ht="18" thickTop="1" thickBot="1">
      <c r="A1407" s="890">
        <v>233503</v>
      </c>
      <c r="B1407" s="891"/>
      <c r="C1407" s="892" t="s">
        <v>500</v>
      </c>
      <c r="D1407" s="893">
        <f>+D1408+D1419+D1436+D1452+D1463+D1474+D1485+D1492+D1524+D1538+D1543+D1562</f>
        <v>568506247</v>
      </c>
      <c r="E1407" s="472"/>
      <c r="F1407" s="472"/>
      <c r="G1407" s="689"/>
      <c r="H1407" s="448"/>
      <c r="I1407" s="448"/>
      <c r="J1407" s="448"/>
      <c r="K1407" s="448"/>
      <c r="L1407" s="448"/>
    </row>
    <row r="1408" spans="1:12" ht="18" thickTop="1" thickBot="1">
      <c r="A1408" s="581">
        <v>23350301</v>
      </c>
      <c r="B1408" s="162"/>
      <c r="C1408" s="463" t="s">
        <v>501</v>
      </c>
      <c r="D1408" s="163">
        <f>+D1409+D1411+D1413</f>
        <v>2000000</v>
      </c>
      <c r="E1408" s="472"/>
      <c r="F1408" s="472"/>
      <c r="G1408" s="689"/>
      <c r="H1408" s="448"/>
      <c r="I1408" s="448"/>
      <c r="J1408" s="448"/>
      <c r="K1408" s="448"/>
      <c r="L1408" s="448"/>
    </row>
    <row r="1409" spans="1:12">
      <c r="A1409" s="759">
        <v>2335030101</v>
      </c>
      <c r="B1409" s="137"/>
      <c r="C1409" s="185" t="s">
        <v>494</v>
      </c>
      <c r="D1409" s="183">
        <f>+D1410</f>
        <v>2000000</v>
      </c>
      <c r="E1409" s="472"/>
      <c r="F1409" s="472"/>
      <c r="G1409" s="689"/>
      <c r="H1409" s="448"/>
      <c r="I1409" s="448"/>
      <c r="J1409" s="448"/>
      <c r="K1409" s="448"/>
      <c r="L1409" s="448"/>
    </row>
    <row r="1410" spans="1:12" ht="15">
      <c r="A1410" s="578"/>
      <c r="B1410" s="647">
        <v>21604</v>
      </c>
      <c r="C1410" s="660" t="s">
        <v>757</v>
      </c>
      <c r="D1410" s="716">
        <v>2000000</v>
      </c>
      <c r="E1410" s="472"/>
      <c r="F1410" s="472"/>
      <c r="G1410" s="689"/>
      <c r="H1410" s="448"/>
      <c r="I1410" s="448"/>
      <c r="J1410" s="448"/>
      <c r="K1410" s="448"/>
      <c r="L1410" s="448"/>
    </row>
    <row r="1411" spans="1:12">
      <c r="A1411" s="759">
        <v>2335030102</v>
      </c>
      <c r="B1411" s="137"/>
      <c r="C1411" s="185" t="s">
        <v>1074</v>
      </c>
      <c r="D1411" s="183">
        <f>+D1412</f>
        <v>0</v>
      </c>
      <c r="E1411" s="472"/>
      <c r="F1411" s="472"/>
      <c r="G1411" s="689"/>
      <c r="H1411" s="448"/>
      <c r="I1411" s="448"/>
      <c r="J1411" s="448"/>
      <c r="K1411" s="448"/>
      <c r="L1411" s="448"/>
    </row>
    <row r="1412" spans="1:12" ht="15">
      <c r="A1412" s="578"/>
      <c r="B1412" s="647">
        <v>21604</v>
      </c>
      <c r="C1412" s="660" t="s">
        <v>757</v>
      </c>
      <c r="D1412" s="716">
        <v>0</v>
      </c>
      <c r="E1412" s="472"/>
      <c r="F1412" s="472"/>
      <c r="G1412" s="689"/>
      <c r="H1412" s="448"/>
      <c r="I1412" s="448"/>
      <c r="J1412" s="448"/>
      <c r="K1412" s="448"/>
      <c r="L1412" s="448"/>
    </row>
    <row r="1413" spans="1:12">
      <c r="A1413" s="759">
        <v>2335030103</v>
      </c>
      <c r="B1413" s="137"/>
      <c r="C1413" s="175" t="s">
        <v>987</v>
      </c>
      <c r="D1413" s="183">
        <f>+D1414</f>
        <v>0</v>
      </c>
      <c r="E1413" s="472"/>
      <c r="F1413" s="472"/>
      <c r="G1413" s="689"/>
      <c r="H1413" s="448"/>
      <c r="I1413" s="448"/>
      <c r="J1413" s="448"/>
      <c r="K1413" s="448"/>
      <c r="L1413" s="448"/>
    </row>
    <row r="1414" spans="1:12" ht="15.75" thickBot="1">
      <c r="A1414" s="578"/>
      <c r="B1414" s="647">
        <v>21604</v>
      </c>
      <c r="C1414" s="660" t="s">
        <v>757</v>
      </c>
      <c r="D1414" s="716">
        <v>0</v>
      </c>
      <c r="E1414" s="472"/>
      <c r="F1414" s="472"/>
      <c r="G1414" s="689"/>
      <c r="H1414" s="448"/>
      <c r="I1414" s="448"/>
      <c r="J1414" s="448"/>
      <c r="K1414" s="448"/>
      <c r="L1414" s="448"/>
    </row>
    <row r="1415" spans="1:12" ht="17.25" hidden="1" thickBot="1">
      <c r="A1415" s="578" t="s">
        <v>650</v>
      </c>
      <c r="B1415" s="101"/>
      <c r="C1415" s="53" t="s">
        <v>502</v>
      </c>
      <c r="D1415" s="65">
        <f>+D1416</f>
        <v>0</v>
      </c>
      <c r="E1415" s="472"/>
      <c r="F1415" s="472"/>
      <c r="G1415" s="689"/>
      <c r="H1415" s="448"/>
      <c r="I1415" s="448"/>
      <c r="J1415" s="448"/>
      <c r="K1415" s="448"/>
      <c r="L1415" s="448"/>
    </row>
    <row r="1416" spans="1:12" ht="17.25" hidden="1" thickBot="1">
      <c r="A1416" s="571"/>
      <c r="B1416" s="187" t="s">
        <v>646</v>
      </c>
      <c r="C1416" s="399" t="s">
        <v>556</v>
      </c>
      <c r="D1416" s="65"/>
      <c r="E1416" s="472"/>
      <c r="F1416" s="472"/>
      <c r="G1416" s="689"/>
      <c r="H1416" s="448"/>
      <c r="I1416" s="448"/>
      <c r="J1416" s="448"/>
      <c r="K1416" s="448"/>
      <c r="L1416" s="448"/>
    </row>
    <row r="1417" spans="1:12" ht="17.25" hidden="1" thickBot="1">
      <c r="A1417" s="578" t="s">
        <v>651</v>
      </c>
      <c r="B1417" s="101"/>
      <c r="C1417" s="175" t="s">
        <v>503</v>
      </c>
      <c r="D1417" s="65">
        <f>+D1418</f>
        <v>0</v>
      </c>
      <c r="E1417" s="472"/>
      <c r="F1417" s="472"/>
      <c r="G1417" s="689"/>
      <c r="H1417" s="448"/>
      <c r="I1417" s="448"/>
      <c r="J1417" s="448"/>
      <c r="K1417" s="448"/>
      <c r="L1417" s="448"/>
    </row>
    <row r="1418" spans="1:12" ht="17.25" hidden="1" thickBot="1">
      <c r="A1418" s="582"/>
      <c r="B1418" s="187" t="s">
        <v>646</v>
      </c>
      <c r="C1418" s="398" t="s">
        <v>556</v>
      </c>
      <c r="D1418" s="145"/>
      <c r="E1418" s="472"/>
      <c r="F1418" s="472"/>
      <c r="G1418" s="689"/>
      <c r="H1418" s="448"/>
      <c r="I1418" s="448"/>
      <c r="J1418" s="448"/>
      <c r="K1418" s="448"/>
      <c r="L1418" s="448"/>
    </row>
    <row r="1419" spans="1:12" ht="17.25" thickBot="1">
      <c r="A1419" s="569">
        <v>23350302</v>
      </c>
      <c r="B1419" s="160"/>
      <c r="C1419" s="170" t="s">
        <v>504</v>
      </c>
      <c r="D1419" s="161">
        <f>+D1420+D1422+D1426+D1428+D1430+D1432+D1434</f>
        <v>21500000</v>
      </c>
      <c r="E1419" s="472"/>
      <c r="F1419" s="472"/>
      <c r="G1419" s="689"/>
      <c r="H1419" s="448"/>
      <c r="I1419" s="448"/>
      <c r="J1419" s="448"/>
      <c r="K1419" s="448"/>
      <c r="L1419" s="448"/>
    </row>
    <row r="1420" spans="1:12" hidden="1">
      <c r="A1420" s="570" t="s">
        <v>654</v>
      </c>
      <c r="B1420" s="138"/>
      <c r="C1420" s="66" t="s">
        <v>505</v>
      </c>
      <c r="D1420" s="140">
        <f>+D1421</f>
        <v>0</v>
      </c>
      <c r="E1420" s="472"/>
      <c r="F1420" s="472"/>
      <c r="G1420" s="689"/>
      <c r="H1420" s="448"/>
      <c r="I1420" s="448"/>
      <c r="J1420" s="448"/>
      <c r="K1420" s="448"/>
      <c r="L1420" s="448"/>
    </row>
    <row r="1421" spans="1:12" hidden="1">
      <c r="A1421" s="570"/>
      <c r="B1421" s="138" t="s">
        <v>647</v>
      </c>
      <c r="C1421" s="398" t="s">
        <v>558</v>
      </c>
      <c r="D1421" s="140"/>
      <c r="E1421" s="472"/>
      <c r="F1421" s="472"/>
      <c r="G1421" s="689"/>
      <c r="H1421" s="448"/>
      <c r="I1421" s="448"/>
      <c r="J1421" s="448"/>
      <c r="K1421" s="448"/>
      <c r="L1421" s="448"/>
    </row>
    <row r="1422" spans="1:12">
      <c r="A1422" s="570">
        <v>2335030201</v>
      </c>
      <c r="B1422" s="101"/>
      <c r="C1422" s="66" t="s">
        <v>745</v>
      </c>
      <c r="D1422" s="65">
        <f>SUM(D1423:D1425)</f>
        <v>12000000</v>
      </c>
      <c r="E1422" s="472"/>
      <c r="F1422" s="472"/>
      <c r="G1422" s="689"/>
      <c r="H1422" s="448"/>
      <c r="I1422" s="448"/>
      <c r="J1422" s="448"/>
      <c r="K1422" s="448"/>
      <c r="L1422" s="448"/>
    </row>
    <row r="1423" spans="1:12" ht="15">
      <c r="A1423" s="571"/>
      <c r="B1423" s="647">
        <v>21604</v>
      </c>
      <c r="C1423" s="660" t="s">
        <v>757</v>
      </c>
      <c r="D1423" s="712">
        <v>12000000</v>
      </c>
      <c r="E1423" s="472"/>
      <c r="F1423" s="472"/>
      <c r="G1423" s="689"/>
      <c r="H1423" s="448"/>
      <c r="I1423" s="448"/>
      <c r="J1423" s="448"/>
      <c r="K1423" s="448"/>
      <c r="L1423" s="448"/>
    </row>
    <row r="1424" spans="1:12" ht="15">
      <c r="A1424" s="571"/>
      <c r="B1424" s="641">
        <v>22604</v>
      </c>
      <c r="C1424" s="660" t="s">
        <v>820</v>
      </c>
      <c r="D1424" s="712">
        <v>0</v>
      </c>
      <c r="E1424" s="472"/>
      <c r="F1424" s="472"/>
      <c r="G1424" s="689"/>
      <c r="H1424" s="448"/>
      <c r="I1424" s="448"/>
      <c r="J1424" s="448"/>
      <c r="K1424" s="448"/>
      <c r="L1424" s="448"/>
    </row>
    <row r="1425" spans="1:12" ht="15">
      <c r="A1425" s="571"/>
      <c r="B1425" s="656">
        <v>3604</v>
      </c>
      <c r="C1425" s="459" t="s">
        <v>791</v>
      </c>
      <c r="D1425" s="715">
        <v>0</v>
      </c>
      <c r="E1425" s="472"/>
      <c r="F1425" s="472"/>
      <c r="G1425" s="689"/>
      <c r="H1425" s="448"/>
      <c r="I1425" s="448"/>
      <c r="J1425" s="448"/>
      <c r="K1425" s="448"/>
      <c r="L1425" s="448"/>
    </row>
    <row r="1426" spans="1:12">
      <c r="A1426" s="570">
        <v>2335030202</v>
      </c>
      <c r="B1426" s="101"/>
      <c r="C1426" s="66" t="s">
        <v>967</v>
      </c>
      <c r="D1426" s="65">
        <f>+D1427</f>
        <v>6000000</v>
      </c>
      <c r="E1426" s="472"/>
      <c r="F1426" s="472"/>
      <c r="G1426" s="689"/>
      <c r="H1426" s="448"/>
      <c r="I1426" s="448"/>
      <c r="J1426" s="448"/>
      <c r="K1426" s="448"/>
      <c r="L1426" s="448"/>
    </row>
    <row r="1427" spans="1:12" ht="15">
      <c r="A1427" s="571"/>
      <c r="B1427" s="647">
        <v>21604</v>
      </c>
      <c r="C1427" s="660" t="s">
        <v>757</v>
      </c>
      <c r="D1427" s="712">
        <v>6000000</v>
      </c>
      <c r="E1427" s="472"/>
      <c r="F1427" s="472"/>
      <c r="G1427" s="689"/>
      <c r="H1427" s="448"/>
      <c r="I1427" s="448"/>
      <c r="J1427" s="448"/>
      <c r="K1427" s="448"/>
      <c r="L1427" s="448"/>
    </row>
    <row r="1428" spans="1:12">
      <c r="A1428" s="570">
        <v>2335030203</v>
      </c>
      <c r="B1428" s="138"/>
      <c r="C1428" s="66" t="s">
        <v>506</v>
      </c>
      <c r="D1428" s="65">
        <f>+D1429</f>
        <v>2000000</v>
      </c>
      <c r="E1428" s="472"/>
      <c r="F1428" s="472"/>
      <c r="G1428" s="689"/>
      <c r="H1428" s="448"/>
      <c r="I1428" s="448"/>
      <c r="J1428" s="448"/>
      <c r="K1428" s="448"/>
      <c r="L1428" s="448"/>
    </row>
    <row r="1429" spans="1:12" ht="15">
      <c r="A1429" s="571"/>
      <c r="B1429" s="647">
        <v>21604</v>
      </c>
      <c r="C1429" s="660" t="s">
        <v>757</v>
      </c>
      <c r="D1429" s="712">
        <v>2000000</v>
      </c>
      <c r="E1429" s="472"/>
      <c r="F1429" s="472"/>
      <c r="G1429" s="689"/>
      <c r="H1429" s="448"/>
      <c r="I1429" s="448"/>
      <c r="J1429" s="448"/>
      <c r="K1429" s="448"/>
      <c r="L1429" s="448"/>
    </row>
    <row r="1430" spans="1:12">
      <c r="A1430" s="570">
        <v>2335030204</v>
      </c>
      <c r="B1430" s="101"/>
      <c r="C1430" s="66" t="s">
        <v>747</v>
      </c>
      <c r="D1430" s="65">
        <f>+D1431</f>
        <v>1000000</v>
      </c>
      <c r="E1430" s="472"/>
      <c r="F1430" s="472"/>
      <c r="G1430" s="689"/>
      <c r="H1430" s="448"/>
      <c r="I1430" s="448"/>
      <c r="J1430" s="448"/>
      <c r="K1430" s="448"/>
      <c r="L1430" s="448"/>
    </row>
    <row r="1431" spans="1:12" ht="15">
      <c r="A1431" s="571"/>
      <c r="B1431" s="647">
        <v>21604</v>
      </c>
      <c r="C1431" s="660" t="s">
        <v>757</v>
      </c>
      <c r="D1431" s="712">
        <v>1000000</v>
      </c>
      <c r="E1431" s="472"/>
      <c r="F1431" s="472"/>
      <c r="G1431" s="689"/>
      <c r="H1431" s="448"/>
      <c r="I1431" s="448"/>
      <c r="J1431" s="448"/>
      <c r="K1431" s="448"/>
      <c r="L1431" s="448"/>
    </row>
    <row r="1432" spans="1:12">
      <c r="A1432" s="570">
        <v>2335030205</v>
      </c>
      <c r="B1432" s="101"/>
      <c r="C1432" s="66" t="s">
        <v>494</v>
      </c>
      <c r="D1432" s="65">
        <f>+D1433</f>
        <v>500000</v>
      </c>
      <c r="E1432" s="472"/>
      <c r="F1432" s="472"/>
      <c r="G1432" s="689"/>
      <c r="H1432" s="448"/>
      <c r="I1432" s="448"/>
      <c r="J1432" s="448"/>
      <c r="K1432" s="448"/>
      <c r="L1432" s="448"/>
    </row>
    <row r="1433" spans="1:12" ht="15">
      <c r="A1433" s="570"/>
      <c r="B1433" s="647">
        <v>21604</v>
      </c>
      <c r="C1433" s="660" t="s">
        <v>757</v>
      </c>
      <c r="D1433" s="712">
        <v>500000</v>
      </c>
      <c r="E1433" s="472"/>
      <c r="F1433" s="472"/>
      <c r="G1433" s="689"/>
      <c r="H1433" s="448"/>
      <c r="I1433" s="448"/>
      <c r="J1433" s="448"/>
      <c r="K1433" s="448"/>
      <c r="L1433" s="448"/>
    </row>
    <row r="1434" spans="1:12">
      <c r="A1434" s="570">
        <v>2335030206</v>
      </c>
      <c r="B1434" s="101"/>
      <c r="C1434" s="225" t="s">
        <v>398</v>
      </c>
      <c r="D1434" s="65">
        <f>+D1435</f>
        <v>0</v>
      </c>
      <c r="E1434" s="472"/>
      <c r="F1434" s="472"/>
      <c r="G1434" s="689"/>
      <c r="H1434" s="448"/>
      <c r="I1434" s="448"/>
      <c r="J1434" s="448"/>
      <c r="K1434" s="448"/>
      <c r="L1434" s="448"/>
    </row>
    <row r="1435" spans="1:12" ht="17.25" thickBot="1">
      <c r="A1435" s="570"/>
      <c r="B1435" s="675">
        <v>4604</v>
      </c>
      <c r="C1435" s="459" t="s">
        <v>780</v>
      </c>
      <c r="D1435" s="65">
        <v>0</v>
      </c>
      <c r="E1435" s="472"/>
      <c r="F1435" s="472"/>
      <c r="G1435" s="689"/>
      <c r="H1435" s="448"/>
      <c r="I1435" s="448"/>
      <c r="J1435" s="448"/>
      <c r="K1435" s="448"/>
      <c r="L1435" s="448"/>
    </row>
    <row r="1436" spans="1:12" ht="17.25" thickBot="1">
      <c r="A1436" s="569">
        <v>23350303</v>
      </c>
      <c r="B1436" s="160"/>
      <c r="C1436" s="170" t="s">
        <v>559</v>
      </c>
      <c r="D1436" s="161">
        <f>+D1437+D1440+D1442+D1444+D1446+D1448+D1450</f>
        <v>52000000</v>
      </c>
      <c r="E1436" s="472"/>
      <c r="F1436" s="472"/>
      <c r="G1436" s="689"/>
      <c r="H1436" s="448"/>
      <c r="I1436" s="448"/>
      <c r="J1436" s="448"/>
      <c r="K1436" s="448"/>
      <c r="L1436" s="448"/>
    </row>
    <row r="1437" spans="1:12">
      <c r="A1437" s="570">
        <v>2335030301</v>
      </c>
      <c r="B1437" s="138"/>
      <c r="C1437" s="139" t="s">
        <v>507</v>
      </c>
      <c r="D1437" s="140">
        <f>SUM(D1438:D1439)</f>
        <v>22000000</v>
      </c>
      <c r="E1437" s="472"/>
      <c r="F1437" s="472"/>
      <c r="G1437" s="689"/>
      <c r="H1437" s="448"/>
      <c r="I1437" s="448"/>
      <c r="J1437" s="448"/>
      <c r="K1437" s="448"/>
      <c r="L1437" s="448"/>
    </row>
    <row r="1438" spans="1:12">
      <c r="A1438" s="570"/>
      <c r="B1438" s="641">
        <v>22604</v>
      </c>
      <c r="C1438" s="659" t="s">
        <v>820</v>
      </c>
      <c r="D1438" s="140">
        <v>0</v>
      </c>
      <c r="E1438" s="472"/>
      <c r="F1438" s="472"/>
      <c r="G1438" s="689"/>
      <c r="H1438" s="448"/>
      <c r="I1438" s="448"/>
      <c r="J1438" s="448"/>
      <c r="K1438" s="448"/>
      <c r="L1438" s="448"/>
    </row>
    <row r="1439" spans="1:12" ht="15">
      <c r="A1439" s="570"/>
      <c r="B1439" s="647">
        <v>21604</v>
      </c>
      <c r="C1439" s="660" t="s">
        <v>757</v>
      </c>
      <c r="D1439" s="715">
        <v>22000000</v>
      </c>
      <c r="E1439" s="472"/>
      <c r="F1439" s="472"/>
      <c r="G1439" s="689"/>
      <c r="H1439" s="448"/>
      <c r="I1439" s="448"/>
      <c r="J1439" s="448"/>
      <c r="K1439" s="448"/>
      <c r="L1439" s="448"/>
    </row>
    <row r="1440" spans="1:12">
      <c r="A1440" s="570">
        <v>2335030302</v>
      </c>
      <c r="B1440" s="101"/>
      <c r="C1440" s="53" t="s">
        <v>508</v>
      </c>
      <c r="D1440" s="65">
        <f>+D1441</f>
        <v>5000000</v>
      </c>
      <c r="E1440" s="472"/>
      <c r="F1440" s="472"/>
      <c r="G1440" s="689"/>
      <c r="H1440" s="448"/>
      <c r="I1440" s="448"/>
      <c r="J1440" s="448"/>
      <c r="K1440" s="448"/>
      <c r="L1440" s="448"/>
    </row>
    <row r="1441" spans="1:12" ht="15">
      <c r="A1441" s="570"/>
      <c r="B1441" s="647">
        <v>21604</v>
      </c>
      <c r="C1441" s="660" t="s">
        <v>757</v>
      </c>
      <c r="D1441" s="712">
        <v>5000000</v>
      </c>
      <c r="E1441" s="472"/>
      <c r="F1441" s="472"/>
      <c r="G1441" s="689"/>
      <c r="H1441" s="448"/>
      <c r="I1441" s="448"/>
      <c r="J1441" s="448"/>
      <c r="K1441" s="448"/>
      <c r="L1441" s="448"/>
    </row>
    <row r="1442" spans="1:12">
      <c r="A1442" s="570">
        <v>2335030303</v>
      </c>
      <c r="B1442" s="101"/>
      <c r="C1442" s="53" t="s">
        <v>509</v>
      </c>
      <c r="D1442" s="65">
        <f>+D1443</f>
        <v>7000000</v>
      </c>
      <c r="E1442" s="472"/>
      <c r="F1442" s="472"/>
      <c r="G1442" s="689"/>
      <c r="H1442" s="448"/>
      <c r="I1442" s="448"/>
      <c r="J1442" s="448"/>
      <c r="K1442" s="448"/>
      <c r="L1442" s="448"/>
    </row>
    <row r="1443" spans="1:12" ht="15">
      <c r="A1443" s="578"/>
      <c r="B1443" s="647">
        <v>21604</v>
      </c>
      <c r="C1443" s="660" t="s">
        <v>757</v>
      </c>
      <c r="D1443" s="712">
        <v>7000000</v>
      </c>
      <c r="E1443" s="472"/>
      <c r="F1443" s="472"/>
      <c r="G1443" s="689"/>
      <c r="H1443" s="448"/>
      <c r="I1443" s="448"/>
      <c r="J1443" s="448"/>
      <c r="K1443" s="448"/>
      <c r="L1443" s="448"/>
    </row>
    <row r="1444" spans="1:12">
      <c r="A1444" s="570">
        <v>2335030304</v>
      </c>
      <c r="B1444" s="101"/>
      <c r="C1444" s="53" t="s">
        <v>510</v>
      </c>
      <c r="D1444" s="65">
        <f>+D1445</f>
        <v>6000000</v>
      </c>
      <c r="E1444" s="472"/>
      <c r="F1444" s="472"/>
      <c r="G1444" s="689"/>
      <c r="H1444" s="448"/>
      <c r="I1444" s="448"/>
      <c r="J1444" s="448"/>
      <c r="K1444" s="448"/>
      <c r="L1444" s="448"/>
    </row>
    <row r="1445" spans="1:12" ht="15">
      <c r="A1445" s="570"/>
      <c r="B1445" s="647">
        <v>21604</v>
      </c>
      <c r="C1445" s="660" t="s">
        <v>757</v>
      </c>
      <c r="D1445" s="712">
        <v>6000000</v>
      </c>
      <c r="E1445" s="472"/>
      <c r="F1445" s="472"/>
      <c r="G1445" s="689"/>
      <c r="H1445" s="448"/>
      <c r="I1445" s="448"/>
      <c r="J1445" s="448"/>
      <c r="K1445" s="448"/>
      <c r="L1445" s="448"/>
    </row>
    <row r="1446" spans="1:12">
      <c r="A1446" s="570">
        <v>2335030305</v>
      </c>
      <c r="B1446" s="101"/>
      <c r="C1446" s="53" t="s">
        <v>511</v>
      </c>
      <c r="D1446" s="65">
        <f>+D1447</f>
        <v>11000000</v>
      </c>
      <c r="E1446" s="472"/>
      <c r="F1446" s="472"/>
      <c r="G1446" s="689"/>
      <c r="H1446" s="448"/>
      <c r="I1446" s="448"/>
      <c r="J1446" s="448"/>
      <c r="K1446" s="448"/>
      <c r="L1446" s="448"/>
    </row>
    <row r="1447" spans="1:12" ht="15">
      <c r="A1447" s="578"/>
      <c r="B1447" s="647">
        <v>21604</v>
      </c>
      <c r="C1447" s="660" t="s">
        <v>757</v>
      </c>
      <c r="D1447" s="712">
        <v>11000000</v>
      </c>
      <c r="E1447" s="472"/>
      <c r="F1447" s="472"/>
      <c r="G1447" s="689"/>
      <c r="H1447" s="448"/>
      <c r="I1447" s="448"/>
      <c r="J1447" s="448"/>
      <c r="K1447" s="448"/>
      <c r="L1447" s="448"/>
    </row>
    <row r="1448" spans="1:12">
      <c r="A1448" s="570">
        <v>2335030306</v>
      </c>
      <c r="B1448" s="101"/>
      <c r="C1448" s="171" t="s">
        <v>512</v>
      </c>
      <c r="D1448" s="65">
        <f>+D1449</f>
        <v>1000000</v>
      </c>
      <c r="E1448" s="472"/>
      <c r="F1448" s="472"/>
      <c r="G1448" s="689"/>
      <c r="H1448" s="448"/>
      <c r="I1448" s="448"/>
      <c r="J1448" s="448"/>
      <c r="K1448" s="448"/>
      <c r="L1448" s="448"/>
    </row>
    <row r="1449" spans="1:12" ht="15">
      <c r="A1449" s="571"/>
      <c r="B1449" s="647">
        <v>21604</v>
      </c>
      <c r="C1449" s="660" t="s">
        <v>757</v>
      </c>
      <c r="D1449" s="714">
        <v>1000000</v>
      </c>
      <c r="E1449" s="472"/>
      <c r="F1449" s="472"/>
      <c r="G1449" s="689"/>
      <c r="H1449" s="448"/>
      <c r="I1449" s="448"/>
      <c r="J1449" s="448"/>
      <c r="K1449" s="448"/>
      <c r="L1449" s="448"/>
    </row>
    <row r="1450" spans="1:12">
      <c r="A1450" s="570">
        <v>2335030307</v>
      </c>
      <c r="B1450" s="101"/>
      <c r="C1450" s="225" t="s">
        <v>398</v>
      </c>
      <c r="D1450" s="65">
        <f>+D1451</f>
        <v>0</v>
      </c>
      <c r="E1450" s="472"/>
      <c r="F1450" s="472"/>
      <c r="G1450" s="689"/>
      <c r="H1450" s="448"/>
      <c r="I1450" s="448"/>
      <c r="J1450" s="448"/>
      <c r="K1450" s="448"/>
      <c r="L1450" s="448"/>
    </row>
    <row r="1451" spans="1:12" ht="15.75" thickBot="1">
      <c r="A1451" s="577"/>
      <c r="B1451" s="675">
        <v>4604</v>
      </c>
      <c r="C1451" s="459" t="s">
        <v>780</v>
      </c>
      <c r="D1451" s="713">
        <v>0</v>
      </c>
      <c r="E1451" s="472"/>
      <c r="F1451" s="472"/>
      <c r="G1451" s="689"/>
      <c r="H1451" s="448"/>
      <c r="I1451" s="448"/>
      <c r="J1451" s="448"/>
      <c r="K1451" s="448"/>
      <c r="L1451" s="448"/>
    </row>
    <row r="1452" spans="1:12" ht="17.25" thickBot="1">
      <c r="A1452" s="569">
        <v>23350304</v>
      </c>
      <c r="B1452" s="160"/>
      <c r="C1452" s="170" t="s">
        <v>446</v>
      </c>
      <c r="D1452" s="161">
        <f>+D1453+D1455+D1459+D1461</f>
        <v>20000000</v>
      </c>
      <c r="E1452" s="472"/>
      <c r="F1452" s="472"/>
      <c r="G1452" s="689"/>
      <c r="H1452" s="448"/>
      <c r="I1452" s="448"/>
      <c r="J1452" s="448"/>
      <c r="K1452" s="448"/>
      <c r="L1452" s="448"/>
    </row>
    <row r="1453" spans="1:12">
      <c r="A1453" s="905">
        <v>2335030401</v>
      </c>
      <c r="B1453" s="165"/>
      <c r="C1453" s="173" t="s">
        <v>649</v>
      </c>
      <c r="D1453" s="166">
        <f>+D1454</f>
        <v>5000000</v>
      </c>
      <c r="E1453" s="472"/>
      <c r="F1453" s="472"/>
      <c r="G1453" s="689"/>
      <c r="H1453" s="448"/>
      <c r="I1453" s="448"/>
      <c r="J1453" s="448"/>
      <c r="K1453" s="448"/>
      <c r="L1453" s="448"/>
    </row>
    <row r="1454" spans="1:12" ht="15">
      <c r="A1454" s="571"/>
      <c r="B1454" s="647">
        <v>21604</v>
      </c>
      <c r="C1454" s="660" t="s">
        <v>757</v>
      </c>
      <c r="D1454" s="712">
        <v>5000000</v>
      </c>
      <c r="E1454" s="472"/>
      <c r="F1454" s="472"/>
      <c r="G1454" s="689"/>
      <c r="H1454" s="448"/>
      <c r="I1454" s="448"/>
      <c r="J1454" s="448"/>
      <c r="K1454" s="448"/>
      <c r="L1454" s="448"/>
    </row>
    <row r="1455" spans="1:12">
      <c r="A1455" s="759">
        <v>2335030402</v>
      </c>
      <c r="B1455" s="101"/>
      <c r="C1455" s="53" t="s">
        <v>513</v>
      </c>
      <c r="D1455" s="65">
        <f>SUM(D1456:D1458)</f>
        <v>10000000</v>
      </c>
      <c r="E1455" s="472"/>
      <c r="F1455" s="472"/>
      <c r="G1455" s="689"/>
      <c r="H1455" s="448"/>
      <c r="I1455" s="448"/>
      <c r="J1455" s="448"/>
      <c r="K1455" s="448"/>
      <c r="L1455" s="448"/>
    </row>
    <row r="1456" spans="1:12" ht="15">
      <c r="A1456" s="571"/>
      <c r="B1456" s="647">
        <v>21604</v>
      </c>
      <c r="C1456" s="660" t="s">
        <v>757</v>
      </c>
      <c r="D1456" s="712">
        <v>10000000</v>
      </c>
      <c r="E1456" s="472"/>
      <c r="F1456" s="472"/>
      <c r="G1456" s="689"/>
      <c r="H1456" s="448"/>
      <c r="I1456" s="448"/>
      <c r="J1456" s="448"/>
      <c r="K1456" s="448"/>
      <c r="L1456" s="448"/>
    </row>
    <row r="1457" spans="1:12" ht="15">
      <c r="A1457" s="570"/>
      <c r="B1457" s="641">
        <v>22604</v>
      </c>
      <c r="C1457" s="659" t="s">
        <v>820</v>
      </c>
      <c r="D1457" s="712">
        <v>0</v>
      </c>
      <c r="E1457" s="472"/>
      <c r="F1457" s="472"/>
      <c r="G1457" s="689"/>
      <c r="H1457" s="448"/>
      <c r="I1457" s="448"/>
      <c r="J1457" s="448"/>
      <c r="K1457" s="448"/>
      <c r="L1457" s="448"/>
    </row>
    <row r="1458" spans="1:12" ht="15">
      <c r="A1458" s="570"/>
      <c r="B1458" s="641">
        <v>3604</v>
      </c>
      <c r="C1458" s="459" t="s">
        <v>791</v>
      </c>
      <c r="D1458" s="712">
        <v>0</v>
      </c>
      <c r="E1458" s="472"/>
      <c r="F1458" s="472"/>
      <c r="G1458" s="689"/>
      <c r="H1458" s="448"/>
      <c r="I1458" s="448"/>
      <c r="J1458" s="448"/>
      <c r="K1458" s="448"/>
      <c r="L1458" s="448"/>
    </row>
    <row r="1459" spans="1:12">
      <c r="A1459" s="760">
        <v>2335030403</v>
      </c>
      <c r="B1459" s="101"/>
      <c r="C1459" s="225" t="s">
        <v>729</v>
      </c>
      <c r="D1459" s="65">
        <f>+D1460</f>
        <v>5000000</v>
      </c>
      <c r="E1459" s="472"/>
      <c r="F1459" s="472"/>
      <c r="G1459" s="689"/>
      <c r="H1459" s="448"/>
      <c r="I1459" s="448"/>
      <c r="J1459" s="448"/>
      <c r="K1459" s="448"/>
      <c r="L1459" s="448"/>
    </row>
    <row r="1460" spans="1:12" ht="15">
      <c r="A1460" s="759"/>
      <c r="B1460" s="647">
        <v>21604</v>
      </c>
      <c r="C1460" s="660" t="s">
        <v>757</v>
      </c>
      <c r="D1460" s="715">
        <v>5000000</v>
      </c>
      <c r="E1460" s="472"/>
      <c r="F1460" s="472"/>
      <c r="G1460" s="689"/>
      <c r="H1460" s="448"/>
      <c r="I1460" s="448"/>
      <c r="J1460" s="448"/>
      <c r="K1460" s="448"/>
      <c r="L1460" s="448"/>
    </row>
    <row r="1461" spans="1:12">
      <c r="A1461" s="759">
        <v>2335030404</v>
      </c>
      <c r="B1461" s="138"/>
      <c r="C1461" s="397" t="s">
        <v>398</v>
      </c>
      <c r="D1461" s="140">
        <f>+D1462</f>
        <v>0</v>
      </c>
      <c r="E1461" s="472"/>
      <c r="F1461" s="472"/>
      <c r="G1461" s="689"/>
      <c r="H1461" s="448"/>
      <c r="I1461" s="448"/>
      <c r="J1461" s="448"/>
      <c r="K1461" s="448"/>
      <c r="L1461" s="448"/>
    </row>
    <row r="1462" spans="1:12" ht="15.75" thickBot="1">
      <c r="A1462" s="577"/>
      <c r="B1462" s="675">
        <v>4604</v>
      </c>
      <c r="C1462" s="459" t="s">
        <v>780</v>
      </c>
      <c r="D1462" s="713">
        <v>0</v>
      </c>
      <c r="E1462" s="472"/>
      <c r="F1462" s="472"/>
      <c r="G1462" s="689"/>
      <c r="H1462" s="448"/>
      <c r="I1462" s="448"/>
      <c r="J1462" s="448"/>
      <c r="K1462" s="448"/>
      <c r="L1462" s="448"/>
    </row>
    <row r="1463" spans="1:12" ht="17.25" thickBot="1">
      <c r="A1463" s="569">
        <v>23350305</v>
      </c>
      <c r="B1463" s="141"/>
      <c r="C1463" s="142" t="s">
        <v>652</v>
      </c>
      <c r="D1463" s="143">
        <f>+D1464+D1466+D1468+D1470+D1472</f>
        <v>10000000</v>
      </c>
      <c r="E1463" s="472"/>
      <c r="F1463" s="472"/>
      <c r="G1463" s="689"/>
      <c r="H1463" s="448"/>
      <c r="I1463" s="448"/>
      <c r="J1463" s="448"/>
      <c r="K1463" s="448"/>
      <c r="L1463" s="448"/>
    </row>
    <row r="1464" spans="1:12">
      <c r="A1464" s="570">
        <v>2335030501</v>
      </c>
      <c r="B1464" s="101"/>
      <c r="C1464" s="53" t="s">
        <v>514</v>
      </c>
      <c r="D1464" s="65">
        <f>+D1465</f>
        <v>2000000</v>
      </c>
      <c r="E1464" s="472"/>
      <c r="F1464" s="472"/>
      <c r="G1464" s="689"/>
      <c r="H1464" s="448"/>
      <c r="I1464" s="448"/>
      <c r="J1464" s="448"/>
      <c r="K1464" s="448"/>
      <c r="L1464" s="448"/>
    </row>
    <row r="1465" spans="1:12" ht="15">
      <c r="A1465" s="571"/>
      <c r="B1465" s="647">
        <v>21604</v>
      </c>
      <c r="C1465" s="660" t="s">
        <v>757</v>
      </c>
      <c r="D1465" s="712">
        <v>2000000</v>
      </c>
      <c r="E1465" s="472"/>
      <c r="F1465" s="472"/>
      <c r="G1465" s="689"/>
      <c r="H1465" s="448"/>
      <c r="I1465" s="448"/>
      <c r="J1465" s="448"/>
      <c r="K1465" s="448"/>
      <c r="L1465" s="448"/>
    </row>
    <row r="1466" spans="1:12">
      <c r="A1466" s="570">
        <v>2335030502</v>
      </c>
      <c r="B1466" s="101"/>
      <c r="C1466" s="53" t="s">
        <v>515</v>
      </c>
      <c r="D1466" s="65">
        <f>+D1467</f>
        <v>2000000</v>
      </c>
      <c r="E1466" s="472"/>
      <c r="F1466" s="472"/>
      <c r="G1466" s="689"/>
      <c r="H1466" s="448"/>
      <c r="I1466" s="448"/>
      <c r="J1466" s="448"/>
      <c r="K1466" s="448"/>
      <c r="L1466" s="448"/>
    </row>
    <row r="1467" spans="1:12" ht="15">
      <c r="A1467" s="571"/>
      <c r="B1467" s="647">
        <v>21604</v>
      </c>
      <c r="C1467" s="660" t="s">
        <v>757</v>
      </c>
      <c r="D1467" s="712">
        <v>2000000</v>
      </c>
      <c r="E1467" s="472"/>
      <c r="F1467" s="472"/>
      <c r="G1467" s="689"/>
      <c r="H1467" s="448"/>
      <c r="I1467" s="448"/>
      <c r="J1467" s="448"/>
      <c r="K1467" s="448"/>
      <c r="L1467" s="448"/>
    </row>
    <row r="1468" spans="1:12">
      <c r="A1468" s="570">
        <v>2335030503</v>
      </c>
      <c r="B1468" s="101"/>
      <c r="C1468" s="53" t="s">
        <v>516</v>
      </c>
      <c r="D1468" s="65">
        <f>+D1469</f>
        <v>5000000</v>
      </c>
      <c r="E1468" s="472"/>
      <c r="F1468" s="472"/>
      <c r="G1468" s="689"/>
      <c r="H1468" s="448"/>
      <c r="I1468" s="448"/>
      <c r="J1468" s="448"/>
      <c r="K1468" s="448"/>
      <c r="L1468" s="448"/>
    </row>
    <row r="1469" spans="1:12" ht="15">
      <c r="A1469" s="571"/>
      <c r="B1469" s="647">
        <v>21604</v>
      </c>
      <c r="C1469" s="660" t="s">
        <v>757</v>
      </c>
      <c r="D1469" s="712">
        <v>5000000</v>
      </c>
      <c r="E1469" s="472"/>
      <c r="F1469" s="472"/>
      <c r="G1469" s="689"/>
      <c r="H1469" s="448"/>
      <c r="I1469" s="448"/>
      <c r="J1469" s="448"/>
      <c r="K1469" s="448"/>
      <c r="L1469" s="448"/>
    </row>
    <row r="1470" spans="1:12">
      <c r="A1470" s="570">
        <v>2335030504</v>
      </c>
      <c r="B1470" s="101"/>
      <c r="C1470" s="53" t="s">
        <v>517</v>
      </c>
      <c r="D1470" s="65">
        <f>+D1471</f>
        <v>1000000</v>
      </c>
      <c r="E1470" s="472"/>
      <c r="F1470" s="472"/>
      <c r="G1470" s="689"/>
      <c r="H1470" s="448"/>
      <c r="I1470" s="448"/>
      <c r="J1470" s="448"/>
      <c r="K1470" s="448"/>
      <c r="L1470" s="448"/>
    </row>
    <row r="1471" spans="1:12" ht="15">
      <c r="A1471" s="571"/>
      <c r="B1471" s="647">
        <v>21604</v>
      </c>
      <c r="C1471" s="660" t="s">
        <v>757</v>
      </c>
      <c r="D1471" s="714">
        <v>1000000</v>
      </c>
      <c r="E1471" s="472"/>
      <c r="F1471" s="472"/>
      <c r="G1471" s="689"/>
      <c r="H1471" s="448"/>
      <c r="I1471" s="448"/>
      <c r="J1471" s="448"/>
      <c r="K1471" s="448"/>
      <c r="L1471" s="448"/>
    </row>
    <row r="1472" spans="1:12">
      <c r="A1472" s="570">
        <v>2335030505</v>
      </c>
      <c r="B1472" s="138"/>
      <c r="C1472" s="397" t="s">
        <v>398</v>
      </c>
      <c r="D1472" s="65">
        <f>+D1473</f>
        <v>0</v>
      </c>
      <c r="E1472" s="472"/>
      <c r="F1472" s="472"/>
      <c r="G1472" s="689"/>
      <c r="H1472" s="448"/>
      <c r="I1472" s="448"/>
      <c r="J1472" s="448"/>
      <c r="K1472" s="448"/>
      <c r="L1472" s="448"/>
    </row>
    <row r="1473" spans="1:12" ht="15.75" thickBot="1">
      <c r="A1473" s="582"/>
      <c r="B1473" s="675">
        <v>4604</v>
      </c>
      <c r="C1473" s="459" t="s">
        <v>780</v>
      </c>
      <c r="D1473" s="714">
        <v>0</v>
      </c>
      <c r="E1473" s="472"/>
      <c r="F1473" s="472"/>
      <c r="G1473" s="689"/>
      <c r="H1473" s="448"/>
      <c r="I1473" s="448"/>
      <c r="J1473" s="448"/>
      <c r="K1473" s="448"/>
      <c r="L1473" s="448"/>
    </row>
    <row r="1474" spans="1:12" ht="17.25" thickBot="1">
      <c r="A1474" s="569">
        <v>23350306</v>
      </c>
      <c r="B1474" s="141"/>
      <c r="C1474" s="142" t="s">
        <v>653</v>
      </c>
      <c r="D1474" s="143">
        <f>+D1475+D1477+D1479+D1481+D1483</f>
        <v>37000000</v>
      </c>
      <c r="E1474" s="472"/>
      <c r="F1474" s="472"/>
      <c r="G1474" s="689"/>
      <c r="H1474" s="448"/>
      <c r="I1474" s="448"/>
      <c r="J1474" s="448"/>
      <c r="K1474" s="448"/>
      <c r="L1474" s="448"/>
    </row>
    <row r="1475" spans="1:12">
      <c r="A1475" s="570">
        <v>2335030601</v>
      </c>
      <c r="B1475" s="138"/>
      <c r="C1475" s="139" t="s">
        <v>518</v>
      </c>
      <c r="D1475" s="140">
        <f>+D1476</f>
        <v>2000000</v>
      </c>
      <c r="E1475" s="472"/>
      <c r="F1475" s="472"/>
      <c r="G1475" s="689"/>
      <c r="H1475" s="448"/>
      <c r="I1475" s="448"/>
      <c r="J1475" s="448"/>
      <c r="K1475" s="448"/>
      <c r="L1475" s="448"/>
    </row>
    <row r="1476" spans="1:12" ht="15">
      <c r="A1476" s="570"/>
      <c r="B1476" s="647">
        <v>21604</v>
      </c>
      <c r="C1476" s="660" t="s">
        <v>757</v>
      </c>
      <c r="D1476" s="715">
        <v>2000000</v>
      </c>
      <c r="E1476" s="472"/>
      <c r="F1476" s="472"/>
      <c r="G1476" s="689"/>
      <c r="H1476" s="448"/>
      <c r="I1476" s="448"/>
      <c r="J1476" s="448"/>
      <c r="K1476" s="448"/>
      <c r="L1476" s="448"/>
    </row>
    <row r="1477" spans="1:12">
      <c r="A1477" s="570">
        <v>2335030602</v>
      </c>
      <c r="B1477" s="101"/>
      <c r="C1477" s="53" t="s">
        <v>519</v>
      </c>
      <c r="D1477" s="65">
        <f>+D1478</f>
        <v>2000000</v>
      </c>
      <c r="E1477" s="472"/>
      <c r="F1477" s="472"/>
      <c r="G1477" s="689"/>
      <c r="H1477" s="448"/>
      <c r="I1477" s="448"/>
      <c r="J1477" s="448"/>
      <c r="K1477" s="448"/>
      <c r="L1477" s="448"/>
    </row>
    <row r="1478" spans="1:12" ht="15">
      <c r="A1478" s="570"/>
      <c r="B1478" s="647">
        <v>21604</v>
      </c>
      <c r="C1478" s="660" t="s">
        <v>757</v>
      </c>
      <c r="D1478" s="712">
        <v>2000000</v>
      </c>
      <c r="E1478" s="472"/>
      <c r="F1478" s="472"/>
      <c r="G1478" s="689"/>
      <c r="H1478" s="448"/>
      <c r="I1478" s="448"/>
      <c r="J1478" s="448"/>
      <c r="K1478" s="448"/>
      <c r="L1478" s="448"/>
    </row>
    <row r="1479" spans="1:12">
      <c r="A1479" s="570">
        <v>2335030603</v>
      </c>
      <c r="B1479" s="101"/>
      <c r="C1479" s="53" t="s">
        <v>520</v>
      </c>
      <c r="D1479" s="65">
        <f>+D1480</f>
        <v>30000000</v>
      </c>
      <c r="E1479" s="472"/>
      <c r="F1479" s="472"/>
      <c r="G1479" s="689"/>
      <c r="H1479" s="448"/>
      <c r="I1479" s="448"/>
      <c r="J1479" s="448"/>
      <c r="K1479" s="448"/>
      <c r="L1479" s="448"/>
    </row>
    <row r="1480" spans="1:12" ht="15">
      <c r="A1480" s="570"/>
      <c r="B1480" s="647">
        <v>21604</v>
      </c>
      <c r="C1480" s="660" t="s">
        <v>757</v>
      </c>
      <c r="D1480" s="712">
        <v>30000000</v>
      </c>
      <c r="E1480" s="472"/>
      <c r="F1480" s="472"/>
      <c r="G1480" s="689"/>
      <c r="H1480" s="448"/>
      <c r="I1480" s="448"/>
      <c r="J1480" s="448"/>
      <c r="K1480" s="448"/>
      <c r="L1480" s="448"/>
    </row>
    <row r="1481" spans="1:12">
      <c r="A1481" s="570">
        <v>2335030604</v>
      </c>
      <c r="B1481" s="101"/>
      <c r="C1481" s="53" t="s">
        <v>521</v>
      </c>
      <c r="D1481" s="65">
        <f>+D1482</f>
        <v>2000000</v>
      </c>
      <c r="E1481" s="472"/>
      <c r="F1481" s="472"/>
      <c r="G1481" s="689"/>
      <c r="H1481" s="448"/>
      <c r="I1481" s="448"/>
      <c r="J1481" s="448"/>
      <c r="K1481" s="448"/>
      <c r="L1481" s="448"/>
    </row>
    <row r="1482" spans="1:12" ht="15">
      <c r="A1482" s="570"/>
      <c r="B1482" s="647">
        <v>21604</v>
      </c>
      <c r="C1482" s="660" t="s">
        <v>757</v>
      </c>
      <c r="D1482" s="712">
        <v>2000000</v>
      </c>
      <c r="E1482" s="472"/>
      <c r="F1482" s="472"/>
      <c r="G1482" s="689"/>
      <c r="H1482" s="448"/>
      <c r="I1482" s="448"/>
      <c r="J1482" s="448"/>
      <c r="K1482" s="448"/>
      <c r="L1482" s="448"/>
    </row>
    <row r="1483" spans="1:12">
      <c r="A1483" s="570">
        <v>2335030605</v>
      </c>
      <c r="B1483" s="101"/>
      <c r="C1483" s="53" t="s">
        <v>522</v>
      </c>
      <c r="D1483" s="65">
        <f>+D1484</f>
        <v>1000000</v>
      </c>
      <c r="E1483" s="472"/>
      <c r="F1483" s="472"/>
      <c r="G1483" s="689"/>
      <c r="H1483" s="448"/>
      <c r="I1483" s="448"/>
      <c r="J1483" s="448"/>
      <c r="K1483" s="448"/>
      <c r="L1483" s="448"/>
    </row>
    <row r="1484" spans="1:12" ht="15.75" thickBot="1">
      <c r="A1484" s="572"/>
      <c r="B1484" s="647">
        <v>21604</v>
      </c>
      <c r="C1484" s="660" t="s">
        <v>757</v>
      </c>
      <c r="D1484" s="714">
        <v>1000000</v>
      </c>
      <c r="E1484" s="472"/>
      <c r="F1484" s="472"/>
      <c r="G1484" s="689"/>
      <c r="H1484" s="448"/>
      <c r="I1484" s="448"/>
      <c r="J1484" s="448"/>
      <c r="K1484" s="448"/>
      <c r="L1484" s="448"/>
    </row>
    <row r="1485" spans="1:12" ht="17.25" thickBot="1">
      <c r="A1485" s="569">
        <v>23350307</v>
      </c>
      <c r="B1485" s="141"/>
      <c r="C1485" s="142" t="s">
        <v>656</v>
      </c>
      <c r="D1485" s="143">
        <f>+D1486+D1488+D1490</f>
        <v>4000000</v>
      </c>
      <c r="E1485" s="472"/>
      <c r="F1485" s="472"/>
      <c r="G1485" s="689"/>
      <c r="H1485" s="448"/>
      <c r="I1485" s="448"/>
      <c r="J1485" s="448"/>
      <c r="K1485" s="448"/>
      <c r="L1485" s="448"/>
    </row>
    <row r="1486" spans="1:12">
      <c r="A1486" s="570">
        <v>2335030701</v>
      </c>
      <c r="B1486" s="101"/>
      <c r="C1486" s="53" t="s">
        <v>523</v>
      </c>
      <c r="D1486" s="65">
        <f>+D1487</f>
        <v>1000000</v>
      </c>
      <c r="E1486" s="472"/>
      <c r="F1486" s="472"/>
      <c r="G1486" s="689"/>
      <c r="H1486" s="448"/>
      <c r="I1486" s="448"/>
      <c r="J1486" s="448"/>
      <c r="K1486" s="448"/>
      <c r="L1486" s="448"/>
    </row>
    <row r="1487" spans="1:12" ht="15">
      <c r="A1487" s="570"/>
      <c r="B1487" s="647">
        <v>21604</v>
      </c>
      <c r="C1487" s="660" t="s">
        <v>757</v>
      </c>
      <c r="D1487" s="712">
        <v>1000000</v>
      </c>
      <c r="E1487" s="472"/>
      <c r="F1487" s="472"/>
      <c r="G1487" s="689"/>
      <c r="H1487" s="448"/>
      <c r="I1487" s="448"/>
      <c r="J1487" s="448"/>
      <c r="K1487" s="448"/>
      <c r="L1487" s="448"/>
    </row>
    <row r="1488" spans="1:12">
      <c r="A1488" s="570">
        <v>2335030702</v>
      </c>
      <c r="B1488" s="101"/>
      <c r="C1488" s="53" t="s">
        <v>524</v>
      </c>
      <c r="D1488" s="65">
        <f>+D1489</f>
        <v>1000000</v>
      </c>
      <c r="E1488" s="472"/>
      <c r="F1488" s="472"/>
      <c r="G1488" s="689"/>
      <c r="H1488" s="448"/>
      <c r="I1488" s="448"/>
      <c r="J1488" s="448"/>
      <c r="K1488" s="448"/>
      <c r="L1488" s="448"/>
    </row>
    <row r="1489" spans="1:12" ht="15">
      <c r="A1489" s="571"/>
      <c r="B1489" s="647">
        <v>21604</v>
      </c>
      <c r="C1489" s="660" t="s">
        <v>757</v>
      </c>
      <c r="D1489" s="714">
        <v>1000000</v>
      </c>
      <c r="E1489" s="472"/>
      <c r="F1489" s="472"/>
      <c r="G1489" s="689"/>
      <c r="H1489" s="448"/>
      <c r="I1489" s="448"/>
      <c r="J1489" s="448"/>
      <c r="K1489" s="448"/>
      <c r="L1489" s="448"/>
    </row>
    <row r="1490" spans="1:12">
      <c r="A1490" s="570">
        <v>2335030703</v>
      </c>
      <c r="B1490" s="101"/>
      <c r="C1490" s="814" t="s">
        <v>919</v>
      </c>
      <c r="D1490" s="65">
        <f>+D1491</f>
        <v>2000000</v>
      </c>
      <c r="E1490" s="472"/>
      <c r="F1490" s="472"/>
      <c r="G1490" s="689"/>
      <c r="H1490" s="448"/>
      <c r="I1490" s="448"/>
      <c r="J1490" s="448"/>
      <c r="K1490" s="448"/>
      <c r="L1490" s="448"/>
    </row>
    <row r="1491" spans="1:12" ht="15.75" thickBot="1">
      <c r="A1491" s="572"/>
      <c r="B1491" s="647">
        <v>21604</v>
      </c>
      <c r="C1491" s="660" t="s">
        <v>757</v>
      </c>
      <c r="D1491" s="714">
        <v>2000000</v>
      </c>
      <c r="E1491" s="472"/>
      <c r="F1491" s="472"/>
      <c r="G1491" s="689"/>
      <c r="H1491" s="448"/>
      <c r="I1491" s="448"/>
      <c r="J1491" s="448"/>
      <c r="K1491" s="448"/>
      <c r="L1491" s="448"/>
    </row>
    <row r="1492" spans="1:12" ht="17.25" thickBot="1">
      <c r="A1492" s="569">
        <v>23350308</v>
      </c>
      <c r="B1492" s="164"/>
      <c r="C1492" s="142" t="s">
        <v>657</v>
      </c>
      <c r="D1492" s="161">
        <f>+D1493+D1495+D1497+D1499+D1501+D1514+D1516+D1518+D1520+D1522</f>
        <v>129000000</v>
      </c>
      <c r="E1492" s="472"/>
      <c r="F1492" s="472"/>
      <c r="G1492" s="689"/>
      <c r="H1492" s="448"/>
      <c r="I1492" s="448"/>
      <c r="J1492" s="448"/>
      <c r="K1492" s="448"/>
      <c r="L1492" s="448"/>
    </row>
    <row r="1493" spans="1:12">
      <c r="A1493" s="571">
        <v>2335030801</v>
      </c>
      <c r="B1493" s="101"/>
      <c r="C1493" s="53" t="s">
        <v>525</v>
      </c>
      <c r="D1493" s="65">
        <f>+D1494</f>
        <v>40000000</v>
      </c>
      <c r="E1493" s="472"/>
      <c r="F1493" s="472"/>
      <c r="G1493" s="689"/>
      <c r="H1493" s="448"/>
      <c r="I1493" s="448"/>
      <c r="J1493" s="448"/>
      <c r="K1493" s="448"/>
      <c r="L1493" s="448"/>
    </row>
    <row r="1494" spans="1:12" ht="15">
      <c r="A1494" s="571"/>
      <c r="B1494" s="647">
        <v>21604</v>
      </c>
      <c r="C1494" s="660" t="s">
        <v>757</v>
      </c>
      <c r="D1494" s="733">
        <v>40000000</v>
      </c>
      <c r="E1494" s="472"/>
      <c r="F1494" s="472"/>
      <c r="G1494" s="689"/>
      <c r="H1494" s="448"/>
      <c r="I1494" s="448"/>
      <c r="J1494" s="448"/>
      <c r="K1494" s="448"/>
      <c r="L1494" s="448"/>
    </row>
    <row r="1495" spans="1:12">
      <c r="A1495" s="571">
        <v>2335030802</v>
      </c>
      <c r="B1495" s="101"/>
      <c r="C1495" s="53" t="s">
        <v>526</v>
      </c>
      <c r="D1495" s="65">
        <f>+D1496</f>
        <v>12000000</v>
      </c>
      <c r="E1495" s="472"/>
      <c r="F1495" s="472"/>
      <c r="G1495" s="689"/>
      <c r="H1495" s="448"/>
      <c r="I1495" s="448"/>
      <c r="J1495" s="448"/>
      <c r="K1495" s="448"/>
      <c r="L1495" s="448"/>
    </row>
    <row r="1496" spans="1:12" ht="15">
      <c r="A1496" s="571"/>
      <c r="B1496" s="647">
        <v>21604</v>
      </c>
      <c r="C1496" s="660" t="s">
        <v>757</v>
      </c>
      <c r="D1496" s="712">
        <v>12000000</v>
      </c>
      <c r="E1496" s="472"/>
      <c r="F1496" s="472"/>
      <c r="G1496" s="689"/>
      <c r="H1496" s="448"/>
      <c r="I1496" s="448"/>
      <c r="J1496" s="448"/>
      <c r="K1496" s="448"/>
      <c r="L1496" s="448"/>
    </row>
    <row r="1497" spans="1:12">
      <c r="A1497" s="571">
        <v>2335030803</v>
      </c>
      <c r="B1497" s="101"/>
      <c r="C1497" s="53" t="s">
        <v>527</v>
      </c>
      <c r="D1497" s="65">
        <f>+D1498</f>
        <v>20000000</v>
      </c>
      <c r="E1497" s="472"/>
      <c r="F1497" s="472"/>
      <c r="G1497" s="689"/>
      <c r="H1497" s="448"/>
      <c r="I1497" s="448"/>
      <c r="J1497" s="448"/>
      <c r="K1497" s="448"/>
      <c r="L1497" s="448"/>
    </row>
    <row r="1498" spans="1:12" ht="15">
      <c r="A1498" s="571"/>
      <c r="B1498" s="647">
        <v>21604</v>
      </c>
      <c r="C1498" s="660" t="s">
        <v>757</v>
      </c>
      <c r="D1498" s="733">
        <v>20000000</v>
      </c>
      <c r="E1498" s="472"/>
      <c r="F1498" s="472"/>
      <c r="G1498" s="689"/>
      <c r="H1498" s="448"/>
      <c r="I1498" s="448"/>
      <c r="J1498" s="448"/>
      <c r="K1498" s="448"/>
      <c r="L1498" s="448"/>
    </row>
    <row r="1499" spans="1:12">
      <c r="A1499" s="571">
        <v>2335030804</v>
      </c>
      <c r="B1499" s="101"/>
      <c r="C1499" s="53" t="s">
        <v>528</v>
      </c>
      <c r="D1499" s="65">
        <f>+D1500</f>
        <v>10000000</v>
      </c>
      <c r="E1499" s="472"/>
      <c r="F1499" s="472"/>
      <c r="G1499" s="689"/>
      <c r="H1499" s="448"/>
      <c r="I1499" s="448"/>
      <c r="J1499" s="448"/>
      <c r="K1499" s="448"/>
      <c r="L1499" s="448"/>
    </row>
    <row r="1500" spans="1:12" ht="15.75" thickBot="1">
      <c r="A1500" s="583"/>
      <c r="B1500" s="667">
        <v>21604</v>
      </c>
      <c r="C1500" s="777" t="s">
        <v>757</v>
      </c>
      <c r="D1500" s="719">
        <v>10000000</v>
      </c>
      <c r="E1500" s="472"/>
      <c r="F1500" s="472"/>
      <c r="G1500" s="689"/>
      <c r="H1500" s="448"/>
      <c r="I1500" s="448"/>
      <c r="J1500" s="448"/>
      <c r="K1500" s="448"/>
      <c r="L1500" s="448"/>
    </row>
    <row r="1501" spans="1:12" ht="17.25" thickBot="1">
      <c r="A1501" s="569">
        <v>2335030805</v>
      </c>
      <c r="B1501" s="160"/>
      <c r="C1501" s="170" t="s">
        <v>964</v>
      </c>
      <c r="D1501" s="161">
        <f>+D1502+D1504+D1506+D1508+D1510+D1512</f>
        <v>38000000</v>
      </c>
      <c r="E1501" s="472"/>
      <c r="F1501" s="472"/>
      <c r="G1501" s="689"/>
      <c r="H1501" s="448"/>
      <c r="I1501" s="448"/>
      <c r="J1501" s="448"/>
      <c r="K1501" s="448"/>
      <c r="L1501" s="448"/>
    </row>
    <row r="1502" spans="1:12">
      <c r="A1502" s="570">
        <v>233503080501</v>
      </c>
      <c r="B1502" s="645"/>
      <c r="C1502" s="927" t="s">
        <v>960</v>
      </c>
      <c r="D1502" s="715">
        <f>+D1503</f>
        <v>2000000</v>
      </c>
      <c r="E1502" s="472"/>
      <c r="F1502" s="472"/>
      <c r="G1502" s="689"/>
      <c r="H1502" s="448"/>
      <c r="I1502" s="448"/>
      <c r="J1502" s="448"/>
      <c r="K1502" s="448"/>
      <c r="L1502" s="448"/>
    </row>
    <row r="1503" spans="1:12" ht="15">
      <c r="A1503" s="571"/>
      <c r="B1503" s="647">
        <v>21604</v>
      </c>
      <c r="C1503" s="660" t="s">
        <v>757</v>
      </c>
      <c r="D1503" s="712">
        <v>2000000</v>
      </c>
      <c r="E1503" s="472"/>
      <c r="F1503" s="472"/>
      <c r="G1503" s="689"/>
      <c r="H1503" s="448"/>
      <c r="I1503" s="448"/>
      <c r="J1503" s="448"/>
      <c r="K1503" s="448"/>
      <c r="L1503" s="448"/>
    </row>
    <row r="1504" spans="1:12">
      <c r="A1504" s="571">
        <v>233503080502</v>
      </c>
      <c r="B1504" s="647"/>
      <c r="C1504" s="928" t="s">
        <v>961</v>
      </c>
      <c r="D1504" s="712">
        <f>+D1505</f>
        <v>10000000</v>
      </c>
      <c r="E1504" s="472"/>
      <c r="F1504" s="472"/>
      <c r="G1504" s="689"/>
      <c r="H1504" s="448"/>
      <c r="I1504" s="448"/>
      <c r="J1504" s="448"/>
      <c r="K1504" s="448"/>
      <c r="L1504" s="448"/>
    </row>
    <row r="1505" spans="1:12" ht="15">
      <c r="A1505" s="571"/>
      <c r="B1505" s="647">
        <v>21604</v>
      </c>
      <c r="C1505" s="660" t="s">
        <v>757</v>
      </c>
      <c r="D1505" s="712">
        <v>10000000</v>
      </c>
      <c r="E1505" s="472"/>
      <c r="F1505" s="472"/>
      <c r="G1505" s="689"/>
      <c r="H1505" s="448"/>
      <c r="I1505" s="448"/>
      <c r="J1505" s="448"/>
      <c r="K1505" s="448"/>
      <c r="L1505" s="448"/>
    </row>
    <row r="1506" spans="1:12">
      <c r="A1506" s="571">
        <v>233503080503</v>
      </c>
      <c r="B1506" s="647"/>
      <c r="C1506" s="928" t="s">
        <v>962</v>
      </c>
      <c r="D1506" s="712">
        <f>+D1507</f>
        <v>5000000</v>
      </c>
      <c r="E1506" s="472"/>
      <c r="F1506" s="472"/>
      <c r="G1506" s="689"/>
      <c r="H1506" s="448"/>
      <c r="I1506" s="448"/>
      <c r="J1506" s="448"/>
      <c r="K1506" s="448"/>
      <c r="L1506" s="448"/>
    </row>
    <row r="1507" spans="1:12" ht="15">
      <c r="A1507" s="571"/>
      <c r="B1507" s="647">
        <v>21604</v>
      </c>
      <c r="C1507" s="660" t="s">
        <v>757</v>
      </c>
      <c r="D1507" s="712">
        <v>5000000</v>
      </c>
      <c r="E1507" s="472"/>
      <c r="F1507" s="472"/>
      <c r="G1507" s="689"/>
      <c r="H1507" s="448"/>
      <c r="I1507" s="448"/>
      <c r="J1507" s="448"/>
      <c r="K1507" s="448"/>
      <c r="L1507" s="448"/>
    </row>
    <row r="1508" spans="1:12">
      <c r="A1508" s="571">
        <v>233503080504</v>
      </c>
      <c r="B1508" s="647"/>
      <c r="C1508" s="928" t="s">
        <v>963</v>
      </c>
      <c r="D1508" s="712">
        <f>+D1509</f>
        <v>3000000</v>
      </c>
      <c r="E1508" s="472"/>
      <c r="F1508" s="472"/>
      <c r="G1508" s="689"/>
      <c r="H1508" s="448"/>
      <c r="I1508" s="448"/>
      <c r="J1508" s="448"/>
      <c r="K1508" s="448"/>
      <c r="L1508" s="448"/>
    </row>
    <row r="1509" spans="1:12" ht="15">
      <c r="A1509" s="571"/>
      <c r="B1509" s="647">
        <v>21604</v>
      </c>
      <c r="C1509" s="660" t="s">
        <v>757</v>
      </c>
      <c r="D1509" s="712">
        <v>3000000</v>
      </c>
      <c r="E1509" s="472"/>
      <c r="F1509" s="472"/>
      <c r="G1509" s="689"/>
      <c r="H1509" s="448"/>
      <c r="I1509" s="448"/>
      <c r="J1509" s="448"/>
      <c r="K1509" s="448"/>
      <c r="L1509" s="448"/>
    </row>
    <row r="1510" spans="1:12">
      <c r="A1510" s="571">
        <v>233503080505</v>
      </c>
      <c r="B1510" s="647"/>
      <c r="C1510" s="928" t="s">
        <v>965</v>
      </c>
      <c r="D1510" s="712">
        <f>+D1511</f>
        <v>15000000</v>
      </c>
      <c r="E1510" s="472"/>
      <c r="F1510" s="472"/>
      <c r="G1510" s="689"/>
      <c r="H1510" s="448"/>
      <c r="I1510" s="448"/>
      <c r="J1510" s="448"/>
      <c r="K1510" s="448"/>
      <c r="L1510" s="448"/>
    </row>
    <row r="1511" spans="1:12" ht="15">
      <c r="A1511" s="571"/>
      <c r="B1511" s="647">
        <v>21604</v>
      </c>
      <c r="C1511" s="660" t="s">
        <v>757</v>
      </c>
      <c r="D1511" s="712">
        <v>15000000</v>
      </c>
      <c r="E1511" s="472"/>
      <c r="F1511" s="472"/>
      <c r="G1511" s="689"/>
      <c r="H1511" s="448"/>
      <c r="I1511" s="448"/>
      <c r="J1511" s="448"/>
      <c r="K1511" s="448"/>
      <c r="L1511" s="448"/>
    </row>
    <row r="1512" spans="1:12">
      <c r="A1512" s="570">
        <v>233503080506</v>
      </c>
      <c r="B1512" s="645"/>
      <c r="C1512" s="927" t="s">
        <v>966</v>
      </c>
      <c r="D1512" s="715">
        <f>+D1513</f>
        <v>3000000</v>
      </c>
      <c r="E1512" s="472"/>
      <c r="F1512" s="472"/>
      <c r="G1512" s="689"/>
      <c r="H1512" s="448"/>
      <c r="I1512" s="448"/>
      <c r="J1512" s="448"/>
      <c r="K1512" s="448"/>
      <c r="L1512" s="448"/>
    </row>
    <row r="1513" spans="1:12" ht="15.75" thickBot="1">
      <c r="A1513" s="583"/>
      <c r="B1513" s="667">
        <v>21604</v>
      </c>
      <c r="C1513" s="777" t="s">
        <v>757</v>
      </c>
      <c r="D1513" s="719">
        <v>3000000</v>
      </c>
      <c r="E1513" s="472"/>
      <c r="F1513" s="472"/>
      <c r="G1513" s="689"/>
      <c r="H1513" s="448"/>
      <c r="I1513" s="448"/>
      <c r="J1513" s="448"/>
      <c r="K1513" s="448"/>
      <c r="L1513" s="448"/>
    </row>
    <row r="1514" spans="1:12">
      <c r="A1514" s="570">
        <v>2335030806</v>
      </c>
      <c r="B1514" s="138"/>
      <c r="C1514" s="139" t="s">
        <v>529</v>
      </c>
      <c r="D1514" s="140">
        <f>+D1515</f>
        <v>2000000</v>
      </c>
      <c r="E1514" s="472"/>
      <c r="F1514" s="472"/>
      <c r="G1514" s="689"/>
      <c r="H1514" s="448"/>
      <c r="I1514" s="448"/>
      <c r="J1514" s="448"/>
      <c r="K1514" s="448"/>
      <c r="L1514" s="448"/>
    </row>
    <row r="1515" spans="1:12" ht="15">
      <c r="A1515" s="571"/>
      <c r="B1515" s="647">
        <v>21604</v>
      </c>
      <c r="C1515" s="660" t="s">
        <v>757</v>
      </c>
      <c r="D1515" s="712">
        <v>2000000</v>
      </c>
      <c r="E1515" s="472"/>
      <c r="F1515" s="472"/>
      <c r="G1515" s="689"/>
      <c r="H1515" s="448"/>
      <c r="I1515" s="448"/>
      <c r="J1515" s="448"/>
      <c r="K1515" s="448"/>
      <c r="L1515" s="448"/>
    </row>
    <row r="1516" spans="1:12">
      <c r="A1516" s="571">
        <v>2335030807</v>
      </c>
      <c r="B1516" s="101"/>
      <c r="C1516" s="53" t="s">
        <v>530</v>
      </c>
      <c r="D1516" s="65">
        <f>+D1517</f>
        <v>2000000</v>
      </c>
      <c r="E1516" s="472"/>
      <c r="F1516" s="472"/>
      <c r="G1516" s="689"/>
      <c r="H1516" s="448"/>
      <c r="I1516" s="448"/>
      <c r="J1516" s="448"/>
      <c r="K1516" s="448"/>
      <c r="L1516" s="448"/>
    </row>
    <row r="1517" spans="1:12" ht="15">
      <c r="A1517" s="571"/>
      <c r="B1517" s="647">
        <v>21604</v>
      </c>
      <c r="C1517" s="660" t="s">
        <v>757</v>
      </c>
      <c r="D1517" s="712">
        <v>2000000</v>
      </c>
      <c r="E1517" s="472"/>
      <c r="F1517" s="472"/>
      <c r="G1517" s="689"/>
      <c r="H1517" s="448"/>
      <c r="I1517" s="448"/>
      <c r="J1517" s="448"/>
      <c r="K1517" s="448"/>
      <c r="L1517" s="448"/>
    </row>
    <row r="1518" spans="1:12">
      <c r="A1518" s="571">
        <v>2335030808</v>
      </c>
      <c r="B1518" s="101"/>
      <c r="C1518" s="53" t="s">
        <v>531</v>
      </c>
      <c r="D1518" s="65">
        <f>+D1519</f>
        <v>3000000</v>
      </c>
      <c r="E1518" s="472"/>
      <c r="F1518" s="472"/>
      <c r="G1518" s="689"/>
      <c r="H1518" s="448"/>
      <c r="I1518" s="448"/>
      <c r="J1518" s="448"/>
      <c r="K1518" s="448"/>
      <c r="L1518" s="448"/>
    </row>
    <row r="1519" spans="1:12" ht="15">
      <c r="A1519" s="582"/>
      <c r="B1519" s="647">
        <v>21604</v>
      </c>
      <c r="C1519" s="660" t="s">
        <v>757</v>
      </c>
      <c r="D1519" s="732">
        <v>3000000</v>
      </c>
      <c r="E1519" s="472"/>
      <c r="F1519" s="472"/>
      <c r="G1519" s="689"/>
      <c r="H1519" s="448"/>
      <c r="I1519" s="448"/>
      <c r="J1519" s="448"/>
      <c r="K1519" s="448"/>
      <c r="L1519" s="448"/>
    </row>
    <row r="1520" spans="1:12">
      <c r="A1520" s="571">
        <v>2335030809</v>
      </c>
      <c r="B1520" s="101"/>
      <c r="C1520" s="53" t="s">
        <v>691</v>
      </c>
      <c r="D1520" s="65">
        <f>+D1521</f>
        <v>2000000</v>
      </c>
      <c r="E1520" s="472"/>
      <c r="F1520" s="472"/>
      <c r="G1520" s="689"/>
      <c r="H1520" s="448"/>
      <c r="I1520" s="448"/>
      <c r="J1520" s="448"/>
      <c r="K1520" s="448"/>
      <c r="L1520" s="448"/>
    </row>
    <row r="1521" spans="1:12" ht="15">
      <c r="A1521" s="571"/>
      <c r="B1521" s="647">
        <v>21604</v>
      </c>
      <c r="C1521" s="660" t="s">
        <v>757</v>
      </c>
      <c r="D1521" s="733">
        <v>2000000</v>
      </c>
      <c r="E1521" s="472"/>
      <c r="F1521" s="472"/>
      <c r="G1521" s="689"/>
      <c r="H1521" s="448"/>
      <c r="I1521" s="448"/>
      <c r="J1521" s="448"/>
      <c r="K1521" s="448"/>
      <c r="L1521" s="448"/>
    </row>
    <row r="1522" spans="1:12">
      <c r="A1522" s="571">
        <v>2335030810</v>
      </c>
      <c r="B1522" s="377"/>
      <c r="C1522" s="225" t="s">
        <v>398</v>
      </c>
      <c r="D1522" s="65">
        <f>+D1523</f>
        <v>0</v>
      </c>
      <c r="E1522" s="472"/>
      <c r="F1522" s="472"/>
      <c r="G1522" s="689"/>
      <c r="H1522" s="448"/>
      <c r="I1522" s="448"/>
      <c r="J1522" s="448"/>
      <c r="K1522" s="448"/>
      <c r="L1522" s="448"/>
    </row>
    <row r="1523" spans="1:12" ht="15.75" thickBot="1">
      <c r="A1523" s="582"/>
      <c r="B1523" s="675">
        <v>4604</v>
      </c>
      <c r="C1523" s="459" t="s">
        <v>780</v>
      </c>
      <c r="D1523" s="714">
        <v>0</v>
      </c>
      <c r="E1523" s="472"/>
      <c r="F1523" s="472"/>
      <c r="G1523" s="689"/>
      <c r="H1523" s="448"/>
      <c r="I1523" s="448"/>
      <c r="J1523" s="448"/>
      <c r="K1523" s="448"/>
      <c r="L1523" s="448"/>
    </row>
    <row r="1524" spans="1:12" ht="17.25" thickBot="1">
      <c r="A1524" s="569">
        <v>23350309</v>
      </c>
      <c r="B1524" s="160"/>
      <c r="C1524" s="170" t="s">
        <v>658</v>
      </c>
      <c r="D1524" s="161">
        <f>+D1525+D1527+D1529+D1531+D1533+D1536</f>
        <v>134000000</v>
      </c>
      <c r="E1524" s="472"/>
      <c r="F1524" s="472"/>
      <c r="G1524" s="689"/>
      <c r="H1524" s="448"/>
      <c r="I1524" s="448"/>
      <c r="J1524" s="448"/>
      <c r="K1524" s="448"/>
      <c r="L1524" s="448"/>
    </row>
    <row r="1525" spans="1:12">
      <c r="A1525" s="760">
        <v>2335030901</v>
      </c>
      <c r="B1525" s="188"/>
      <c r="C1525" s="186" t="s">
        <v>494</v>
      </c>
      <c r="D1525" s="189">
        <f>+D1526</f>
        <v>100000000</v>
      </c>
      <c r="E1525" s="472"/>
      <c r="F1525" s="472"/>
      <c r="G1525" s="689"/>
      <c r="H1525" s="448"/>
      <c r="I1525" s="448"/>
      <c r="J1525" s="448"/>
      <c r="K1525" s="448"/>
      <c r="L1525" s="448"/>
    </row>
    <row r="1526" spans="1:12" ht="15">
      <c r="A1526" s="760"/>
      <c r="B1526" s="647">
        <v>21604</v>
      </c>
      <c r="C1526" s="660" t="s">
        <v>757</v>
      </c>
      <c r="D1526" s="730">
        <v>100000000</v>
      </c>
      <c r="E1526" s="472"/>
      <c r="F1526" s="472"/>
      <c r="G1526" s="689"/>
      <c r="H1526" s="448"/>
      <c r="I1526" s="448"/>
      <c r="J1526" s="448"/>
      <c r="K1526" s="448"/>
      <c r="L1526" s="448"/>
    </row>
    <row r="1527" spans="1:12">
      <c r="A1527" s="760">
        <v>2335030902</v>
      </c>
      <c r="B1527" s="101"/>
      <c r="C1527" s="53" t="s">
        <v>532</v>
      </c>
      <c r="D1527" s="65">
        <f>+D1528</f>
        <v>6000000</v>
      </c>
      <c r="E1527" s="472"/>
      <c r="F1527" s="472"/>
      <c r="G1527" s="689"/>
      <c r="H1527" s="448"/>
      <c r="I1527" s="448"/>
      <c r="J1527" s="448"/>
      <c r="K1527" s="448"/>
      <c r="L1527" s="448"/>
    </row>
    <row r="1528" spans="1:12" ht="15">
      <c r="A1528" s="571"/>
      <c r="B1528" s="647">
        <v>21604</v>
      </c>
      <c r="C1528" s="660" t="s">
        <v>757</v>
      </c>
      <c r="D1528" s="712">
        <v>6000000</v>
      </c>
      <c r="E1528" s="472"/>
      <c r="F1528" s="472"/>
      <c r="G1528" s="689"/>
      <c r="H1528" s="448"/>
      <c r="I1528" s="448"/>
      <c r="J1528" s="448"/>
      <c r="K1528" s="448"/>
      <c r="L1528" s="448"/>
    </row>
    <row r="1529" spans="1:12">
      <c r="A1529" s="760">
        <v>2335030903</v>
      </c>
      <c r="B1529" s="101"/>
      <c r="C1529" s="53" t="s">
        <v>533</v>
      </c>
      <c r="D1529" s="65">
        <f>+D1530</f>
        <v>20000000</v>
      </c>
      <c r="E1529" s="472"/>
      <c r="F1529" s="472"/>
      <c r="G1529" s="689"/>
      <c r="H1529" s="448"/>
      <c r="I1529" s="448"/>
      <c r="J1529" s="448"/>
      <c r="K1529" s="448"/>
      <c r="L1529" s="448"/>
    </row>
    <row r="1530" spans="1:12" ht="15">
      <c r="A1530" s="760"/>
      <c r="B1530" s="647">
        <v>21604</v>
      </c>
      <c r="C1530" s="660" t="s">
        <v>757</v>
      </c>
      <c r="D1530" s="712">
        <v>20000000</v>
      </c>
      <c r="E1530" s="472"/>
      <c r="F1530" s="472"/>
      <c r="G1530" s="689"/>
      <c r="H1530" s="448"/>
      <c r="I1530" s="448"/>
      <c r="J1530" s="448"/>
      <c r="K1530" s="448"/>
      <c r="L1530" s="448"/>
    </row>
    <row r="1531" spans="1:12">
      <c r="A1531" s="760">
        <v>2335030904</v>
      </c>
      <c r="B1531" s="101"/>
      <c r="C1531" s="53" t="s">
        <v>534</v>
      </c>
      <c r="D1531" s="65">
        <f>+D1532</f>
        <v>4000000</v>
      </c>
      <c r="E1531" s="472"/>
      <c r="F1531" s="472"/>
      <c r="G1531" s="689"/>
      <c r="H1531" s="448"/>
      <c r="I1531" s="448"/>
      <c r="J1531" s="448"/>
      <c r="K1531" s="448"/>
      <c r="L1531" s="448"/>
    </row>
    <row r="1532" spans="1:12" ht="15">
      <c r="A1532" s="571"/>
      <c r="B1532" s="647">
        <v>21604</v>
      </c>
      <c r="C1532" s="660" t="s">
        <v>757</v>
      </c>
      <c r="D1532" s="712">
        <v>4000000</v>
      </c>
      <c r="E1532" s="472"/>
      <c r="F1532" s="472"/>
      <c r="G1532" s="689"/>
      <c r="H1532" s="448"/>
      <c r="I1532" s="448"/>
      <c r="J1532" s="448"/>
      <c r="K1532" s="448"/>
      <c r="L1532" s="448"/>
    </row>
    <row r="1533" spans="1:12">
      <c r="A1533" s="760">
        <v>2335030905</v>
      </c>
      <c r="B1533" s="101"/>
      <c r="C1533" s="171" t="s">
        <v>445</v>
      </c>
      <c r="D1533" s="65">
        <f>SUM(D1534:D1535)</f>
        <v>4000000</v>
      </c>
      <c r="E1533" s="472"/>
      <c r="F1533" s="472"/>
      <c r="G1533" s="689"/>
      <c r="H1533" s="448"/>
      <c r="I1533" s="448"/>
      <c r="J1533" s="448"/>
      <c r="K1533" s="448"/>
      <c r="L1533" s="448"/>
    </row>
    <row r="1534" spans="1:12" ht="15">
      <c r="A1534" s="571"/>
      <c r="B1534" s="647">
        <v>21604</v>
      </c>
      <c r="C1534" s="660" t="s">
        <v>757</v>
      </c>
      <c r="D1534" s="712">
        <v>4000000</v>
      </c>
      <c r="E1534" s="472"/>
      <c r="F1534" s="472"/>
      <c r="G1534" s="689"/>
      <c r="H1534" s="448"/>
      <c r="I1534" s="448"/>
      <c r="J1534" s="448"/>
      <c r="K1534" s="448"/>
      <c r="L1534" s="448"/>
    </row>
    <row r="1535" spans="1:12" ht="15">
      <c r="A1535" s="571"/>
      <c r="B1535" s="641">
        <v>22604</v>
      </c>
      <c r="C1535" s="459" t="s">
        <v>820</v>
      </c>
      <c r="D1535" s="712">
        <v>0</v>
      </c>
      <c r="E1535" s="472"/>
      <c r="F1535" s="472"/>
      <c r="G1535" s="689"/>
      <c r="H1535" s="448"/>
      <c r="I1535" s="448"/>
      <c r="J1535" s="448"/>
      <c r="K1535" s="448"/>
      <c r="L1535" s="448"/>
    </row>
    <row r="1536" spans="1:12">
      <c r="A1536" s="760">
        <v>2335030906</v>
      </c>
      <c r="B1536" s="377"/>
      <c r="C1536" s="225" t="s">
        <v>398</v>
      </c>
      <c r="D1536" s="65">
        <f>+D1537</f>
        <v>0</v>
      </c>
      <c r="E1536" s="472"/>
      <c r="F1536" s="472"/>
      <c r="G1536" s="689"/>
      <c r="H1536" s="448"/>
      <c r="I1536" s="448"/>
      <c r="J1536" s="448"/>
      <c r="K1536" s="448"/>
      <c r="L1536" s="448"/>
    </row>
    <row r="1537" spans="1:12" ht="15.75" thickBot="1">
      <c r="A1537" s="571"/>
      <c r="B1537" s="675">
        <v>4604</v>
      </c>
      <c r="C1537" s="459" t="s">
        <v>780</v>
      </c>
      <c r="D1537" s="712">
        <v>0</v>
      </c>
      <c r="E1537" s="472"/>
      <c r="F1537" s="472"/>
      <c r="G1537" s="689"/>
      <c r="H1537" s="448"/>
      <c r="I1537" s="448"/>
      <c r="J1537" s="448"/>
      <c r="K1537" s="448"/>
      <c r="L1537" s="448"/>
    </row>
    <row r="1538" spans="1:12" ht="17.25" thickBot="1">
      <c r="A1538" s="569">
        <v>23350310</v>
      </c>
      <c r="B1538" s="160"/>
      <c r="C1538" s="170" t="s">
        <v>557</v>
      </c>
      <c r="D1538" s="161">
        <f>+D1539+D1541</f>
        <v>11000000</v>
      </c>
      <c r="E1538" s="472"/>
      <c r="F1538" s="472"/>
      <c r="G1538" s="689"/>
      <c r="H1538" s="448"/>
      <c r="I1538" s="448"/>
      <c r="J1538" s="448"/>
      <c r="K1538" s="448"/>
      <c r="L1538" s="448"/>
    </row>
    <row r="1539" spans="1:12">
      <c r="A1539" s="760">
        <v>2335031001</v>
      </c>
      <c r="B1539" s="188"/>
      <c r="C1539" s="53" t="s">
        <v>535</v>
      </c>
      <c r="D1539" s="169">
        <f>+D1540</f>
        <v>10000000</v>
      </c>
      <c r="E1539" s="472"/>
      <c r="F1539" s="472"/>
      <c r="G1539" s="689"/>
      <c r="H1539" s="448"/>
      <c r="I1539" s="448"/>
      <c r="J1539" s="448"/>
      <c r="K1539" s="448"/>
      <c r="L1539" s="448"/>
    </row>
    <row r="1540" spans="1:12" ht="15">
      <c r="A1540" s="576"/>
      <c r="B1540" s="647">
        <v>21604</v>
      </c>
      <c r="C1540" s="660" t="s">
        <v>757</v>
      </c>
      <c r="D1540" s="730">
        <v>10000000</v>
      </c>
      <c r="E1540" s="472"/>
      <c r="F1540" s="472"/>
      <c r="G1540" s="689"/>
      <c r="H1540" s="448"/>
      <c r="I1540" s="448"/>
      <c r="J1540" s="448"/>
      <c r="K1540" s="448"/>
      <c r="L1540" s="448"/>
    </row>
    <row r="1541" spans="1:12">
      <c r="A1541" s="571">
        <v>2335031002</v>
      </c>
      <c r="B1541" s="101"/>
      <c r="C1541" s="53" t="s">
        <v>536</v>
      </c>
      <c r="D1541" s="65">
        <f>+D1542</f>
        <v>1000000</v>
      </c>
      <c r="E1541" s="472"/>
      <c r="F1541" s="472"/>
      <c r="G1541" s="689"/>
      <c r="H1541" s="448"/>
      <c r="I1541" s="448"/>
      <c r="J1541" s="448"/>
      <c r="K1541" s="448"/>
      <c r="L1541" s="448"/>
    </row>
    <row r="1542" spans="1:12" ht="15.75" thickBot="1">
      <c r="A1542" s="571"/>
      <c r="B1542" s="647">
        <v>21604</v>
      </c>
      <c r="C1542" s="660" t="s">
        <v>757</v>
      </c>
      <c r="D1542" s="712">
        <v>1000000</v>
      </c>
      <c r="E1542" s="472"/>
      <c r="F1542" s="472"/>
      <c r="G1542" s="689"/>
      <c r="H1542" s="448"/>
      <c r="I1542" s="448"/>
      <c r="J1542" s="448"/>
      <c r="K1542" s="448"/>
      <c r="L1542" s="448"/>
    </row>
    <row r="1543" spans="1:12" ht="17.25" thickBot="1">
      <c r="A1543" s="569">
        <v>23350311</v>
      </c>
      <c r="B1543" s="160"/>
      <c r="C1543" s="170" t="s">
        <v>655</v>
      </c>
      <c r="D1543" s="161">
        <f>+D1544+D1547+D1549+D1551+D1554+D1556+D1558+D1560</f>
        <v>88000000</v>
      </c>
      <c r="E1543" s="472"/>
      <c r="F1543" s="472"/>
      <c r="G1543" s="689"/>
      <c r="H1543" s="448"/>
      <c r="I1543" s="448"/>
      <c r="J1543" s="448"/>
      <c r="K1543" s="448"/>
      <c r="L1543" s="448"/>
    </row>
    <row r="1544" spans="1:12">
      <c r="A1544" s="574">
        <v>2335031101</v>
      </c>
      <c r="B1544" s="165"/>
      <c r="C1544" s="173" t="s">
        <v>537</v>
      </c>
      <c r="D1544" s="166">
        <f>SUM(D1545:D1546)</f>
        <v>29000000</v>
      </c>
      <c r="E1544" s="472"/>
      <c r="F1544" s="472"/>
      <c r="G1544" s="689"/>
      <c r="H1544" s="448"/>
      <c r="I1544" s="448"/>
      <c r="J1544" s="448"/>
      <c r="K1544" s="448"/>
      <c r="L1544" s="448"/>
    </row>
    <row r="1545" spans="1:12" ht="15">
      <c r="A1545" s="571"/>
      <c r="B1545" s="647">
        <v>21604</v>
      </c>
      <c r="C1545" s="659" t="s">
        <v>757</v>
      </c>
      <c r="D1545" s="712">
        <v>29000000</v>
      </c>
      <c r="E1545" s="472"/>
      <c r="F1545" s="472"/>
      <c r="G1545" s="689"/>
      <c r="H1545" s="448"/>
      <c r="I1545" s="448"/>
      <c r="J1545" s="448"/>
      <c r="K1545" s="448"/>
      <c r="L1545" s="448"/>
    </row>
    <row r="1546" spans="1:12" ht="15">
      <c r="A1546" s="571"/>
      <c r="B1546" s="641">
        <v>22604</v>
      </c>
      <c r="C1546" s="459" t="s">
        <v>820</v>
      </c>
      <c r="D1546" s="712">
        <v>0</v>
      </c>
      <c r="E1546" s="472"/>
      <c r="F1546" s="472"/>
      <c r="G1546" s="689"/>
      <c r="H1546" s="448"/>
      <c r="I1546" s="448"/>
      <c r="J1546" s="448"/>
      <c r="K1546" s="448"/>
      <c r="L1546" s="448"/>
    </row>
    <row r="1547" spans="1:12">
      <c r="A1547" s="571">
        <v>2335031102</v>
      </c>
      <c r="B1547" s="101"/>
      <c r="C1547" s="53" t="s">
        <v>538</v>
      </c>
      <c r="D1547" s="65">
        <f>+D1548</f>
        <v>5000000</v>
      </c>
      <c r="E1547" s="472"/>
      <c r="F1547" s="472"/>
      <c r="G1547" s="689"/>
      <c r="H1547" s="448"/>
      <c r="I1547" s="448"/>
      <c r="J1547" s="448"/>
      <c r="K1547" s="448"/>
      <c r="L1547" s="448"/>
    </row>
    <row r="1548" spans="1:12" ht="15">
      <c r="A1548" s="582"/>
      <c r="B1548" s="647">
        <v>21604</v>
      </c>
      <c r="C1548" s="660" t="s">
        <v>757</v>
      </c>
      <c r="D1548" s="714">
        <v>5000000</v>
      </c>
      <c r="E1548" s="472"/>
      <c r="F1548" s="472"/>
      <c r="G1548" s="689"/>
      <c r="H1548" s="448"/>
      <c r="I1548" s="448"/>
      <c r="J1548" s="448"/>
      <c r="K1548" s="448"/>
      <c r="L1548" s="448"/>
    </row>
    <row r="1549" spans="1:12">
      <c r="A1549" s="571">
        <v>2335031103</v>
      </c>
      <c r="B1549" s="101"/>
      <c r="C1549" s="66" t="s">
        <v>539</v>
      </c>
      <c r="D1549" s="65">
        <f>+D1550</f>
        <v>15000000</v>
      </c>
      <c r="E1549" s="472"/>
      <c r="F1549" s="472"/>
      <c r="G1549" s="689"/>
      <c r="H1549" s="448"/>
      <c r="I1549" s="448"/>
      <c r="J1549" s="448"/>
      <c r="K1549" s="448"/>
      <c r="L1549" s="448"/>
    </row>
    <row r="1550" spans="1:12" ht="15">
      <c r="A1550" s="571"/>
      <c r="B1550" s="647">
        <v>21604</v>
      </c>
      <c r="C1550" s="660" t="s">
        <v>757</v>
      </c>
      <c r="D1550" s="712">
        <v>15000000</v>
      </c>
      <c r="E1550" s="472"/>
      <c r="F1550" s="472"/>
      <c r="G1550" s="689"/>
      <c r="H1550" s="448"/>
      <c r="I1550" s="448"/>
      <c r="J1550" s="448"/>
      <c r="K1550" s="448"/>
      <c r="L1550" s="448"/>
    </row>
    <row r="1551" spans="1:12">
      <c r="A1551" s="571">
        <v>2335031104</v>
      </c>
      <c r="B1551" s="101"/>
      <c r="C1551" s="66" t="s">
        <v>540</v>
      </c>
      <c r="D1551" s="65">
        <f>SUM(D1552:D1553)</f>
        <v>5000000</v>
      </c>
      <c r="E1551" s="472"/>
      <c r="F1551" s="472"/>
      <c r="G1551" s="689"/>
      <c r="H1551" s="448"/>
      <c r="I1551" s="448"/>
      <c r="J1551" s="448"/>
      <c r="K1551" s="448"/>
      <c r="L1551" s="448"/>
    </row>
    <row r="1552" spans="1:12">
      <c r="A1552" s="582"/>
      <c r="B1552" s="641">
        <v>22604</v>
      </c>
      <c r="C1552" s="659" t="s">
        <v>820</v>
      </c>
      <c r="D1552" s="65">
        <v>0</v>
      </c>
      <c r="E1552" s="472"/>
      <c r="F1552" s="472"/>
      <c r="G1552" s="689"/>
      <c r="H1552" s="448"/>
      <c r="I1552" s="448"/>
      <c r="J1552" s="448"/>
      <c r="K1552" s="448"/>
      <c r="L1552" s="448"/>
    </row>
    <row r="1553" spans="1:12" ht="15">
      <c r="A1553" s="582"/>
      <c r="B1553" s="647">
        <v>21604</v>
      </c>
      <c r="C1553" s="660" t="s">
        <v>757</v>
      </c>
      <c r="D1553" s="712">
        <v>5000000</v>
      </c>
      <c r="E1553" s="472"/>
      <c r="F1553" s="472"/>
      <c r="G1553" s="689"/>
      <c r="H1553" s="448"/>
      <c r="I1553" s="448"/>
      <c r="J1553" s="448"/>
      <c r="K1553" s="448"/>
      <c r="L1553" s="448"/>
    </row>
    <row r="1554" spans="1:12">
      <c r="A1554" s="571">
        <v>2335031105</v>
      </c>
      <c r="B1554" s="101"/>
      <c r="C1554" s="53" t="s">
        <v>541</v>
      </c>
      <c r="D1554" s="65">
        <f>+D1555</f>
        <v>1000000</v>
      </c>
      <c r="E1554" s="472"/>
      <c r="F1554" s="472"/>
      <c r="G1554" s="689"/>
      <c r="H1554" s="448"/>
      <c r="I1554" s="448"/>
      <c r="J1554" s="448"/>
      <c r="K1554" s="448"/>
      <c r="L1554" s="448"/>
    </row>
    <row r="1555" spans="1:12" ht="15">
      <c r="A1555" s="582"/>
      <c r="B1555" s="647">
        <v>21604</v>
      </c>
      <c r="C1555" s="660" t="s">
        <v>757</v>
      </c>
      <c r="D1555" s="714">
        <v>1000000</v>
      </c>
      <c r="E1555" s="472"/>
      <c r="F1555" s="472"/>
      <c r="G1555" s="689"/>
      <c r="H1555" s="448"/>
      <c r="I1555" s="448"/>
      <c r="J1555" s="448"/>
      <c r="K1555" s="448"/>
      <c r="L1555" s="448"/>
    </row>
    <row r="1556" spans="1:12">
      <c r="A1556" s="571">
        <v>2335031106</v>
      </c>
      <c r="B1556" s="101"/>
      <c r="C1556" s="53" t="s">
        <v>868</v>
      </c>
      <c r="D1556" s="65">
        <f>+D1557</f>
        <v>3000000</v>
      </c>
      <c r="E1556" s="472"/>
      <c r="F1556" s="472"/>
      <c r="G1556" s="689"/>
      <c r="H1556" s="448"/>
      <c r="I1556" s="448"/>
      <c r="J1556" s="448"/>
      <c r="K1556" s="448"/>
      <c r="L1556" s="448"/>
    </row>
    <row r="1557" spans="1:12" ht="15">
      <c r="A1557" s="582"/>
      <c r="B1557" s="647">
        <v>21604</v>
      </c>
      <c r="C1557" s="660" t="s">
        <v>757</v>
      </c>
      <c r="D1557" s="714">
        <v>3000000</v>
      </c>
      <c r="E1557" s="472"/>
      <c r="F1557" s="472"/>
      <c r="G1557" s="689"/>
      <c r="H1557" s="448"/>
      <c r="I1557" s="448"/>
      <c r="J1557" s="448"/>
      <c r="K1557" s="448"/>
      <c r="L1557" s="448"/>
    </row>
    <row r="1558" spans="1:12" ht="16.5" customHeight="1">
      <c r="A1558" s="571">
        <v>2335031107</v>
      </c>
      <c r="B1558" s="101"/>
      <c r="C1558" s="53" t="s">
        <v>1066</v>
      </c>
      <c r="D1558" s="65">
        <f>+D1559</f>
        <v>30000000</v>
      </c>
      <c r="E1558" s="472"/>
      <c r="F1558" s="472"/>
      <c r="G1558" s="689"/>
      <c r="H1558" s="448"/>
      <c r="I1558" s="448"/>
      <c r="J1558" s="448"/>
      <c r="K1558" s="448"/>
      <c r="L1558" s="448"/>
    </row>
    <row r="1559" spans="1:12" ht="15.75" customHeight="1">
      <c r="A1559" s="582"/>
      <c r="B1559" s="647">
        <v>21604</v>
      </c>
      <c r="C1559" s="660" t="s">
        <v>757</v>
      </c>
      <c r="D1559" s="714">
        <v>30000000</v>
      </c>
      <c r="E1559" s="472"/>
      <c r="F1559" s="472"/>
      <c r="G1559" s="689"/>
      <c r="H1559" s="448"/>
      <c r="I1559" s="448"/>
      <c r="J1559" s="448"/>
      <c r="K1559" s="448"/>
      <c r="L1559" s="448"/>
    </row>
    <row r="1560" spans="1:12">
      <c r="A1560" s="571">
        <v>2335031108</v>
      </c>
      <c r="B1560" s="377"/>
      <c r="C1560" s="225" t="s">
        <v>398</v>
      </c>
      <c r="D1560" s="65">
        <f>+D1561</f>
        <v>0</v>
      </c>
      <c r="E1560" s="472"/>
      <c r="F1560" s="472"/>
      <c r="G1560" s="689"/>
      <c r="H1560" s="448"/>
      <c r="I1560" s="448"/>
      <c r="J1560" s="448"/>
      <c r="K1560" s="448"/>
      <c r="L1560" s="448"/>
    </row>
    <row r="1561" spans="1:12" ht="15.75" thickBot="1">
      <c r="A1561" s="582"/>
      <c r="B1561" s="675">
        <v>4604</v>
      </c>
      <c r="C1561" s="459" t="s">
        <v>780</v>
      </c>
      <c r="D1561" s="714">
        <v>0</v>
      </c>
      <c r="E1561" s="472"/>
      <c r="F1561" s="472"/>
      <c r="G1561" s="689"/>
      <c r="H1561" s="448"/>
      <c r="I1561" s="448"/>
      <c r="J1561" s="448"/>
      <c r="K1561" s="448"/>
      <c r="L1561" s="448"/>
    </row>
    <row r="1562" spans="1:12" ht="17.25" thickBot="1">
      <c r="A1562" s="569">
        <v>23350312</v>
      </c>
      <c r="B1562" s="141"/>
      <c r="C1562" s="142" t="s">
        <v>452</v>
      </c>
      <c r="D1562" s="143">
        <f>+D1563+D1565+D1567+D1569+D1571+D1573</f>
        <v>60006247</v>
      </c>
      <c r="E1562" s="472"/>
      <c r="F1562" s="472"/>
      <c r="G1562" s="689"/>
      <c r="H1562" s="448"/>
      <c r="I1562" s="448"/>
      <c r="J1562" s="448"/>
      <c r="K1562" s="448"/>
      <c r="L1562" s="448"/>
    </row>
    <row r="1563" spans="1:12">
      <c r="A1563" s="570">
        <v>2335031201</v>
      </c>
      <c r="B1563" s="138"/>
      <c r="C1563" s="139" t="s">
        <v>542</v>
      </c>
      <c r="D1563" s="140">
        <f>+D1564</f>
        <v>30000000</v>
      </c>
      <c r="E1563" s="472"/>
      <c r="F1563" s="472"/>
      <c r="G1563" s="689"/>
      <c r="H1563" s="448"/>
      <c r="I1563" s="448"/>
      <c r="J1563" s="448"/>
      <c r="K1563" s="448"/>
      <c r="L1563" s="448"/>
    </row>
    <row r="1564" spans="1:12" ht="15">
      <c r="A1564" s="570"/>
      <c r="B1564" s="647">
        <v>21604</v>
      </c>
      <c r="C1564" s="660" t="s">
        <v>757</v>
      </c>
      <c r="D1564" s="715">
        <v>30000000</v>
      </c>
      <c r="E1564" s="472"/>
      <c r="F1564" s="472"/>
      <c r="G1564" s="689"/>
      <c r="H1564" s="448"/>
      <c r="I1564" s="448"/>
      <c r="J1564" s="448"/>
      <c r="K1564" s="448"/>
      <c r="L1564" s="448"/>
    </row>
    <row r="1565" spans="1:12">
      <c r="A1565" s="570">
        <v>2335031202</v>
      </c>
      <c r="B1565" s="101"/>
      <c r="C1565" s="53" t="s">
        <v>543</v>
      </c>
      <c r="D1565" s="65">
        <f>+D1566</f>
        <v>15000000</v>
      </c>
      <c r="E1565" s="472"/>
      <c r="F1565" s="472"/>
      <c r="G1565" s="689"/>
      <c r="H1565" s="448"/>
      <c r="I1565" s="448"/>
      <c r="J1565" s="448"/>
      <c r="K1565" s="448"/>
      <c r="L1565" s="448"/>
    </row>
    <row r="1566" spans="1:12" ht="15">
      <c r="A1566" s="571"/>
      <c r="B1566" s="647">
        <v>21604</v>
      </c>
      <c r="C1566" s="660" t="s">
        <v>757</v>
      </c>
      <c r="D1566" s="712">
        <v>15000000</v>
      </c>
      <c r="E1566" s="472"/>
      <c r="F1566" s="472"/>
      <c r="G1566" s="689"/>
      <c r="H1566" s="448"/>
      <c r="I1566" s="448"/>
      <c r="J1566" s="448"/>
      <c r="K1566" s="448"/>
      <c r="L1566" s="448"/>
    </row>
    <row r="1567" spans="1:12">
      <c r="A1567" s="570">
        <v>2335031203</v>
      </c>
      <c r="B1567" s="101"/>
      <c r="C1567" s="53" t="s">
        <v>544</v>
      </c>
      <c r="D1567" s="65">
        <f>+D1568</f>
        <v>12000000</v>
      </c>
      <c r="E1567" s="472"/>
      <c r="F1567" s="472"/>
      <c r="G1567" s="689"/>
      <c r="H1567" s="448"/>
      <c r="I1567" s="448"/>
      <c r="J1567" s="448"/>
      <c r="K1567" s="448"/>
      <c r="L1567" s="448"/>
    </row>
    <row r="1568" spans="1:12" ht="15">
      <c r="A1568" s="570"/>
      <c r="B1568" s="647">
        <v>21604</v>
      </c>
      <c r="C1568" s="660" t="s">
        <v>757</v>
      </c>
      <c r="D1568" s="712">
        <v>12000000</v>
      </c>
      <c r="E1568" s="472"/>
      <c r="F1568" s="472"/>
      <c r="G1568" s="689"/>
      <c r="H1568" s="448"/>
      <c r="I1568" s="448"/>
      <c r="J1568" s="448"/>
      <c r="K1568" s="448"/>
      <c r="L1568" s="448"/>
    </row>
    <row r="1569" spans="1:12">
      <c r="A1569" s="570">
        <v>2335031204</v>
      </c>
      <c r="B1569" s="101"/>
      <c r="C1569" s="53" t="s">
        <v>545</v>
      </c>
      <c r="D1569" s="65">
        <f>+D1570</f>
        <v>2000000</v>
      </c>
      <c r="E1569" s="472"/>
      <c r="F1569" s="472"/>
      <c r="G1569" s="689"/>
      <c r="H1569" s="448"/>
      <c r="I1569" s="448"/>
      <c r="J1569" s="448"/>
      <c r="K1569" s="448"/>
      <c r="L1569" s="448"/>
    </row>
    <row r="1570" spans="1:12" ht="15">
      <c r="A1570" s="570"/>
      <c r="B1570" s="647">
        <v>21604</v>
      </c>
      <c r="C1570" s="660" t="s">
        <v>757</v>
      </c>
      <c r="D1570" s="712">
        <v>2000000</v>
      </c>
      <c r="E1570" s="472"/>
      <c r="F1570" s="472"/>
      <c r="G1570" s="689"/>
      <c r="H1570" s="448"/>
      <c r="I1570" s="448"/>
      <c r="J1570" s="448"/>
      <c r="K1570" s="448"/>
      <c r="L1570" s="448"/>
    </row>
    <row r="1571" spans="1:12">
      <c r="A1571" s="570">
        <v>2335031205</v>
      </c>
      <c r="B1571" s="101"/>
      <c r="C1571" s="53" t="s">
        <v>546</v>
      </c>
      <c r="D1571" s="65">
        <f>+D1572</f>
        <v>1006247</v>
      </c>
      <c r="E1571" s="472"/>
      <c r="F1571" s="472"/>
      <c r="G1571" s="689"/>
      <c r="H1571" s="448"/>
      <c r="I1571" s="448"/>
      <c r="J1571" s="448"/>
      <c r="K1571" s="448"/>
      <c r="L1571" s="448"/>
    </row>
    <row r="1572" spans="1:12" ht="15">
      <c r="A1572" s="571"/>
      <c r="B1572" s="647">
        <v>21604</v>
      </c>
      <c r="C1572" s="660" t="s">
        <v>757</v>
      </c>
      <c r="D1572" s="712">
        <v>1006247</v>
      </c>
      <c r="E1572" s="930"/>
      <c r="F1572" s="472"/>
      <c r="G1572" s="689"/>
      <c r="H1572" s="448"/>
      <c r="I1572" s="448"/>
      <c r="J1572" s="448"/>
      <c r="K1572" s="448"/>
      <c r="L1572" s="448"/>
    </row>
    <row r="1573" spans="1:12">
      <c r="A1573" s="570">
        <v>2335031206</v>
      </c>
      <c r="B1573" s="101"/>
      <c r="C1573" s="225" t="s">
        <v>398</v>
      </c>
      <c r="D1573" s="65">
        <f>+D1574</f>
        <v>0</v>
      </c>
      <c r="E1573" s="930"/>
      <c r="F1573" s="472"/>
      <c r="G1573" s="689"/>
      <c r="H1573" s="448"/>
      <c r="I1573" s="448"/>
      <c r="J1573" s="448"/>
      <c r="K1573" s="448"/>
      <c r="L1573" s="448"/>
    </row>
    <row r="1574" spans="1:12" ht="15.75" thickBot="1">
      <c r="A1574" s="590"/>
      <c r="B1574" s="675">
        <v>4604</v>
      </c>
      <c r="C1574" s="459" t="s">
        <v>780</v>
      </c>
      <c r="D1574" s="731">
        <v>0</v>
      </c>
      <c r="E1574" s="930"/>
      <c r="F1574" s="472"/>
      <c r="G1574" s="689"/>
      <c r="H1574" s="448"/>
      <c r="I1574" s="448"/>
      <c r="J1574" s="448"/>
      <c r="K1574" s="448"/>
      <c r="L1574" s="448"/>
    </row>
    <row r="1575" spans="1:12" ht="18" thickTop="1" thickBot="1">
      <c r="A1575" s="591"/>
      <c r="B1575" s="202"/>
      <c r="C1575" s="203" t="s">
        <v>830</v>
      </c>
      <c r="D1575" s="747">
        <f>+D851+D833+D766+D697+D510</f>
        <v>19620000000</v>
      </c>
      <c r="E1575" s="930"/>
      <c r="F1575" s="472"/>
      <c r="G1575" s="689"/>
      <c r="H1575" s="448"/>
      <c r="I1575" s="448"/>
      <c r="J1575" s="448"/>
      <c r="K1575" s="448"/>
      <c r="L1575" s="448"/>
    </row>
    <row r="1576" spans="1:12" ht="15" customHeight="1" thickTop="1">
      <c r="A1576" s="735"/>
      <c r="B1576" s="741"/>
      <c r="C1576" s="739" t="s">
        <v>821</v>
      </c>
      <c r="D1576" s="736">
        <f>+D510-D690</f>
        <v>3292867678</v>
      </c>
      <c r="E1576" s="930"/>
      <c r="F1576" s="472"/>
      <c r="G1576" s="689"/>
      <c r="H1576" s="448"/>
      <c r="I1576" s="448"/>
      <c r="J1576" s="448"/>
      <c r="K1576" s="448"/>
      <c r="L1576" s="448"/>
    </row>
    <row r="1577" spans="1:12" ht="15" customHeight="1">
      <c r="A1577" s="737"/>
      <c r="B1577" s="742"/>
      <c r="C1577" s="740" t="s">
        <v>822</v>
      </c>
      <c r="D1577" s="738">
        <f>+D766+D697</f>
        <v>246000000</v>
      </c>
      <c r="E1577" s="930"/>
      <c r="F1577" s="472"/>
      <c r="G1577" s="689"/>
      <c r="H1577" s="448"/>
      <c r="I1577" s="448"/>
      <c r="J1577" s="448"/>
      <c r="K1577" s="448"/>
      <c r="L1577" s="448"/>
    </row>
    <row r="1578" spans="1:12" ht="15" customHeight="1">
      <c r="A1578" s="737"/>
      <c r="B1578" s="742"/>
      <c r="C1578" s="740" t="s">
        <v>823</v>
      </c>
      <c r="D1578" s="738">
        <f>+D833</f>
        <v>1076000000</v>
      </c>
      <c r="E1578" s="930"/>
      <c r="F1578" s="472"/>
      <c r="G1578" s="689"/>
      <c r="H1578" s="448"/>
      <c r="I1578" s="448"/>
      <c r="J1578" s="448"/>
      <c r="K1578" s="448"/>
      <c r="L1578" s="448"/>
    </row>
    <row r="1579" spans="1:12" ht="15" customHeight="1">
      <c r="A1579" s="737"/>
      <c r="B1579" s="742"/>
      <c r="C1579" s="740" t="s">
        <v>824</v>
      </c>
      <c r="D1579" s="738">
        <f>+D853</f>
        <v>5686078014</v>
      </c>
      <c r="E1579" s="930"/>
      <c r="F1579" s="472"/>
      <c r="G1579" s="689"/>
      <c r="H1579" s="448"/>
      <c r="I1579" s="448"/>
      <c r="J1579" s="448"/>
      <c r="K1579" s="448"/>
      <c r="L1579" s="448"/>
    </row>
    <row r="1580" spans="1:12" ht="15" customHeight="1">
      <c r="A1580" s="737"/>
      <c r="B1580" s="742"/>
      <c r="C1580" s="740" t="s">
        <v>825</v>
      </c>
      <c r="D1580" s="738">
        <f>+D965+D971+D977+D983+D988+D994+D999+D1004</f>
        <v>2488921986</v>
      </c>
      <c r="E1580" s="930"/>
      <c r="F1580" s="472"/>
      <c r="G1580" s="689"/>
      <c r="H1580" s="448"/>
      <c r="I1580" s="448"/>
      <c r="J1580" s="448"/>
      <c r="K1580" s="448"/>
      <c r="L1580" s="448"/>
    </row>
    <row r="1581" spans="1:12" ht="15" customHeight="1">
      <c r="A1581" s="737"/>
      <c r="B1581" s="742"/>
      <c r="C1581" s="740" t="s">
        <v>826</v>
      </c>
      <c r="D1581" s="738">
        <f>+D1022</f>
        <v>320000000</v>
      </c>
      <c r="E1581" s="930"/>
      <c r="F1581" s="472"/>
      <c r="G1581" s="689"/>
      <c r="H1581" s="448"/>
      <c r="I1581" s="448"/>
      <c r="J1581" s="448"/>
      <c r="K1581" s="448"/>
      <c r="L1581" s="448"/>
    </row>
    <row r="1582" spans="1:12" ht="15" customHeight="1">
      <c r="A1582" s="737"/>
      <c r="B1582" s="742"/>
      <c r="C1582" s="740" t="s">
        <v>827</v>
      </c>
      <c r="D1582" s="738">
        <f>+D1069</f>
        <v>918466920</v>
      </c>
      <c r="E1582" s="930"/>
      <c r="F1582" s="472"/>
      <c r="G1582" s="689"/>
      <c r="H1582" s="448"/>
      <c r="I1582" s="448"/>
      <c r="J1582" s="448"/>
      <c r="K1582" s="448"/>
      <c r="L1582" s="448"/>
    </row>
    <row r="1583" spans="1:12" ht="15" customHeight="1">
      <c r="A1583" s="737"/>
      <c r="B1583" s="742"/>
      <c r="C1583" s="740" t="s">
        <v>828</v>
      </c>
      <c r="D1583" s="738">
        <f>+D1195</f>
        <v>3000000000</v>
      </c>
      <c r="E1583" s="930"/>
      <c r="F1583" s="472"/>
      <c r="G1583" s="689"/>
      <c r="H1583" s="448"/>
      <c r="I1583" s="448"/>
      <c r="J1583" s="448"/>
      <c r="K1583" s="448"/>
      <c r="L1583" s="448"/>
    </row>
    <row r="1584" spans="1:12" ht="15" customHeight="1">
      <c r="A1584" s="737"/>
      <c r="B1584" s="742"/>
      <c r="C1584" s="740" t="s">
        <v>829</v>
      </c>
      <c r="D1584" s="738">
        <f>+D1284</f>
        <v>2450765402</v>
      </c>
      <c r="E1584" s="930"/>
      <c r="F1584" s="472"/>
      <c r="G1584" s="689"/>
      <c r="H1584" s="448"/>
      <c r="I1584" s="448"/>
      <c r="J1584" s="448"/>
      <c r="K1584" s="448"/>
      <c r="L1584" s="448"/>
    </row>
    <row r="1585" spans="1:12" ht="15" customHeight="1">
      <c r="A1585" s="737"/>
      <c r="B1585" s="742"/>
      <c r="C1585" s="740" t="s">
        <v>1007</v>
      </c>
      <c r="D1585" s="738">
        <f>+D1280</f>
        <v>900000</v>
      </c>
      <c r="E1585" s="930"/>
      <c r="F1585" s="472"/>
      <c r="G1585" s="689"/>
      <c r="H1585" s="448"/>
      <c r="I1585" s="448"/>
      <c r="J1585" s="448"/>
      <c r="K1585" s="448"/>
      <c r="L1585" s="448"/>
    </row>
    <row r="1586" spans="1:12" ht="15" customHeight="1" thickBot="1">
      <c r="A1586" s="750"/>
      <c r="B1586" s="751"/>
      <c r="C1586" s="752" t="s">
        <v>870</v>
      </c>
      <c r="D1586" s="738">
        <f>+D690</f>
        <v>140000000</v>
      </c>
      <c r="E1586" s="930"/>
      <c r="F1586" s="472"/>
      <c r="G1586" s="689"/>
      <c r="H1586" s="448"/>
      <c r="I1586" s="448"/>
      <c r="J1586" s="448"/>
      <c r="K1586" s="448"/>
      <c r="L1586" s="448"/>
    </row>
    <row r="1587" spans="1:12" ht="18" thickTop="1" thickBot="1">
      <c r="A1587" s="743"/>
      <c r="B1587" s="744"/>
      <c r="C1587" s="745" t="s">
        <v>1034</v>
      </c>
      <c r="D1587" s="746">
        <f>SUM(D1576:D1586)</f>
        <v>19620000000</v>
      </c>
      <c r="E1587" s="930">
        <f>D965+D971+D977+D983+D988+D994+D999+D1004</f>
        <v>2488921986</v>
      </c>
      <c r="F1587" s="472"/>
      <c r="G1587" s="689"/>
      <c r="H1587" s="448"/>
      <c r="I1587" s="448"/>
      <c r="J1587" s="448"/>
      <c r="K1587" s="448"/>
      <c r="L1587" s="448"/>
    </row>
    <row r="1588" spans="1:12" ht="17.25" thickTop="1">
      <c r="A1588" s="592"/>
      <c r="B1588" s="410"/>
      <c r="C1588" s="411"/>
      <c r="D1588" s="412"/>
      <c r="E1588" s="749"/>
    </row>
    <row r="1589" spans="1:12">
      <c r="A1589" s="592"/>
      <c r="B1589" s="410"/>
      <c r="C1589" s="411"/>
      <c r="D1589" s="412"/>
    </row>
    <row r="1590" spans="1:12">
      <c r="A1590" s="593"/>
      <c r="B1590" s="413"/>
      <c r="C1590" s="414"/>
      <c r="D1590" s="415"/>
    </row>
    <row r="1591" spans="1:12">
      <c r="A1591" s="593"/>
      <c r="B1591" s="413"/>
      <c r="C1591" s="414"/>
      <c r="D1591" s="415"/>
    </row>
    <row r="1592" spans="1:12">
      <c r="A1592" s="593"/>
      <c r="B1592" s="413"/>
      <c r="C1592" s="468" t="s">
        <v>1018</v>
      </c>
      <c r="D1592" s="415"/>
    </row>
    <row r="1593" spans="1:12" ht="17.25" thickBot="1">
      <c r="A1593" s="594"/>
      <c r="B1593" s="416"/>
      <c r="C1593" s="469" t="s">
        <v>171</v>
      </c>
      <c r="D1593" s="417"/>
    </row>
    <row r="1594" spans="1:12" ht="17.25" thickTop="1">
      <c r="D1594" s="447"/>
    </row>
  </sheetData>
  <mergeCells count="3">
    <mergeCell ref="A1:D1"/>
    <mergeCell ref="M528:N528"/>
    <mergeCell ref="A2:D2"/>
  </mergeCells>
  <printOptions horizontalCentered="1" verticalCentered="1"/>
  <pageMargins left="0.98425196850393704" right="0" top="0.39370078740157483" bottom="0.59055118110236227" header="0.31496062992125984" footer="0.31496062992125984"/>
  <pageSetup scale="75"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Proyecto</vt:lpstr>
      <vt:lpstr>Anexo</vt:lpstr>
      <vt:lpstr>Anexo!Área_de_impresión</vt:lpstr>
      <vt:lpstr>Proyecto!Área_de_impresión</vt:lpstr>
      <vt:lpstr>Anexo!Títulos_a_imprimir</vt:lpstr>
    </vt:vector>
  </TitlesOfParts>
  <Company>Alcaldìa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rubiurre</cp:lastModifiedBy>
  <cp:lastPrinted>2012-03-20T05:03:35Z</cp:lastPrinted>
  <dcterms:created xsi:type="dcterms:W3CDTF">2008-10-27T12:08:36Z</dcterms:created>
  <dcterms:modified xsi:type="dcterms:W3CDTF">2012-08-10T15:33:32Z</dcterms:modified>
</cp:coreProperties>
</file>