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80" windowWidth="11295" windowHeight="3240" tabRatio="810" activeTab="2"/>
  </bookViews>
  <sheets>
    <sheet name="Desarrollo institucional " sheetId="1" r:id="rId1"/>
    <sheet name="Plan de ordenamiento" sheetId="2" r:id="rId2"/>
    <sheet name="Fortalecimiento institucional" sheetId="3" r:id="rId3"/>
  </sheets>
  <externalReferences>
    <externalReference r:id="rId6"/>
    <externalReference r:id="rId7"/>
    <externalReference r:id="rId8"/>
    <externalReference r:id="rId9"/>
  </externalReferences>
  <definedNames>
    <definedName name="BONIFICACION.MAXIMA">#REF!</definedName>
    <definedName name="carro" localSheetId="0">'[4]DATOS DE BASE'!#REF!</definedName>
    <definedName name="carro" localSheetId="2">'[4]DATOS DE BASE'!#REF!</definedName>
    <definedName name="carro">'[4]DATOS DE BASE'!#REF!</definedName>
    <definedName name="CONTROL.DE.CALIDAD">#REF!</definedName>
    <definedName name="EFECTIVIDAD_VENTAS" localSheetId="0">'[3]DATOS DE BASE'!#REF!</definedName>
    <definedName name="EFECTIVIDAD_VENTAS" localSheetId="2">'[3]DATOS DE BASE'!#REF!</definedName>
    <definedName name="EFECTIVIDAD_VENTAS">'[3]DATOS DE BASE'!#REF!</definedName>
    <definedName name="EGRESOS_ACUMULADO">#REF!</definedName>
    <definedName name="FACTOR" localSheetId="0">'[4]DATOS DE BASE'!#REF!</definedName>
    <definedName name="FACTOR" localSheetId="2">'[4]DATOS DE BASE'!#REF!</definedName>
    <definedName name="FACTOR">'[4]DATOS DE BASE'!#REF!</definedName>
    <definedName name="FACTOR_DE_SALIDA_PRESUPUESTO" localSheetId="0">'[3]DATOS DE BASE'!#REF!</definedName>
    <definedName name="FACTOR_DE_SALIDA_PRESUPUESTO" localSheetId="2">'[3]DATOS DE BASE'!#REF!</definedName>
    <definedName name="FACTOR_DE_SALIDA_PRESUPUESTO">'[3]DATOS DE BASE'!#REF!</definedName>
    <definedName name="FACTOR_DE_SALIDA_REAL" localSheetId="0">'[3]DATOS DE BASE'!#REF!</definedName>
    <definedName name="FACTOR_DE_SALIDA_REAL" localSheetId="2">'[3]DATOS DE BASE'!#REF!</definedName>
    <definedName name="FACTOR_DE_SALIDA_REAL">'[3]DATOS DE BASE'!#REF!</definedName>
    <definedName name="FACTOR_DE_SALIDA_REAL_ACUMULADO" localSheetId="0">'[3]DATOS DE BASE'!#REF!</definedName>
    <definedName name="FACTOR_DE_SALIDA_REAL_ACUMULADO" localSheetId="2">'[3]DATOS DE BASE'!#REF!</definedName>
    <definedName name="FACTOR_DE_SALIDA_REAL_ACUMULADO">'[3]DATOS DE BASE'!#REF!</definedName>
    <definedName name="FACTURACION">#REF!</definedName>
    <definedName name="FLUJO" localSheetId="0">'[4]DATOS DE BASE'!#REF!</definedName>
    <definedName name="FLUJO" localSheetId="2">'[4]DATOS DE BASE'!#REF!</definedName>
    <definedName name="FLUJO">'[4]DATOS DE BASE'!#REF!</definedName>
    <definedName name="FLUJO_DE_CAJA">#REF!</definedName>
    <definedName name="FLUJO_DE_CAJA_PRESUPUESTO" localSheetId="0">'[3]DATOS DE BASE'!#REF!</definedName>
    <definedName name="FLUJO_DE_CAJA_PRESUPUESTO" localSheetId="2">'[3]DATOS DE BASE'!#REF!</definedName>
    <definedName name="FLUJO_DE_CAJA_PRESUPUESTO">'[3]DATOS DE BASE'!#REF!</definedName>
    <definedName name="FLUJO_DE_CAJA_PRESUPUESTO_ACUMULADO" localSheetId="0">'[3]DATOS DE BASE'!#REF!</definedName>
    <definedName name="FLUJO_DE_CAJA_PRESUPUESTO_ACUMULADO" localSheetId="2">'[3]DATOS DE BASE'!#REF!</definedName>
    <definedName name="FLUJO_DE_CAJA_PRESUPUESTO_ACUMULADO">'[3]DATOS DE BASE'!#REF!</definedName>
    <definedName name="FLUJO_DE_CAJA_REAL" localSheetId="0">'[3]DATOS DE BASE'!#REF!</definedName>
    <definedName name="FLUJO_DE_CAJA_REAL" localSheetId="2">'[3]DATOS DE BASE'!#REF!</definedName>
    <definedName name="FLUJO_DE_CAJA_REAL">'[3]DATOS DE BASE'!#REF!</definedName>
    <definedName name="FLUJO_DE_CAJA_REAL_ACUMULADO" localSheetId="0">'[3]DATOS DE BASE'!#REF!</definedName>
    <definedName name="FLUJO_DE_CAJA_REAL_ACUMULADO" localSheetId="2">'[3]DATOS DE BASE'!#REF!</definedName>
    <definedName name="FLUJO_DE_CAJA_REAL_ACUMULADO">'[3]DATOS DE BASE'!#REF!</definedName>
    <definedName name="GASTOS">#REF!</definedName>
    <definedName name="GRAFICOVENTAS">"Gráfico 1"</definedName>
    <definedName name="j">'[3]DATOS DE BASE'!#REF!</definedName>
    <definedName name="l" localSheetId="0">'[3]DATOS DE BASE'!#REF!</definedName>
    <definedName name="l" localSheetId="2">'[3]DATOS DE BASE'!#REF!</definedName>
    <definedName name="l">'[3]DATOS DE BASE'!#REF!</definedName>
    <definedName name="mano" localSheetId="0">'[3]DATOS DE BASE'!#REF!</definedName>
    <definedName name="mano" localSheetId="2">'[3]DATOS DE BASE'!#REF!</definedName>
    <definedName name="mano">'[3]DATOS DE BASE'!#REF!</definedName>
    <definedName name="MENSUAL_PRESUPUESTADO_ACUMULADO_DEL_FAS_VS_AL_PRESUPUESTADO_TOTAL_ANUAL" localSheetId="0">'[3]DATOS DE BASE'!#REF!</definedName>
    <definedName name="MENSUAL_PRESUPUESTADO_ACUMULADO_DEL_FAS_VS_AL_PRESUPUESTADO_TOTAL_ANUAL" localSheetId="2">'[3]DATOS DE BASE'!#REF!</definedName>
    <definedName name="MENSUAL_PRESUPUESTADO_ACUMULADO_DEL_FAS_VS_AL_PRESUPUESTADO_TOTAL_ANUAL">'[3]DATOS DE BASE'!#REF!</definedName>
    <definedName name="MENSUAL_PRESUPUESTADO_DEL_FAS_VS_AL_PRESUPUESTADO_TOTAL_ANUAL" localSheetId="0">'[3]DATOS DE BASE'!#REF!</definedName>
    <definedName name="MENSUAL_PRESUPUESTADO_DEL_FAS_VS_AL_PRESUPUESTADO_TOTAL_ANUAL" localSheetId="2">'[3]DATOS DE BASE'!#REF!</definedName>
    <definedName name="MENSUAL_PRESUPUESTADO_DEL_FAS_VS_AL_PRESUPUESTADO_TOTAL_ANUAL">'[3]DATOS DE BASE'!#REF!</definedName>
    <definedName name="p" localSheetId="0">'[3]DATOS DE BASE'!#REF!</definedName>
    <definedName name="p" localSheetId="2">'[3]DATOS DE BASE'!#REF!</definedName>
    <definedName name="p">'[3]DATOS DE BASE'!#REF!</definedName>
    <definedName name="PRODUCT__VENTAS" localSheetId="0">'[3]DATOS DE BASE'!#REF!</definedName>
    <definedName name="PRODUCT__VENTAS" localSheetId="2">'[3]DATOS DE BASE'!#REF!</definedName>
    <definedName name="PRODUCT__VENTAS">'[3]DATOS DE BASE'!#REF!</definedName>
    <definedName name="RECAUDO">#REF!</definedName>
    <definedName name="TENDENCIA_FUTURA_PROYECTADO_A_DIC_96">#REF!</definedName>
    <definedName name="TOTAL">#N/A</definedName>
    <definedName name="TOTAL.HORAS.CONSULT.INTERNOS" localSheetId="0">'[1]PRES. INGRESOS 1997'!#REF!</definedName>
    <definedName name="TOTAL.HORAS.CONSULT.INTERNOS" localSheetId="2">'[1]PRES. INGRESOS 1997'!#REF!</definedName>
    <definedName name="TOTAL.HORAS.CONSULT.INTERNOS">'[1]PRES. INGRESOS 1997'!#REF!</definedName>
    <definedName name="VALOR.LIMITE.SUPERIOR.DE.FAS">#REF!</definedName>
    <definedName name="VENTAS">#REF!</definedName>
    <definedName name="VENTASEFECT" localSheetId="0">'[4]DATOS DE BASE'!#REF!</definedName>
    <definedName name="VENTASEFECT" localSheetId="2">'[4]DATOS DE BASE'!#REF!</definedName>
    <definedName name="VENTASEFECT">'[4]DATOS DE BASE'!#REF!</definedName>
    <definedName name="VISITAS_A_CLIENTES_VENTAS" localSheetId="0">'[3]DATOS DE BASE'!#REF!</definedName>
    <definedName name="VISITAS_A_CLIENTES_VENTAS" localSheetId="2">'[3]DATOS DE BASE'!#REF!</definedName>
    <definedName name="VISITAS_A_CLIENTES_VENTAS">'[3]DATOS DE BASE'!#REF!</definedName>
  </definedNames>
  <calcPr fullCalcOnLoad="1"/>
</workbook>
</file>

<file path=xl/sharedStrings.xml><?xml version="1.0" encoding="utf-8"?>
<sst xmlns="http://schemas.openxmlformats.org/spreadsheetml/2006/main" count="154" uniqueCount="87">
  <si>
    <t>PROGRAMA</t>
  </si>
  <si>
    <t>SUBPROGRAMA</t>
  </si>
  <si>
    <t>META</t>
  </si>
  <si>
    <t>INDICADOR</t>
  </si>
  <si>
    <t>NOMBRE</t>
  </si>
  <si>
    <t>INVERSION 2012</t>
  </si>
  <si>
    <t>INVERSION 2013</t>
  </si>
  <si>
    <t>INVERSION 2014</t>
  </si>
  <si>
    <t>INVERSION 2015</t>
  </si>
  <si>
    <t>TOTAL DE LA INVERSION</t>
  </si>
  <si>
    <t>% 
PARTICIPACION</t>
  </si>
  <si>
    <t>TOTAL INVERSION</t>
  </si>
  <si>
    <t>Recuperar el espacio público.</t>
  </si>
  <si>
    <t>Frentes de seguridad.</t>
  </si>
  <si>
    <t>Jóvenes a lo bien.</t>
  </si>
  <si>
    <t>Crear el plan de jóvenes a lo bien para los adolescentes.</t>
  </si>
  <si>
    <t>Instalar 44 cámaras en sitios estratégicos del municipio.</t>
  </si>
  <si>
    <t>SEGURIDAD PARA TODOS.</t>
  </si>
  <si>
    <t>Cambio de la estructura actual con el fin de dejarla funcional.</t>
  </si>
  <si>
    <t>Estructura administrativa.</t>
  </si>
  <si>
    <t>LINEA
 BASE</t>
  </si>
  <si>
    <t>RECURSOS 
PROPIOS</t>
  </si>
  <si>
    <t>SGP</t>
  </si>
  <si>
    <t>SECTOR: DESARROLLO INSTITUCIONAL, EQUIPAMIENTO MUNICIPAL - FORTALECIMIENTO INSTITUCIONAL, DESARROLLO COMUNITARIO.</t>
  </si>
  <si>
    <t>SECTOR: FORTALECIMIENTO. INSTITUCIONAL, DESARROLLO COMUNITARIO.</t>
  </si>
  <si>
    <t>OBJETIVO GENERAL: Garantizar  la convivencia y cultura ciudadana, la seguridad, y la participación comunitaria.</t>
  </si>
  <si>
    <t xml:space="preserve">Constituir 80 frentes de seguridad ciudadana, beneficiando a toda la comunidad (niños, niñas, jóvenes y adultos). </t>
  </si>
  <si>
    <t>Mejorar el funcionamiento para la seguridad ciudadana y el orden público.</t>
  </si>
  <si>
    <t>Comité territorial de justicia transicional para atentción a las víctimas.</t>
  </si>
  <si>
    <t>Cumplir la politica pública del Estado.</t>
  </si>
  <si>
    <t>Traslado y adecuación de la estación de policia.</t>
  </si>
  <si>
    <t>Traslado y adecuación de la inspección municipal de policia.</t>
  </si>
  <si>
    <t>Implementación del hogar de paso.</t>
  </si>
  <si>
    <t>Adquisicón de un centro de atención inmediata CAI de la policia nacional.</t>
  </si>
  <si>
    <t>Dotación audiovisual para el concejo municipal.</t>
  </si>
  <si>
    <t>Fortalecer la institución, la seguridad y convivencia ciudadana.</t>
  </si>
  <si>
    <t>Mejorar la funcionalidad.</t>
  </si>
  <si>
    <t>Dar cumplimiento a la ley de infancia y adolescencia.</t>
  </si>
  <si>
    <t xml:space="preserve">Reaccion inmediata y oportuna frente a los hechos delictivos. </t>
  </si>
  <si>
    <t xml:space="preserve">Mejorar el servicio a la comunidad. </t>
  </si>
  <si>
    <t xml:space="preserve">Campañas de emergencias y desastres. </t>
  </si>
  <si>
    <t>OBJETIVOS ESPECIFICOS:
- Realizar estudios de la organización en las diferentes dependencias de la administración municipal.
- Mejorar la gestión de las diferentes dependencias.</t>
  </si>
  <si>
    <t>OBJETIVO GENERAL: Ejecutar la supervisión de la gestión administrativa, la administración de los recursos humanos y físicos, el seguimiento a los procesos de contratación y cuentas, 
así como el cumplimiento de los planes, progamas y proyectos.</t>
  </si>
  <si>
    <t>Devolver a la comunidad en general 24 áreas  y bienes públicos que están ocupados.</t>
  </si>
  <si>
    <t>Entregar 4 recompensas a la comunidad.</t>
  </si>
  <si>
    <t>Recompensas.</t>
  </si>
  <si>
    <t>Jóvenes a lo bien</t>
  </si>
  <si>
    <t>Capacitaciones.</t>
  </si>
  <si>
    <t>PLAN DE DESARROLLO MUNICIPAL "SAN SEBASTIAN DE MARIQUITA - POR UN GOBIERNO DE RESULTADOS"
PLAN INDICATIVO Y OPERATIVO 2012 - 2015</t>
  </si>
  <si>
    <t>OBJETIVOS ESPECIFICOS:
- Definir las políticas y estrategias necesarias para llevar a cabo un proceso de ordenamiento territorial.
- Determinar los planes, programas, proyectos y acciones necesarias para orientar equilibradamente el desarrollo de la zona urbana y rural.</t>
  </si>
  <si>
    <t>Expansión urbana.</t>
  </si>
  <si>
    <t>Expansión urbana en 60 hectáreas.</t>
  </si>
  <si>
    <t>Revisión y ajuste permanente.</t>
  </si>
  <si>
    <t xml:space="preserve">Actualización normativa. </t>
  </si>
  <si>
    <t>PLAN BÁSICO DE ORDENAMIENTO TERRITORIAL.</t>
  </si>
  <si>
    <t>ESTRATEGIAS:
- Aplicación de los principios de calidad los cuales se enmarcan, integran, complementan y desarrollan dentro de los principios constitucionales de la función pública, y conducen a la mejora del desempeño.
  (Enfoque en el cliente, liderazgo, participación activa de los servidores públicos, enfoque basado en procesos, enfoque de sistema para la gestión, mejora continua, enfoque basado en hechos para la toma 
  de decisiones, relaciones mutuamente beneficiosas con los proveedores, coordinación, cooperación y articulación, transparencia).</t>
  </si>
  <si>
    <t>Cámaras instaladas.</t>
  </si>
  <si>
    <t>Areas y bienes públicos.</t>
  </si>
  <si>
    <t>Funcionamiento seguridad.</t>
  </si>
  <si>
    <t>Cámaras de seguridad.</t>
  </si>
  <si>
    <t>OBJETIVO GENERAL: Planificar el desarrollo del territorio para superar las actuales condiciones sociales, económicas y ambientales de tal manera que permita el tránsito hacia el nuevo milenio dentro
del marco del desarrollo humano sostenible.</t>
  </si>
  <si>
    <t>EJE ESTRATÉGICO: SEGURIDAD HUMANA GENERANDO UN  GOBIERNO PRESTO AL ORDEN Y LA DIRECCION.</t>
  </si>
  <si>
    <t>SECRETARÍA RESPONSABLE: GENERAL ADMINISTRATIVA.</t>
  </si>
  <si>
    <t>SECRETARÍA RESPONSABLE: PLANEACIÓN E INFRAESTRUCTURA Y MEDIO AMBIENTE</t>
  </si>
  <si>
    <t>SECRETARÍA RESPONSABLE: GOBIERNO, SEGURIDAD CIUDADANA Y CONTROL DISCIPLINARIO.</t>
  </si>
  <si>
    <t>CONV</t>
  </si>
  <si>
    <t>Nro. de casos atendidos.</t>
  </si>
  <si>
    <t xml:space="preserve">
Atender el 100% de los casos que se presenten por año, beneficiando a 40000 habitantes.
(inspección de policia y comisaria de familia).</t>
  </si>
  <si>
    <t>Elaborar PIU.</t>
  </si>
  <si>
    <t>Propuesta de la organización del territorio.</t>
  </si>
  <si>
    <t>TOLIMA GLOBAL , UN TERRITORIO ORDENADO Y SOSTENIBLE (CAQUETÁ, HUILA Y PUTUMAYO - REGALIAS).</t>
  </si>
  <si>
    <t>Ejecutar 1 proyecto por año.
Brindar una respuesta oportuna ante situaciones de emergencia y desastres.
(obras de infraestructura estratégica).</t>
  </si>
  <si>
    <t>Funcionamiento de los organismos de seguridad.</t>
  </si>
  <si>
    <t>Camioneta de infancia y adolescencia no la debe usar la policia.</t>
  </si>
  <si>
    <t>OBJETIVOS ESPECÍFICOS:
- Fortalecer los organismos de seguridad que prestan servicio en el municipio.
- Recuperar el espacio público.
- Implementar estrategias de seguridad y convivencia ciudadana.
- Fortalecer la participación y cultura ciudadana.   
- Implementar la Política pública de Ley de víctimas y restitución de tierras.</t>
  </si>
  <si>
    <t>Acciones de prevención, asistencia , atención, protección y reparación integral para las víctimas del conflicto armado.</t>
  </si>
  <si>
    <t>Plan recompensas.</t>
  </si>
  <si>
    <t>Capacitación en cultura ciudadana y población desplazada.</t>
  </si>
  <si>
    <t xml:space="preserve">Emergencias y desastres. </t>
  </si>
  <si>
    <t xml:space="preserve">Acceso a la justicia. </t>
  </si>
  <si>
    <t>Ajuste y actualización del plan integral único PIU</t>
  </si>
  <si>
    <t>Sastifacer los derechos de las víctimas que lo solciten.</t>
  </si>
  <si>
    <t>Sastifacer derechos.</t>
  </si>
  <si>
    <t>Realizar 40 capacitaciones, en participación y cultura ciudadana, a la comunidad en general y juntas de acción comunal (liderazgo y emprendimiento, medio ambiente, espacio público, prevención del riesgo y seguridad ciudadana).</t>
  </si>
  <si>
    <t>Nomenclatura urbana e indetificación rural.</t>
  </si>
  <si>
    <t>MODERNIZACION Y REESTRUCTURACIÓN ADMINISTRATIVA DEL MUNICIPIO.</t>
  </si>
  <si>
    <t>Modernización y reestructuración administrativa.</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</si>
</sst>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 [$€-2]\ * #,##0.00_ ;_ [$€-2]\ * \-#,##0.00_ ;_ [$€-2]\ * &quot;-&quot;??_ "/>
    <numFmt numFmtId="199" formatCode="d\-mmm\-yy"/>
    <numFmt numFmtId="200" formatCode="0.0"/>
    <numFmt numFmtId="201" formatCode="mmm\-yyyy"/>
    <numFmt numFmtId="202" formatCode="_ * #,##0.0_ ;_ * \-#,##0.0_ ;_ * &quot;-&quot;_ ;_ @_ "/>
    <numFmt numFmtId="203" formatCode="_ * #,##0.00_ ;_ * \-#,##0.00_ ;_ * &quot;-&quot;_ ;_ @_ "/>
    <numFmt numFmtId="204" formatCode="_ * #,##0.000_ ;_ * \-#,##0.000_ ;_ * &quot;-&quot;_ ;_ @_ "/>
    <numFmt numFmtId="205" formatCode="0.0%"/>
    <numFmt numFmtId="206" formatCode="0.000"/>
    <numFmt numFmtId="207" formatCode="mmmm\-yy"/>
    <numFmt numFmtId="208" formatCode="#,##0.0"/>
    <numFmt numFmtId="209" formatCode="&quot;$&quot;\ #,##0.00"/>
    <numFmt numFmtId="210" formatCode="&quot;$&quot;\ #,##0;[Red]&quot;$&quot;\ #,##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quot;$&quot;\ #,##0"/>
    <numFmt numFmtId="216" formatCode="[$$-240A]\ #,##0"/>
  </numFmts>
  <fonts count="50">
    <font>
      <sz val="10"/>
      <name val="Arial"/>
      <family val="0"/>
    </font>
    <font>
      <u val="single"/>
      <sz val="10"/>
      <color indexed="12"/>
      <name val="Arial"/>
      <family val="0"/>
    </font>
    <font>
      <u val="single"/>
      <sz val="10"/>
      <color indexed="36"/>
      <name val="Arial"/>
      <family val="0"/>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Calibri"/>
      <family val="2"/>
    </font>
    <font>
      <sz val="9"/>
      <name val="Calibri"/>
      <family val="2"/>
    </font>
    <font>
      <sz val="9"/>
      <color indexed="8"/>
      <name val="Calibri"/>
      <family val="2"/>
    </font>
    <font>
      <sz val="11"/>
      <name val="Calibri"/>
      <family val="2"/>
    </font>
    <font>
      <b/>
      <sz val="11"/>
      <name val="Calibri"/>
      <family val="2"/>
    </font>
    <font>
      <b/>
      <sz val="9"/>
      <name val="Calibri"/>
      <family val="2"/>
    </font>
    <font>
      <b/>
      <sz val="14"/>
      <color indexed="8"/>
      <name val="Calibri"/>
      <family val="2"/>
    </font>
    <font>
      <b/>
      <i/>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sz val="9"/>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gray0625">
        <bgColor theme="0" tint="-0.04997999966144562"/>
      </patternFill>
    </fill>
    <fill>
      <patternFill patternType="gray0625">
        <bgColor rgb="FF92D050"/>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bottom style="medium"/>
    </border>
    <border>
      <left style="medium"/>
      <right style="thin"/>
      <top>
        <color indexed="63"/>
      </top>
      <bottom style="medium"/>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medium"/>
      <right style="thin"/>
      <top style="thin"/>
      <bottom>
        <color indexed="63"/>
      </bottom>
    </border>
    <border>
      <left style="thin"/>
      <right>
        <color indexed="63"/>
      </right>
      <top style="thin"/>
      <bottom>
        <color indexed="63"/>
      </botto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medium"/>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3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0" fillId="0" borderId="0" xfId="0" applyFont="1" applyAlignment="1">
      <alignment/>
    </xf>
    <xf numFmtId="0" fontId="47" fillId="33" borderId="0" xfId="64" applyFont="1" applyFill="1" applyBorder="1" applyAlignment="1">
      <alignment horizontal="justify" wrapText="1"/>
      <protection/>
    </xf>
    <xf numFmtId="0" fontId="23" fillId="33" borderId="10" xfId="0" applyFont="1" applyFill="1" applyBorder="1" applyAlignment="1">
      <alignment horizontal="justify" wrapText="1"/>
    </xf>
    <xf numFmtId="0" fontId="48" fillId="33" borderId="10" xfId="64" applyFont="1" applyFill="1" applyBorder="1" applyAlignment="1">
      <alignment horizontal="left" wrapText="1"/>
      <protection/>
    </xf>
    <xf numFmtId="215" fontId="23" fillId="33" borderId="11" xfId="63" applyNumberFormat="1" applyFont="1" applyFill="1" applyBorder="1" applyAlignment="1">
      <alignment horizontal="right" wrapText="1"/>
      <protection/>
    </xf>
    <xf numFmtId="0" fontId="47" fillId="0" borderId="11" xfId="64" applyFont="1" applyBorder="1" applyAlignment="1">
      <alignment horizontal="justify" wrapText="1"/>
      <protection/>
    </xf>
    <xf numFmtId="0" fontId="48" fillId="0" borderId="11" xfId="64" applyFont="1" applyBorder="1" applyAlignment="1">
      <alignment horizontal="justify" wrapText="1"/>
      <protection/>
    </xf>
    <xf numFmtId="1" fontId="48" fillId="33" borderId="11" xfId="64" applyNumberFormat="1" applyFont="1" applyFill="1" applyBorder="1" applyAlignment="1">
      <alignment horizontal="center" wrapText="1"/>
      <protection/>
    </xf>
    <xf numFmtId="0" fontId="23" fillId="0" borderId="0" xfId="0" applyFont="1" applyAlignment="1">
      <alignment/>
    </xf>
    <xf numFmtId="0" fontId="25" fillId="0" borderId="0" xfId="0" applyFont="1" applyAlignment="1">
      <alignment/>
    </xf>
    <xf numFmtId="0" fontId="23" fillId="33" borderId="10" xfId="0" applyFont="1" applyFill="1" applyBorder="1" applyAlignment="1">
      <alignment horizontal="right"/>
    </xf>
    <xf numFmtId="216" fontId="23" fillId="33" borderId="10" xfId="0" applyNumberFormat="1" applyFont="1" applyFill="1" applyBorder="1" applyAlignment="1">
      <alignment horizontal="right"/>
    </xf>
    <xf numFmtId="6" fontId="23" fillId="33" borderId="12" xfId="63" applyNumberFormat="1" applyFont="1" applyFill="1" applyBorder="1" applyAlignment="1">
      <alignment horizontal="right" wrapText="1"/>
      <protection/>
    </xf>
    <xf numFmtId="0" fontId="48" fillId="0" borderId="10" xfId="64" applyFont="1" applyBorder="1" applyAlignment="1">
      <alignment horizontal="justify" wrapText="1"/>
      <protection/>
    </xf>
    <xf numFmtId="1" fontId="48" fillId="33" borderId="10" xfId="64" applyNumberFormat="1" applyFont="1" applyFill="1" applyBorder="1" applyAlignment="1">
      <alignment horizontal="center" wrapText="1"/>
      <protection/>
    </xf>
    <xf numFmtId="0" fontId="48" fillId="0" borderId="10" xfId="64" applyFont="1" applyBorder="1" applyAlignment="1">
      <alignment horizontal="center" wrapText="1"/>
      <protection/>
    </xf>
    <xf numFmtId="0" fontId="48" fillId="33" borderId="10" xfId="64" applyFont="1" applyFill="1" applyBorder="1" applyAlignment="1">
      <alignment horizontal="right" wrapText="1"/>
      <protection/>
    </xf>
    <xf numFmtId="0" fontId="47" fillId="0" borderId="13" xfId="64" applyFont="1" applyBorder="1" applyAlignment="1">
      <alignment horizontal="justify" wrapText="1"/>
      <protection/>
    </xf>
    <xf numFmtId="0" fontId="48" fillId="0" borderId="13" xfId="64" applyFont="1" applyBorder="1" applyAlignment="1">
      <alignment horizontal="justify" wrapText="1"/>
      <protection/>
    </xf>
    <xf numFmtId="0" fontId="48" fillId="0" borderId="13" xfId="64" applyFont="1" applyBorder="1" applyAlignment="1">
      <alignment horizontal="center" wrapText="1"/>
      <protection/>
    </xf>
    <xf numFmtId="0" fontId="48" fillId="33" borderId="13" xfId="64" applyFont="1" applyFill="1" applyBorder="1" applyAlignment="1">
      <alignment horizontal="right" wrapText="1"/>
      <protection/>
    </xf>
    <xf numFmtId="215" fontId="26" fillId="0" borderId="14" xfId="63" applyNumberFormat="1" applyFont="1" applyBorder="1">
      <alignment/>
      <protection/>
    </xf>
    <xf numFmtId="215" fontId="26" fillId="0" borderId="14" xfId="0" applyNumberFormat="1" applyFont="1" applyBorder="1" applyAlignment="1">
      <alignment/>
    </xf>
    <xf numFmtId="9" fontId="26" fillId="0" borderId="15" xfId="0" applyNumberFormat="1" applyFont="1" applyBorder="1" applyAlignment="1">
      <alignment/>
    </xf>
    <xf numFmtId="0" fontId="4" fillId="0" borderId="0" xfId="0" applyFont="1" applyAlignment="1">
      <alignment/>
    </xf>
    <xf numFmtId="215" fontId="26" fillId="0" borderId="16" xfId="63" applyNumberFormat="1" applyFont="1" applyBorder="1">
      <alignment/>
      <protection/>
    </xf>
    <xf numFmtId="215" fontId="0" fillId="0" borderId="0" xfId="0" applyNumberFormat="1" applyAlignment="1">
      <alignment/>
    </xf>
    <xf numFmtId="0" fontId="47" fillId="0" borderId="10" xfId="64" applyFont="1" applyBorder="1" applyAlignment="1">
      <alignment horizontal="justify" wrapText="1"/>
      <protection/>
    </xf>
    <xf numFmtId="6" fontId="23" fillId="33" borderId="10" xfId="63" applyNumberFormat="1" applyFont="1" applyFill="1" applyBorder="1" applyAlignment="1">
      <alignment horizontal="right" wrapText="1"/>
      <protection/>
    </xf>
    <xf numFmtId="0" fontId="23" fillId="33" borderId="10" xfId="0" applyFont="1" applyFill="1" applyBorder="1" applyAlignment="1">
      <alignment horizontal="center"/>
    </xf>
    <xf numFmtId="6" fontId="27" fillId="0" borderId="12" xfId="0" applyNumberFormat="1" applyFont="1" applyBorder="1" applyAlignment="1">
      <alignment/>
    </xf>
    <xf numFmtId="9" fontId="27" fillId="0" borderId="17" xfId="0" applyNumberFormat="1" applyFont="1" applyBorder="1" applyAlignment="1">
      <alignment/>
    </xf>
    <xf numFmtId="6" fontId="27" fillId="0" borderId="10" xfId="0" applyNumberFormat="1" applyFont="1" applyBorder="1" applyAlignment="1">
      <alignment/>
    </xf>
    <xf numFmtId="9" fontId="27" fillId="0" borderId="18" xfId="0" applyNumberFormat="1" applyFont="1" applyBorder="1" applyAlignment="1">
      <alignment/>
    </xf>
    <xf numFmtId="6" fontId="0" fillId="0" borderId="0" xfId="0" applyNumberFormat="1" applyAlignment="1">
      <alignment/>
    </xf>
    <xf numFmtId="0" fontId="0" fillId="33" borderId="0" xfId="0" applyFill="1" applyAlignment="1">
      <alignment/>
    </xf>
    <xf numFmtId="0" fontId="25" fillId="0" borderId="0" xfId="0" applyFont="1" applyAlignment="1">
      <alignment/>
    </xf>
    <xf numFmtId="6" fontId="23" fillId="33" borderId="19" xfId="63" applyNumberFormat="1" applyFont="1" applyFill="1" applyBorder="1" applyAlignment="1">
      <alignment horizontal="right" wrapText="1"/>
      <protection/>
    </xf>
    <xf numFmtId="9" fontId="27" fillId="0" borderId="20" xfId="0" applyNumberFormat="1" applyFont="1" applyBorder="1" applyAlignment="1">
      <alignment/>
    </xf>
    <xf numFmtId="6" fontId="26" fillId="33" borderId="21" xfId="63" applyNumberFormat="1" applyFont="1" applyFill="1" applyBorder="1" applyAlignment="1">
      <alignment horizontal="right" wrapText="1"/>
      <protection/>
    </xf>
    <xf numFmtId="6" fontId="26" fillId="33" borderId="11" xfId="63" applyNumberFormat="1" applyFont="1" applyFill="1" applyBorder="1" applyAlignment="1">
      <alignment horizontal="right" wrapText="1"/>
      <protection/>
    </xf>
    <xf numFmtId="0" fontId="1" fillId="0" borderId="10" xfId="51" applyBorder="1" applyAlignment="1" applyProtection="1">
      <alignment horizontal="justify" wrapText="1"/>
      <protection/>
    </xf>
    <xf numFmtId="3" fontId="23" fillId="0" borderId="10" xfId="0" applyNumberFormat="1" applyFont="1" applyFill="1" applyBorder="1" applyAlignment="1">
      <alignment horizontal="right"/>
    </xf>
    <xf numFmtId="9" fontId="48" fillId="33" borderId="10" xfId="64" applyNumberFormat="1" applyFont="1" applyFill="1" applyBorder="1" applyAlignment="1">
      <alignment horizontal="right" wrapText="1"/>
      <protection/>
    </xf>
    <xf numFmtId="0" fontId="47" fillId="34" borderId="22" xfId="64" applyFont="1" applyFill="1" applyBorder="1" applyAlignment="1">
      <alignment horizontal="center"/>
      <protection/>
    </xf>
    <xf numFmtId="0" fontId="47" fillId="34" borderId="19" xfId="64" applyFont="1" applyFill="1" applyBorder="1" applyAlignment="1">
      <alignment horizontal="center" wrapText="1"/>
      <protection/>
    </xf>
    <xf numFmtId="0" fontId="47" fillId="34" borderId="19" xfId="64" applyFont="1" applyFill="1" applyBorder="1" applyAlignment="1">
      <alignment horizontal="center"/>
      <protection/>
    </xf>
    <xf numFmtId="0" fontId="47" fillId="34" borderId="20" xfId="64" applyFont="1" applyFill="1" applyBorder="1" applyAlignment="1">
      <alignment horizontal="center"/>
      <protection/>
    </xf>
    <xf numFmtId="0" fontId="47" fillId="34" borderId="22" xfId="64" applyFont="1" applyFill="1" applyBorder="1" applyAlignment="1">
      <alignment horizontal="center" wrapText="1"/>
      <protection/>
    </xf>
    <xf numFmtId="0" fontId="47" fillId="34" borderId="23" xfId="64" applyFont="1" applyFill="1" applyBorder="1" applyAlignment="1">
      <alignment horizontal="center"/>
      <protection/>
    </xf>
    <xf numFmtId="9" fontId="27" fillId="0" borderId="24" xfId="0" applyNumberFormat="1" applyFont="1" applyBorder="1" applyAlignment="1">
      <alignment/>
    </xf>
    <xf numFmtId="0" fontId="23" fillId="0" borderId="13" xfId="0" applyFont="1" applyBorder="1" applyAlignment="1">
      <alignment/>
    </xf>
    <xf numFmtId="0" fontId="47" fillId="0" borderId="25" xfId="64" applyFont="1" applyBorder="1" applyAlignment="1">
      <alignment horizontal="justify" vertical="center" wrapText="1"/>
      <protection/>
    </xf>
    <xf numFmtId="6" fontId="27" fillId="0" borderId="19" xfId="0" applyNumberFormat="1" applyFont="1" applyBorder="1" applyAlignment="1">
      <alignment/>
    </xf>
    <xf numFmtId="9" fontId="26" fillId="0" borderId="24" xfId="0" applyNumberFormat="1" applyFont="1" applyBorder="1" applyAlignment="1">
      <alignment/>
    </xf>
    <xf numFmtId="0" fontId="47" fillId="0" borderId="21" xfId="64" applyFont="1" applyBorder="1" applyAlignment="1">
      <alignment wrapText="1"/>
      <protection/>
    </xf>
    <xf numFmtId="215" fontId="27" fillId="33" borderId="11" xfId="63" applyNumberFormat="1" applyFont="1" applyFill="1" applyBorder="1" applyAlignment="1">
      <alignment horizontal="right" wrapText="1"/>
      <protection/>
    </xf>
    <xf numFmtId="0" fontId="47" fillId="34" borderId="22" xfId="64" applyFont="1" applyFill="1" applyBorder="1" applyAlignment="1">
      <alignment horizontal="center"/>
      <protection/>
    </xf>
    <xf numFmtId="0" fontId="47" fillId="34" borderId="19" xfId="64" applyFont="1" applyFill="1" applyBorder="1" applyAlignment="1">
      <alignment horizontal="center"/>
      <protection/>
    </xf>
    <xf numFmtId="6" fontId="26" fillId="33" borderId="16" xfId="63" applyNumberFormat="1" applyFont="1" applyFill="1" applyBorder="1" applyAlignment="1">
      <alignment horizontal="right" wrapText="1"/>
      <protection/>
    </xf>
    <xf numFmtId="6" fontId="26" fillId="33" borderId="14" xfId="63" applyNumberFormat="1" applyFont="1" applyFill="1" applyBorder="1" applyAlignment="1">
      <alignment horizontal="right" wrapText="1"/>
      <protection/>
    </xf>
    <xf numFmtId="9" fontId="27" fillId="0" borderId="15" xfId="0" applyNumberFormat="1" applyFont="1" applyBorder="1" applyAlignment="1">
      <alignment/>
    </xf>
    <xf numFmtId="0" fontId="47" fillId="0" borderId="10" xfId="64" applyFont="1" applyBorder="1" applyAlignment="1">
      <alignment wrapText="1"/>
      <protection/>
    </xf>
    <xf numFmtId="0" fontId="47" fillId="0" borderId="12" xfId="64" applyFont="1" applyBorder="1" applyAlignment="1">
      <alignment horizontal="justify" wrapText="1"/>
      <protection/>
    </xf>
    <xf numFmtId="0" fontId="48" fillId="0" borderId="12" xfId="64" applyFont="1" applyBorder="1" applyAlignment="1">
      <alignment horizontal="justify" wrapText="1"/>
      <protection/>
    </xf>
    <xf numFmtId="0" fontId="1" fillId="0" borderId="12" xfId="51" applyBorder="1" applyAlignment="1" applyProtection="1">
      <alignment horizontal="justify" wrapText="1"/>
      <protection/>
    </xf>
    <xf numFmtId="1" fontId="48" fillId="33" borderId="12" xfId="64" applyNumberFormat="1" applyFont="1" applyFill="1" applyBorder="1" applyAlignment="1">
      <alignment horizontal="center" wrapText="1"/>
      <protection/>
    </xf>
    <xf numFmtId="6" fontId="23" fillId="33" borderId="13" xfId="63" applyNumberFormat="1" applyFont="1" applyFill="1" applyBorder="1" applyAlignment="1">
      <alignment horizontal="right" wrapText="1"/>
      <protection/>
    </xf>
    <xf numFmtId="6" fontId="27" fillId="0" borderId="13" xfId="0" applyNumberFormat="1" applyFont="1" applyBorder="1" applyAlignment="1">
      <alignment/>
    </xf>
    <xf numFmtId="9" fontId="27" fillId="0" borderId="26" xfId="0" applyNumberFormat="1" applyFont="1" applyBorder="1" applyAlignment="1">
      <alignment/>
    </xf>
    <xf numFmtId="0" fontId="30" fillId="0" borderId="25" xfId="64" applyFont="1" applyBorder="1" applyAlignment="1">
      <alignment horizontal="left" vertical="top" wrapText="1"/>
      <protection/>
    </xf>
    <xf numFmtId="0" fontId="30" fillId="0" borderId="13" xfId="64" applyFont="1" applyBorder="1" applyAlignment="1">
      <alignment horizontal="left" vertical="top" wrapText="1"/>
      <protection/>
    </xf>
    <xf numFmtId="0" fontId="30" fillId="0" borderId="26" xfId="64" applyFont="1" applyBorder="1" applyAlignment="1">
      <alignment horizontal="left" vertical="top" wrapText="1"/>
      <protection/>
    </xf>
    <xf numFmtId="0" fontId="26" fillId="35" borderId="27" xfId="63" applyFont="1" applyFill="1" applyBorder="1" applyAlignment="1">
      <alignment horizontal="center"/>
      <protection/>
    </xf>
    <xf numFmtId="0" fontId="26" fillId="35" borderId="28" xfId="63" applyFont="1" applyFill="1" applyBorder="1" applyAlignment="1">
      <alignment horizontal="center"/>
      <protection/>
    </xf>
    <xf numFmtId="0" fontId="47" fillId="34" borderId="29" xfId="64" applyFont="1" applyFill="1" applyBorder="1" applyAlignment="1">
      <alignment horizontal="center"/>
      <protection/>
    </xf>
    <xf numFmtId="0" fontId="47" fillId="34" borderId="23" xfId="64" applyFont="1" applyFill="1" applyBorder="1" applyAlignment="1">
      <alignment horizontal="center"/>
      <protection/>
    </xf>
    <xf numFmtId="0" fontId="27" fillId="34" borderId="12" xfId="0" applyFont="1" applyFill="1" applyBorder="1" applyAlignment="1">
      <alignment horizontal="center"/>
    </xf>
    <xf numFmtId="0" fontId="49" fillId="36" borderId="30" xfId="64" applyFont="1" applyFill="1" applyBorder="1" applyAlignment="1">
      <alignment horizontal="center" wrapText="1"/>
      <protection/>
    </xf>
    <xf numFmtId="0" fontId="49" fillId="36" borderId="31" xfId="64" applyFont="1" applyFill="1" applyBorder="1" applyAlignment="1">
      <alignment horizontal="center" wrapText="1"/>
      <protection/>
    </xf>
    <xf numFmtId="0" fontId="49" fillId="36" borderId="32" xfId="64" applyFont="1" applyFill="1" applyBorder="1" applyAlignment="1">
      <alignment horizontal="center" wrapText="1"/>
      <protection/>
    </xf>
    <xf numFmtId="0" fontId="30" fillId="0" borderId="33" xfId="64" applyFont="1" applyBorder="1" applyAlignment="1">
      <alignment horizontal="left" wrapText="1"/>
      <protection/>
    </xf>
    <xf numFmtId="0" fontId="30" fillId="0" borderId="12" xfId="64" applyFont="1" applyBorder="1" applyAlignment="1">
      <alignment horizontal="left" wrapText="1"/>
      <protection/>
    </xf>
    <xf numFmtId="0" fontId="30" fillId="0" borderId="17" xfId="64" applyFont="1" applyBorder="1" applyAlignment="1">
      <alignment horizontal="left" wrapText="1"/>
      <protection/>
    </xf>
    <xf numFmtId="0" fontId="30" fillId="0" borderId="34" xfId="64" applyFont="1" applyBorder="1" applyAlignment="1">
      <alignment horizontal="left" wrapText="1"/>
      <protection/>
    </xf>
    <xf numFmtId="0" fontId="30" fillId="0" borderId="10" xfId="64" applyFont="1" applyBorder="1" applyAlignment="1">
      <alignment horizontal="left" wrapText="1"/>
      <protection/>
    </xf>
    <xf numFmtId="0" fontId="30" fillId="0" borderId="18" xfId="64" applyFont="1" applyBorder="1" applyAlignment="1">
      <alignment horizontal="left" wrapText="1"/>
      <protection/>
    </xf>
    <xf numFmtId="0" fontId="47" fillId="0" borderId="33" xfId="64" applyFont="1" applyBorder="1" applyAlignment="1">
      <alignment horizontal="center" vertical="center" wrapText="1"/>
      <protection/>
    </xf>
    <xf numFmtId="0" fontId="47" fillId="0" borderId="34" xfId="64" applyFont="1" applyBorder="1" applyAlignment="1">
      <alignment horizontal="center" vertical="center" wrapText="1"/>
      <protection/>
    </xf>
    <xf numFmtId="0" fontId="47" fillId="0" borderId="25" xfId="64" applyFont="1" applyBorder="1" applyAlignment="1">
      <alignment horizontal="center" vertical="center" wrapText="1"/>
      <protection/>
    </xf>
    <xf numFmtId="0" fontId="27" fillId="34" borderId="12" xfId="63" applyFont="1" applyFill="1" applyBorder="1" applyAlignment="1">
      <alignment horizontal="center" wrapText="1"/>
      <protection/>
    </xf>
    <xf numFmtId="0" fontId="27" fillId="34" borderId="19" xfId="63" applyFont="1" applyFill="1" applyBorder="1" applyAlignment="1">
      <alignment horizontal="center"/>
      <protection/>
    </xf>
    <xf numFmtId="0" fontId="27" fillId="34" borderId="17" xfId="63" applyFont="1" applyFill="1" applyBorder="1" applyAlignment="1">
      <alignment horizontal="center" wrapText="1"/>
      <protection/>
    </xf>
    <xf numFmtId="0" fontId="27" fillId="34" borderId="20" xfId="63" applyFont="1" applyFill="1" applyBorder="1" applyAlignment="1">
      <alignment horizontal="center"/>
      <protection/>
    </xf>
    <xf numFmtId="0" fontId="47" fillId="34" borderId="33" xfId="64" applyFont="1" applyFill="1" applyBorder="1" applyAlignment="1">
      <alignment horizontal="center"/>
      <protection/>
    </xf>
    <xf numFmtId="0" fontId="47" fillId="34" borderId="22" xfId="64" applyFont="1" applyFill="1" applyBorder="1" applyAlignment="1">
      <alignment horizontal="center"/>
      <protection/>
    </xf>
    <xf numFmtId="0" fontId="47" fillId="34" borderId="12" xfId="64" applyFont="1" applyFill="1" applyBorder="1" applyAlignment="1">
      <alignment horizontal="center"/>
      <protection/>
    </xf>
    <xf numFmtId="0" fontId="47" fillId="34" borderId="19" xfId="64" applyFont="1" applyFill="1" applyBorder="1" applyAlignment="1">
      <alignment horizontal="center"/>
      <protection/>
    </xf>
    <xf numFmtId="0" fontId="47" fillId="34" borderId="17" xfId="64" applyFont="1" applyFill="1" applyBorder="1" applyAlignment="1">
      <alignment horizontal="center"/>
      <protection/>
    </xf>
    <xf numFmtId="0" fontId="27" fillId="34" borderId="33" xfId="0" applyFont="1" applyFill="1" applyBorder="1" applyAlignment="1">
      <alignment horizontal="center"/>
    </xf>
    <xf numFmtId="0" fontId="47" fillId="0" borderId="10" xfId="64" applyFont="1" applyBorder="1" applyAlignment="1">
      <alignment horizontal="left" wrapText="1"/>
      <protection/>
    </xf>
    <xf numFmtId="0" fontId="47" fillId="0" borderId="35" xfId="64" applyFont="1" applyBorder="1" applyAlignment="1">
      <alignment horizontal="justify" vertical="center" wrapText="1"/>
      <protection/>
    </xf>
    <xf numFmtId="0" fontId="47" fillId="0" borderId="36" xfId="64" applyFont="1" applyBorder="1" applyAlignment="1">
      <alignment horizontal="justify" vertical="center" wrapText="1"/>
      <protection/>
    </xf>
    <xf numFmtId="0" fontId="27" fillId="34" borderId="37" xfId="0" applyFont="1" applyFill="1" applyBorder="1" applyAlignment="1">
      <alignment horizontal="center"/>
    </xf>
    <xf numFmtId="0" fontId="27" fillId="34" borderId="37" xfId="63" applyFont="1" applyFill="1" applyBorder="1" applyAlignment="1">
      <alignment horizontal="center" wrapText="1"/>
      <protection/>
    </xf>
    <xf numFmtId="0" fontId="30" fillId="0" borderId="38" xfId="64" applyFont="1" applyBorder="1" applyAlignment="1">
      <alignment horizontal="left" vertical="top" wrapText="1"/>
      <protection/>
    </xf>
    <xf numFmtId="0" fontId="30" fillId="0" borderId="39" xfId="64" applyFont="1" applyBorder="1" applyAlignment="1">
      <alignment horizontal="left" vertical="top" wrapText="1"/>
      <protection/>
    </xf>
    <xf numFmtId="0" fontId="30" fillId="0" borderId="40" xfId="64" applyFont="1" applyBorder="1" applyAlignment="1">
      <alignment horizontal="left" vertical="top" wrapText="1"/>
      <protection/>
    </xf>
    <xf numFmtId="0" fontId="27" fillId="34" borderId="41" xfId="63" applyFont="1" applyFill="1" applyBorder="1" applyAlignment="1">
      <alignment horizontal="center" wrapText="1"/>
      <protection/>
    </xf>
    <xf numFmtId="0" fontId="47" fillId="34" borderId="36" xfId="64" applyFont="1" applyFill="1" applyBorder="1" applyAlignment="1">
      <alignment horizontal="center"/>
      <protection/>
    </xf>
    <xf numFmtId="0" fontId="47" fillId="34" borderId="37" xfId="64" applyFont="1" applyFill="1" applyBorder="1" applyAlignment="1">
      <alignment horizontal="center"/>
      <protection/>
    </xf>
    <xf numFmtId="0" fontId="47" fillId="34" borderId="42" xfId="64" applyFont="1" applyFill="1" applyBorder="1" applyAlignment="1">
      <alignment horizontal="center"/>
      <protection/>
    </xf>
    <xf numFmtId="0" fontId="47" fillId="34" borderId="41" xfId="64" applyFont="1" applyFill="1" applyBorder="1" applyAlignment="1">
      <alignment horizontal="center"/>
      <protection/>
    </xf>
    <xf numFmtId="0" fontId="27" fillId="34" borderId="36" xfId="0" applyFont="1" applyFill="1" applyBorder="1" applyAlignment="1">
      <alignment horizontal="center"/>
    </xf>
    <xf numFmtId="0" fontId="3" fillId="34" borderId="37" xfId="0" applyFont="1" applyFill="1" applyBorder="1" applyAlignment="1">
      <alignment horizontal="center"/>
    </xf>
    <xf numFmtId="0" fontId="3" fillId="34" borderId="36" xfId="0" applyFont="1" applyFill="1" applyBorder="1" applyAlignment="1">
      <alignment horizontal="center"/>
    </xf>
    <xf numFmtId="0" fontId="26" fillId="35" borderId="43" xfId="63" applyFont="1" applyFill="1" applyBorder="1" applyAlignment="1">
      <alignment horizontal="center"/>
      <protection/>
    </xf>
    <xf numFmtId="0" fontId="26" fillId="35" borderId="44" xfId="63" applyFont="1" applyFill="1" applyBorder="1" applyAlignment="1">
      <alignment horizontal="center"/>
      <protection/>
    </xf>
    <xf numFmtId="0" fontId="26" fillId="35" borderId="45" xfId="63" applyFont="1" applyFill="1" applyBorder="1" applyAlignment="1">
      <alignment horizontal="center"/>
      <protection/>
    </xf>
    <xf numFmtId="0" fontId="30" fillId="0" borderId="34" xfId="64" applyFont="1" applyBorder="1" applyAlignment="1">
      <alignment horizontal="left" vertical="top" wrapText="1"/>
      <protection/>
    </xf>
    <xf numFmtId="0" fontId="30" fillId="0" borderId="10" xfId="64" applyFont="1" applyBorder="1" applyAlignment="1">
      <alignment horizontal="left" vertical="top" wrapText="1"/>
      <protection/>
    </xf>
    <xf numFmtId="0" fontId="30" fillId="0" borderId="18" xfId="64" applyFont="1" applyBorder="1" applyAlignment="1">
      <alignment horizontal="left" vertical="top" wrapText="1"/>
      <protection/>
    </xf>
    <xf numFmtId="0" fontId="47" fillId="0" borderId="46" xfId="64" applyFont="1" applyBorder="1" applyAlignment="1">
      <alignment horizontal="justify" vertical="center" wrapText="1"/>
      <protection/>
    </xf>
    <xf numFmtId="0" fontId="47" fillId="0" borderId="47" xfId="64" applyFont="1" applyBorder="1" applyAlignment="1">
      <alignment horizontal="center" vertical="center" wrapText="1"/>
      <protection/>
    </xf>
    <xf numFmtId="0" fontId="48" fillId="0" borderId="12" xfId="64" applyFont="1" applyBorder="1" applyAlignment="1">
      <alignment horizontal="center" wrapText="1"/>
      <protection/>
    </xf>
    <xf numFmtId="0" fontId="48" fillId="33" borderId="12" xfId="64" applyFont="1" applyFill="1" applyBorder="1" applyAlignment="1">
      <alignment horizontal="right" wrapText="1"/>
      <protection/>
    </xf>
    <xf numFmtId="0" fontId="47" fillId="0" borderId="48" xfId="64" applyFont="1" applyBorder="1" applyAlignment="1">
      <alignment horizontal="center" vertical="center" wrapText="1"/>
      <protection/>
    </xf>
    <xf numFmtId="0" fontId="47" fillId="0" borderId="37" xfId="64" applyFont="1" applyBorder="1" applyAlignment="1">
      <alignment horizontal="center" vertical="center" wrapText="1"/>
      <protection/>
    </xf>
    <xf numFmtId="0" fontId="48" fillId="0" borderId="19" xfId="64" applyFont="1" applyBorder="1" applyAlignment="1">
      <alignment horizontal="justify" wrapText="1"/>
      <protection/>
    </xf>
    <xf numFmtId="0" fontId="48" fillId="0" borderId="19" xfId="64" applyFont="1" applyBorder="1" applyAlignment="1" quotePrefix="1">
      <alignment horizontal="center" wrapText="1"/>
      <protection/>
    </xf>
    <xf numFmtId="0" fontId="48" fillId="33" borderId="19" xfId="64" applyFont="1" applyFill="1" applyBorder="1" applyAlignment="1">
      <alignment horizontal="right"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Euro 3" xfId="47"/>
    <cellStyle name="Euro 3 2" xfId="48"/>
    <cellStyle name="Euro 4" xfId="49"/>
    <cellStyle name="Euro 4 2" xfId="50"/>
    <cellStyle name="Hyperlink" xfId="51"/>
    <cellStyle name="Hipervínculo 2" xfId="52"/>
    <cellStyle name="Followed Hyperlink" xfId="53"/>
    <cellStyle name="Incorrecto" xfId="54"/>
    <cellStyle name="Comma" xfId="55"/>
    <cellStyle name="Comma [0]" xfId="56"/>
    <cellStyle name="Millares 2" xfId="57"/>
    <cellStyle name="Millares 2 2" xfId="58"/>
    <cellStyle name="Millares 3" xfId="59"/>
    <cellStyle name="Currency" xfId="60"/>
    <cellStyle name="Currency [0]" xfId="61"/>
    <cellStyle name="Neutral" xfId="62"/>
    <cellStyle name="Normal 2" xfId="63"/>
    <cellStyle name="Normal 3" xfId="64"/>
    <cellStyle name="Notas" xfId="65"/>
    <cellStyle name="Percent" xfId="66"/>
    <cellStyle name="Porcentaje 2" xfId="67"/>
    <cellStyle name="Porcentaje 3"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1962150</xdr:colOff>
      <xdr:row>6</xdr:row>
      <xdr:rowOff>857250</xdr:rowOff>
    </xdr:from>
    <xdr:to>
      <xdr:col>3</xdr:col>
      <xdr:colOff>704850</xdr:colOff>
      <xdr:row>9</xdr:row>
      <xdr:rowOff>247650</xdr:rowOff>
    </xdr:to>
    <xdr:sp>
      <xdr:nvSpPr>
        <xdr:cNvPr id="1" name="2 Llamada de flecha hacia abajo"/>
        <xdr:cNvSpPr>
          <a:spLocks/>
        </xdr:cNvSpPr>
      </xdr:nvSpPr>
      <xdr:spPr>
        <a:xfrm>
          <a:off x="5305425" y="3476625"/>
          <a:ext cx="1181100" cy="1047750"/>
        </a:xfrm>
        <a:prstGeom prst="downArrowCallout">
          <a:avLst>
            <a:gd name="adj1" fmla="val 7898"/>
            <a:gd name="adj2" fmla="val -10310"/>
            <a:gd name="adj3" fmla="val 28125"/>
            <a:gd name="adj4" fmla="val -1754"/>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57150</xdr:colOff>
      <xdr:row>0</xdr:row>
      <xdr:rowOff>76200</xdr:rowOff>
    </xdr:from>
    <xdr:to>
      <xdr:col>0</xdr:col>
      <xdr:colOff>628650</xdr:colOff>
      <xdr:row>0</xdr:row>
      <xdr:rowOff>523875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57150" y="76200"/>
          <a:ext cx="571500" cy="447675"/>
        </a:xfrm>
        <a:prstGeom prst="rect">
          <a:avLst/>
        </a:prstGeom>
        <a:noFill/>
        <a:ln w="9525" cmpd="sng">
          <a:noFill/>
        </a:ln>
      </xdr:spPr>
    </xdr:pic>
    <xdr:clientData/>
  </xdr:twoCellAnchor>
  <xdr:twoCellAnchor>
    <xdr:from>
      <xdr:col>22</xdr:col>
      <xdr:colOff>180975</xdr:colOff>
      <xdr:row>0</xdr:row>
      <xdr:rowOff>47625</xdr:rowOff>
    </xdr:from>
    <xdr:to>
      <xdr:col>22</xdr:col>
      <xdr:colOff>742950</xdr:colOff>
      <xdr:row>0</xdr:row>
      <xdr:rowOff>523875</xdr:rowOff>
    </xdr:to>
    <xdr:pic>
      <xdr:nvPicPr>
        <xdr:cNvPr id="3" name="3 Imagen" descr="bandera mariquita"/>
        <xdr:cNvPicPr preferRelativeResize="1">
          <a:picLocks noChangeAspect="1"/>
        </xdr:cNvPicPr>
      </xdr:nvPicPr>
      <xdr:blipFill>
        <a:blip r:embed="rId2"/>
        <a:stretch>
          <a:fillRect/>
        </a:stretch>
      </xdr:blipFill>
      <xdr:spPr>
        <a:xfrm>
          <a:off x="19354800" y="47625"/>
          <a:ext cx="561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0</xdr:col>
      <xdr:colOff>628650</xdr:colOff>
      <xdr:row>0</xdr:row>
      <xdr:rowOff>523875</xdr:rowOff>
    </xdr:to>
    <xdr:pic>
      <xdr:nvPicPr>
        <xdr:cNvPr id="1" name="Imagen 1" descr="C:\Users\RONAL GONZALEZ\Desktop\escudo de armas.jpg"/>
        <xdr:cNvPicPr preferRelativeResize="1">
          <a:picLocks noChangeAspect="1"/>
        </xdr:cNvPicPr>
      </xdr:nvPicPr>
      <xdr:blipFill>
        <a:blip r:embed="rId1"/>
        <a:stretch>
          <a:fillRect/>
        </a:stretch>
      </xdr:blipFill>
      <xdr:spPr>
        <a:xfrm>
          <a:off x="57150" y="76200"/>
          <a:ext cx="571500" cy="447675"/>
        </a:xfrm>
        <a:prstGeom prst="rect">
          <a:avLst/>
        </a:prstGeom>
        <a:noFill/>
        <a:ln w="9525" cmpd="sng">
          <a:noFill/>
        </a:ln>
      </xdr:spPr>
    </xdr:pic>
    <xdr:clientData/>
  </xdr:twoCellAnchor>
  <xdr:twoCellAnchor>
    <xdr:from>
      <xdr:col>22</xdr:col>
      <xdr:colOff>180975</xdr:colOff>
      <xdr:row>0</xdr:row>
      <xdr:rowOff>47625</xdr:rowOff>
    </xdr:from>
    <xdr:to>
      <xdr:col>22</xdr:col>
      <xdr:colOff>742950</xdr:colOff>
      <xdr:row>0</xdr:row>
      <xdr:rowOff>523875</xdr:rowOff>
    </xdr:to>
    <xdr:pic>
      <xdr:nvPicPr>
        <xdr:cNvPr id="2" name="3 Imagen" descr="bandera mariquita"/>
        <xdr:cNvPicPr preferRelativeResize="1">
          <a:picLocks noChangeAspect="1"/>
        </xdr:cNvPicPr>
      </xdr:nvPicPr>
      <xdr:blipFill>
        <a:blip r:embed="rId2"/>
        <a:stretch>
          <a:fillRect/>
        </a:stretch>
      </xdr:blipFill>
      <xdr:spPr>
        <a:xfrm>
          <a:off x="17526000" y="47625"/>
          <a:ext cx="561975" cy="476250"/>
        </a:xfrm>
        <a:prstGeom prst="rect">
          <a:avLst/>
        </a:prstGeom>
        <a:noFill/>
        <a:ln w="9525" cmpd="sng">
          <a:noFill/>
        </a:ln>
      </xdr:spPr>
    </xdr:pic>
    <xdr:clientData/>
  </xdr:twoCellAnchor>
  <xdr:twoCellAnchor>
    <xdr:from>
      <xdr:col>2</xdr:col>
      <xdr:colOff>1647825</xdr:colOff>
      <xdr:row>6</xdr:row>
      <xdr:rowOff>847725</xdr:rowOff>
    </xdr:from>
    <xdr:to>
      <xdr:col>3</xdr:col>
      <xdr:colOff>638175</xdr:colOff>
      <xdr:row>9</xdr:row>
      <xdr:rowOff>123825</xdr:rowOff>
    </xdr:to>
    <xdr:sp>
      <xdr:nvSpPr>
        <xdr:cNvPr id="3" name="4 Llamada de flecha hacia abajo"/>
        <xdr:cNvSpPr>
          <a:spLocks/>
        </xdr:cNvSpPr>
      </xdr:nvSpPr>
      <xdr:spPr>
        <a:xfrm>
          <a:off x="5581650" y="3190875"/>
          <a:ext cx="1114425" cy="1047750"/>
        </a:xfrm>
        <a:prstGeom prst="downArrowCallout">
          <a:avLst>
            <a:gd name="adj1" fmla="val 7898"/>
            <a:gd name="adj2" fmla="val -10310"/>
            <a:gd name="adj3" fmla="val 28125"/>
            <a:gd name="adj4" fmla="val -1754"/>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6</xdr:row>
      <xdr:rowOff>819150</xdr:rowOff>
    </xdr:from>
    <xdr:to>
      <xdr:col>3</xdr:col>
      <xdr:colOff>676275</xdr:colOff>
      <xdr:row>9</xdr:row>
      <xdr:rowOff>171450</xdr:rowOff>
    </xdr:to>
    <xdr:sp>
      <xdr:nvSpPr>
        <xdr:cNvPr id="1" name="2 Llamada de flecha hacia abajo"/>
        <xdr:cNvSpPr>
          <a:spLocks/>
        </xdr:cNvSpPr>
      </xdr:nvSpPr>
      <xdr:spPr>
        <a:xfrm>
          <a:off x="4543425" y="2990850"/>
          <a:ext cx="1171575" cy="1152525"/>
        </a:xfrm>
        <a:prstGeom prst="downArrowCallout">
          <a:avLst>
            <a:gd name="adj1" fmla="val 7898"/>
            <a:gd name="adj2" fmla="val -10819"/>
            <a:gd name="adj3" fmla="val 28125"/>
            <a:gd name="adj4" fmla="val -1837"/>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57150</xdr:colOff>
      <xdr:row>0</xdr:row>
      <xdr:rowOff>76200</xdr:rowOff>
    </xdr:from>
    <xdr:to>
      <xdr:col>0</xdr:col>
      <xdr:colOff>628650</xdr:colOff>
      <xdr:row>0</xdr:row>
      <xdr:rowOff>523875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57150" y="76200"/>
          <a:ext cx="571500" cy="447675"/>
        </a:xfrm>
        <a:prstGeom prst="rect">
          <a:avLst/>
        </a:prstGeom>
        <a:noFill/>
        <a:ln w="9525" cmpd="sng">
          <a:noFill/>
        </a:ln>
      </xdr:spPr>
    </xdr:pic>
    <xdr:clientData/>
  </xdr:twoCellAnchor>
  <xdr:twoCellAnchor>
    <xdr:from>
      <xdr:col>22</xdr:col>
      <xdr:colOff>114300</xdr:colOff>
      <xdr:row>0</xdr:row>
      <xdr:rowOff>47625</xdr:rowOff>
    </xdr:from>
    <xdr:to>
      <xdr:col>22</xdr:col>
      <xdr:colOff>714375</xdr:colOff>
      <xdr:row>0</xdr:row>
      <xdr:rowOff>523875</xdr:rowOff>
    </xdr:to>
    <xdr:pic>
      <xdr:nvPicPr>
        <xdr:cNvPr id="3" name="3 Imagen" descr="bandera mariquita"/>
        <xdr:cNvPicPr preferRelativeResize="1">
          <a:picLocks noChangeAspect="1"/>
        </xdr:cNvPicPr>
      </xdr:nvPicPr>
      <xdr:blipFill>
        <a:blip r:embed="rId2"/>
        <a:stretch>
          <a:fillRect/>
        </a:stretch>
      </xdr:blipFill>
      <xdr:spPr>
        <a:xfrm>
          <a:off x="16706850" y="47625"/>
          <a:ext cx="6000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jsoto\inalcec\INALCEC\D-F\FINANZAS\PRES98\PRESUP~1\D-F\FINANZAS\PRES97\PRES97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oa_intranet\sgestion\Empresas\a)bogota\B\Bo\Bol\Bolsa\Bolsa%20de%20Valores%20de%20Colombia\Compensaci&#243;n%20variable\Libro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2\Tablero%20de%20contro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4\Tablero%20de%20control%202004%20EM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97"/>
      <sheetName val="tarif consult externos"/>
      <sheetName val="PARAMETROS"/>
      <sheetName val="CONSOLIDADO FACTUR"/>
      <sheetName val="PRES. INGRESOS 199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T Y EGRESOS REAL"/>
      <sheetName val="Hoja1"/>
      <sheetName val="GRAF FONDO SOCI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Crec mercado"/>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Plan exp"/>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icadores%20de%20gesti&#65533;n\Eje%20gobierno\Desarrollo%20institucional\Frentes%20de%20seguridad.xls" TargetMode="External" /><Relationship Id="rId2" Type="http://schemas.openxmlformats.org/officeDocument/2006/relationships/hyperlink" Target="Indicadores%20de%20gesti&#65533;n\Eje%20gobierno\Desarrollo%20institucional\C&#65533;maras%20instaladas.xls" TargetMode="External" /><Relationship Id="rId3" Type="http://schemas.openxmlformats.org/officeDocument/2006/relationships/hyperlink" Target="Indicadores%20de%20gesti&#65533;n\Eje%20gobierno\Desarrollo%20institucional\Areas%20y%20bienes%20p&#65533;blicos.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39"/>
  <sheetViews>
    <sheetView showGridLines="0" zoomScalePageLayoutView="0" workbookViewId="0" topLeftCell="A24">
      <selection activeCell="I37" sqref="I37"/>
    </sheetView>
  </sheetViews>
  <sheetFormatPr defaultColWidth="11.421875" defaultRowHeight="12.75"/>
  <cols>
    <col min="1" max="1" width="20.140625" style="0" bestFit="1" customWidth="1"/>
    <col min="2" max="2" width="30.00390625" style="0" bestFit="1" customWidth="1"/>
    <col min="3" max="3" width="36.57421875" style="0" customWidth="1"/>
    <col min="4" max="4" width="14.57421875" style="0" bestFit="1" customWidth="1"/>
    <col min="5" max="6" width="13.28125" style="0" bestFit="1" customWidth="1"/>
    <col min="7" max="7" width="4.8515625" style="0" bestFit="1" customWidth="1"/>
    <col min="8" max="8" width="13.28125" style="0" bestFit="1" customWidth="1"/>
    <col min="9" max="9" width="4.8515625" style="0" bestFit="1" customWidth="1"/>
    <col min="10" max="10" width="13.28125" style="0" bestFit="1" customWidth="1"/>
    <col min="11" max="11" width="5.140625" style="0" bestFit="1" customWidth="1"/>
    <col min="12" max="12" width="13.28125" style="0" bestFit="1" customWidth="1"/>
    <col min="13" max="13" width="13.00390625" style="0" bestFit="1" customWidth="1"/>
    <col min="14" max="14" width="5.140625" style="0" bestFit="1" customWidth="1"/>
    <col min="15" max="15" width="12.00390625" style="0" bestFit="1" customWidth="1"/>
    <col min="16" max="16" width="13.00390625" style="0" bestFit="1" customWidth="1"/>
    <col min="17" max="17" width="5.140625" style="0" bestFit="1" customWidth="1"/>
    <col min="18" max="18" width="12.00390625" style="0" bestFit="1" customWidth="1"/>
    <col min="19" max="19" width="13.00390625" style="0" bestFit="1" customWidth="1"/>
    <col min="20" max="20" width="5.140625" style="0" bestFit="1" customWidth="1"/>
    <col min="21" max="21" width="12.00390625" style="0" bestFit="1" customWidth="1"/>
    <col min="22" max="22" width="14.57421875" style="0" bestFit="1" customWidth="1"/>
    <col min="23" max="23" width="11.8515625" style="0" bestFit="1" customWidth="1"/>
  </cols>
  <sheetData>
    <row r="1" spans="1:23" ht="45" customHeight="1" thickBot="1">
      <c r="A1" s="79" t="s">
        <v>48</v>
      </c>
      <c r="B1" s="80"/>
      <c r="C1" s="80"/>
      <c r="D1" s="80"/>
      <c r="E1" s="80"/>
      <c r="F1" s="80"/>
      <c r="G1" s="80"/>
      <c r="H1" s="80"/>
      <c r="I1" s="80"/>
      <c r="J1" s="80"/>
      <c r="K1" s="80"/>
      <c r="L1" s="80"/>
      <c r="M1" s="80"/>
      <c r="N1" s="80"/>
      <c r="O1" s="80"/>
      <c r="P1" s="80"/>
      <c r="Q1" s="80"/>
      <c r="R1" s="80"/>
      <c r="S1" s="80"/>
      <c r="T1" s="80"/>
      <c r="U1" s="80"/>
      <c r="V1" s="80"/>
      <c r="W1" s="81"/>
    </row>
    <row r="2" spans="1:23" s="1" customFormat="1" ht="15" customHeight="1">
      <c r="A2" s="82" t="s">
        <v>61</v>
      </c>
      <c r="B2" s="83"/>
      <c r="C2" s="83"/>
      <c r="D2" s="83"/>
      <c r="E2" s="83"/>
      <c r="F2" s="83"/>
      <c r="G2" s="83"/>
      <c r="H2" s="83"/>
      <c r="I2" s="83"/>
      <c r="J2" s="83"/>
      <c r="K2" s="83"/>
      <c r="L2" s="83"/>
      <c r="M2" s="83"/>
      <c r="N2" s="83"/>
      <c r="O2" s="83"/>
      <c r="P2" s="83"/>
      <c r="Q2" s="83"/>
      <c r="R2" s="83"/>
      <c r="S2" s="83"/>
      <c r="T2" s="83"/>
      <c r="U2" s="83"/>
      <c r="V2" s="83"/>
      <c r="W2" s="84"/>
    </row>
    <row r="3" spans="1:23" s="1" customFormat="1" ht="15" customHeight="1">
      <c r="A3" s="85" t="s">
        <v>23</v>
      </c>
      <c r="B3" s="86"/>
      <c r="C3" s="86"/>
      <c r="D3" s="86"/>
      <c r="E3" s="86"/>
      <c r="F3" s="86"/>
      <c r="G3" s="86"/>
      <c r="H3" s="86"/>
      <c r="I3" s="86"/>
      <c r="J3" s="86"/>
      <c r="K3" s="86"/>
      <c r="L3" s="86"/>
      <c r="M3" s="86"/>
      <c r="N3" s="86"/>
      <c r="O3" s="86"/>
      <c r="P3" s="86"/>
      <c r="Q3" s="86"/>
      <c r="R3" s="86"/>
      <c r="S3" s="86"/>
      <c r="T3" s="86"/>
      <c r="U3" s="86"/>
      <c r="V3" s="86"/>
      <c r="W3" s="87"/>
    </row>
    <row r="4" spans="1:23" s="1" customFormat="1" ht="15" customHeight="1">
      <c r="A4" s="85" t="s">
        <v>64</v>
      </c>
      <c r="B4" s="86"/>
      <c r="C4" s="86"/>
      <c r="D4" s="86"/>
      <c r="E4" s="86"/>
      <c r="F4" s="86"/>
      <c r="G4" s="86"/>
      <c r="H4" s="86"/>
      <c r="I4" s="86"/>
      <c r="J4" s="86"/>
      <c r="K4" s="86"/>
      <c r="L4" s="86"/>
      <c r="M4" s="86"/>
      <c r="N4" s="86"/>
      <c r="O4" s="86"/>
      <c r="P4" s="86"/>
      <c r="Q4" s="86"/>
      <c r="R4" s="86"/>
      <c r="S4" s="86"/>
      <c r="T4" s="86"/>
      <c r="U4" s="86"/>
      <c r="V4" s="86"/>
      <c r="W4" s="87"/>
    </row>
    <row r="5" spans="1:23" s="1" customFormat="1" ht="15" customHeight="1">
      <c r="A5" s="85" t="s">
        <v>25</v>
      </c>
      <c r="B5" s="86"/>
      <c r="C5" s="86"/>
      <c r="D5" s="86"/>
      <c r="E5" s="86"/>
      <c r="F5" s="86"/>
      <c r="G5" s="86"/>
      <c r="H5" s="86"/>
      <c r="I5" s="86"/>
      <c r="J5" s="86"/>
      <c r="K5" s="86"/>
      <c r="L5" s="86"/>
      <c r="M5" s="86"/>
      <c r="N5" s="86"/>
      <c r="O5" s="86"/>
      <c r="P5" s="86"/>
      <c r="Q5" s="86"/>
      <c r="R5" s="86"/>
      <c r="S5" s="86"/>
      <c r="T5" s="86"/>
      <c r="U5" s="86"/>
      <c r="V5" s="86"/>
      <c r="W5" s="87"/>
    </row>
    <row r="6" spans="1:23" ht="101.25" customHeight="1">
      <c r="A6" s="85" t="s">
        <v>74</v>
      </c>
      <c r="B6" s="86"/>
      <c r="C6" s="86"/>
      <c r="D6" s="86"/>
      <c r="E6" s="86"/>
      <c r="F6" s="86"/>
      <c r="G6" s="86"/>
      <c r="H6" s="86"/>
      <c r="I6" s="86"/>
      <c r="J6" s="86"/>
      <c r="K6" s="86"/>
      <c r="L6" s="86"/>
      <c r="M6" s="86"/>
      <c r="N6" s="86"/>
      <c r="O6" s="86"/>
      <c r="P6" s="86"/>
      <c r="Q6" s="86"/>
      <c r="R6" s="86"/>
      <c r="S6" s="86"/>
      <c r="T6" s="86"/>
      <c r="U6" s="86"/>
      <c r="V6" s="86"/>
      <c r="W6" s="87"/>
    </row>
    <row r="7" spans="1:23" ht="86.25" customHeight="1" thickBot="1">
      <c r="A7" s="71" t="s">
        <v>55</v>
      </c>
      <c r="B7" s="72"/>
      <c r="C7" s="72"/>
      <c r="D7" s="72"/>
      <c r="E7" s="72"/>
      <c r="F7" s="72"/>
      <c r="G7" s="72"/>
      <c r="H7" s="72"/>
      <c r="I7" s="72"/>
      <c r="J7" s="72"/>
      <c r="K7" s="72"/>
      <c r="L7" s="72"/>
      <c r="M7" s="72"/>
      <c r="N7" s="72"/>
      <c r="O7" s="72"/>
      <c r="P7" s="72"/>
      <c r="Q7" s="72"/>
      <c r="R7" s="72"/>
      <c r="S7" s="72"/>
      <c r="T7" s="72"/>
      <c r="U7" s="72"/>
      <c r="V7" s="72"/>
      <c r="W7" s="73"/>
    </row>
    <row r="8" spans="1:23" s="9" customFormat="1" ht="19.5" customHeight="1">
      <c r="A8" s="95" t="s">
        <v>0</v>
      </c>
      <c r="B8" s="97" t="s">
        <v>1</v>
      </c>
      <c r="C8" s="76" t="s">
        <v>2</v>
      </c>
      <c r="D8" s="95" t="s">
        <v>3</v>
      </c>
      <c r="E8" s="97"/>
      <c r="F8" s="97"/>
      <c r="G8" s="97"/>
      <c r="H8" s="97"/>
      <c r="I8" s="99"/>
      <c r="J8" s="100" t="s">
        <v>5</v>
      </c>
      <c r="K8" s="78"/>
      <c r="L8" s="78"/>
      <c r="M8" s="78" t="s">
        <v>6</v>
      </c>
      <c r="N8" s="78"/>
      <c r="O8" s="78"/>
      <c r="P8" s="78" t="s">
        <v>7</v>
      </c>
      <c r="Q8" s="78"/>
      <c r="R8" s="78"/>
      <c r="S8" s="78" t="s">
        <v>8</v>
      </c>
      <c r="T8" s="78"/>
      <c r="U8" s="78"/>
      <c r="V8" s="91" t="s">
        <v>11</v>
      </c>
      <c r="W8" s="93" t="s">
        <v>10</v>
      </c>
    </row>
    <row r="9" spans="1:23" s="9" customFormat="1" ht="24.75" customHeight="1" thickBot="1">
      <c r="A9" s="96"/>
      <c r="B9" s="98"/>
      <c r="C9" s="77"/>
      <c r="D9" s="58" t="s">
        <v>4</v>
      </c>
      <c r="E9" s="46" t="s">
        <v>20</v>
      </c>
      <c r="F9" s="59">
        <v>2012</v>
      </c>
      <c r="G9" s="59">
        <v>2013</v>
      </c>
      <c r="H9" s="59">
        <v>2014</v>
      </c>
      <c r="I9" s="48">
        <v>2015</v>
      </c>
      <c r="J9" s="49" t="s">
        <v>21</v>
      </c>
      <c r="K9" s="46" t="s">
        <v>65</v>
      </c>
      <c r="L9" s="46" t="s">
        <v>22</v>
      </c>
      <c r="M9" s="46" t="s">
        <v>21</v>
      </c>
      <c r="N9" s="46" t="s">
        <v>65</v>
      </c>
      <c r="O9" s="46" t="s">
        <v>22</v>
      </c>
      <c r="P9" s="46" t="s">
        <v>21</v>
      </c>
      <c r="Q9" s="46" t="s">
        <v>65</v>
      </c>
      <c r="R9" s="46" t="s">
        <v>22</v>
      </c>
      <c r="S9" s="46" t="s">
        <v>21</v>
      </c>
      <c r="T9" s="46" t="s">
        <v>65</v>
      </c>
      <c r="U9" s="46" t="s">
        <v>22</v>
      </c>
      <c r="V9" s="92"/>
      <c r="W9" s="94"/>
    </row>
    <row r="10" spans="1:23" s="9" customFormat="1" ht="96" customHeight="1">
      <c r="A10" s="88" t="s">
        <v>17</v>
      </c>
      <c r="B10" s="64" t="s">
        <v>13</v>
      </c>
      <c r="C10" s="65" t="s">
        <v>26</v>
      </c>
      <c r="D10" s="66" t="s">
        <v>13</v>
      </c>
      <c r="E10" s="67">
        <v>0</v>
      </c>
      <c r="F10" s="67">
        <v>20</v>
      </c>
      <c r="G10" s="67">
        <v>20</v>
      </c>
      <c r="H10" s="67">
        <v>20</v>
      </c>
      <c r="I10" s="67">
        <v>20</v>
      </c>
      <c r="J10" s="13">
        <v>0</v>
      </c>
      <c r="K10" s="13">
        <v>0</v>
      </c>
      <c r="L10" s="13">
        <v>6000000</v>
      </c>
      <c r="M10" s="13">
        <f>0*1.05</f>
        <v>0</v>
      </c>
      <c r="N10" s="13">
        <v>0</v>
      </c>
      <c r="O10" s="13">
        <f>+L10*1.05</f>
        <v>6300000</v>
      </c>
      <c r="P10" s="13">
        <v>0</v>
      </c>
      <c r="Q10" s="13">
        <v>0</v>
      </c>
      <c r="R10" s="13">
        <f>+O10*1.05</f>
        <v>6615000</v>
      </c>
      <c r="S10" s="13">
        <v>0</v>
      </c>
      <c r="T10" s="13">
        <v>0</v>
      </c>
      <c r="U10" s="13">
        <f>+R10*1.05</f>
        <v>6945750</v>
      </c>
      <c r="V10" s="31">
        <f aca="true" t="shared" si="0" ref="V10:V26">SUM(J10:U10)</f>
        <v>25860750</v>
      </c>
      <c r="W10" s="32">
        <f aca="true" t="shared" si="1" ref="W10:W26">+V10/$V$27</f>
        <v>0.018365344600983047</v>
      </c>
    </row>
    <row r="11" spans="1:23" s="9" customFormat="1" ht="25.5">
      <c r="A11" s="89"/>
      <c r="B11" s="28" t="s">
        <v>59</v>
      </c>
      <c r="C11" s="14" t="s">
        <v>16</v>
      </c>
      <c r="D11" s="42" t="s">
        <v>56</v>
      </c>
      <c r="E11" s="15">
        <v>0</v>
      </c>
      <c r="F11" s="15">
        <v>0</v>
      </c>
      <c r="G11" s="15">
        <v>5</v>
      </c>
      <c r="H11" s="15">
        <v>19</v>
      </c>
      <c r="I11" s="15">
        <v>20</v>
      </c>
      <c r="J11" s="29">
        <v>0</v>
      </c>
      <c r="K11" s="29">
        <v>0</v>
      </c>
      <c r="L11" s="29">
        <v>0</v>
      </c>
      <c r="M11" s="29">
        <v>0</v>
      </c>
      <c r="N11" s="29">
        <v>0</v>
      </c>
      <c r="O11" s="29">
        <f aca="true" t="shared" si="2" ref="O11:O19">+L11*1.05</f>
        <v>0</v>
      </c>
      <c r="P11" s="29">
        <v>0</v>
      </c>
      <c r="Q11" s="29">
        <v>0</v>
      </c>
      <c r="R11" s="29">
        <f aca="true" t="shared" si="3" ref="R11:R19">+O11*1.05</f>
        <v>0</v>
      </c>
      <c r="S11" s="29">
        <v>0</v>
      </c>
      <c r="T11" s="29">
        <v>0</v>
      </c>
      <c r="U11" s="29">
        <f aca="true" t="shared" si="4" ref="U11:U19">+R11*1.05</f>
        <v>0</v>
      </c>
      <c r="V11" s="33">
        <f t="shared" si="0"/>
        <v>0</v>
      </c>
      <c r="W11" s="34">
        <f t="shared" si="1"/>
        <v>0</v>
      </c>
    </row>
    <row r="12" spans="1:23" s="9" customFormat="1" ht="36">
      <c r="A12" s="89"/>
      <c r="B12" s="28" t="s">
        <v>12</v>
      </c>
      <c r="C12" s="14" t="s">
        <v>43</v>
      </c>
      <c r="D12" s="42" t="s">
        <v>57</v>
      </c>
      <c r="E12" s="15">
        <v>0</v>
      </c>
      <c r="F12" s="15">
        <v>6</v>
      </c>
      <c r="G12" s="15">
        <v>6</v>
      </c>
      <c r="H12" s="15">
        <v>6</v>
      </c>
      <c r="I12" s="15">
        <v>6</v>
      </c>
      <c r="J12" s="29">
        <v>0</v>
      </c>
      <c r="K12" s="29">
        <v>0</v>
      </c>
      <c r="L12" s="29">
        <v>0</v>
      </c>
      <c r="M12" s="29">
        <v>0</v>
      </c>
      <c r="N12" s="29">
        <v>0</v>
      </c>
      <c r="O12" s="29">
        <f t="shared" si="2"/>
        <v>0</v>
      </c>
      <c r="P12" s="29">
        <v>0</v>
      </c>
      <c r="Q12" s="29">
        <v>0</v>
      </c>
      <c r="R12" s="29">
        <f t="shared" si="3"/>
        <v>0</v>
      </c>
      <c r="S12" s="29">
        <v>0</v>
      </c>
      <c r="T12" s="29">
        <v>0</v>
      </c>
      <c r="U12" s="29">
        <f t="shared" si="4"/>
        <v>0</v>
      </c>
      <c r="V12" s="33">
        <f t="shared" si="0"/>
        <v>0</v>
      </c>
      <c r="W12" s="34">
        <f t="shared" si="1"/>
        <v>0</v>
      </c>
    </row>
    <row r="13" spans="1:23" s="9" customFormat="1" ht="62.25" customHeight="1">
      <c r="A13" s="89"/>
      <c r="B13" s="28" t="s">
        <v>76</v>
      </c>
      <c r="C13" s="14" t="s">
        <v>44</v>
      </c>
      <c r="D13" s="14" t="s">
        <v>45</v>
      </c>
      <c r="E13" s="16">
        <v>1</v>
      </c>
      <c r="F13" s="17">
        <v>1</v>
      </c>
      <c r="G13" s="17">
        <v>1</v>
      </c>
      <c r="H13" s="17">
        <v>1</v>
      </c>
      <c r="I13" s="17">
        <v>1</v>
      </c>
      <c r="J13" s="29">
        <v>0</v>
      </c>
      <c r="K13" s="29">
        <v>0</v>
      </c>
      <c r="L13" s="29">
        <v>5000000</v>
      </c>
      <c r="M13" s="29">
        <v>0</v>
      </c>
      <c r="N13" s="29">
        <v>0</v>
      </c>
      <c r="O13" s="29">
        <f t="shared" si="2"/>
        <v>5250000</v>
      </c>
      <c r="P13" s="29">
        <v>0</v>
      </c>
      <c r="Q13" s="29">
        <v>0</v>
      </c>
      <c r="R13" s="29">
        <f t="shared" si="3"/>
        <v>5512500</v>
      </c>
      <c r="S13" s="29">
        <v>0</v>
      </c>
      <c r="T13" s="29">
        <v>0</v>
      </c>
      <c r="U13" s="29">
        <f t="shared" si="4"/>
        <v>5788125</v>
      </c>
      <c r="V13" s="33">
        <f t="shared" si="0"/>
        <v>21550625</v>
      </c>
      <c r="W13" s="34">
        <f t="shared" si="1"/>
        <v>0.01530445383415254</v>
      </c>
    </row>
    <row r="14" spans="1:23" s="9" customFormat="1" ht="62.25" customHeight="1">
      <c r="A14" s="89"/>
      <c r="B14" s="28" t="s">
        <v>14</v>
      </c>
      <c r="C14" s="14" t="s">
        <v>15</v>
      </c>
      <c r="D14" s="14" t="s">
        <v>46</v>
      </c>
      <c r="E14" s="16">
        <v>0</v>
      </c>
      <c r="F14" s="17">
        <v>1</v>
      </c>
      <c r="G14" s="17">
        <v>1</v>
      </c>
      <c r="H14" s="17">
        <v>1</v>
      </c>
      <c r="I14" s="17">
        <v>1</v>
      </c>
      <c r="J14" s="29">
        <v>0</v>
      </c>
      <c r="K14" s="29">
        <v>0</v>
      </c>
      <c r="L14" s="29">
        <v>0</v>
      </c>
      <c r="M14" s="29">
        <v>0</v>
      </c>
      <c r="N14" s="29">
        <v>0</v>
      </c>
      <c r="O14" s="29">
        <f t="shared" si="2"/>
        <v>0</v>
      </c>
      <c r="P14" s="29">
        <v>0</v>
      </c>
      <c r="Q14" s="29">
        <v>0</v>
      </c>
      <c r="R14" s="29">
        <f t="shared" si="3"/>
        <v>0</v>
      </c>
      <c r="S14" s="29">
        <v>0</v>
      </c>
      <c r="T14" s="29">
        <v>0</v>
      </c>
      <c r="U14" s="29">
        <f t="shared" si="4"/>
        <v>0</v>
      </c>
      <c r="V14" s="33">
        <f t="shared" si="0"/>
        <v>0</v>
      </c>
      <c r="W14" s="34">
        <f t="shared" si="1"/>
        <v>0</v>
      </c>
    </row>
    <row r="15" spans="1:23" s="9" customFormat="1" ht="72">
      <c r="A15" s="89"/>
      <c r="B15" s="101" t="s">
        <v>77</v>
      </c>
      <c r="C15" s="14" t="s">
        <v>83</v>
      </c>
      <c r="D15" s="14" t="s">
        <v>47</v>
      </c>
      <c r="E15" s="16">
        <v>0</v>
      </c>
      <c r="F15" s="17">
        <v>10</v>
      </c>
      <c r="G15" s="17">
        <v>10</v>
      </c>
      <c r="H15" s="17">
        <v>10</v>
      </c>
      <c r="I15" s="17">
        <v>10</v>
      </c>
      <c r="J15" s="29">
        <v>0</v>
      </c>
      <c r="K15" s="29">
        <v>0</v>
      </c>
      <c r="L15" s="29">
        <v>11000000</v>
      </c>
      <c r="M15" s="29">
        <v>0</v>
      </c>
      <c r="N15" s="29">
        <v>0</v>
      </c>
      <c r="O15" s="29">
        <f t="shared" si="2"/>
        <v>11550000</v>
      </c>
      <c r="P15" s="29">
        <v>0</v>
      </c>
      <c r="Q15" s="29">
        <v>0</v>
      </c>
      <c r="R15" s="29">
        <f t="shared" si="3"/>
        <v>12127500</v>
      </c>
      <c r="S15" s="29">
        <v>0</v>
      </c>
      <c r="T15" s="29">
        <v>0</v>
      </c>
      <c r="U15" s="29">
        <f t="shared" si="4"/>
        <v>12733875</v>
      </c>
      <c r="V15" s="33">
        <f t="shared" si="0"/>
        <v>47411375</v>
      </c>
      <c r="W15" s="34">
        <f t="shared" si="1"/>
        <v>0.03366979843513559</v>
      </c>
    </row>
    <row r="16" spans="1:23" s="9" customFormat="1" ht="30" customHeight="1">
      <c r="A16" s="89"/>
      <c r="B16" s="101"/>
      <c r="C16" s="14" t="s">
        <v>80</v>
      </c>
      <c r="D16" s="14" t="s">
        <v>68</v>
      </c>
      <c r="E16" s="16">
        <v>0</v>
      </c>
      <c r="F16" s="17">
        <v>1</v>
      </c>
      <c r="G16" s="17">
        <v>0</v>
      </c>
      <c r="H16" s="17">
        <v>0</v>
      </c>
      <c r="I16" s="17">
        <v>0</v>
      </c>
      <c r="J16" s="29">
        <v>0</v>
      </c>
      <c r="K16" s="29">
        <v>0</v>
      </c>
      <c r="L16" s="29">
        <v>3000000</v>
      </c>
      <c r="M16" s="29">
        <v>0</v>
      </c>
      <c r="N16" s="29">
        <v>0</v>
      </c>
      <c r="O16" s="29">
        <v>0</v>
      </c>
      <c r="P16" s="29">
        <v>0</v>
      </c>
      <c r="Q16" s="29">
        <v>0</v>
      </c>
      <c r="R16" s="29">
        <f t="shared" si="3"/>
        <v>0</v>
      </c>
      <c r="S16" s="29">
        <v>0</v>
      </c>
      <c r="T16" s="29">
        <v>0</v>
      </c>
      <c r="U16" s="29">
        <f t="shared" si="4"/>
        <v>0</v>
      </c>
      <c r="V16" s="33">
        <f t="shared" si="0"/>
        <v>3000000</v>
      </c>
      <c r="W16" s="34">
        <f t="shared" si="1"/>
        <v>0.002130488628634094</v>
      </c>
    </row>
    <row r="17" spans="1:23" s="9" customFormat="1" ht="60.75" customHeight="1">
      <c r="A17" s="89"/>
      <c r="B17" s="63" t="s">
        <v>78</v>
      </c>
      <c r="C17" s="3" t="s">
        <v>71</v>
      </c>
      <c r="D17" s="4" t="s">
        <v>40</v>
      </c>
      <c r="E17" s="30">
        <v>0</v>
      </c>
      <c r="F17" s="11">
        <v>1</v>
      </c>
      <c r="G17" s="11">
        <v>1</v>
      </c>
      <c r="H17" s="11">
        <v>1</v>
      </c>
      <c r="I17" s="11">
        <v>1</v>
      </c>
      <c r="J17" s="43">
        <f>180000000+32000000+5000000</f>
        <v>217000000</v>
      </c>
      <c r="K17" s="12">
        <v>0</v>
      </c>
      <c r="L17" s="12">
        <v>0</v>
      </c>
      <c r="M17" s="12">
        <f>+J17*1.05</f>
        <v>227850000</v>
      </c>
      <c r="N17" s="12">
        <v>0</v>
      </c>
      <c r="O17" s="12">
        <v>0</v>
      </c>
      <c r="P17" s="12">
        <f>+M17*1.05</f>
        <v>239242500</v>
      </c>
      <c r="Q17" s="12">
        <v>0</v>
      </c>
      <c r="R17" s="12">
        <v>0</v>
      </c>
      <c r="S17" s="12">
        <f>+P17*1.05</f>
        <v>251204625</v>
      </c>
      <c r="T17" s="12">
        <v>0</v>
      </c>
      <c r="U17" s="12">
        <v>0</v>
      </c>
      <c r="V17" s="33">
        <f t="shared" si="0"/>
        <v>935297125</v>
      </c>
      <c r="W17" s="34">
        <f t="shared" si="1"/>
        <v>0.6642132964022203</v>
      </c>
    </row>
    <row r="18" spans="1:23" s="9" customFormat="1" ht="90" customHeight="1">
      <c r="A18" s="89"/>
      <c r="B18" s="28" t="s">
        <v>79</v>
      </c>
      <c r="C18" s="14" t="s">
        <v>67</v>
      </c>
      <c r="D18" s="14" t="s">
        <v>66</v>
      </c>
      <c r="E18" s="16">
        <v>0</v>
      </c>
      <c r="F18" s="44">
        <v>1</v>
      </c>
      <c r="G18" s="44">
        <v>1</v>
      </c>
      <c r="H18" s="44">
        <v>1</v>
      </c>
      <c r="I18" s="44">
        <v>1</v>
      </c>
      <c r="J18" s="29">
        <v>0</v>
      </c>
      <c r="K18" s="29">
        <v>0</v>
      </c>
      <c r="L18" s="29">
        <f>15000000+2000000+1006247</f>
        <v>18006247</v>
      </c>
      <c r="M18" s="29">
        <v>0</v>
      </c>
      <c r="N18" s="29">
        <v>0</v>
      </c>
      <c r="O18" s="29">
        <f t="shared" si="2"/>
        <v>18906559.35</v>
      </c>
      <c r="P18" s="29">
        <v>0</v>
      </c>
      <c r="Q18" s="29">
        <v>0</v>
      </c>
      <c r="R18" s="29">
        <f t="shared" si="3"/>
        <v>19851887.317500003</v>
      </c>
      <c r="S18" s="29">
        <v>0</v>
      </c>
      <c r="T18" s="29">
        <v>0</v>
      </c>
      <c r="U18" s="29">
        <f t="shared" si="4"/>
        <v>20844481.683375005</v>
      </c>
      <c r="V18" s="33">
        <f t="shared" si="0"/>
        <v>77609175.350875</v>
      </c>
      <c r="W18" s="34">
        <f t="shared" si="1"/>
        <v>0.055115155187569535</v>
      </c>
    </row>
    <row r="19" spans="1:23" s="9" customFormat="1" ht="24">
      <c r="A19" s="89"/>
      <c r="B19" s="28" t="s">
        <v>72</v>
      </c>
      <c r="C19" s="14" t="s">
        <v>27</v>
      </c>
      <c r="D19" s="14" t="s">
        <v>58</v>
      </c>
      <c r="E19" s="16"/>
      <c r="F19" s="17"/>
      <c r="G19" s="17"/>
      <c r="H19" s="17"/>
      <c r="I19" s="17"/>
      <c r="J19" s="29">
        <v>0</v>
      </c>
      <c r="K19" s="29">
        <v>0</v>
      </c>
      <c r="L19" s="29">
        <f>35546754+3453246</f>
        <v>39000000</v>
      </c>
      <c r="M19" s="29">
        <v>0</v>
      </c>
      <c r="N19" s="29">
        <v>0</v>
      </c>
      <c r="O19" s="29">
        <f t="shared" si="2"/>
        <v>40950000</v>
      </c>
      <c r="P19" s="29">
        <v>0</v>
      </c>
      <c r="Q19" s="29">
        <v>0</v>
      </c>
      <c r="R19" s="29">
        <f t="shared" si="3"/>
        <v>42997500</v>
      </c>
      <c r="S19" s="29">
        <v>0</v>
      </c>
      <c r="T19" s="29">
        <v>0</v>
      </c>
      <c r="U19" s="29">
        <f t="shared" si="4"/>
        <v>45147375</v>
      </c>
      <c r="V19" s="33">
        <f t="shared" si="0"/>
        <v>168094875</v>
      </c>
      <c r="W19" s="34">
        <f t="shared" si="1"/>
        <v>0.1193747399063898</v>
      </c>
    </row>
    <row r="20" spans="1:23" s="9" customFormat="1" ht="24">
      <c r="A20" s="89"/>
      <c r="B20" s="28" t="s">
        <v>28</v>
      </c>
      <c r="C20" s="14" t="s">
        <v>29</v>
      </c>
      <c r="D20" s="14"/>
      <c r="E20" s="16"/>
      <c r="F20" s="17"/>
      <c r="G20" s="17"/>
      <c r="H20" s="17"/>
      <c r="I20" s="17"/>
      <c r="J20" s="29">
        <v>0</v>
      </c>
      <c r="K20" s="29">
        <v>0</v>
      </c>
      <c r="L20" s="29">
        <v>0</v>
      </c>
      <c r="M20" s="29">
        <v>0</v>
      </c>
      <c r="N20" s="29">
        <v>0</v>
      </c>
      <c r="O20" s="29">
        <v>0</v>
      </c>
      <c r="P20" s="29">
        <v>0</v>
      </c>
      <c r="Q20" s="29">
        <v>0</v>
      </c>
      <c r="R20" s="29">
        <v>0</v>
      </c>
      <c r="S20" s="29">
        <v>0</v>
      </c>
      <c r="T20" s="29">
        <v>0</v>
      </c>
      <c r="U20" s="29">
        <v>0</v>
      </c>
      <c r="V20" s="33">
        <f t="shared" si="0"/>
        <v>0</v>
      </c>
      <c r="W20" s="34">
        <f t="shared" si="1"/>
        <v>0</v>
      </c>
    </row>
    <row r="21" spans="1:23" s="9" customFormat="1" ht="24">
      <c r="A21" s="89"/>
      <c r="B21" s="28" t="s">
        <v>30</v>
      </c>
      <c r="C21" s="14" t="s">
        <v>35</v>
      </c>
      <c r="D21" s="14"/>
      <c r="E21" s="16"/>
      <c r="F21" s="17"/>
      <c r="G21" s="17"/>
      <c r="H21" s="17"/>
      <c r="I21" s="17"/>
      <c r="J21" s="29">
        <v>0</v>
      </c>
      <c r="K21" s="29">
        <v>0</v>
      </c>
      <c r="L21" s="29">
        <v>0</v>
      </c>
      <c r="M21" s="29">
        <v>0</v>
      </c>
      <c r="N21" s="29">
        <v>0</v>
      </c>
      <c r="O21" s="29">
        <v>0</v>
      </c>
      <c r="P21" s="29">
        <v>0</v>
      </c>
      <c r="Q21" s="29">
        <v>0</v>
      </c>
      <c r="R21" s="29">
        <v>0</v>
      </c>
      <c r="S21" s="29">
        <v>0</v>
      </c>
      <c r="T21" s="29">
        <v>0</v>
      </c>
      <c r="U21" s="29">
        <v>0</v>
      </c>
      <c r="V21" s="33">
        <f t="shared" si="0"/>
        <v>0</v>
      </c>
      <c r="W21" s="34">
        <f t="shared" si="1"/>
        <v>0</v>
      </c>
    </row>
    <row r="22" spans="1:23" s="9" customFormat="1" ht="24">
      <c r="A22" s="89"/>
      <c r="B22" s="28" t="s">
        <v>31</v>
      </c>
      <c r="C22" s="14" t="s">
        <v>36</v>
      </c>
      <c r="D22" s="14"/>
      <c r="E22" s="16"/>
      <c r="F22" s="17"/>
      <c r="G22" s="17"/>
      <c r="H22" s="17"/>
      <c r="I22" s="17"/>
      <c r="J22" s="29">
        <v>0</v>
      </c>
      <c r="K22" s="29">
        <v>0</v>
      </c>
      <c r="L22" s="29">
        <v>0</v>
      </c>
      <c r="M22" s="29">
        <v>0</v>
      </c>
      <c r="N22" s="29">
        <v>0</v>
      </c>
      <c r="O22" s="29">
        <v>0</v>
      </c>
      <c r="P22" s="29">
        <v>0</v>
      </c>
      <c r="Q22" s="29">
        <v>0</v>
      </c>
      <c r="R22" s="29">
        <v>0</v>
      </c>
      <c r="S22" s="29">
        <v>0</v>
      </c>
      <c r="T22" s="29">
        <v>0</v>
      </c>
      <c r="U22" s="29">
        <v>0</v>
      </c>
      <c r="V22" s="33">
        <f t="shared" si="0"/>
        <v>0</v>
      </c>
      <c r="W22" s="34">
        <f t="shared" si="1"/>
        <v>0</v>
      </c>
    </row>
    <row r="23" spans="1:23" s="9" customFormat="1" ht="24">
      <c r="A23" s="89"/>
      <c r="B23" s="28" t="s">
        <v>32</v>
      </c>
      <c r="C23" s="14" t="s">
        <v>37</v>
      </c>
      <c r="D23" s="14"/>
      <c r="E23" s="16"/>
      <c r="F23" s="17"/>
      <c r="G23" s="17"/>
      <c r="H23" s="17"/>
      <c r="I23" s="17"/>
      <c r="J23" s="29">
        <v>30000000</v>
      </c>
      <c r="K23" s="29">
        <v>0</v>
      </c>
      <c r="L23" s="29">
        <v>0</v>
      </c>
      <c r="M23" s="12">
        <f>+J23*1.05</f>
        <v>31500000</v>
      </c>
      <c r="N23" s="29">
        <v>0</v>
      </c>
      <c r="O23" s="29">
        <v>0</v>
      </c>
      <c r="P23" s="12">
        <f>+M23*1.05</f>
        <v>33075000</v>
      </c>
      <c r="Q23" s="29">
        <v>0</v>
      </c>
      <c r="R23" s="29">
        <v>0</v>
      </c>
      <c r="S23" s="12">
        <f>+P23*1.05</f>
        <v>34728750</v>
      </c>
      <c r="T23" s="29">
        <v>0</v>
      </c>
      <c r="U23" s="29">
        <v>0</v>
      </c>
      <c r="V23" s="33">
        <f t="shared" si="0"/>
        <v>129303750</v>
      </c>
      <c r="W23" s="34">
        <f t="shared" si="1"/>
        <v>0.09182672300491523</v>
      </c>
    </row>
    <row r="24" spans="1:23" s="9" customFormat="1" ht="24">
      <c r="A24" s="89"/>
      <c r="B24" s="28" t="s">
        <v>33</v>
      </c>
      <c r="C24" s="14" t="s">
        <v>38</v>
      </c>
      <c r="D24" s="14"/>
      <c r="E24" s="16"/>
      <c r="F24" s="17"/>
      <c r="G24" s="17"/>
      <c r="H24" s="17"/>
      <c r="I24" s="17"/>
      <c r="J24" s="29">
        <v>0</v>
      </c>
      <c r="K24" s="29">
        <v>0</v>
      </c>
      <c r="L24" s="29">
        <v>0</v>
      </c>
      <c r="M24" s="29">
        <v>0</v>
      </c>
      <c r="N24" s="29">
        <v>0</v>
      </c>
      <c r="O24" s="29">
        <v>0</v>
      </c>
      <c r="P24" s="29">
        <v>0</v>
      </c>
      <c r="Q24" s="29">
        <v>0</v>
      </c>
      <c r="R24" s="29">
        <v>0</v>
      </c>
      <c r="S24" s="29">
        <v>0</v>
      </c>
      <c r="T24" s="29">
        <v>0</v>
      </c>
      <c r="U24" s="29">
        <v>0</v>
      </c>
      <c r="V24" s="33">
        <f t="shared" si="0"/>
        <v>0</v>
      </c>
      <c r="W24" s="34">
        <f t="shared" si="1"/>
        <v>0</v>
      </c>
    </row>
    <row r="25" spans="1:23" s="9" customFormat="1" ht="24">
      <c r="A25" s="89"/>
      <c r="B25" s="28" t="s">
        <v>34</v>
      </c>
      <c r="C25" s="14" t="s">
        <v>39</v>
      </c>
      <c r="D25" s="14"/>
      <c r="E25" s="16"/>
      <c r="F25" s="17"/>
      <c r="G25" s="17"/>
      <c r="H25" s="17"/>
      <c r="I25" s="17"/>
      <c r="J25" s="29">
        <v>0</v>
      </c>
      <c r="K25" s="29">
        <v>0</v>
      </c>
      <c r="L25" s="29">
        <v>0</v>
      </c>
      <c r="M25" s="29">
        <v>0</v>
      </c>
      <c r="N25" s="29">
        <v>0</v>
      </c>
      <c r="O25" s="29">
        <v>0</v>
      </c>
      <c r="P25" s="29">
        <v>0</v>
      </c>
      <c r="Q25" s="29">
        <v>0</v>
      </c>
      <c r="R25" s="29">
        <v>0</v>
      </c>
      <c r="S25" s="29">
        <v>0</v>
      </c>
      <c r="T25" s="29">
        <v>0</v>
      </c>
      <c r="U25" s="29">
        <v>0</v>
      </c>
      <c r="V25" s="33">
        <f t="shared" si="0"/>
        <v>0</v>
      </c>
      <c r="W25" s="34">
        <f t="shared" si="1"/>
        <v>0</v>
      </c>
    </row>
    <row r="26" spans="1:23" s="9" customFormat="1" ht="48.75" thickBot="1">
      <c r="A26" s="90"/>
      <c r="B26" s="18" t="s">
        <v>75</v>
      </c>
      <c r="C26" s="19" t="s">
        <v>81</v>
      </c>
      <c r="D26" s="19" t="s">
        <v>82</v>
      </c>
      <c r="E26" s="20">
        <v>0</v>
      </c>
      <c r="F26" s="21"/>
      <c r="G26" s="21"/>
      <c r="H26" s="21"/>
      <c r="I26" s="21"/>
      <c r="J26" s="68">
        <v>0</v>
      </c>
      <c r="K26" s="68">
        <v>0</v>
      </c>
      <c r="L26" s="68">
        <v>0</v>
      </c>
      <c r="M26" s="68">
        <v>0</v>
      </c>
      <c r="N26" s="68">
        <v>0</v>
      </c>
      <c r="O26" s="68">
        <v>0</v>
      </c>
      <c r="P26" s="68">
        <v>0</v>
      </c>
      <c r="Q26" s="68">
        <v>0</v>
      </c>
      <c r="R26" s="68">
        <v>0</v>
      </c>
      <c r="S26" s="68">
        <v>0</v>
      </c>
      <c r="T26" s="68">
        <v>0</v>
      </c>
      <c r="U26" s="68">
        <v>0</v>
      </c>
      <c r="V26" s="69">
        <f t="shared" si="0"/>
        <v>0</v>
      </c>
      <c r="W26" s="70">
        <f t="shared" si="1"/>
        <v>0</v>
      </c>
    </row>
    <row r="27" spans="1:23" s="10" customFormat="1" ht="30" customHeight="1" thickBot="1">
      <c r="A27" s="74" t="s">
        <v>9</v>
      </c>
      <c r="B27" s="75"/>
      <c r="C27" s="75"/>
      <c r="D27" s="75"/>
      <c r="E27" s="75"/>
      <c r="F27" s="75"/>
      <c r="G27" s="75"/>
      <c r="H27" s="75"/>
      <c r="I27" s="75"/>
      <c r="J27" s="60">
        <f>+SUM(J10:J25)</f>
        <v>247000000</v>
      </c>
      <c r="K27" s="61">
        <f aca="true" t="shared" si="5" ref="K27:U27">+SUM(K10:K25)</f>
        <v>0</v>
      </c>
      <c r="L27" s="61">
        <f t="shared" si="5"/>
        <v>82006247</v>
      </c>
      <c r="M27" s="61">
        <f t="shared" si="5"/>
        <v>259350000</v>
      </c>
      <c r="N27" s="61">
        <f t="shared" si="5"/>
        <v>0</v>
      </c>
      <c r="O27" s="61">
        <f t="shared" si="5"/>
        <v>82956559.35</v>
      </c>
      <c r="P27" s="61">
        <f t="shared" si="5"/>
        <v>272317500</v>
      </c>
      <c r="Q27" s="61">
        <f t="shared" si="5"/>
        <v>0</v>
      </c>
      <c r="R27" s="61">
        <f t="shared" si="5"/>
        <v>87104387.3175</v>
      </c>
      <c r="S27" s="61">
        <f t="shared" si="5"/>
        <v>285933375</v>
      </c>
      <c r="T27" s="61">
        <f t="shared" si="5"/>
        <v>0</v>
      </c>
      <c r="U27" s="61">
        <f t="shared" si="5"/>
        <v>91459606.683375</v>
      </c>
      <c r="V27" s="61">
        <f>+SUM(V10:V25)</f>
        <v>1408127675.350875</v>
      </c>
      <c r="W27" s="62">
        <f>+SUM(W10:W25)</f>
        <v>1</v>
      </c>
    </row>
    <row r="28" ht="12.75">
      <c r="D28" s="35"/>
    </row>
    <row r="30" spans="3:10" ht="12.75">
      <c r="C30" s="35">
        <f>+J27+L27</f>
        <v>329006247</v>
      </c>
      <c r="D30" s="35"/>
      <c r="E30" s="35"/>
      <c r="F30" s="35"/>
      <c r="J30" s="35"/>
    </row>
    <row r="31" spans="3:10" ht="12.75">
      <c r="C31" s="35">
        <f>+C30*1.05</f>
        <v>345456559.35</v>
      </c>
      <c r="J31" s="35"/>
    </row>
    <row r="32" spans="3:12" ht="12.75">
      <c r="C32" s="35">
        <f>+C31*1.05</f>
        <v>362729387.31750005</v>
      </c>
      <c r="H32" s="35"/>
      <c r="L32" s="35"/>
    </row>
    <row r="33" ht="12.75">
      <c r="C33" s="35">
        <f>+C32*1.05</f>
        <v>380865856.68337506</v>
      </c>
    </row>
    <row r="36" ht="12.75">
      <c r="A36" s="1"/>
    </row>
    <row r="39" ht="12.75">
      <c r="A39" t="s">
        <v>73</v>
      </c>
    </row>
  </sheetData>
  <sheetProtection/>
  <mergeCells count="20">
    <mergeCell ref="A10:A26"/>
    <mergeCell ref="P8:R8"/>
    <mergeCell ref="S8:U8"/>
    <mergeCell ref="V8:V9"/>
    <mergeCell ref="W8:W9"/>
    <mergeCell ref="A8:A9"/>
    <mergeCell ref="B8:B9"/>
    <mergeCell ref="D8:I8"/>
    <mergeCell ref="J8:L8"/>
    <mergeCell ref="B15:B16"/>
    <mergeCell ref="A7:W7"/>
    <mergeCell ref="A27:I27"/>
    <mergeCell ref="C8:C9"/>
    <mergeCell ref="M8:O8"/>
    <mergeCell ref="A1:W1"/>
    <mergeCell ref="A2:W2"/>
    <mergeCell ref="A3:W3"/>
    <mergeCell ref="A4:W4"/>
    <mergeCell ref="A5:W5"/>
    <mergeCell ref="A6:W6"/>
  </mergeCells>
  <hyperlinks>
    <hyperlink ref="D10" r:id="rId1" display="Frentes de seguridad."/>
    <hyperlink ref="D11" r:id="rId2" display="Cámaras instaladas."/>
    <hyperlink ref="D12" r:id="rId3" display="Areas y bienes públicos."/>
  </hyperlinks>
  <printOptions/>
  <pageMargins left="0.3937007874015748" right="0" top="0" bottom="0" header="0" footer="0"/>
  <pageSetup fitToHeight="1" fitToWidth="1" horizontalDpi="1200" verticalDpi="1200" orientation="landscape" paperSize="5" scale="60" r:id="rId5"/>
  <drawing r:id="rId4"/>
</worksheet>
</file>

<file path=xl/worksheets/sheet2.xml><?xml version="1.0" encoding="utf-8"?>
<worksheet xmlns="http://schemas.openxmlformats.org/spreadsheetml/2006/main" xmlns:r="http://schemas.openxmlformats.org/officeDocument/2006/relationships">
  <dimension ref="A1:W20"/>
  <sheetViews>
    <sheetView showGridLines="0" zoomScalePageLayoutView="0" workbookViewId="0" topLeftCell="A7">
      <selection activeCell="C22" sqref="C22"/>
    </sheetView>
  </sheetViews>
  <sheetFormatPr defaultColWidth="11.421875" defaultRowHeight="12.75"/>
  <cols>
    <col min="1" max="1" width="30.7109375" style="0" customWidth="1"/>
    <col min="2" max="2" width="28.28125" style="0" bestFit="1" customWidth="1"/>
    <col min="3" max="3" width="31.8515625" style="0" bestFit="1" customWidth="1"/>
    <col min="4" max="4" width="12.7109375" style="0" bestFit="1" customWidth="1"/>
    <col min="5" max="5" width="5.421875" style="0" bestFit="1" customWidth="1"/>
    <col min="6" max="8" width="4.421875" style="0" bestFit="1" customWidth="1"/>
    <col min="9" max="9" width="5.28125" style="0" customWidth="1"/>
    <col min="10" max="10" width="12.00390625" style="0" bestFit="1" customWidth="1"/>
    <col min="11" max="11" width="5.140625" style="0" bestFit="1" customWidth="1"/>
    <col min="12" max="12" width="12.28125" style="0" bestFit="1" customWidth="1"/>
    <col min="13" max="13" width="12.00390625" style="0" bestFit="1" customWidth="1"/>
    <col min="14" max="14" width="5.140625" style="0" bestFit="1" customWidth="1"/>
    <col min="15" max="15" width="11.00390625" style="0" bestFit="1" customWidth="1"/>
    <col min="16" max="16" width="12.00390625" style="0" bestFit="1" customWidth="1"/>
    <col min="17" max="17" width="9.8515625" style="0" customWidth="1"/>
    <col min="18" max="18" width="11.00390625" style="0" bestFit="1" customWidth="1"/>
    <col min="19" max="19" width="12.00390625" style="0" bestFit="1" customWidth="1"/>
    <col min="20" max="20" width="5.140625" style="0" bestFit="1" customWidth="1"/>
    <col min="21" max="21" width="11.00390625" style="0" bestFit="1" customWidth="1"/>
    <col min="22" max="22" width="14.00390625" style="0" bestFit="1" customWidth="1"/>
    <col min="23" max="23" width="11.8515625" style="0" bestFit="1" customWidth="1"/>
  </cols>
  <sheetData>
    <row r="1" spans="1:23" ht="45" customHeight="1" thickBot="1">
      <c r="A1" s="79" t="s">
        <v>48</v>
      </c>
      <c r="B1" s="80"/>
      <c r="C1" s="80"/>
      <c r="D1" s="80"/>
      <c r="E1" s="80"/>
      <c r="F1" s="80"/>
      <c r="G1" s="80"/>
      <c r="H1" s="80"/>
      <c r="I1" s="80"/>
      <c r="J1" s="80"/>
      <c r="K1" s="80"/>
      <c r="L1" s="80"/>
      <c r="M1" s="80"/>
      <c r="N1" s="80"/>
      <c r="O1" s="80"/>
      <c r="P1" s="80"/>
      <c r="Q1" s="80"/>
      <c r="R1" s="80"/>
      <c r="S1" s="80"/>
      <c r="T1" s="80"/>
      <c r="U1" s="80"/>
      <c r="V1" s="80"/>
      <c r="W1" s="81"/>
    </row>
    <row r="2" spans="1:23" s="1" customFormat="1" ht="15" customHeight="1">
      <c r="A2" s="82" t="s">
        <v>61</v>
      </c>
      <c r="B2" s="83"/>
      <c r="C2" s="83"/>
      <c r="D2" s="83"/>
      <c r="E2" s="83"/>
      <c r="F2" s="83"/>
      <c r="G2" s="83"/>
      <c r="H2" s="83"/>
      <c r="I2" s="83"/>
      <c r="J2" s="83"/>
      <c r="K2" s="83"/>
      <c r="L2" s="83"/>
      <c r="M2" s="83"/>
      <c r="N2" s="83"/>
      <c r="O2" s="83"/>
      <c r="P2" s="83"/>
      <c r="Q2" s="83"/>
      <c r="R2" s="83"/>
      <c r="S2" s="83"/>
      <c r="T2" s="83"/>
      <c r="U2" s="83"/>
      <c r="V2" s="83"/>
      <c r="W2" s="84"/>
    </row>
    <row r="3" spans="1:23" s="1" customFormat="1" ht="15" customHeight="1">
      <c r="A3" s="85" t="s">
        <v>23</v>
      </c>
      <c r="B3" s="86"/>
      <c r="C3" s="86"/>
      <c r="D3" s="86"/>
      <c r="E3" s="86"/>
      <c r="F3" s="86"/>
      <c r="G3" s="86"/>
      <c r="H3" s="86"/>
      <c r="I3" s="86"/>
      <c r="J3" s="86"/>
      <c r="K3" s="86"/>
      <c r="L3" s="86"/>
      <c r="M3" s="86"/>
      <c r="N3" s="86"/>
      <c r="O3" s="86"/>
      <c r="P3" s="86"/>
      <c r="Q3" s="86"/>
      <c r="R3" s="86"/>
      <c r="S3" s="86"/>
      <c r="T3" s="86"/>
      <c r="U3" s="86"/>
      <c r="V3" s="86"/>
      <c r="W3" s="87"/>
    </row>
    <row r="4" spans="1:23" s="1" customFormat="1" ht="15" customHeight="1">
      <c r="A4" s="85" t="s">
        <v>63</v>
      </c>
      <c r="B4" s="86"/>
      <c r="C4" s="86"/>
      <c r="D4" s="86"/>
      <c r="E4" s="86"/>
      <c r="F4" s="86"/>
      <c r="G4" s="86"/>
      <c r="H4" s="86"/>
      <c r="I4" s="86"/>
      <c r="J4" s="86"/>
      <c r="K4" s="86"/>
      <c r="L4" s="86"/>
      <c r="M4" s="86"/>
      <c r="N4" s="86"/>
      <c r="O4" s="86"/>
      <c r="P4" s="86"/>
      <c r="Q4" s="86"/>
      <c r="R4" s="86"/>
      <c r="S4" s="86"/>
      <c r="T4" s="86"/>
      <c r="U4" s="86"/>
      <c r="V4" s="86"/>
      <c r="W4" s="87"/>
    </row>
    <row r="5" spans="1:23" s="1" customFormat="1" ht="35.25" customHeight="1">
      <c r="A5" s="106" t="s">
        <v>60</v>
      </c>
      <c r="B5" s="107"/>
      <c r="C5" s="107"/>
      <c r="D5" s="107"/>
      <c r="E5" s="107"/>
      <c r="F5" s="107"/>
      <c r="G5" s="107"/>
      <c r="H5" s="107"/>
      <c r="I5" s="107"/>
      <c r="J5" s="107"/>
      <c r="K5" s="107"/>
      <c r="L5" s="107"/>
      <c r="M5" s="107"/>
      <c r="N5" s="107"/>
      <c r="O5" s="107"/>
      <c r="P5" s="107"/>
      <c r="Q5" s="107"/>
      <c r="R5" s="107"/>
      <c r="S5" s="107"/>
      <c r="T5" s="107"/>
      <c r="U5" s="107"/>
      <c r="V5" s="107"/>
      <c r="W5" s="108"/>
    </row>
    <row r="6" spans="1:23" ht="59.25" customHeight="1">
      <c r="A6" s="106" t="s">
        <v>49</v>
      </c>
      <c r="B6" s="107"/>
      <c r="C6" s="107"/>
      <c r="D6" s="107"/>
      <c r="E6" s="107"/>
      <c r="F6" s="107"/>
      <c r="G6" s="107"/>
      <c r="H6" s="107"/>
      <c r="I6" s="107"/>
      <c r="J6" s="107"/>
      <c r="K6" s="107"/>
      <c r="L6" s="107"/>
      <c r="M6" s="107"/>
      <c r="N6" s="107"/>
      <c r="O6" s="107"/>
      <c r="P6" s="107"/>
      <c r="Q6" s="107"/>
      <c r="R6" s="107"/>
      <c r="S6" s="107"/>
      <c r="T6" s="107"/>
      <c r="U6" s="107"/>
      <c r="V6" s="107"/>
      <c r="W6" s="108"/>
    </row>
    <row r="7" spans="1:23" ht="95.25" customHeight="1" thickBot="1">
      <c r="A7" s="71" t="s">
        <v>55</v>
      </c>
      <c r="B7" s="72"/>
      <c r="C7" s="72"/>
      <c r="D7" s="72"/>
      <c r="E7" s="72"/>
      <c r="F7" s="72"/>
      <c r="G7" s="72"/>
      <c r="H7" s="72"/>
      <c r="I7" s="72"/>
      <c r="J7" s="72"/>
      <c r="K7" s="72"/>
      <c r="L7" s="72"/>
      <c r="M7" s="72"/>
      <c r="N7" s="72"/>
      <c r="O7" s="72"/>
      <c r="P7" s="72"/>
      <c r="Q7" s="72"/>
      <c r="R7" s="72"/>
      <c r="S7" s="72"/>
      <c r="T7" s="72"/>
      <c r="U7" s="72"/>
      <c r="V7" s="72"/>
      <c r="W7" s="73"/>
    </row>
    <row r="8" spans="1:23" s="9" customFormat="1" ht="19.5" customHeight="1">
      <c r="A8" s="110" t="s">
        <v>0</v>
      </c>
      <c r="B8" s="111" t="s">
        <v>1</v>
      </c>
      <c r="C8" s="112" t="s">
        <v>2</v>
      </c>
      <c r="D8" s="110" t="s">
        <v>3</v>
      </c>
      <c r="E8" s="111"/>
      <c r="F8" s="111"/>
      <c r="G8" s="111"/>
      <c r="H8" s="111"/>
      <c r="I8" s="113"/>
      <c r="J8" s="114" t="s">
        <v>5</v>
      </c>
      <c r="K8" s="104"/>
      <c r="L8" s="104"/>
      <c r="M8" s="104" t="s">
        <v>6</v>
      </c>
      <c r="N8" s="104"/>
      <c r="O8" s="104"/>
      <c r="P8" s="104" t="s">
        <v>7</v>
      </c>
      <c r="Q8" s="104"/>
      <c r="R8" s="104"/>
      <c r="S8" s="104" t="s">
        <v>8</v>
      </c>
      <c r="T8" s="104"/>
      <c r="U8" s="104"/>
      <c r="V8" s="105" t="s">
        <v>11</v>
      </c>
      <c r="W8" s="109" t="s">
        <v>10</v>
      </c>
    </row>
    <row r="9" spans="1:23" s="9" customFormat="1" ht="24.75" customHeight="1" thickBot="1">
      <c r="A9" s="96"/>
      <c r="B9" s="98"/>
      <c r="C9" s="77"/>
      <c r="D9" s="45" t="s">
        <v>4</v>
      </c>
      <c r="E9" s="46" t="s">
        <v>20</v>
      </c>
      <c r="F9" s="47">
        <v>2012</v>
      </c>
      <c r="G9" s="47">
        <v>2013</v>
      </c>
      <c r="H9" s="47">
        <v>2014</v>
      </c>
      <c r="I9" s="48">
        <v>2015</v>
      </c>
      <c r="J9" s="49" t="s">
        <v>21</v>
      </c>
      <c r="K9" s="46" t="s">
        <v>65</v>
      </c>
      <c r="L9" s="46" t="s">
        <v>22</v>
      </c>
      <c r="M9" s="46" t="s">
        <v>21</v>
      </c>
      <c r="N9" s="46" t="s">
        <v>65</v>
      </c>
      <c r="O9" s="46" t="s">
        <v>22</v>
      </c>
      <c r="P9" s="46" t="s">
        <v>21</v>
      </c>
      <c r="Q9" s="46" t="s">
        <v>65</v>
      </c>
      <c r="R9" s="46" t="s">
        <v>22</v>
      </c>
      <c r="S9" s="46" t="s">
        <v>21</v>
      </c>
      <c r="T9" s="46" t="s">
        <v>65</v>
      </c>
      <c r="U9" s="46" t="s">
        <v>22</v>
      </c>
      <c r="V9" s="92"/>
      <c r="W9" s="94"/>
    </row>
    <row r="10" spans="1:23" s="9" customFormat="1" ht="24">
      <c r="A10" s="102" t="s">
        <v>54</v>
      </c>
      <c r="B10" s="124" t="s">
        <v>52</v>
      </c>
      <c r="C10" s="65" t="s">
        <v>69</v>
      </c>
      <c r="D10" s="65" t="s">
        <v>53</v>
      </c>
      <c r="E10" s="125">
        <v>1</v>
      </c>
      <c r="F10" s="126">
        <v>1</v>
      </c>
      <c r="G10" s="126">
        <v>0</v>
      </c>
      <c r="H10" s="126">
        <v>0</v>
      </c>
      <c r="I10" s="126">
        <v>1</v>
      </c>
      <c r="J10" s="13">
        <v>10000000</v>
      </c>
      <c r="K10" s="13">
        <v>0</v>
      </c>
      <c r="L10" s="13">
        <v>1000000</v>
      </c>
      <c r="M10" s="13">
        <f>+J10*1.05</f>
        <v>10500000</v>
      </c>
      <c r="N10" s="13">
        <v>0</v>
      </c>
      <c r="O10" s="13">
        <f>+L10*1.05</f>
        <v>1050000</v>
      </c>
      <c r="P10" s="13">
        <f>+M10*1.05</f>
        <v>11025000</v>
      </c>
      <c r="Q10" s="13">
        <v>0</v>
      </c>
      <c r="R10" s="13">
        <f>+O10*1.05</f>
        <v>1102500</v>
      </c>
      <c r="S10" s="13">
        <f>+P10*1.05</f>
        <v>11576250</v>
      </c>
      <c r="T10" s="13">
        <v>0</v>
      </c>
      <c r="U10" s="13">
        <f>+R10*1.05</f>
        <v>1157625</v>
      </c>
      <c r="V10" s="31">
        <f>SUM(J10:U10)</f>
        <v>47411375</v>
      </c>
      <c r="W10" s="32">
        <f>+V10/$V$14</f>
        <v>1</v>
      </c>
    </row>
    <row r="11" spans="1:23" s="9" customFormat="1" ht="24">
      <c r="A11" s="123"/>
      <c r="B11" s="127"/>
      <c r="C11" s="14" t="s">
        <v>51</v>
      </c>
      <c r="D11" s="14" t="s">
        <v>50</v>
      </c>
      <c r="E11" s="16">
        <v>0</v>
      </c>
      <c r="F11" s="17">
        <v>10</v>
      </c>
      <c r="G11" s="17">
        <v>10</v>
      </c>
      <c r="H11" s="17">
        <v>20</v>
      </c>
      <c r="I11" s="17">
        <v>20</v>
      </c>
      <c r="J11" s="29">
        <v>0</v>
      </c>
      <c r="K11" s="29">
        <v>0</v>
      </c>
      <c r="L11" s="29">
        <v>0</v>
      </c>
      <c r="M11" s="29">
        <v>0</v>
      </c>
      <c r="N11" s="29">
        <v>0</v>
      </c>
      <c r="O11" s="29">
        <v>0</v>
      </c>
      <c r="P11" s="29">
        <v>0</v>
      </c>
      <c r="Q11" s="29">
        <v>0</v>
      </c>
      <c r="R11" s="29">
        <v>0</v>
      </c>
      <c r="S11" s="29">
        <v>0</v>
      </c>
      <c r="T11" s="29">
        <v>0</v>
      </c>
      <c r="U11" s="29">
        <v>0</v>
      </c>
      <c r="V11" s="33">
        <f>SUM(J11:U11)</f>
        <v>0</v>
      </c>
      <c r="W11" s="34">
        <f>+V11/$V$14</f>
        <v>0</v>
      </c>
    </row>
    <row r="12" spans="1:23" s="9" customFormat="1" ht="24">
      <c r="A12" s="103"/>
      <c r="B12" s="128"/>
      <c r="C12" s="129" t="s">
        <v>84</v>
      </c>
      <c r="D12" s="129"/>
      <c r="E12" s="130">
        <v>0</v>
      </c>
      <c r="F12" s="131">
        <v>0</v>
      </c>
      <c r="G12" s="131">
        <v>0</v>
      </c>
      <c r="H12" s="131">
        <v>0</v>
      </c>
      <c r="I12" s="131">
        <v>1</v>
      </c>
      <c r="J12" s="38">
        <v>0</v>
      </c>
      <c r="K12" s="38">
        <v>0</v>
      </c>
      <c r="L12" s="38">
        <v>0</v>
      </c>
      <c r="M12" s="38">
        <v>0</v>
      </c>
      <c r="N12" s="38">
        <v>0</v>
      </c>
      <c r="O12" s="38">
        <v>0</v>
      </c>
      <c r="P12" s="38">
        <v>0</v>
      </c>
      <c r="Q12" s="38">
        <v>0</v>
      </c>
      <c r="R12" s="38">
        <v>0</v>
      </c>
      <c r="S12" s="38">
        <v>0</v>
      </c>
      <c r="T12" s="38">
        <v>0</v>
      </c>
      <c r="U12" s="38">
        <v>0</v>
      </c>
      <c r="V12" s="33">
        <f>SUM(J12:U12)</f>
        <v>0</v>
      </c>
      <c r="W12" s="34">
        <f>+V12/$V$14</f>
        <v>0</v>
      </c>
    </row>
    <row r="13" spans="1:23" s="9" customFormat="1" ht="36.75" thickBot="1">
      <c r="A13" s="53" t="s">
        <v>70</v>
      </c>
      <c r="B13" s="52"/>
      <c r="C13" s="19"/>
      <c r="D13" s="19"/>
      <c r="E13" s="20"/>
      <c r="F13" s="21"/>
      <c r="G13" s="21"/>
      <c r="H13" s="21"/>
      <c r="I13" s="21"/>
      <c r="J13" s="38"/>
      <c r="K13" s="38"/>
      <c r="L13" s="38"/>
      <c r="M13" s="38"/>
      <c r="N13" s="38"/>
      <c r="O13" s="38"/>
      <c r="P13" s="38"/>
      <c r="Q13" s="38"/>
      <c r="R13" s="38"/>
      <c r="S13" s="38"/>
      <c r="T13" s="38"/>
      <c r="U13" s="38"/>
      <c r="V13" s="54"/>
      <c r="W13" s="39"/>
    </row>
    <row r="14" spans="1:23" s="37" customFormat="1" ht="30" customHeight="1" thickBot="1">
      <c r="A14" s="74" t="s">
        <v>9</v>
      </c>
      <c r="B14" s="75"/>
      <c r="C14" s="75"/>
      <c r="D14" s="75"/>
      <c r="E14" s="75"/>
      <c r="F14" s="75"/>
      <c r="G14" s="75"/>
      <c r="H14" s="75"/>
      <c r="I14" s="75"/>
      <c r="J14" s="40">
        <f>SUM(J10:J13)</f>
        <v>10000000</v>
      </c>
      <c r="K14" s="41">
        <f aca="true" t="shared" si="0" ref="K14:U14">SUM(K10:K13)</f>
        <v>0</v>
      </c>
      <c r="L14" s="41">
        <f t="shared" si="0"/>
        <v>1000000</v>
      </c>
      <c r="M14" s="41">
        <f t="shared" si="0"/>
        <v>10500000</v>
      </c>
      <c r="N14" s="41">
        <f t="shared" si="0"/>
        <v>0</v>
      </c>
      <c r="O14" s="41">
        <f t="shared" si="0"/>
        <v>1050000</v>
      </c>
      <c r="P14" s="41">
        <f t="shared" si="0"/>
        <v>11025000</v>
      </c>
      <c r="Q14" s="41">
        <f t="shared" si="0"/>
        <v>0</v>
      </c>
      <c r="R14" s="41">
        <f t="shared" si="0"/>
        <v>1102500</v>
      </c>
      <c r="S14" s="41">
        <f t="shared" si="0"/>
        <v>11576250</v>
      </c>
      <c r="T14" s="41">
        <f t="shared" si="0"/>
        <v>0</v>
      </c>
      <c r="U14" s="41">
        <f t="shared" si="0"/>
        <v>1157625</v>
      </c>
      <c r="V14" s="41">
        <f>SUM(V10:V13)</f>
        <v>47411375</v>
      </c>
      <c r="W14" s="55">
        <f>SUM(W10:W11)</f>
        <v>1</v>
      </c>
    </row>
    <row r="15" spans="1:2" ht="12.75">
      <c r="A15" s="36"/>
      <c r="B15" s="2"/>
    </row>
    <row r="16" ht="12.75">
      <c r="J16" s="35"/>
    </row>
    <row r="17" ht="12.75">
      <c r="C17" s="35">
        <f>+J14+L14</f>
        <v>11000000</v>
      </c>
    </row>
    <row r="18" spans="3:12" ht="12.75">
      <c r="C18" s="35">
        <f>+C17*1.05</f>
        <v>11550000</v>
      </c>
      <c r="L18" s="35"/>
    </row>
    <row r="19" ht="12.75">
      <c r="C19" s="35">
        <f>+C18*1.05</f>
        <v>12127500</v>
      </c>
    </row>
    <row r="20" ht="12.75">
      <c r="C20" s="35">
        <f>+C19*1.05</f>
        <v>12733875</v>
      </c>
    </row>
  </sheetData>
  <sheetProtection/>
  <mergeCells count="20">
    <mergeCell ref="A10:A12"/>
    <mergeCell ref="B10:B12"/>
    <mergeCell ref="A6:W6"/>
    <mergeCell ref="W8:W9"/>
    <mergeCell ref="A14:I14"/>
    <mergeCell ref="A7:W7"/>
    <mergeCell ref="A8:A9"/>
    <mergeCell ref="B8:B9"/>
    <mergeCell ref="C8:C9"/>
    <mergeCell ref="D8:I8"/>
    <mergeCell ref="J8:L8"/>
    <mergeCell ref="M8:O8"/>
    <mergeCell ref="P8:R8"/>
    <mergeCell ref="S8:U8"/>
    <mergeCell ref="V8:V9"/>
    <mergeCell ref="A1:W1"/>
    <mergeCell ref="A2:W2"/>
    <mergeCell ref="A3:W3"/>
    <mergeCell ref="A4:W4"/>
    <mergeCell ref="A5:W5"/>
  </mergeCells>
  <printOptions/>
  <pageMargins left="0.3937007874015748" right="0" top="0" bottom="0" header="0" footer="0"/>
  <pageSetup horizontalDpi="1200" verticalDpi="1200" orientation="landscape" paperSize="5"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17"/>
  <sheetViews>
    <sheetView showGridLines="0" tabSelected="1" zoomScale="112" zoomScaleNormal="112" zoomScalePageLayoutView="0" workbookViewId="0" topLeftCell="A4">
      <selection activeCell="A8" sqref="A8:A9"/>
    </sheetView>
  </sheetViews>
  <sheetFormatPr defaultColWidth="11.421875" defaultRowHeight="12.75"/>
  <cols>
    <col min="1" max="1" width="30.7109375" style="0" customWidth="1"/>
    <col min="2" max="2" width="14.421875" style="0" customWidth="1"/>
    <col min="3" max="3" width="30.421875" style="0" bestFit="1" customWidth="1"/>
    <col min="4" max="4" width="12.8515625" style="0" bestFit="1" customWidth="1"/>
    <col min="5" max="5" width="5.140625" style="0" bestFit="1" customWidth="1"/>
    <col min="6" max="9" width="4.421875" style="0" bestFit="1" customWidth="1"/>
    <col min="10" max="10" width="14.140625" style="0" bestFit="1" customWidth="1"/>
    <col min="11" max="11" width="5.140625" style="0" bestFit="1" customWidth="1"/>
    <col min="12" max="12" width="11.57421875" style="0" bestFit="1" customWidth="1"/>
    <col min="13" max="13" width="14.140625" style="0" bestFit="1" customWidth="1"/>
    <col min="14" max="14" width="5.140625" style="0" bestFit="1" customWidth="1"/>
    <col min="15" max="15" width="11.57421875" style="0" bestFit="1" customWidth="1"/>
    <col min="16" max="16" width="14.140625" style="0" bestFit="1" customWidth="1"/>
    <col min="17" max="17" width="5.140625" style="0" bestFit="1" customWidth="1"/>
    <col min="18" max="18" width="11.57421875" style="0" bestFit="1" customWidth="1"/>
    <col min="19" max="19" width="14.140625" style="0" bestFit="1" customWidth="1"/>
    <col min="20" max="20" width="5.140625" style="0" bestFit="1" customWidth="1"/>
    <col min="21" max="21" width="11.57421875" style="0" bestFit="1" customWidth="1"/>
    <col min="22" max="22" width="14.140625" style="0" bestFit="1" customWidth="1"/>
    <col min="23" max="23" width="11.57421875" style="0" customWidth="1"/>
  </cols>
  <sheetData>
    <row r="1" spans="1:23" ht="45" customHeight="1" thickBot="1">
      <c r="A1" s="79" t="s">
        <v>48</v>
      </c>
      <c r="B1" s="80"/>
      <c r="C1" s="80"/>
      <c r="D1" s="80"/>
      <c r="E1" s="80"/>
      <c r="F1" s="80"/>
      <c r="G1" s="80"/>
      <c r="H1" s="80"/>
      <c r="I1" s="80"/>
      <c r="J1" s="80"/>
      <c r="K1" s="80"/>
      <c r="L1" s="80"/>
      <c r="M1" s="80"/>
      <c r="N1" s="80"/>
      <c r="O1" s="80"/>
      <c r="P1" s="80"/>
      <c r="Q1" s="80"/>
      <c r="R1" s="80"/>
      <c r="S1" s="80"/>
      <c r="T1" s="80"/>
      <c r="U1" s="80"/>
      <c r="V1" s="80"/>
      <c r="W1" s="81"/>
    </row>
    <row r="2" spans="1:23" s="1" customFormat="1" ht="15" customHeight="1">
      <c r="A2" s="82" t="s">
        <v>61</v>
      </c>
      <c r="B2" s="83"/>
      <c r="C2" s="83"/>
      <c r="D2" s="83"/>
      <c r="E2" s="83"/>
      <c r="F2" s="83"/>
      <c r="G2" s="83"/>
      <c r="H2" s="83"/>
      <c r="I2" s="83"/>
      <c r="J2" s="83"/>
      <c r="K2" s="83"/>
      <c r="L2" s="83"/>
      <c r="M2" s="83"/>
      <c r="N2" s="83"/>
      <c r="O2" s="83"/>
      <c r="P2" s="83"/>
      <c r="Q2" s="83"/>
      <c r="R2" s="83"/>
      <c r="S2" s="83"/>
      <c r="T2" s="83"/>
      <c r="U2" s="83"/>
      <c r="V2" s="83"/>
      <c r="W2" s="84"/>
    </row>
    <row r="3" spans="1:23" s="1" customFormat="1" ht="15" customHeight="1">
      <c r="A3" s="85" t="s">
        <v>24</v>
      </c>
      <c r="B3" s="86"/>
      <c r="C3" s="86"/>
      <c r="D3" s="86"/>
      <c r="E3" s="86"/>
      <c r="F3" s="86"/>
      <c r="G3" s="86"/>
      <c r="H3" s="86"/>
      <c r="I3" s="86"/>
      <c r="J3" s="86"/>
      <c r="K3" s="86"/>
      <c r="L3" s="86"/>
      <c r="M3" s="86"/>
      <c r="N3" s="86"/>
      <c r="O3" s="86"/>
      <c r="P3" s="86"/>
      <c r="Q3" s="86"/>
      <c r="R3" s="86"/>
      <c r="S3" s="86"/>
      <c r="T3" s="86"/>
      <c r="U3" s="86"/>
      <c r="V3" s="86"/>
      <c r="W3" s="87"/>
    </row>
    <row r="4" spans="1:23" s="1" customFormat="1" ht="15" customHeight="1">
      <c r="A4" s="85" t="s">
        <v>62</v>
      </c>
      <c r="B4" s="86"/>
      <c r="C4" s="86"/>
      <c r="D4" s="86"/>
      <c r="E4" s="86"/>
      <c r="F4" s="86"/>
      <c r="G4" s="86"/>
      <c r="H4" s="86"/>
      <c r="I4" s="86"/>
      <c r="J4" s="86"/>
      <c r="K4" s="86"/>
      <c r="L4" s="86"/>
      <c r="M4" s="86"/>
      <c r="N4" s="86"/>
      <c r="O4" s="86"/>
      <c r="P4" s="86"/>
      <c r="Q4" s="86"/>
      <c r="R4" s="86"/>
      <c r="S4" s="86"/>
      <c r="T4" s="86"/>
      <c r="U4" s="86"/>
      <c r="V4" s="86"/>
      <c r="W4" s="87"/>
    </row>
    <row r="5" spans="1:23" s="1" customFormat="1" ht="31.5" customHeight="1">
      <c r="A5" s="120" t="s">
        <v>42</v>
      </c>
      <c r="B5" s="121"/>
      <c r="C5" s="121"/>
      <c r="D5" s="121"/>
      <c r="E5" s="121"/>
      <c r="F5" s="121"/>
      <c r="G5" s="121"/>
      <c r="H5" s="121"/>
      <c r="I5" s="121"/>
      <c r="J5" s="121"/>
      <c r="K5" s="121"/>
      <c r="L5" s="121"/>
      <c r="M5" s="121"/>
      <c r="N5" s="121"/>
      <c r="O5" s="121"/>
      <c r="P5" s="121"/>
      <c r="Q5" s="121"/>
      <c r="R5" s="121"/>
      <c r="S5" s="121"/>
      <c r="T5" s="121"/>
      <c r="U5" s="121"/>
      <c r="V5" s="121"/>
      <c r="W5" s="122"/>
    </row>
    <row r="6" spans="1:23" ht="49.5" customHeight="1">
      <c r="A6" s="85" t="s">
        <v>41</v>
      </c>
      <c r="B6" s="86"/>
      <c r="C6" s="86"/>
      <c r="D6" s="86"/>
      <c r="E6" s="86"/>
      <c r="F6" s="86"/>
      <c r="G6" s="86"/>
      <c r="H6" s="86"/>
      <c r="I6" s="86"/>
      <c r="J6" s="86"/>
      <c r="K6" s="86"/>
      <c r="L6" s="86"/>
      <c r="M6" s="86"/>
      <c r="N6" s="86"/>
      <c r="O6" s="86"/>
      <c r="P6" s="86"/>
      <c r="Q6" s="86"/>
      <c r="R6" s="86"/>
      <c r="S6" s="86"/>
      <c r="T6" s="86"/>
      <c r="U6" s="86"/>
      <c r="V6" s="86"/>
      <c r="W6" s="87"/>
    </row>
    <row r="7" spans="1:23" ht="97.5" customHeight="1" thickBot="1">
      <c r="A7" s="71" t="s">
        <v>55</v>
      </c>
      <c r="B7" s="72"/>
      <c r="C7" s="72"/>
      <c r="D7" s="72"/>
      <c r="E7" s="72"/>
      <c r="F7" s="72"/>
      <c r="G7" s="72"/>
      <c r="H7" s="72"/>
      <c r="I7" s="72"/>
      <c r="J7" s="72"/>
      <c r="K7" s="72"/>
      <c r="L7" s="72"/>
      <c r="M7" s="72"/>
      <c r="N7" s="72"/>
      <c r="O7" s="72"/>
      <c r="P7" s="72"/>
      <c r="Q7" s="72"/>
      <c r="R7" s="72"/>
      <c r="S7" s="72"/>
      <c r="T7" s="72"/>
      <c r="U7" s="72"/>
      <c r="V7" s="72"/>
      <c r="W7" s="73"/>
    </row>
    <row r="8" spans="1:23" ht="19.5" customHeight="1">
      <c r="A8" s="110" t="s">
        <v>0</v>
      </c>
      <c r="B8" s="111" t="s">
        <v>1</v>
      </c>
      <c r="C8" s="112" t="s">
        <v>2</v>
      </c>
      <c r="D8" s="110" t="s">
        <v>3</v>
      </c>
      <c r="E8" s="111"/>
      <c r="F8" s="111"/>
      <c r="G8" s="111"/>
      <c r="H8" s="111"/>
      <c r="I8" s="112"/>
      <c r="J8" s="116" t="s">
        <v>5</v>
      </c>
      <c r="K8" s="115"/>
      <c r="L8" s="115"/>
      <c r="M8" s="115" t="s">
        <v>6</v>
      </c>
      <c r="N8" s="115"/>
      <c r="O8" s="115"/>
      <c r="P8" s="115" t="s">
        <v>7</v>
      </c>
      <c r="Q8" s="115"/>
      <c r="R8" s="115"/>
      <c r="S8" s="115" t="s">
        <v>8</v>
      </c>
      <c r="T8" s="115"/>
      <c r="U8" s="115"/>
      <c r="V8" s="105" t="s">
        <v>11</v>
      </c>
      <c r="W8" s="109" t="s">
        <v>10</v>
      </c>
    </row>
    <row r="9" spans="1:23" ht="24.75" customHeight="1" thickBot="1">
      <c r="A9" s="96"/>
      <c r="B9" s="98"/>
      <c r="C9" s="77"/>
      <c r="D9" s="45" t="s">
        <v>4</v>
      </c>
      <c r="E9" s="46" t="s">
        <v>20</v>
      </c>
      <c r="F9" s="47">
        <v>2012</v>
      </c>
      <c r="G9" s="47">
        <v>2013</v>
      </c>
      <c r="H9" s="47">
        <v>2014</v>
      </c>
      <c r="I9" s="50">
        <v>2015</v>
      </c>
      <c r="J9" s="49" t="s">
        <v>21</v>
      </c>
      <c r="K9" s="46" t="s">
        <v>65</v>
      </c>
      <c r="L9" s="46" t="s">
        <v>22</v>
      </c>
      <c r="M9" s="46" t="s">
        <v>21</v>
      </c>
      <c r="N9" s="46" t="s">
        <v>65</v>
      </c>
      <c r="O9" s="46" t="s">
        <v>22</v>
      </c>
      <c r="P9" s="46" t="s">
        <v>21</v>
      </c>
      <c r="Q9" s="46" t="s">
        <v>65</v>
      </c>
      <c r="R9" s="46" t="s">
        <v>22</v>
      </c>
      <c r="S9" s="46" t="s">
        <v>21</v>
      </c>
      <c r="T9" s="46" t="s">
        <v>65</v>
      </c>
      <c r="U9" s="46" t="s">
        <v>22</v>
      </c>
      <c r="V9" s="92"/>
      <c r="W9" s="94"/>
    </row>
    <row r="10" spans="1:23" ht="45" customHeight="1" thickBot="1">
      <c r="A10" s="56" t="s">
        <v>85</v>
      </c>
      <c r="B10" s="6" t="s">
        <v>86</v>
      </c>
      <c r="C10" s="7" t="s">
        <v>18</v>
      </c>
      <c r="D10" s="7" t="s">
        <v>19</v>
      </c>
      <c r="E10" s="8">
        <v>1</v>
      </c>
      <c r="F10" s="8">
        <v>1</v>
      </c>
      <c r="G10" s="8">
        <v>1</v>
      </c>
      <c r="H10" s="8">
        <v>1</v>
      </c>
      <c r="I10" s="8">
        <v>1</v>
      </c>
      <c r="J10" s="5">
        <v>1188288908</v>
      </c>
      <c r="K10" s="5">
        <v>0</v>
      </c>
      <c r="L10" s="5">
        <f>42000000+21000000</f>
        <v>63000000</v>
      </c>
      <c r="M10" s="5">
        <f>+J10*1.05</f>
        <v>1247703353.4</v>
      </c>
      <c r="N10" s="5">
        <v>0</v>
      </c>
      <c r="O10" s="5">
        <f>+L10*1.05</f>
        <v>66150000</v>
      </c>
      <c r="P10" s="5">
        <f>+M10*1.05</f>
        <v>1310088521.0700002</v>
      </c>
      <c r="Q10" s="5">
        <v>0</v>
      </c>
      <c r="R10" s="5">
        <f>+O10*1.05</f>
        <v>69457500</v>
      </c>
      <c r="S10" s="5">
        <f>+P10*1.05</f>
        <v>1375592947.1235003</v>
      </c>
      <c r="T10" s="5">
        <v>0</v>
      </c>
      <c r="U10" s="5">
        <f>+R10*1.05</f>
        <v>72930375</v>
      </c>
      <c r="V10" s="57">
        <f>SUM(E10:U10)</f>
        <v>5393211609.5935</v>
      </c>
      <c r="W10" s="51">
        <f>+V10/V11</f>
        <v>1.0000000009270913</v>
      </c>
    </row>
    <row r="11" spans="1:23" s="10" customFormat="1" ht="30" customHeight="1" thickBot="1">
      <c r="A11" s="117" t="s">
        <v>9</v>
      </c>
      <c r="B11" s="118"/>
      <c r="C11" s="118"/>
      <c r="D11" s="118"/>
      <c r="E11" s="118"/>
      <c r="F11" s="118"/>
      <c r="G11" s="118"/>
      <c r="H11" s="118"/>
      <c r="I11" s="119"/>
      <c r="J11" s="26">
        <f>SUM(J10)</f>
        <v>1188288908</v>
      </c>
      <c r="K11" s="22">
        <f aca="true" t="shared" si="0" ref="K11:U11">SUM(K10)</f>
        <v>0</v>
      </c>
      <c r="L11" s="22">
        <f>SUM(L10)</f>
        <v>63000000</v>
      </c>
      <c r="M11" s="22">
        <f t="shared" si="0"/>
        <v>1247703353.4</v>
      </c>
      <c r="N11" s="22">
        <f t="shared" si="0"/>
        <v>0</v>
      </c>
      <c r="O11" s="22">
        <f t="shared" si="0"/>
        <v>66150000</v>
      </c>
      <c r="P11" s="22">
        <f t="shared" si="0"/>
        <v>1310088521.0700002</v>
      </c>
      <c r="Q11" s="22">
        <f t="shared" si="0"/>
        <v>0</v>
      </c>
      <c r="R11" s="22">
        <f t="shared" si="0"/>
        <v>69457500</v>
      </c>
      <c r="S11" s="22">
        <f t="shared" si="0"/>
        <v>1375592947.1235003</v>
      </c>
      <c r="T11" s="22">
        <f t="shared" si="0"/>
        <v>0</v>
      </c>
      <c r="U11" s="22">
        <f t="shared" si="0"/>
        <v>72930375</v>
      </c>
      <c r="V11" s="23">
        <f>SUM(J11:U11)</f>
        <v>5393211604.5935</v>
      </c>
      <c r="W11" s="24">
        <f>SUM(W10)</f>
        <v>1.0000000009270913</v>
      </c>
    </row>
    <row r="12" ht="12.75">
      <c r="L12" s="27"/>
    </row>
    <row r="13" spans="10:14" ht="14.25">
      <c r="J13" s="27"/>
      <c r="N13" s="25"/>
    </row>
    <row r="14" spans="3:10" ht="12.75">
      <c r="C14" s="27">
        <f>+J11+L11</f>
        <v>1251288908</v>
      </c>
      <c r="J14" s="27"/>
    </row>
    <row r="15" ht="12.75">
      <c r="C15" s="27">
        <f>+C14*1.05</f>
        <v>1313853353.4</v>
      </c>
    </row>
    <row r="16" ht="12.75">
      <c r="C16" s="27">
        <f>+C15*1.05</f>
        <v>1379546021.0700002</v>
      </c>
    </row>
    <row r="17" ht="12.75">
      <c r="C17" s="27">
        <f>+C16*1.05</f>
        <v>1448523322.1235003</v>
      </c>
    </row>
  </sheetData>
  <sheetProtection/>
  <mergeCells count="18">
    <mergeCell ref="A11:I11"/>
    <mergeCell ref="V8:V9"/>
    <mergeCell ref="W8:W9"/>
    <mergeCell ref="A1:W1"/>
    <mergeCell ref="A2:W2"/>
    <mergeCell ref="A3:W3"/>
    <mergeCell ref="A4:W4"/>
    <mergeCell ref="A5:W5"/>
    <mergeCell ref="A6:W6"/>
    <mergeCell ref="A7:W7"/>
    <mergeCell ref="M8:O8"/>
    <mergeCell ref="P8:R8"/>
    <mergeCell ref="S8:U8"/>
    <mergeCell ref="A8:A9"/>
    <mergeCell ref="B8:B9"/>
    <mergeCell ref="C8:C9"/>
    <mergeCell ref="D8:I8"/>
    <mergeCell ref="J8:L8"/>
  </mergeCells>
  <printOptions/>
  <pageMargins left="0.3937007874015748" right="0" top="0" bottom="0" header="0" footer="0"/>
  <pageSetup fitToHeight="1" fitToWidth="1" horizontalDpi="1200" verticalDpi="1200" orientation="landscape" paperSize="5"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MOLINOS ROA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fgaitan</dc:creator>
  <cp:keywords/>
  <dc:description/>
  <cp:lastModifiedBy>Fernando Avila</cp:lastModifiedBy>
  <cp:lastPrinted>2012-04-08T04:25:10Z</cp:lastPrinted>
  <dcterms:created xsi:type="dcterms:W3CDTF">2006-02-07T20:57:18Z</dcterms:created>
  <dcterms:modified xsi:type="dcterms:W3CDTF">2012-04-26T23:50:01Z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