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180" windowWidth="11295" windowHeight="3240" tabRatio="810" activeTab="0"/>
  </bookViews>
  <sheets>
    <sheet name="Fortalecimiento institucional" sheetId="1" r:id="rId1"/>
    <sheet name="Fortalecimiento institucional 1" sheetId="2" r:id="rId2"/>
    <sheet name="Sisben y estratificación" sheetId="3" r:id="rId3"/>
    <sheet name="Plan de desarrollo" sheetId="4" r:id="rId4"/>
  </sheets>
  <externalReferences>
    <externalReference r:id="rId7"/>
    <externalReference r:id="rId8"/>
    <externalReference r:id="rId9"/>
    <externalReference r:id="rId10"/>
  </externalReferences>
  <definedNames>
    <definedName name="BONIFICACION.MAXIMA">#REF!</definedName>
    <definedName name="CONTROL.DE.CALIDAD">#REF!</definedName>
    <definedName name="EFECTIVIDAD_VENTAS" localSheetId="0">'[3]DATOS DE BASE'!#REF!</definedName>
    <definedName name="EFECTIVIDAD_VENTAS">'[3]DATOS DE BASE'!#REF!</definedName>
    <definedName name="EGRESOS_ACUMULADO">#REF!</definedName>
    <definedName name="FACTOR" localSheetId="0">'[4]DATOS DE BASE'!#REF!</definedName>
    <definedName name="FACTOR">'[4]DATOS DE BASE'!#REF!</definedName>
    <definedName name="FACTOR_DE_SALIDA_PRESUPUESTO" localSheetId="0">'[3]DATOS DE BASE'!#REF!</definedName>
    <definedName name="FACTOR_DE_SALIDA_PRESUPUESTO">'[3]DATOS DE BASE'!#REF!</definedName>
    <definedName name="FACTOR_DE_SALIDA_REAL" localSheetId="0">'[3]DATOS DE BASE'!#REF!</definedName>
    <definedName name="FACTOR_DE_SALIDA_REAL">'[3]DATOS DE BASE'!#REF!</definedName>
    <definedName name="FACTOR_DE_SALIDA_REAL_ACUMULADO" localSheetId="0">'[3]DATOS DE BASE'!#REF!</definedName>
    <definedName name="FACTOR_DE_SALIDA_REAL_ACUMULADO">'[3]DATOS DE BASE'!#REF!</definedName>
    <definedName name="FACTURACION">#REF!</definedName>
    <definedName name="FLUJO" localSheetId="0">'[4]DATOS DE BASE'!#REF!</definedName>
    <definedName name="FLUJO">'[4]DATOS DE BASE'!#REF!</definedName>
    <definedName name="FLUJO_DE_CAJA">#REF!</definedName>
    <definedName name="FLUJO_DE_CAJA_PRESUPUESTO" localSheetId="0">'[3]DATOS DE BASE'!#REF!</definedName>
    <definedName name="FLUJO_DE_CAJA_PRESUPUESTO">'[3]DATOS DE BASE'!#REF!</definedName>
    <definedName name="FLUJO_DE_CAJA_PRESUPUESTO_ACUMULADO" localSheetId="0">'[3]DATOS DE BASE'!#REF!</definedName>
    <definedName name="FLUJO_DE_CAJA_PRESUPUESTO_ACUMULADO">'[3]DATOS DE BASE'!#REF!</definedName>
    <definedName name="FLUJO_DE_CAJA_REAL" localSheetId="0">'[3]DATOS DE BASE'!#REF!</definedName>
    <definedName name="FLUJO_DE_CAJA_REAL">'[3]DATOS DE BASE'!#REF!</definedName>
    <definedName name="FLUJO_DE_CAJA_REAL_ACUMULADO" localSheetId="0">'[3]DATOS DE BASE'!#REF!</definedName>
    <definedName name="FLUJO_DE_CAJA_REAL_ACUMULADO">'[3]DATOS DE BASE'!#REF!</definedName>
    <definedName name="GASTOS">#REF!</definedName>
    <definedName name="GRAFICOVENTAS">"Gráfico 1"</definedName>
    <definedName name="MENSUAL_PRESUPUESTADO_ACUMULADO_DEL_FAS_VS_AL_PRESUPUESTADO_TOTAL_ANUAL" localSheetId="0">'[3]DATOS DE BASE'!#REF!</definedName>
    <definedName name="MENSUAL_PRESUPUESTADO_ACUMULADO_DEL_FAS_VS_AL_PRESUPUESTADO_TOTAL_ANUAL">'[3]DATOS DE BASE'!#REF!</definedName>
    <definedName name="MENSUAL_PRESUPUESTADO_DEL_FAS_VS_AL_PRESUPUESTADO_TOTAL_ANUAL" localSheetId="0">'[3]DATOS DE BASE'!#REF!</definedName>
    <definedName name="MENSUAL_PRESUPUESTADO_DEL_FAS_VS_AL_PRESUPUESTADO_TOTAL_ANUAL">'[3]DATOS DE BASE'!#REF!</definedName>
    <definedName name="PRODUCT__VENTAS" localSheetId="0">'[3]DATOS DE BASE'!#REF!</definedName>
    <definedName name="PRODUCT__VENTAS">'[3]DATOS DE BASE'!#REF!</definedName>
    <definedName name="RECAUDO">#REF!</definedName>
    <definedName name="TENDENCIA_FUTURA_PROYECTADO_A_DIC_96">#REF!</definedName>
    <definedName name="TOTAL">#N/A</definedName>
    <definedName name="TOTAL.HORAS.CONSULT.INTERNOS" localSheetId="0">'[1]PRES. INGRESOS 1997'!#REF!</definedName>
    <definedName name="TOTAL.HORAS.CONSULT.INTERNOS">'[1]PRES. INGRESOS 1997'!#REF!</definedName>
    <definedName name="VALOR.LIMITE.SUPERIOR.DE.FAS">#REF!</definedName>
    <definedName name="VENTAS">#REF!</definedName>
    <definedName name="VENTASEFECT" localSheetId="0">'[4]DATOS DE BASE'!#REF!</definedName>
    <definedName name="VENTASEFECT">'[4]DATOS DE BASE'!#REF!</definedName>
    <definedName name="VISITAS_A_CLIENTES_VENTAS" localSheetId="0">'[3]DATOS DE BASE'!#REF!</definedName>
    <definedName name="VISITAS_A_CLIENTES_VENTAS">'[3]DATOS DE BASE'!#REF!</definedName>
  </definedNames>
  <calcPr fullCalcOnLoad="1"/>
</workbook>
</file>

<file path=xl/sharedStrings.xml><?xml version="1.0" encoding="utf-8"?>
<sst xmlns="http://schemas.openxmlformats.org/spreadsheetml/2006/main" count="192" uniqueCount="93">
  <si>
    <t>PROGRAMA</t>
  </si>
  <si>
    <t>SUBPROGRAMA</t>
  </si>
  <si>
    <t>META</t>
  </si>
  <si>
    <t>INDICADOR</t>
  </si>
  <si>
    <t>NOMBRE</t>
  </si>
  <si>
    <t>SGP</t>
  </si>
  <si>
    <t>INVERSION 2012</t>
  </si>
  <si>
    <t>INVERSION 2013</t>
  </si>
  <si>
    <t>INVERSION 2014</t>
  </si>
  <si>
    <t>INVERSION 2015</t>
  </si>
  <si>
    <t>TOTAL DE LA INVERSION</t>
  </si>
  <si>
    <t>Atención al usuario .</t>
  </si>
  <si>
    <t>FORTALECIMIENTO DEL SISTEMA ARCHIVÍSTICO MUNICIPAL.</t>
  </si>
  <si>
    <t>Actualización.</t>
  </si>
  <si>
    <t>Ventanilla única funcionando.</t>
  </si>
  <si>
    <t>TOTAL INVERSION</t>
  </si>
  <si>
    <t>% 
PARTICIPACION</t>
  </si>
  <si>
    <t>LINEA
 BASE</t>
  </si>
  <si>
    <t>RECURSOS 
PROPIOS</t>
  </si>
  <si>
    <t>SECTOR: FORTALECIMIENTO INSTITUCIONAL.</t>
  </si>
  <si>
    <t>OBJETIVO GENERAL: Tener una base de datos oportuna y de calidad.</t>
  </si>
  <si>
    <t>TOTAL
 INVERSION</t>
  </si>
  <si>
    <t>Lograr el 100% terminando el 2015.</t>
  </si>
  <si>
    <t xml:space="preserve">Desarrollo del principio del buen gasto público, </t>
  </si>
  <si>
    <t>Alcanzar la ejecución  del 100% de los recursos de inversión.</t>
  </si>
  <si>
    <t xml:space="preserve">100% organización administrativa, procesos tecnológicos,
actualización página web - ley antitrámites, cobranzas y tesorería. </t>
  </si>
  <si>
    <t>Modernización.</t>
  </si>
  <si>
    <t>Revisión 100% de los estatutos tributarios vigentes.</t>
  </si>
  <si>
    <t>Estudio 100% de tarifas impositivas.</t>
  </si>
  <si>
    <t>Legalidad.</t>
  </si>
  <si>
    <t>Equidad.</t>
  </si>
  <si>
    <t>Plazo endeudamiento.</t>
  </si>
  <si>
    <t>5 años</t>
  </si>
  <si>
    <t>10 años</t>
  </si>
  <si>
    <t>Saldos endeudamiento.</t>
  </si>
  <si>
    <t>9 años</t>
  </si>
  <si>
    <t>8 años</t>
  </si>
  <si>
    <t>4 años</t>
  </si>
  <si>
    <t>Sustitución y/o restructuración deuda largo plazo.</t>
  </si>
  <si>
    <t xml:space="preserve">OBJETIVO GENERAL: Garantizar el desarrollo del municipio dentro de un marco financiero adecuado que permita un avance en los sistemas de información, justicia, equidad, legalidad y moralidad, 
para el mejoramiento del servicio al contribuyente. </t>
  </si>
  <si>
    <t>Cumplimiento gasto inversión.</t>
  </si>
  <si>
    <t>Cumplimiento gasto funcionamiento.</t>
  </si>
  <si>
    <t>Cumplimiento deuda pública..</t>
  </si>
  <si>
    <t>Encuestas.</t>
  </si>
  <si>
    <t>Estratificación urbana.</t>
  </si>
  <si>
    <t>6700 predios urbanos.</t>
  </si>
  <si>
    <t>7 centros poblados.</t>
  </si>
  <si>
    <t xml:space="preserve">Estratificación socioeconómica centros poblados rurales. </t>
  </si>
  <si>
    <t>PLAN DE DESARROLLO MUNICIPAL "SAN SEBASTIAN DE MARIQUITA - POR UN GOBIERNO DE RESULTADOS"
PLAN INDICATIVO Y OPERATIVO 2012 - 2015</t>
  </si>
  <si>
    <t>ESTRATEGIAS:
- Aplicación de los principios de calidad los cuales se enmarcan, integran, complementan y desarrollan dentro de los principios constitucionales de la función pública, y conducen a la mejora del desempeño.
  (Enfoque en el cliente, liderazgo, participación activa de los servidores públicos, enfoque basado en procesos, enfoque de sistema para la gestión, mejora continua, enfoque basado en hechos para la toma 
  de decisiones, relaciones mutuamente beneficiosas con los proveedores, coordinación, cooperación y articulación, transparencia).</t>
  </si>
  <si>
    <t>OBJETIVO GENERAL: Ejecutar la supervisión de la gestión administrativa, la administración de los recursos humanos y físicos, el seguimiento a los procesos de contratación y cuentas, 
así como al cumplimiento de los planes, programas y proyectos.</t>
  </si>
  <si>
    <t>SISBEN.</t>
  </si>
  <si>
    <t>Capacitaciones.</t>
  </si>
  <si>
    <t xml:space="preserve">MODERNIZACIÓN HACIENDA - RACIONALIZACIÓN DE LAS FINANZAS PÚBLICAS - EQUIDAD Y JUSTICIA TRIBUTARIA. </t>
  </si>
  <si>
    <t>ESTRATIFICACIÓN.</t>
  </si>
  <si>
    <t xml:space="preserve">OBJETIVOS ESPECÍFICOS:
- Alimentar la base de datos SISBEN.
- Alimentar continuamente las bases de datos de estratificación socioeconómica.
</t>
  </si>
  <si>
    <t xml:space="preserve">OBJETIVOS ESPECÍFICOS:
- Fortalecer el sistema archivístico municipal.
- Digitalizar la información del archivo municipal.
- Implementar plan de ventanilla única para atención al ciudadano y manejo de correspondencia.
</t>
  </si>
  <si>
    <t xml:space="preserve">OBJETIVOS ESPECÍFICOS:
- Garantizar una estructura financiera sana y sostenible.
- Consolidar el Sistema de Servicio al Ciudadano.
- Fortalecer mecanismos de transparencia y rendición de cuentas.
- Fortalecer los sistemas de información.
- Mejorar el desempeño fiscal.
- Mejorar el índice de desempeño integral municipal.
- Sustitución y/o restructuración deuda largo plazo.
</t>
  </si>
  <si>
    <t>EJE ESTRATÉGICO: GESTIÓN DE LAS INSTITUCIONES COMO APOYO DE LA FORMACIÓN Y FORTALECIMIENTO DE LA COHESIÓN SOCIAL LOCAL.</t>
  </si>
  <si>
    <t>SECRETARÍA RESPONSABLE: GENERAL ADMINISTRATIVA.</t>
  </si>
  <si>
    <t>SECRETARÍA RESPONSABLE: PLANEACIÓN E INFRAESTRUCTURA Y MEDIO AMBIENTE.</t>
  </si>
  <si>
    <t>Estratificación centros poblados rurales.</t>
  </si>
  <si>
    <t>CONV</t>
  </si>
  <si>
    <t xml:space="preserve">Modernización de hacienda - estructura administrativa y tecnológica, aplicación ley antitrámites y atención al cotribuyente.
</t>
  </si>
  <si>
    <t xml:space="preserve">Racionalización tributaria: desarrollo del principio de legalidad y los valores de justicia y equidad  acompañado de una racionalización tributaria. 
</t>
  </si>
  <si>
    <t xml:space="preserve">Modernización del archivo general del Municipio - digitalización contratación.
</t>
  </si>
  <si>
    <t xml:space="preserve">Ventanilla única.
</t>
  </si>
  <si>
    <t xml:space="preserve">Estratificación socioeconómica Urbana.
</t>
  </si>
  <si>
    <t>3600 beneficiarios</t>
  </si>
  <si>
    <t>SECRETARÍA RESPONSABLE: HACIENDA.</t>
  </si>
  <si>
    <t>8 Modelo estándar de control interno.</t>
  </si>
  <si>
    <t>OBJETIVOS ESPECÍFICOS:
- Dar respuesta a las necesidades de la comunidad a través de programas y subprogramas.</t>
  </si>
  <si>
    <t>OBJETIVO GENERAL: Planificar, organizar, regular y orientar el cumplimiento del programa de gobierno.</t>
  </si>
  <si>
    <t xml:space="preserve">PLAN DE DESARROLLO MUNICIPAL. </t>
  </si>
  <si>
    <t xml:space="preserve">Diagnóstico, plan indicativo y operativo, medición - análisis y mejora. </t>
  </si>
  <si>
    <t>Elaborar el plan de desarrollo municipal.</t>
  </si>
  <si>
    <t>Revisión y concepto.</t>
  </si>
  <si>
    <t>Concepto.</t>
  </si>
  <si>
    <t>Plan de desarrollo municipal.</t>
  </si>
  <si>
    <t xml:space="preserve">Consejo territorial de planeación </t>
  </si>
  <si>
    <t>Claisificación socioeconómica de potenciales beneficiarios para los programas sociales.</t>
  </si>
  <si>
    <t>CON LLEVANDO ASI:</t>
  </si>
  <si>
    <t>EJECUCION INGRESO</t>
  </si>
  <si>
    <t>CON SITUACION DE FONDOS</t>
  </si>
  <si>
    <t>SIN SITUACION DE FONDOS</t>
  </si>
  <si>
    <t>EXCEDENTES  FINANCIEROS LIBRES DE COMPROMISOS PARA SER INCOPRORADOS A LA VIGENCIA FISCAL DE 2012</t>
  </si>
  <si>
    <t>EJECUCION DEL GTO TOTAL</t>
  </si>
  <si>
    <t>EJECUCION GTO CON SITUACION</t>
  </si>
  <si>
    <t xml:space="preserve">EJECUCION DEL GASTO </t>
  </si>
  <si>
    <t>DE FONDOS</t>
  </si>
  <si>
    <t>EJECUCION DEL GASTO EN INVERSION</t>
  </si>
  <si>
    <t>PRESTACION DE SERVICIOS Y AGUA POTABLE Y SANEAMIENTO BASICVO CORRESPONDIENTE AL 60% DE PARTICIPACION AL PLAN DEPARTAMENTAL DE AGUAS</t>
  </si>
  <si>
    <t>LA DIFERENCIA CORRESPONDE A RECURSOS SIN SITUACION DE FONDOS CORRESPONDIENTE AL SISTEMA GENERAL DE PARTICIPACIONES EN REGIMEN SUBSIDIADO,</t>
  </si>
</sst>
</file>

<file path=xl/styles.xml><?xml version="1.0" encoding="utf-8"?>
<styleSheet xmlns="http://schemas.openxmlformats.org/spreadsheetml/2006/main">
  <numFmts count="6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_-&quot;$&quot;* #,##0_-;\-&quot;$&quot;* #,##0_-;_-&quot;$&quot;* &quot;-&quot;_-;_-@_-"/>
    <numFmt numFmtId="195" formatCode="_-* #,##0_-;\-* #,##0_-;_-* &quot;-&quot;_-;_-@_-"/>
    <numFmt numFmtId="196" formatCode="_-&quot;$&quot;* #,##0.00_-;\-&quot;$&quot;* #,##0.00_-;_-&quot;$&quot;* &quot;-&quot;??_-;_-@_-"/>
    <numFmt numFmtId="197" formatCode="_-* #,##0.00_-;\-* #,##0.00_-;_-* &quot;-&quot;??_-;_-@_-"/>
    <numFmt numFmtId="198" formatCode="_ [$€-2]\ * #,##0.00_ ;_ [$€-2]\ * \-#,##0.00_ ;_ [$€-2]\ * &quot;-&quot;??_ "/>
    <numFmt numFmtId="199" formatCode="d\-mmm\-yy"/>
    <numFmt numFmtId="200" formatCode="0.0"/>
    <numFmt numFmtId="201" formatCode="mmm\-yyyy"/>
    <numFmt numFmtId="202" formatCode="_ * #,##0.0_ ;_ * \-#,##0.0_ ;_ * &quot;-&quot;_ ;_ @_ "/>
    <numFmt numFmtId="203" formatCode="_ * #,##0.00_ ;_ * \-#,##0.00_ ;_ * &quot;-&quot;_ ;_ @_ "/>
    <numFmt numFmtId="204" formatCode="_ * #,##0.000_ ;_ * \-#,##0.000_ ;_ * &quot;-&quot;_ ;_ @_ "/>
    <numFmt numFmtId="205" formatCode="0.0%"/>
    <numFmt numFmtId="206" formatCode="0.000"/>
    <numFmt numFmtId="207" formatCode="mmmm\-yy"/>
    <numFmt numFmtId="208" formatCode="#,##0.0"/>
    <numFmt numFmtId="209" formatCode="&quot;$&quot;\ #,##0.00"/>
    <numFmt numFmtId="210" formatCode="&quot;$&quot;\ #,##0;[Red]&quot;$&quot;\ #,##0"/>
    <numFmt numFmtId="211" formatCode="&quot;$&quot;\ #,##0"/>
    <numFmt numFmtId="212" formatCode="[$$-240A]\ #,##0"/>
    <numFmt numFmtId="213" formatCode="[$-240A]hh:mm:ss\ AM/PM"/>
    <numFmt numFmtId="214" formatCode="&quot;Sí&quot;;&quot;Sí&quot;;&quot;No&quot;"/>
    <numFmt numFmtId="215" formatCode="&quot;Verdadero&quot;;&quot;Verdadero&quot;;&quot;Falso&quot;"/>
    <numFmt numFmtId="216" formatCode="&quot;Activado&quot;;&quot;Activado&quot;;&quot;Desactivado&quot;"/>
    <numFmt numFmtId="217" formatCode="[$€-2]\ #,##0.00_);[Red]\([$€-2]\ #,##0.00\)"/>
    <numFmt numFmtId="218" formatCode="#,#00.00;\(#,#00.00\)"/>
  </numFmts>
  <fonts count="52">
    <font>
      <sz val="10"/>
      <name val="Arial"/>
      <family val="0"/>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Calibri"/>
      <family val="2"/>
    </font>
    <font>
      <b/>
      <sz val="9"/>
      <color indexed="8"/>
      <name val="Calibri"/>
      <family val="2"/>
    </font>
    <font>
      <sz val="9"/>
      <name val="Calibri"/>
      <family val="2"/>
    </font>
    <font>
      <sz val="11"/>
      <name val="Calibri"/>
      <family val="2"/>
    </font>
    <font>
      <b/>
      <sz val="9"/>
      <name val="Calibri"/>
      <family val="2"/>
    </font>
    <font>
      <b/>
      <sz val="11"/>
      <name val="Calibri"/>
      <family val="2"/>
    </font>
    <font>
      <sz val="9"/>
      <color indexed="8"/>
      <name val="Arial"/>
      <family val="2"/>
    </font>
    <font>
      <b/>
      <sz val="14"/>
      <color indexed="8"/>
      <name val="Calibri"/>
      <family val="2"/>
    </font>
    <font>
      <sz val="10"/>
      <color indexed="9"/>
      <name val="Arial"/>
      <family val="0"/>
    </font>
    <font>
      <b/>
      <i/>
      <sz val="11"/>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Calibri"/>
      <family val="2"/>
    </font>
    <font>
      <b/>
      <sz val="9"/>
      <color theme="1"/>
      <name val="Calibri"/>
      <family val="2"/>
    </font>
    <font>
      <sz val="9"/>
      <color theme="1"/>
      <name val="Arial"/>
      <family val="2"/>
    </font>
    <font>
      <b/>
      <sz val="14"/>
      <color theme="1"/>
      <name val="Calibri"/>
      <family val="2"/>
    </font>
    <font>
      <sz val="10"/>
      <color theme="0"/>
      <name val="Arial"/>
      <family val="0"/>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92D050"/>
        <bgColor indexed="64"/>
      </patternFill>
    </fill>
    <fill>
      <patternFill patternType="solid">
        <fgColor rgb="FFFFFFFF"/>
        <bgColor indexed="64"/>
      </patternFill>
    </fill>
    <fill>
      <patternFill patternType="gray0625">
        <bgColor theme="0" tint="-0.04997999966144562"/>
      </patternFill>
    </fill>
    <fill>
      <patternFill patternType="gray0625">
        <bgColor rgb="FF92D050"/>
      </patternFill>
    </fill>
    <fill>
      <patternFill patternType="solid">
        <fgColor rgb="FFFFFFFF"/>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style="thin"/>
      <bottom style="thin"/>
    </border>
    <border>
      <left style="medium"/>
      <right style="thin"/>
      <top style="medium"/>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thin"/>
      <right style="medium"/>
      <top style="medium"/>
      <bottom style="medium"/>
    </border>
    <border>
      <left style="medium"/>
      <right style="thin"/>
      <top style="thin"/>
      <bottom style="medium"/>
    </border>
    <border>
      <left>
        <color indexed="63"/>
      </left>
      <right style="thin"/>
      <top style="thin"/>
      <bottom style="medium"/>
    </border>
    <border>
      <left style="thin"/>
      <right style="medium"/>
      <top style="medium"/>
      <bottom>
        <color indexed="63"/>
      </bottom>
    </border>
    <border>
      <left style="medium"/>
      <right style="thin"/>
      <top style="medium"/>
      <bottom style="medium"/>
    </border>
    <border>
      <left style="thin">
        <color indexed="63"/>
      </left>
      <right style="thin">
        <color indexed="63"/>
      </right>
      <top style="thin">
        <color indexed="63"/>
      </top>
      <bottom style="mediu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thin"/>
      <bottom style="thin"/>
    </border>
    <border>
      <left style="thin"/>
      <right>
        <color indexed="63"/>
      </right>
      <top style="medium"/>
      <bottom style="thin"/>
    </border>
    <border>
      <left style="thin"/>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medium"/>
      <bottom style="thin"/>
    </border>
    <border>
      <left style="medium"/>
      <right style="thin"/>
      <top style="thin"/>
      <bottom>
        <color indexed="63"/>
      </bottom>
    </border>
  </borders>
  <cellStyleXfs count="2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0"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0"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0"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0"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0"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0"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0"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0"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0" fillId="20"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0" fillId="2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0" fillId="22"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4"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1" fillId="2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1" fillId="27"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1"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1"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1"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2" fillId="34"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33" fillId="35" borderId="1" applyNumberFormat="0" applyAlignment="0" applyProtection="0"/>
    <xf numFmtId="0" fontId="6" fillId="36" borderId="2" applyNumberFormat="0" applyAlignment="0" applyProtection="0"/>
    <xf numFmtId="0" fontId="6" fillId="36" borderId="2" applyNumberFormat="0" applyAlignment="0" applyProtection="0"/>
    <xf numFmtId="0" fontId="6" fillId="36" borderId="2" applyNumberFormat="0" applyAlignment="0" applyProtection="0"/>
    <xf numFmtId="0" fontId="34" fillId="37" borderId="3" applyNumberFormat="0" applyAlignment="0" applyProtection="0"/>
    <xf numFmtId="0" fontId="7" fillId="38" borderId="4" applyNumberFormat="0" applyAlignment="0" applyProtection="0"/>
    <xf numFmtId="0" fontId="7" fillId="38" borderId="4" applyNumberFormat="0" applyAlignment="0" applyProtection="0"/>
    <xf numFmtId="0" fontId="7" fillId="38" borderId="4" applyNumberFormat="0" applyAlignment="0" applyProtection="0"/>
    <xf numFmtId="0" fontId="35"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3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1"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31"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31"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31" fillId="4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1" fillId="46"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1" fillId="47"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37" fillId="49" borderId="1" applyNumberFormat="0" applyAlignment="0" applyProtection="0"/>
    <xf numFmtId="0" fontId="10" fillId="13" borderId="2" applyNumberFormat="0" applyAlignment="0" applyProtection="0"/>
    <xf numFmtId="0" fontId="10" fillId="13" borderId="2" applyNumberFormat="0" applyAlignment="0" applyProtection="0"/>
    <xf numFmtId="0" fontId="10" fillId="13" borderId="2" applyNumberFormat="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8" fillId="5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197" fontId="0"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43" fontId="30" fillId="0" borderId="0" applyFon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39" fillId="51"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53" borderId="7" applyNumberFormat="0" applyFont="0" applyAlignment="0" applyProtection="0"/>
    <xf numFmtId="0" fontId="0" fillId="54" borderId="8" applyNumberFormat="0" applyFont="0" applyAlignment="0" applyProtection="0"/>
    <xf numFmtId="0" fontId="0" fillId="54" borderId="8" applyNumberFormat="0" applyFont="0" applyAlignment="0" applyProtection="0"/>
    <xf numFmtId="0" fontId="0" fillId="54"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0" fillId="0" borderId="0" applyFont="0" applyFill="0" applyBorder="0" applyAlignment="0" applyProtection="0"/>
    <xf numFmtId="0" fontId="40" fillId="35" borderId="9" applyNumberFormat="0" applyAlignment="0" applyProtection="0"/>
    <xf numFmtId="0" fontId="13" fillId="36" borderId="10" applyNumberFormat="0" applyAlignment="0" applyProtection="0"/>
    <xf numFmtId="0" fontId="13" fillId="36" borderId="10" applyNumberFormat="0" applyAlignment="0" applyProtection="0"/>
    <xf numFmtId="0" fontId="13" fillId="36" borderId="10" applyNumberFormat="0" applyAlignment="0" applyProtection="0"/>
    <xf numFmtId="0" fontId="4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3" fillId="0" borderId="0" applyNumberFormat="0" applyFill="0" applyBorder="0" applyAlignment="0" applyProtection="0"/>
    <xf numFmtId="0" fontId="44" fillId="0" borderId="11"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45" fillId="0" borderId="13"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36" fillId="0" borderId="15" applyNumberFormat="0" applyFill="0" applyAlignment="0" applyProtection="0"/>
    <xf numFmtId="0" fontId="9" fillId="0" borderId="16" applyNumberFormat="0" applyFill="0" applyAlignment="0" applyProtection="0"/>
    <xf numFmtId="0" fontId="9" fillId="0" borderId="16" applyNumberFormat="0" applyFill="0" applyAlignment="0" applyProtection="0"/>
    <xf numFmtId="0" fontId="9" fillId="0" borderId="16"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6" fillId="0" borderId="17" applyNumberFormat="0" applyFill="0" applyAlignment="0" applyProtection="0"/>
    <xf numFmtId="0" fontId="19" fillId="0" borderId="18" applyNumberFormat="0" applyFill="0" applyAlignment="0" applyProtection="0"/>
    <xf numFmtId="0" fontId="19" fillId="0" borderId="18" applyNumberFormat="0" applyFill="0" applyAlignment="0" applyProtection="0"/>
    <xf numFmtId="0" fontId="19" fillId="0" borderId="18" applyNumberFormat="0" applyFill="0" applyAlignment="0" applyProtection="0"/>
  </cellStyleXfs>
  <cellXfs count="138">
    <xf numFmtId="0" fontId="0" fillId="0" borderId="0" xfId="0" applyAlignment="1">
      <alignment/>
    </xf>
    <xf numFmtId="0" fontId="47" fillId="0" borderId="19" xfId="179" applyFont="1" applyBorder="1" applyAlignment="1">
      <alignment wrapText="1"/>
      <protection/>
    </xf>
    <xf numFmtId="0" fontId="46" fillId="0" borderId="0" xfId="179" applyFont="1" applyBorder="1" applyAlignment="1">
      <alignment/>
      <protection/>
    </xf>
    <xf numFmtId="9" fontId="47" fillId="0" borderId="20" xfId="179" applyNumberFormat="1" applyFont="1" applyBorder="1" applyAlignment="1">
      <alignment wrapText="1"/>
      <protection/>
    </xf>
    <xf numFmtId="211" fontId="22" fillId="0" borderId="20" xfId="0" applyNumberFormat="1" applyFont="1" applyBorder="1" applyAlignment="1">
      <alignment/>
    </xf>
    <xf numFmtId="0" fontId="22" fillId="0" borderId="0" xfId="0" applyFont="1" applyAlignment="1">
      <alignment/>
    </xf>
    <xf numFmtId="1" fontId="47" fillId="0" borderId="21" xfId="179" applyNumberFormat="1" applyFont="1" applyBorder="1" applyAlignment="1">
      <alignment wrapText="1"/>
      <protection/>
    </xf>
    <xf numFmtId="0" fontId="23" fillId="0" borderId="0" xfId="0" applyFont="1" applyAlignment="1">
      <alignment/>
    </xf>
    <xf numFmtId="211" fontId="22" fillId="0" borderId="21" xfId="0" applyNumberFormat="1" applyFont="1" applyBorder="1" applyAlignment="1">
      <alignment/>
    </xf>
    <xf numFmtId="0" fontId="22" fillId="0" borderId="21" xfId="0" applyFont="1" applyBorder="1" applyAlignment="1">
      <alignment/>
    </xf>
    <xf numFmtId="211" fontId="24" fillId="0" borderId="20" xfId="0" applyNumberFormat="1" applyFont="1" applyBorder="1" applyAlignment="1">
      <alignment/>
    </xf>
    <xf numFmtId="9" fontId="24" fillId="0" borderId="22" xfId="0" applyNumberFormat="1" applyFont="1" applyBorder="1" applyAlignment="1">
      <alignment/>
    </xf>
    <xf numFmtId="211" fontId="24" fillId="0" borderId="21" xfId="0" applyNumberFormat="1" applyFont="1" applyBorder="1" applyAlignment="1">
      <alignment/>
    </xf>
    <xf numFmtId="9" fontId="24" fillId="0" borderId="23" xfId="0" applyNumberFormat="1" applyFont="1" applyBorder="1" applyAlignment="1">
      <alignment/>
    </xf>
    <xf numFmtId="211" fontId="25" fillId="0" borderId="24" xfId="176" applyNumberFormat="1" applyFont="1" applyBorder="1">
      <alignment/>
      <protection/>
    </xf>
    <xf numFmtId="211" fontId="25" fillId="0" borderId="25" xfId="176" applyNumberFormat="1" applyFont="1" applyBorder="1">
      <alignment/>
      <protection/>
    </xf>
    <xf numFmtId="211" fontId="25" fillId="0" borderId="25" xfId="0" applyNumberFormat="1" applyFont="1" applyBorder="1" applyAlignment="1">
      <alignment/>
    </xf>
    <xf numFmtId="9" fontId="25" fillId="0" borderId="26" xfId="0" applyNumberFormat="1" applyFont="1" applyBorder="1" applyAlignment="1">
      <alignment/>
    </xf>
    <xf numFmtId="211" fontId="0" fillId="0" borderId="0" xfId="0" applyNumberFormat="1" applyAlignment="1">
      <alignment/>
    </xf>
    <xf numFmtId="0" fontId="46" fillId="0" borderId="0" xfId="179" applyFont="1" applyBorder="1" applyAlignment="1">
      <alignment/>
      <protection/>
    </xf>
    <xf numFmtId="0" fontId="48" fillId="55" borderId="20" xfId="179" applyFont="1" applyFill="1" applyBorder="1" applyAlignment="1">
      <alignment horizontal="justify" wrapText="1"/>
      <protection/>
    </xf>
    <xf numFmtId="0" fontId="47" fillId="0" borderId="20" xfId="179" applyFont="1" applyBorder="1" applyAlignment="1">
      <alignment wrapText="1"/>
      <protection/>
    </xf>
    <xf numFmtId="0" fontId="48" fillId="55" borderId="21" xfId="179" applyFont="1" applyFill="1" applyBorder="1" applyAlignment="1">
      <alignment horizontal="justify" wrapText="1"/>
      <protection/>
    </xf>
    <xf numFmtId="0" fontId="47" fillId="0" borderId="21" xfId="179" applyFont="1" applyBorder="1" applyAlignment="1">
      <alignment wrapText="1"/>
      <protection/>
    </xf>
    <xf numFmtId="0" fontId="22" fillId="0" borderId="0" xfId="0" applyFont="1" applyAlignment="1">
      <alignment/>
    </xf>
    <xf numFmtId="10" fontId="47" fillId="0" borderId="20" xfId="179" applyNumberFormat="1" applyFont="1" applyBorder="1" applyAlignment="1">
      <alignment wrapText="1"/>
      <protection/>
    </xf>
    <xf numFmtId="9" fontId="47" fillId="0" borderId="19" xfId="179" applyNumberFormat="1" applyFont="1" applyBorder="1" applyAlignment="1">
      <alignment wrapText="1"/>
      <protection/>
    </xf>
    <xf numFmtId="0" fontId="47" fillId="0" borderId="19" xfId="179" applyFont="1" applyBorder="1" applyAlignment="1">
      <alignment horizontal="right" wrapText="1"/>
      <protection/>
    </xf>
    <xf numFmtId="211" fontId="47" fillId="0" borderId="19" xfId="179" applyNumberFormat="1" applyFont="1" applyBorder="1" applyAlignment="1">
      <alignment wrapText="1"/>
      <protection/>
    </xf>
    <xf numFmtId="211" fontId="22" fillId="0" borderId="19" xfId="0" applyNumberFormat="1" applyFont="1" applyBorder="1" applyAlignment="1">
      <alignment/>
    </xf>
    <xf numFmtId="211" fontId="24" fillId="0" borderId="19" xfId="0" applyNumberFormat="1" applyFont="1" applyBorder="1" applyAlignment="1">
      <alignment/>
    </xf>
    <xf numFmtId="9" fontId="24" fillId="0" borderId="27" xfId="0" applyNumberFormat="1" applyFont="1" applyBorder="1" applyAlignment="1">
      <alignment/>
    </xf>
    <xf numFmtId="1" fontId="47" fillId="0" borderId="19" xfId="179" applyNumberFormat="1" applyFont="1" applyBorder="1" applyAlignment="1">
      <alignment wrapText="1"/>
      <protection/>
    </xf>
    <xf numFmtId="211" fontId="22" fillId="0" borderId="19" xfId="0" applyNumberFormat="1" applyFont="1" applyFill="1" applyBorder="1" applyAlignment="1" applyProtection="1">
      <alignment/>
      <protection/>
    </xf>
    <xf numFmtId="211" fontId="22" fillId="0" borderId="0" xfId="0" applyNumberFormat="1" applyFont="1" applyBorder="1" applyAlignment="1">
      <alignment/>
    </xf>
    <xf numFmtId="0" fontId="48" fillId="55" borderId="19" xfId="179" applyFont="1" applyFill="1" applyBorder="1" applyAlignment="1">
      <alignment horizontal="justify" wrapText="1"/>
      <protection/>
    </xf>
    <xf numFmtId="0" fontId="48" fillId="55" borderId="21" xfId="179" applyFont="1" applyFill="1" applyBorder="1" applyAlignment="1">
      <alignment horizontal="justify" wrapText="1"/>
      <protection/>
    </xf>
    <xf numFmtId="0" fontId="47" fillId="0" borderId="19" xfId="179" applyFont="1" applyBorder="1" applyAlignment="1">
      <alignment horizontal="justify" wrapText="1"/>
      <protection/>
    </xf>
    <xf numFmtId="211" fontId="22" fillId="0" borderId="21" xfId="0" applyNumberFormat="1" applyFont="1" applyFill="1" applyBorder="1" applyAlignment="1" applyProtection="1">
      <alignment/>
      <protection/>
    </xf>
    <xf numFmtId="0" fontId="48" fillId="55" borderId="19" xfId="179" applyFont="1" applyFill="1" applyBorder="1" applyAlignment="1">
      <alignment horizontal="justify" wrapText="1"/>
      <protection/>
    </xf>
    <xf numFmtId="0" fontId="47" fillId="0" borderId="20" xfId="179" applyFont="1" applyBorder="1" applyAlignment="1">
      <alignment horizontal="left" wrapText="1"/>
      <protection/>
    </xf>
    <xf numFmtId="0" fontId="0" fillId="0" borderId="0" xfId="0" applyNumberFormat="1" applyFont="1" applyFill="1" applyBorder="1" applyAlignment="1" applyProtection="1">
      <alignment/>
      <protection/>
    </xf>
    <xf numFmtId="43" fontId="0" fillId="0" borderId="0" xfId="0" applyNumberFormat="1" applyFont="1" applyFill="1" applyBorder="1" applyAlignment="1" applyProtection="1">
      <alignment/>
      <protection/>
    </xf>
    <xf numFmtId="9" fontId="49" fillId="0" borderId="19" xfId="179" applyNumberFormat="1" applyFont="1" applyBorder="1" applyAlignment="1">
      <alignment wrapText="1"/>
      <protection/>
    </xf>
    <xf numFmtId="0" fontId="49" fillId="0" borderId="19" xfId="179" applyFont="1" applyBorder="1" applyAlignment="1">
      <alignment horizontal="right" wrapText="1"/>
      <protection/>
    </xf>
    <xf numFmtId="211" fontId="49" fillId="0" borderId="19" xfId="179" applyNumberFormat="1" applyFont="1" applyBorder="1" applyAlignment="1">
      <alignment wrapText="1"/>
      <protection/>
    </xf>
    <xf numFmtId="1" fontId="47" fillId="0" borderId="20" xfId="179" applyNumberFormat="1" applyFont="1" applyBorder="1" applyAlignment="1">
      <alignment wrapText="1"/>
      <protection/>
    </xf>
    <xf numFmtId="0" fontId="48" fillId="0" borderId="28" xfId="179" applyFont="1" applyBorder="1" applyAlignment="1">
      <alignment vertical="center" wrapText="1"/>
      <protection/>
    </xf>
    <xf numFmtId="0" fontId="1" fillId="0" borderId="20" xfId="151" applyBorder="1" applyAlignment="1" applyProtection="1">
      <alignment wrapText="1"/>
      <protection/>
    </xf>
    <xf numFmtId="0" fontId="1" fillId="0" borderId="19" xfId="151" applyBorder="1" applyAlignment="1" applyProtection="1">
      <alignment wrapText="1"/>
      <protection/>
    </xf>
    <xf numFmtId="211" fontId="22" fillId="0" borderId="29" xfId="0" applyNumberFormat="1" applyFont="1" applyFill="1" applyBorder="1" applyAlignment="1" applyProtection="1">
      <alignment/>
      <protection/>
    </xf>
    <xf numFmtId="211" fontId="22" fillId="0" borderId="29" xfId="0" applyNumberFormat="1" applyFont="1" applyBorder="1" applyAlignment="1">
      <alignment/>
    </xf>
    <xf numFmtId="211" fontId="24" fillId="0" borderId="29" xfId="0" applyNumberFormat="1" applyFont="1" applyBorder="1" applyAlignment="1">
      <alignment/>
    </xf>
    <xf numFmtId="9" fontId="24" fillId="0" borderId="30" xfId="0" applyNumberFormat="1" applyFont="1" applyBorder="1" applyAlignment="1">
      <alignment/>
    </xf>
    <xf numFmtId="211" fontId="25" fillId="0" borderId="31" xfId="176" applyNumberFormat="1" applyFont="1" applyBorder="1">
      <alignment/>
      <protection/>
    </xf>
    <xf numFmtId="9" fontId="25" fillId="0" borderId="32" xfId="0" applyNumberFormat="1" applyFont="1" applyBorder="1" applyAlignment="1">
      <alignment/>
    </xf>
    <xf numFmtId="0" fontId="48" fillId="56" borderId="29" xfId="179" applyFont="1" applyFill="1" applyBorder="1" applyAlignment="1">
      <alignment horizontal="center"/>
      <protection/>
    </xf>
    <xf numFmtId="0" fontId="48" fillId="56" borderId="29" xfId="179" applyFont="1" applyFill="1" applyBorder="1" applyAlignment="1">
      <alignment horizontal="center" wrapText="1"/>
      <protection/>
    </xf>
    <xf numFmtId="0" fontId="48" fillId="56" borderId="33" xfId="179" applyFont="1" applyFill="1" applyBorder="1" applyAlignment="1">
      <alignment horizontal="center"/>
      <protection/>
    </xf>
    <xf numFmtId="0" fontId="48" fillId="56" borderId="21" xfId="179" applyFont="1" applyFill="1" applyBorder="1" applyAlignment="1">
      <alignment horizontal="center" wrapText="1"/>
      <protection/>
    </xf>
    <xf numFmtId="0" fontId="48" fillId="56" borderId="21" xfId="179" applyFont="1" applyFill="1" applyBorder="1" applyAlignment="1">
      <alignment horizontal="center"/>
      <protection/>
    </xf>
    <xf numFmtId="0" fontId="48" fillId="56" borderId="23" xfId="179" applyFont="1" applyFill="1" applyBorder="1" applyAlignment="1">
      <alignment horizontal="center"/>
      <protection/>
    </xf>
    <xf numFmtId="0" fontId="48" fillId="56" borderId="33" xfId="179" applyFont="1" applyFill="1" applyBorder="1" applyAlignment="1">
      <alignment horizontal="center" wrapText="1"/>
      <protection/>
    </xf>
    <xf numFmtId="0" fontId="48" fillId="56" borderId="34" xfId="179" applyFont="1" applyFill="1" applyBorder="1" applyAlignment="1">
      <alignment horizontal="center" wrapText="1"/>
      <protection/>
    </xf>
    <xf numFmtId="0" fontId="48" fillId="56" borderId="21" xfId="179" applyFont="1" applyFill="1" applyBorder="1" applyAlignment="1">
      <alignment horizontal="center"/>
      <protection/>
    </xf>
    <xf numFmtId="0" fontId="47" fillId="0" borderId="20" xfId="179" applyFont="1" applyBorder="1" applyAlignment="1">
      <alignment horizontal="justify" wrapText="1"/>
      <protection/>
    </xf>
    <xf numFmtId="211" fontId="22" fillId="0" borderId="20" xfId="0" applyNumberFormat="1" applyFont="1" applyBorder="1" applyAlignment="1">
      <alignment horizontal="center"/>
    </xf>
    <xf numFmtId="9" fontId="24" fillId="0" borderId="35" xfId="0" applyNumberFormat="1" applyFont="1" applyBorder="1" applyAlignment="1">
      <alignment/>
    </xf>
    <xf numFmtId="211" fontId="25" fillId="0" borderId="36" xfId="176" applyNumberFormat="1" applyFont="1" applyBorder="1" applyAlignment="1">
      <alignment horizontal="center"/>
      <protection/>
    </xf>
    <xf numFmtId="0" fontId="20" fillId="0" borderId="37" xfId="0" applyNumberFormat="1" applyFont="1" applyFill="1" applyBorder="1" applyAlignment="1" applyProtection="1">
      <alignment wrapText="1"/>
      <protection/>
    </xf>
    <xf numFmtId="0" fontId="21" fillId="57" borderId="37" xfId="0" applyNumberFormat="1" applyFont="1" applyFill="1" applyBorder="1" applyAlignment="1" applyProtection="1">
      <alignment horizontal="justify" wrapText="1"/>
      <protection/>
    </xf>
    <xf numFmtId="4" fontId="25" fillId="0" borderId="0" xfId="0" applyNumberFormat="1" applyFont="1" applyBorder="1" applyAlignment="1">
      <alignment/>
    </xf>
    <xf numFmtId="9" fontId="49" fillId="0" borderId="19" xfId="179" applyNumberFormat="1" applyFont="1" applyBorder="1" applyAlignment="1">
      <alignment wrapText="1"/>
      <protection/>
    </xf>
    <xf numFmtId="0" fontId="25" fillId="58" borderId="38" xfId="176" applyFont="1" applyFill="1" applyBorder="1" applyAlignment="1">
      <alignment horizontal="center"/>
      <protection/>
    </xf>
    <xf numFmtId="0" fontId="25" fillId="58" borderId="39" xfId="176" applyFont="1" applyFill="1" applyBorder="1" applyAlignment="1">
      <alignment horizontal="center"/>
      <protection/>
    </xf>
    <xf numFmtId="0" fontId="24" fillId="56" borderId="22" xfId="176" applyFont="1" applyFill="1" applyBorder="1" applyAlignment="1">
      <alignment horizontal="center" wrapText="1"/>
      <protection/>
    </xf>
    <xf numFmtId="0" fontId="24" fillId="56" borderId="23" xfId="176" applyFont="1" applyFill="1" applyBorder="1" applyAlignment="1">
      <alignment horizontal="center"/>
      <protection/>
    </xf>
    <xf numFmtId="0" fontId="30" fillId="0" borderId="40" xfId="179" applyFont="1" applyBorder="1" applyAlignment="1">
      <alignment horizontal="left" vertical="top" wrapText="1"/>
      <protection/>
    </xf>
    <xf numFmtId="0" fontId="30" fillId="0" borderId="19" xfId="179" applyFont="1" applyBorder="1" applyAlignment="1">
      <alignment horizontal="left" vertical="top" wrapText="1"/>
      <protection/>
    </xf>
    <xf numFmtId="0" fontId="30" fillId="0" borderId="27" xfId="179" applyFont="1" applyBorder="1" applyAlignment="1">
      <alignment horizontal="left" vertical="top" wrapText="1"/>
      <protection/>
    </xf>
    <xf numFmtId="0" fontId="24" fillId="56" borderId="20" xfId="176" applyFont="1" applyFill="1" applyBorder="1" applyAlignment="1">
      <alignment horizontal="center" wrapText="1"/>
      <protection/>
    </xf>
    <xf numFmtId="0" fontId="24" fillId="56" borderId="21" xfId="176" applyFont="1" applyFill="1" applyBorder="1" applyAlignment="1">
      <alignment horizontal="center"/>
      <protection/>
    </xf>
    <xf numFmtId="0" fontId="48" fillId="56" borderId="41" xfId="179" applyFont="1" applyFill="1" applyBorder="1" applyAlignment="1">
      <alignment horizontal="center"/>
      <protection/>
    </xf>
    <xf numFmtId="0" fontId="48" fillId="56" borderId="42" xfId="179" applyFont="1" applyFill="1" applyBorder="1" applyAlignment="1">
      <alignment horizontal="center"/>
      <protection/>
    </xf>
    <xf numFmtId="0" fontId="48" fillId="0" borderId="43" xfId="179" applyFont="1" applyFill="1" applyBorder="1" applyAlignment="1">
      <alignment horizontal="justify" vertical="center"/>
      <protection/>
    </xf>
    <xf numFmtId="0" fontId="48" fillId="0" borderId="44" xfId="179" applyFont="1" applyFill="1" applyBorder="1" applyAlignment="1">
      <alignment horizontal="justify" vertical="center"/>
      <protection/>
    </xf>
    <xf numFmtId="0" fontId="48" fillId="0" borderId="24" xfId="179" applyFont="1" applyFill="1" applyBorder="1" applyAlignment="1">
      <alignment horizontal="justify" vertical="center"/>
      <protection/>
    </xf>
    <xf numFmtId="0" fontId="48" fillId="55" borderId="19" xfId="179" applyFont="1" applyFill="1" applyBorder="1" applyAlignment="1">
      <alignment horizontal="justify" wrapText="1"/>
      <protection/>
    </xf>
    <xf numFmtId="0" fontId="47" fillId="0" borderId="19" xfId="179" applyFont="1" applyBorder="1" applyAlignment="1">
      <alignment horizontal="justify" wrapText="1"/>
      <protection/>
    </xf>
    <xf numFmtId="0" fontId="48" fillId="55" borderId="20" xfId="179" applyFont="1" applyFill="1" applyBorder="1" applyAlignment="1">
      <alignment horizontal="justify" vertical="center" wrapText="1"/>
      <protection/>
    </xf>
    <xf numFmtId="0" fontId="48" fillId="55" borderId="19" xfId="179" applyFont="1" applyFill="1" applyBorder="1" applyAlignment="1">
      <alignment horizontal="justify" vertical="center" wrapText="1"/>
      <protection/>
    </xf>
    <xf numFmtId="0" fontId="47" fillId="0" borderId="20" xfId="179" applyFont="1" applyBorder="1" applyAlignment="1">
      <alignment horizontal="left" wrapText="1"/>
      <protection/>
    </xf>
    <xf numFmtId="0" fontId="47" fillId="0" borderId="19" xfId="179" applyFont="1" applyBorder="1" applyAlignment="1">
      <alignment horizontal="left" wrapText="1"/>
      <protection/>
    </xf>
    <xf numFmtId="0" fontId="50" fillId="59" borderId="45" xfId="179" applyFont="1" applyFill="1" applyBorder="1" applyAlignment="1">
      <alignment horizontal="center" wrapText="1"/>
      <protection/>
    </xf>
    <xf numFmtId="0" fontId="50" fillId="59" borderId="46" xfId="179" applyFont="1" applyFill="1" applyBorder="1" applyAlignment="1">
      <alignment horizontal="center" wrapText="1"/>
      <protection/>
    </xf>
    <xf numFmtId="0" fontId="50" fillId="59" borderId="47" xfId="179" applyFont="1" applyFill="1" applyBorder="1" applyAlignment="1">
      <alignment horizontal="center" wrapText="1"/>
      <protection/>
    </xf>
    <xf numFmtId="0" fontId="30" fillId="0" borderId="28" xfId="179" applyFont="1" applyBorder="1" applyAlignment="1">
      <alignment horizontal="left"/>
      <protection/>
    </xf>
    <xf numFmtId="0" fontId="30" fillId="0" borderId="20" xfId="179" applyFont="1" applyBorder="1" applyAlignment="1">
      <alignment horizontal="left"/>
      <protection/>
    </xf>
    <xf numFmtId="0" fontId="30" fillId="0" borderId="22" xfId="179" applyFont="1" applyBorder="1" applyAlignment="1">
      <alignment horizontal="left"/>
      <protection/>
    </xf>
    <xf numFmtId="0" fontId="30" fillId="0" borderId="40" xfId="179" applyFont="1" applyBorder="1" applyAlignment="1">
      <alignment horizontal="left"/>
      <protection/>
    </xf>
    <xf numFmtId="0" fontId="30" fillId="0" borderId="19" xfId="179" applyFont="1" applyBorder="1" applyAlignment="1">
      <alignment horizontal="left"/>
      <protection/>
    </xf>
    <xf numFmtId="0" fontId="30" fillId="0" borderId="27" xfId="179" applyFont="1" applyBorder="1" applyAlignment="1">
      <alignment horizontal="left"/>
      <protection/>
    </xf>
    <xf numFmtId="0" fontId="30" fillId="0" borderId="48" xfId="179" applyFont="1" applyBorder="1" applyAlignment="1">
      <alignment horizontal="left" vertical="top" wrapText="1"/>
      <protection/>
    </xf>
    <xf numFmtId="0" fontId="30" fillId="0" borderId="49" xfId="179" applyFont="1" applyBorder="1" applyAlignment="1">
      <alignment horizontal="left" vertical="top"/>
      <protection/>
    </xf>
    <xf numFmtId="0" fontId="30" fillId="0" borderId="50" xfId="179" applyFont="1" applyBorder="1" applyAlignment="1">
      <alignment horizontal="left" vertical="top"/>
      <protection/>
    </xf>
    <xf numFmtId="0" fontId="30" fillId="0" borderId="33" xfId="179" applyFont="1" applyBorder="1" applyAlignment="1">
      <alignment horizontal="left" vertical="top" wrapText="1"/>
      <protection/>
    </xf>
    <xf numFmtId="0" fontId="30" fillId="0" borderId="21" xfId="179" applyFont="1" applyBorder="1" applyAlignment="1">
      <alignment horizontal="left" vertical="top" wrapText="1"/>
      <protection/>
    </xf>
    <xf numFmtId="0" fontId="30" fillId="0" borderId="23" xfId="179" applyFont="1" applyBorder="1" applyAlignment="1">
      <alignment horizontal="left" vertical="top" wrapText="1"/>
      <protection/>
    </xf>
    <xf numFmtId="0" fontId="24" fillId="56" borderId="20" xfId="176" applyFont="1" applyFill="1" applyBorder="1" applyAlignment="1">
      <alignment horizontal="center"/>
      <protection/>
    </xf>
    <xf numFmtId="0" fontId="48" fillId="56" borderId="28" xfId="179" applyFont="1" applyFill="1" applyBorder="1" applyAlignment="1">
      <alignment horizontal="center"/>
      <protection/>
    </xf>
    <xf numFmtId="0" fontId="48" fillId="56" borderId="33" xfId="179" applyFont="1" applyFill="1" applyBorder="1" applyAlignment="1">
      <alignment horizontal="center"/>
      <protection/>
    </xf>
    <xf numFmtId="0" fontId="48" fillId="56" borderId="20" xfId="179" applyFont="1" applyFill="1" applyBorder="1" applyAlignment="1">
      <alignment horizontal="center"/>
      <protection/>
    </xf>
    <xf numFmtId="0" fontId="48" fillId="56" borderId="21" xfId="179" applyFont="1" applyFill="1" applyBorder="1" applyAlignment="1">
      <alignment horizontal="center"/>
      <protection/>
    </xf>
    <xf numFmtId="0" fontId="48" fillId="56" borderId="22" xfId="179" applyFont="1" applyFill="1" applyBorder="1" applyAlignment="1">
      <alignment horizontal="center"/>
      <protection/>
    </xf>
    <xf numFmtId="0" fontId="24" fillId="56" borderId="28" xfId="176" applyFont="1" applyFill="1" applyBorder="1" applyAlignment="1">
      <alignment horizontal="center"/>
      <protection/>
    </xf>
    <xf numFmtId="0" fontId="48" fillId="0" borderId="28" xfId="179" applyFont="1" applyBorder="1" applyAlignment="1">
      <alignment horizontal="left" vertical="center" wrapText="1"/>
      <protection/>
    </xf>
    <xf numFmtId="0" fontId="48" fillId="0" borderId="33" xfId="179" applyFont="1" applyBorder="1" applyAlignment="1">
      <alignment horizontal="left" vertical="center" wrapText="1"/>
      <protection/>
    </xf>
    <xf numFmtId="0" fontId="24" fillId="56" borderId="51" xfId="176" applyFont="1" applyFill="1" applyBorder="1" applyAlignment="1">
      <alignment horizontal="center"/>
      <protection/>
    </xf>
    <xf numFmtId="0" fontId="30" fillId="0" borderId="40" xfId="179" applyFont="1" applyBorder="1" applyAlignment="1">
      <alignment horizontal="left" wrapText="1"/>
      <protection/>
    </xf>
    <xf numFmtId="0" fontId="30" fillId="0" borderId="19" xfId="179" applyFont="1" applyBorder="1" applyAlignment="1">
      <alignment horizontal="left" wrapText="1"/>
      <protection/>
    </xf>
    <xf numFmtId="0" fontId="30" fillId="0" borderId="27" xfId="179" applyFont="1" applyBorder="1" applyAlignment="1">
      <alignment horizontal="left" wrapText="1"/>
      <protection/>
    </xf>
    <xf numFmtId="0" fontId="24" fillId="56" borderId="29" xfId="176" applyFont="1" applyFill="1" applyBorder="1" applyAlignment="1">
      <alignment horizontal="center"/>
      <protection/>
    </xf>
    <xf numFmtId="0" fontId="24" fillId="56" borderId="30" xfId="176" applyFont="1" applyFill="1" applyBorder="1" applyAlignment="1">
      <alignment horizontal="center"/>
      <protection/>
    </xf>
    <xf numFmtId="0" fontId="30" fillId="0" borderId="52" xfId="179" applyFont="1" applyBorder="1" applyAlignment="1">
      <alignment horizontal="left" vertical="top" wrapText="1"/>
      <protection/>
    </xf>
    <xf numFmtId="0" fontId="30" fillId="0" borderId="29" xfId="179" applyFont="1" applyBorder="1" applyAlignment="1">
      <alignment horizontal="left" vertical="top" wrapText="1"/>
      <protection/>
    </xf>
    <xf numFmtId="0" fontId="30" fillId="0" borderId="30" xfId="179" applyFont="1" applyBorder="1" applyAlignment="1">
      <alignment horizontal="left" vertical="top" wrapText="1"/>
      <protection/>
    </xf>
    <xf numFmtId="0" fontId="48" fillId="56" borderId="52" xfId="179" applyFont="1" applyFill="1" applyBorder="1" applyAlignment="1">
      <alignment horizontal="center"/>
      <protection/>
    </xf>
    <xf numFmtId="0" fontId="48" fillId="56" borderId="29" xfId="179" applyFont="1" applyFill="1" applyBorder="1" applyAlignment="1">
      <alignment horizontal="center"/>
      <protection/>
    </xf>
    <xf numFmtId="0" fontId="48" fillId="0" borderId="40" xfId="179" applyFont="1" applyBorder="1" applyAlignment="1">
      <alignment horizontal="left" vertical="center" wrapText="1"/>
      <protection/>
    </xf>
    <xf numFmtId="0" fontId="48" fillId="0" borderId="28" xfId="179" applyFont="1" applyBorder="1" applyAlignment="1">
      <alignment horizontal="center" vertical="center" wrapText="1"/>
      <protection/>
    </xf>
    <xf numFmtId="0" fontId="48" fillId="0" borderId="33" xfId="179" applyFont="1" applyBorder="1" applyAlignment="1">
      <alignment horizontal="center" vertical="center" wrapText="1"/>
      <protection/>
    </xf>
    <xf numFmtId="0" fontId="51" fillId="0" borderId="0" xfId="0" applyFont="1" applyAlignment="1">
      <alignment/>
    </xf>
    <xf numFmtId="0" fontId="31" fillId="0" borderId="0" xfId="0" applyFont="1" applyAlignment="1">
      <alignment/>
    </xf>
    <xf numFmtId="0" fontId="31" fillId="0" borderId="19" xfId="0" applyFont="1" applyBorder="1" applyAlignment="1">
      <alignment/>
    </xf>
    <xf numFmtId="0" fontId="51" fillId="0" borderId="19" xfId="0" applyFont="1" applyBorder="1" applyAlignment="1">
      <alignment/>
    </xf>
    <xf numFmtId="7" fontId="31" fillId="60" borderId="19" xfId="0" applyNumberFormat="1" applyFont="1" applyFill="1" applyBorder="1" applyAlignment="1">
      <alignment horizontal="right"/>
    </xf>
    <xf numFmtId="0" fontId="34" fillId="0" borderId="0" xfId="0" applyFont="1" applyAlignment="1">
      <alignment/>
    </xf>
    <xf numFmtId="7" fontId="31" fillId="60" borderId="0" xfId="0" applyNumberFormat="1" applyFont="1" applyFill="1" applyBorder="1" applyAlignment="1">
      <alignment horizontal="right"/>
    </xf>
  </cellXfs>
  <cellStyles count="211">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xfId="87"/>
    <cellStyle name="Buena 2" xfId="88"/>
    <cellStyle name="Buena 3" xfId="89"/>
    <cellStyle name="Buena 4" xfId="90"/>
    <cellStyle name="Cálculo" xfId="91"/>
    <cellStyle name="Cálculo 2" xfId="92"/>
    <cellStyle name="Cálculo 3" xfId="93"/>
    <cellStyle name="Cálculo 4" xfId="94"/>
    <cellStyle name="Celda de comprobación" xfId="95"/>
    <cellStyle name="Celda de comprobación 2" xfId="96"/>
    <cellStyle name="Celda de comprobación 3" xfId="97"/>
    <cellStyle name="Celda de comprobación 4" xfId="98"/>
    <cellStyle name="Celda vinculada" xfId="99"/>
    <cellStyle name="Celda vinculada 2" xfId="100"/>
    <cellStyle name="Celda vinculada 3" xfId="101"/>
    <cellStyle name="Celda vinculada 4" xfId="102"/>
    <cellStyle name="Encabezado 4" xfId="103"/>
    <cellStyle name="Encabezado 4 2" xfId="104"/>
    <cellStyle name="Encabezado 4 3" xfId="105"/>
    <cellStyle name="Encabezado 4 4" xfId="106"/>
    <cellStyle name="Énfasis1" xfId="107"/>
    <cellStyle name="Énfasis1 2" xfId="108"/>
    <cellStyle name="Énfasis1 3" xfId="109"/>
    <cellStyle name="Énfasis1 4" xfId="110"/>
    <cellStyle name="Énfasis2" xfId="111"/>
    <cellStyle name="Énfasis2 2" xfId="112"/>
    <cellStyle name="Énfasis2 3" xfId="113"/>
    <cellStyle name="Énfasis2 4" xfId="114"/>
    <cellStyle name="Énfasis3" xfId="115"/>
    <cellStyle name="Énfasis3 2" xfId="116"/>
    <cellStyle name="Énfasis3 3" xfId="117"/>
    <cellStyle name="Énfasis3 4" xfId="118"/>
    <cellStyle name="Énfasis4" xfId="119"/>
    <cellStyle name="Énfasis4 2" xfId="120"/>
    <cellStyle name="Énfasis4 3" xfId="121"/>
    <cellStyle name="Énfasis4 4" xfId="122"/>
    <cellStyle name="Énfasis5" xfId="123"/>
    <cellStyle name="Énfasis5 2" xfId="124"/>
    <cellStyle name="Énfasis5 3" xfId="125"/>
    <cellStyle name="Énfasis5 4" xfId="126"/>
    <cellStyle name="Énfasis6" xfId="127"/>
    <cellStyle name="Énfasis6 2" xfId="128"/>
    <cellStyle name="Énfasis6 3" xfId="129"/>
    <cellStyle name="Énfasis6 4" xfId="130"/>
    <cellStyle name="Entrada" xfId="131"/>
    <cellStyle name="Entrada 2" xfId="132"/>
    <cellStyle name="Entrada 3" xfId="133"/>
    <cellStyle name="Entrada 4" xfId="134"/>
    <cellStyle name="Euro" xfId="135"/>
    <cellStyle name="Euro 2" xfId="136"/>
    <cellStyle name="Euro 2 2" xfId="137"/>
    <cellStyle name="Euro 2 3" xfId="138"/>
    <cellStyle name="Euro 3" xfId="139"/>
    <cellStyle name="Euro 3 2" xfId="140"/>
    <cellStyle name="Euro 3 3" xfId="141"/>
    <cellStyle name="Euro 3 4" xfId="142"/>
    <cellStyle name="Euro 3 4 2" xfId="143"/>
    <cellStyle name="Euro 4" xfId="144"/>
    <cellStyle name="Euro 4 2" xfId="145"/>
    <cellStyle name="Euro 4 3" xfId="146"/>
    <cellStyle name="Euro 4 4" xfId="147"/>
    <cellStyle name="Euro 4 4 2" xfId="148"/>
    <cellStyle name="Euro 5" xfId="149"/>
    <cellStyle name="Euro 5 2" xfId="150"/>
    <cellStyle name="Hyperlink" xfId="151"/>
    <cellStyle name="Hipervínculo 2" xfId="152"/>
    <cellStyle name="Hipervínculo 3" xfId="153"/>
    <cellStyle name="Followed Hyperlink" xfId="154"/>
    <cellStyle name="Incorrecto" xfId="155"/>
    <cellStyle name="Incorrecto 2" xfId="156"/>
    <cellStyle name="Incorrecto 3" xfId="157"/>
    <cellStyle name="Incorrecto 4" xfId="158"/>
    <cellStyle name="Comma" xfId="159"/>
    <cellStyle name="Comma [0]" xfId="160"/>
    <cellStyle name="Millares 2" xfId="161"/>
    <cellStyle name="Millares 2 2" xfId="162"/>
    <cellStyle name="Millares 2 3" xfId="163"/>
    <cellStyle name="Millares 2 4" xfId="164"/>
    <cellStyle name="Millares 2 4 2" xfId="165"/>
    <cellStyle name="Millares 3" xfId="166"/>
    <cellStyle name="Millares 3 2" xfId="167"/>
    <cellStyle name="Millares 3 3" xfId="168"/>
    <cellStyle name="Millares 4" xfId="169"/>
    <cellStyle name="Currency" xfId="170"/>
    <cellStyle name="Currency [0]" xfId="171"/>
    <cellStyle name="Neutral" xfId="172"/>
    <cellStyle name="Neutral 2" xfId="173"/>
    <cellStyle name="Neutral 3" xfId="174"/>
    <cellStyle name="Neutral 4" xfId="175"/>
    <cellStyle name="Normal 2" xfId="176"/>
    <cellStyle name="Normal 2 2" xfId="177"/>
    <cellStyle name="Normal 2 3" xfId="178"/>
    <cellStyle name="Normal 3" xfId="179"/>
    <cellStyle name="Normal 3 2" xfId="180"/>
    <cellStyle name="Normal 3 3" xfId="181"/>
    <cellStyle name="Normal 4" xfId="182"/>
    <cellStyle name="Normal 5" xfId="183"/>
    <cellStyle name="Notas" xfId="184"/>
    <cellStyle name="Notas 2" xfId="185"/>
    <cellStyle name="Notas 3" xfId="186"/>
    <cellStyle name="Notas 4" xfId="187"/>
    <cellStyle name="Percent" xfId="188"/>
    <cellStyle name="Porcentaje 2" xfId="189"/>
    <cellStyle name="Porcentaje 2 2" xfId="190"/>
    <cellStyle name="Porcentaje 2 3" xfId="191"/>
    <cellStyle name="Porcentaje 3" xfId="192"/>
    <cellStyle name="Salida" xfId="193"/>
    <cellStyle name="Salida 2" xfId="194"/>
    <cellStyle name="Salida 3" xfId="195"/>
    <cellStyle name="Salida 4" xfId="196"/>
    <cellStyle name="Texto de advertencia" xfId="197"/>
    <cellStyle name="Texto de advertencia 2" xfId="198"/>
    <cellStyle name="Texto de advertencia 3" xfId="199"/>
    <cellStyle name="Texto de advertencia 4" xfId="200"/>
    <cellStyle name="Texto explicativo" xfId="201"/>
    <cellStyle name="Texto explicativo 2" xfId="202"/>
    <cellStyle name="Texto explicativo 3" xfId="203"/>
    <cellStyle name="Texto explicativo 4" xfId="204"/>
    <cellStyle name="Título" xfId="205"/>
    <cellStyle name="Título 1" xfId="206"/>
    <cellStyle name="Título 1 2" xfId="207"/>
    <cellStyle name="Título 1 3" xfId="208"/>
    <cellStyle name="Título 1 4" xfId="209"/>
    <cellStyle name="Título 2" xfId="210"/>
    <cellStyle name="Título 2 2" xfId="211"/>
    <cellStyle name="Título 2 3" xfId="212"/>
    <cellStyle name="Título 2 4" xfId="213"/>
    <cellStyle name="Título 3" xfId="214"/>
    <cellStyle name="Título 3 2" xfId="215"/>
    <cellStyle name="Título 3 3" xfId="216"/>
    <cellStyle name="Título 3 4" xfId="217"/>
    <cellStyle name="Título 4" xfId="218"/>
    <cellStyle name="Título 5" xfId="219"/>
    <cellStyle name="Título 6" xfId="220"/>
    <cellStyle name="Total" xfId="221"/>
    <cellStyle name="Total 2" xfId="222"/>
    <cellStyle name="Total 3" xfId="223"/>
    <cellStyle name="Total 4" xfId="2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847725</xdr:colOff>
      <xdr:row>6</xdr:row>
      <xdr:rowOff>838200</xdr:rowOff>
    </xdr:from>
    <xdr:to>
      <xdr:col>3</xdr:col>
      <xdr:colOff>762000</xdr:colOff>
      <xdr:row>9</xdr:row>
      <xdr:rowOff>180975</xdr:rowOff>
    </xdr:to>
    <xdr:sp>
      <xdr:nvSpPr>
        <xdr:cNvPr id="1" name="1 Llamada de flecha hacia abajo"/>
        <xdr:cNvSpPr>
          <a:spLocks/>
        </xdr:cNvSpPr>
      </xdr:nvSpPr>
      <xdr:spPr>
        <a:xfrm>
          <a:off x="4676775" y="4019550"/>
          <a:ext cx="1581150" cy="952500"/>
        </a:xfrm>
        <a:prstGeom prst="downArrowCallout">
          <a:avLst>
            <a:gd name="adj1" fmla="val 7898"/>
            <a:gd name="adj2" fmla="val -8986"/>
            <a:gd name="adj3" fmla="val 28125"/>
            <a:gd name="adj4" fmla="val -1527"/>
          </a:avLst>
        </a:prstGeom>
        <a:solidFill>
          <a:srgbClr val="376092"/>
        </a:solidFill>
        <a:ln w="9525" cmpd="sng">
          <a:noFill/>
        </a:ln>
      </xdr:spPr>
      <xdr:txBody>
        <a:bodyPr vertOverflow="clip" wrap="square" lIns="18288" tIns="0" rIns="0" bIns="0"/>
        <a:p>
          <a:pPr algn="l">
            <a:defRPr/>
          </a:pPr>
          <a:r>
            <a:rPr lang="en-US" cap="none" sz="1100" b="1" i="1" u="none" baseline="0">
              <a:solidFill>
                <a:srgbClr val="FFFFFF"/>
              </a:solidFill>
            </a:rPr>
            <a:t>Dar clic para ver </a:t>
          </a:r>
          <a:r>
            <a:rPr lang="en-US" cap="none" sz="1100" b="1" i="1" u="none" baseline="0">
              <a:solidFill>
                <a:srgbClr val="FFFFFF"/>
              </a:solidFill>
            </a:rPr>
            <a:t> hoja de vida de los indicadores.</a:t>
          </a:r>
        </a:p>
      </xdr:txBody>
    </xdr:sp>
    <xdr:clientData/>
  </xdr:twoCellAnchor>
  <xdr:twoCellAnchor>
    <xdr:from>
      <xdr:col>0</xdr:col>
      <xdr:colOff>66675</xdr:colOff>
      <xdr:row>0</xdr:row>
      <xdr:rowOff>66675</xdr:rowOff>
    </xdr:from>
    <xdr:to>
      <xdr:col>0</xdr:col>
      <xdr:colOff>628650</xdr:colOff>
      <xdr:row>0</xdr:row>
      <xdr:rowOff>514350</xdr:rowOff>
    </xdr:to>
    <xdr:pic>
      <xdr:nvPicPr>
        <xdr:cNvPr id="2" name="Imagen 1" descr="C:\Users\RONAL GONZALEZ\Desktop\escudo de armas.jpg"/>
        <xdr:cNvPicPr preferRelativeResize="1">
          <a:picLocks noChangeAspect="1"/>
        </xdr:cNvPicPr>
      </xdr:nvPicPr>
      <xdr:blipFill>
        <a:blip r:embed="rId1"/>
        <a:stretch>
          <a:fillRect/>
        </a:stretch>
      </xdr:blipFill>
      <xdr:spPr>
        <a:xfrm>
          <a:off x="66675" y="66675"/>
          <a:ext cx="561975" cy="447675"/>
        </a:xfrm>
        <a:prstGeom prst="rect">
          <a:avLst/>
        </a:prstGeom>
        <a:noFill/>
        <a:ln w="9525" cmpd="sng">
          <a:noFill/>
        </a:ln>
      </xdr:spPr>
    </xdr:pic>
    <xdr:clientData/>
  </xdr:twoCellAnchor>
  <xdr:twoCellAnchor>
    <xdr:from>
      <xdr:col>22</xdr:col>
      <xdr:colOff>200025</xdr:colOff>
      <xdr:row>0</xdr:row>
      <xdr:rowOff>57150</xdr:rowOff>
    </xdr:from>
    <xdr:to>
      <xdr:col>22</xdr:col>
      <xdr:colOff>742950</xdr:colOff>
      <xdr:row>0</xdr:row>
      <xdr:rowOff>523875</xdr:rowOff>
    </xdr:to>
    <xdr:pic>
      <xdr:nvPicPr>
        <xdr:cNvPr id="3" name="4 Imagen" descr="bandera mariquita"/>
        <xdr:cNvPicPr preferRelativeResize="1">
          <a:picLocks noChangeAspect="1"/>
        </xdr:cNvPicPr>
      </xdr:nvPicPr>
      <xdr:blipFill>
        <a:blip r:embed="rId2"/>
        <a:stretch>
          <a:fillRect/>
        </a:stretch>
      </xdr:blipFill>
      <xdr:spPr>
        <a:xfrm>
          <a:off x="19592925" y="57150"/>
          <a:ext cx="542925"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6</xdr:row>
      <xdr:rowOff>876300</xdr:rowOff>
    </xdr:from>
    <xdr:to>
      <xdr:col>3</xdr:col>
      <xdr:colOff>666750</xdr:colOff>
      <xdr:row>9</xdr:row>
      <xdr:rowOff>209550</xdr:rowOff>
    </xdr:to>
    <xdr:sp>
      <xdr:nvSpPr>
        <xdr:cNvPr id="1" name="2 Llamada de flecha hacia abajo"/>
        <xdr:cNvSpPr>
          <a:spLocks/>
        </xdr:cNvSpPr>
      </xdr:nvSpPr>
      <xdr:spPr>
        <a:xfrm>
          <a:off x="3448050" y="3200400"/>
          <a:ext cx="1171575" cy="1114425"/>
        </a:xfrm>
        <a:prstGeom prst="downArrowCallout">
          <a:avLst>
            <a:gd name="adj1" fmla="val 7898"/>
            <a:gd name="adj2" fmla="val -9078"/>
            <a:gd name="adj3" fmla="val 28125"/>
            <a:gd name="adj4" fmla="val -1541"/>
          </a:avLst>
        </a:prstGeom>
        <a:solidFill>
          <a:srgbClr val="376092"/>
        </a:solidFill>
        <a:ln w="9525" cmpd="sng">
          <a:noFill/>
        </a:ln>
      </xdr:spPr>
      <xdr:txBody>
        <a:bodyPr vertOverflow="clip" wrap="square" lIns="18288" tIns="0" rIns="0" bIns="0"/>
        <a:p>
          <a:pPr algn="l">
            <a:defRPr/>
          </a:pPr>
          <a:r>
            <a:rPr lang="en-US" cap="none" sz="1100" b="1" i="1" u="none" baseline="0">
              <a:solidFill>
                <a:srgbClr val="FFFFFF"/>
              </a:solidFill>
            </a:rPr>
            <a:t>Dar clic para ver </a:t>
          </a:r>
          <a:r>
            <a:rPr lang="en-US" cap="none" sz="1100" b="1" i="1" u="none" baseline="0">
              <a:solidFill>
                <a:srgbClr val="FFFFFF"/>
              </a:solidFill>
            </a:rPr>
            <a:t> hoja de vida de los indicadores.</a:t>
          </a:r>
        </a:p>
      </xdr:txBody>
    </xdr:sp>
    <xdr:clientData/>
  </xdr:twoCellAnchor>
  <xdr:twoCellAnchor>
    <xdr:from>
      <xdr:col>0</xdr:col>
      <xdr:colOff>66675</xdr:colOff>
      <xdr:row>0</xdr:row>
      <xdr:rowOff>66675</xdr:rowOff>
    </xdr:from>
    <xdr:to>
      <xdr:col>0</xdr:col>
      <xdr:colOff>628650</xdr:colOff>
      <xdr:row>0</xdr:row>
      <xdr:rowOff>514350</xdr:rowOff>
    </xdr:to>
    <xdr:pic>
      <xdr:nvPicPr>
        <xdr:cNvPr id="2" name="Imagen 1" descr="C:\Users\RONAL GONZALEZ\Desktop\escudo de armas.jpg"/>
        <xdr:cNvPicPr preferRelativeResize="1">
          <a:picLocks noChangeAspect="1"/>
        </xdr:cNvPicPr>
      </xdr:nvPicPr>
      <xdr:blipFill>
        <a:blip r:embed="rId1"/>
        <a:stretch>
          <a:fillRect/>
        </a:stretch>
      </xdr:blipFill>
      <xdr:spPr>
        <a:xfrm>
          <a:off x="66675" y="66675"/>
          <a:ext cx="561975" cy="447675"/>
        </a:xfrm>
        <a:prstGeom prst="rect">
          <a:avLst/>
        </a:prstGeom>
        <a:noFill/>
        <a:ln w="9525" cmpd="sng">
          <a:noFill/>
        </a:ln>
      </xdr:spPr>
    </xdr:pic>
    <xdr:clientData/>
  </xdr:twoCellAnchor>
  <xdr:twoCellAnchor>
    <xdr:from>
      <xdr:col>22</xdr:col>
      <xdr:colOff>152400</xdr:colOff>
      <xdr:row>0</xdr:row>
      <xdr:rowOff>57150</xdr:rowOff>
    </xdr:from>
    <xdr:to>
      <xdr:col>22</xdr:col>
      <xdr:colOff>666750</xdr:colOff>
      <xdr:row>0</xdr:row>
      <xdr:rowOff>523875</xdr:rowOff>
    </xdr:to>
    <xdr:pic>
      <xdr:nvPicPr>
        <xdr:cNvPr id="3" name="4 Imagen" descr="bandera mariquita"/>
        <xdr:cNvPicPr preferRelativeResize="1">
          <a:picLocks noChangeAspect="1"/>
        </xdr:cNvPicPr>
      </xdr:nvPicPr>
      <xdr:blipFill>
        <a:blip r:embed="rId2"/>
        <a:stretch>
          <a:fillRect/>
        </a:stretch>
      </xdr:blipFill>
      <xdr:spPr>
        <a:xfrm>
          <a:off x="14039850" y="57150"/>
          <a:ext cx="514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6</xdr:row>
      <xdr:rowOff>942975</xdr:rowOff>
    </xdr:from>
    <xdr:to>
      <xdr:col>3</xdr:col>
      <xdr:colOff>895350</xdr:colOff>
      <xdr:row>9</xdr:row>
      <xdr:rowOff>104775</xdr:rowOff>
    </xdr:to>
    <xdr:sp>
      <xdr:nvSpPr>
        <xdr:cNvPr id="1" name="1 Llamada de flecha hacia abajo"/>
        <xdr:cNvSpPr>
          <a:spLocks/>
        </xdr:cNvSpPr>
      </xdr:nvSpPr>
      <xdr:spPr>
        <a:xfrm>
          <a:off x="3857625" y="3067050"/>
          <a:ext cx="1495425" cy="962025"/>
        </a:xfrm>
        <a:prstGeom prst="downArrowCallout">
          <a:avLst>
            <a:gd name="adj1" fmla="val 7898"/>
            <a:gd name="adj2" fmla="val -7055"/>
            <a:gd name="adj3" fmla="val 28125"/>
            <a:gd name="adj4" fmla="val -1199"/>
          </a:avLst>
        </a:prstGeom>
        <a:solidFill>
          <a:srgbClr val="376092"/>
        </a:solidFill>
        <a:ln w="9525" cmpd="sng">
          <a:noFill/>
        </a:ln>
      </xdr:spPr>
      <xdr:txBody>
        <a:bodyPr vertOverflow="clip" wrap="square" lIns="18288" tIns="0" rIns="0" bIns="0"/>
        <a:p>
          <a:pPr algn="l">
            <a:defRPr/>
          </a:pPr>
          <a:r>
            <a:rPr lang="en-US" cap="none" sz="1100" b="1" i="1" u="none" baseline="0">
              <a:solidFill>
                <a:srgbClr val="FFFFFF"/>
              </a:solidFill>
            </a:rPr>
            <a:t>Dar clic para ver </a:t>
          </a:r>
          <a:r>
            <a:rPr lang="en-US" cap="none" sz="1100" b="1" i="1" u="none" baseline="0">
              <a:solidFill>
                <a:srgbClr val="FFFFFF"/>
              </a:solidFill>
            </a:rPr>
            <a:t> hoja de vida de los indicadores.</a:t>
          </a:r>
        </a:p>
      </xdr:txBody>
    </xdr:sp>
    <xdr:clientData/>
  </xdr:twoCellAnchor>
  <xdr:twoCellAnchor>
    <xdr:from>
      <xdr:col>0</xdr:col>
      <xdr:colOff>66675</xdr:colOff>
      <xdr:row>0</xdr:row>
      <xdr:rowOff>66675</xdr:rowOff>
    </xdr:from>
    <xdr:to>
      <xdr:col>0</xdr:col>
      <xdr:colOff>628650</xdr:colOff>
      <xdr:row>0</xdr:row>
      <xdr:rowOff>514350</xdr:rowOff>
    </xdr:to>
    <xdr:pic>
      <xdr:nvPicPr>
        <xdr:cNvPr id="2" name="Imagen 1" descr="C:\Users\RONAL GONZALEZ\Desktop\escudo de armas.jpg"/>
        <xdr:cNvPicPr preferRelativeResize="1">
          <a:picLocks noChangeAspect="1"/>
        </xdr:cNvPicPr>
      </xdr:nvPicPr>
      <xdr:blipFill>
        <a:blip r:embed="rId1"/>
        <a:stretch>
          <a:fillRect/>
        </a:stretch>
      </xdr:blipFill>
      <xdr:spPr>
        <a:xfrm>
          <a:off x="66675" y="66675"/>
          <a:ext cx="561975" cy="447675"/>
        </a:xfrm>
        <a:prstGeom prst="rect">
          <a:avLst/>
        </a:prstGeom>
        <a:noFill/>
        <a:ln w="9525" cmpd="sng">
          <a:noFill/>
        </a:ln>
      </xdr:spPr>
    </xdr:pic>
    <xdr:clientData/>
  </xdr:twoCellAnchor>
  <xdr:twoCellAnchor>
    <xdr:from>
      <xdr:col>22</xdr:col>
      <xdr:colOff>247650</xdr:colOff>
      <xdr:row>0</xdr:row>
      <xdr:rowOff>57150</xdr:rowOff>
    </xdr:from>
    <xdr:to>
      <xdr:col>22</xdr:col>
      <xdr:colOff>733425</xdr:colOff>
      <xdr:row>0</xdr:row>
      <xdr:rowOff>523875</xdr:rowOff>
    </xdr:to>
    <xdr:pic>
      <xdr:nvPicPr>
        <xdr:cNvPr id="3" name="3 Imagen" descr="bandera mariquita"/>
        <xdr:cNvPicPr preferRelativeResize="1">
          <a:picLocks noChangeAspect="1"/>
        </xdr:cNvPicPr>
      </xdr:nvPicPr>
      <xdr:blipFill>
        <a:blip r:embed="rId2"/>
        <a:stretch>
          <a:fillRect/>
        </a:stretch>
      </xdr:blipFill>
      <xdr:spPr>
        <a:xfrm>
          <a:off x="15420975" y="57150"/>
          <a:ext cx="485775"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6</xdr:row>
      <xdr:rowOff>942975</xdr:rowOff>
    </xdr:from>
    <xdr:to>
      <xdr:col>3</xdr:col>
      <xdr:colOff>895350</xdr:colOff>
      <xdr:row>9</xdr:row>
      <xdr:rowOff>104775</xdr:rowOff>
    </xdr:to>
    <xdr:sp>
      <xdr:nvSpPr>
        <xdr:cNvPr id="1" name="1 Llamada de flecha hacia abajo"/>
        <xdr:cNvSpPr>
          <a:spLocks/>
        </xdr:cNvSpPr>
      </xdr:nvSpPr>
      <xdr:spPr>
        <a:xfrm>
          <a:off x="3609975" y="3067050"/>
          <a:ext cx="1543050" cy="962025"/>
        </a:xfrm>
        <a:prstGeom prst="downArrowCallout">
          <a:avLst>
            <a:gd name="adj1" fmla="val 7898"/>
            <a:gd name="adj2" fmla="val -6837"/>
            <a:gd name="adj3" fmla="val 28125"/>
            <a:gd name="adj4" fmla="val -1162"/>
          </a:avLst>
        </a:prstGeom>
        <a:solidFill>
          <a:srgbClr val="376092"/>
        </a:solidFill>
        <a:ln w="9525" cmpd="sng">
          <a:noFill/>
        </a:ln>
      </xdr:spPr>
      <xdr:txBody>
        <a:bodyPr vertOverflow="clip" wrap="square" lIns="18288" tIns="0" rIns="0" bIns="0"/>
        <a:p>
          <a:pPr algn="l">
            <a:defRPr/>
          </a:pPr>
          <a:r>
            <a:rPr lang="en-US" cap="none" sz="1100" b="1" i="1" u="none" baseline="0">
              <a:solidFill>
                <a:srgbClr val="FFFFFF"/>
              </a:solidFill>
            </a:rPr>
            <a:t>Dar clic para ver </a:t>
          </a:r>
          <a:r>
            <a:rPr lang="en-US" cap="none" sz="1100" b="1" i="1" u="none" baseline="0">
              <a:solidFill>
                <a:srgbClr val="FFFFFF"/>
              </a:solidFill>
            </a:rPr>
            <a:t> hoja de vida de los indicadores.</a:t>
          </a:r>
        </a:p>
      </xdr:txBody>
    </xdr:sp>
    <xdr:clientData/>
  </xdr:twoCellAnchor>
  <xdr:twoCellAnchor>
    <xdr:from>
      <xdr:col>0</xdr:col>
      <xdr:colOff>66675</xdr:colOff>
      <xdr:row>0</xdr:row>
      <xdr:rowOff>66675</xdr:rowOff>
    </xdr:from>
    <xdr:to>
      <xdr:col>0</xdr:col>
      <xdr:colOff>628650</xdr:colOff>
      <xdr:row>0</xdr:row>
      <xdr:rowOff>514350</xdr:rowOff>
    </xdr:to>
    <xdr:pic>
      <xdr:nvPicPr>
        <xdr:cNvPr id="2" name="Imagen 1" descr="C:\Users\RONAL GONZALEZ\Desktop\escudo de armas.jpg"/>
        <xdr:cNvPicPr preferRelativeResize="1">
          <a:picLocks noChangeAspect="1"/>
        </xdr:cNvPicPr>
      </xdr:nvPicPr>
      <xdr:blipFill>
        <a:blip r:embed="rId1"/>
        <a:stretch>
          <a:fillRect/>
        </a:stretch>
      </xdr:blipFill>
      <xdr:spPr>
        <a:xfrm>
          <a:off x="66675" y="66675"/>
          <a:ext cx="561975" cy="447675"/>
        </a:xfrm>
        <a:prstGeom prst="rect">
          <a:avLst/>
        </a:prstGeom>
        <a:noFill/>
        <a:ln w="9525" cmpd="sng">
          <a:noFill/>
        </a:ln>
      </xdr:spPr>
    </xdr:pic>
    <xdr:clientData/>
  </xdr:twoCellAnchor>
  <xdr:twoCellAnchor>
    <xdr:from>
      <xdr:col>22</xdr:col>
      <xdr:colOff>247650</xdr:colOff>
      <xdr:row>0</xdr:row>
      <xdr:rowOff>57150</xdr:rowOff>
    </xdr:from>
    <xdr:to>
      <xdr:col>22</xdr:col>
      <xdr:colOff>733425</xdr:colOff>
      <xdr:row>0</xdr:row>
      <xdr:rowOff>523875</xdr:rowOff>
    </xdr:to>
    <xdr:pic>
      <xdr:nvPicPr>
        <xdr:cNvPr id="3" name="3 Imagen" descr="bandera mariquita"/>
        <xdr:cNvPicPr preferRelativeResize="1">
          <a:picLocks noChangeAspect="1"/>
        </xdr:cNvPicPr>
      </xdr:nvPicPr>
      <xdr:blipFill>
        <a:blip r:embed="rId2"/>
        <a:stretch>
          <a:fillRect/>
        </a:stretch>
      </xdr:blipFill>
      <xdr:spPr>
        <a:xfrm>
          <a:off x="15487650" y="57150"/>
          <a:ext cx="485775" cy="466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jsoto\inalcec\INALCEC\D-F\FINANZAS\PRES98\PRESUP~1\D-F\FINANZAS\PRES97\PRES97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oa_intranet\sgestion\Empresas\a)bogota\B\Bo\Bol\Bolsa\Bolsa%20de%20Valores%20de%20Colombia\Compensaci&#243;n%20variable\Libro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Roa_intranet\sgestion\Inalcec\F\FINANZAS\Tableros%20de%20control\Tablero%202002\Tablero%20de%20control%2020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Roa_intranet\sgestion\Inalcec\F\FINANZAS\Tableros%20de%20control\Tablero%202004\Tablero%20de%20control%202004%20EMER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lar97"/>
      <sheetName val="tarif consult externos"/>
      <sheetName val="PARAMETROS"/>
      <sheetName val="CONSOLIDADO FACTUR"/>
      <sheetName val="PRES. INGRESOS 199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ACT Y EGRESOS REAL"/>
      <sheetName val="Hoja1"/>
      <sheetName val="GRAF FONDO SOCIA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E"/>
      <sheetName val="TABLA GRAFICOS"/>
      <sheetName val="CONTENIDO"/>
      <sheetName val="PARAMETROS DE DATOS"/>
      <sheetName val="DATOS DE BASE"/>
      <sheetName val="grafventasacum"/>
      <sheetName val="graf fact acum"/>
      <sheetName val="graf fact recaudo  acum"/>
      <sheetName val="graf ing egre  acum"/>
      <sheetName val="grafegre acum"/>
      <sheetName val="graffonSoc acum"/>
      <sheetName val="graf Ren oper  acum"/>
      <sheetName val="grafcaja acum"/>
      <sheetName val="grafactcor acum"/>
      <sheetName val="grafpascor acum"/>
      <sheetName val="graf Act - Pas  acum"/>
      <sheetName val="grafindliq acum"/>
      <sheetName val="grafPlnexp acum"/>
      <sheetName val="grafreferen acum"/>
      <sheetName val="grafindsat acum"/>
      <sheetName val="grafque&amp;rec acum"/>
      <sheetName val="grafdis&amp;des acum"/>
      <sheetName val="grafproductiv acum"/>
      <sheetName val="grafISO9001 acum"/>
      <sheetName val="grafDESEM acum"/>
      <sheetName val="grafCLIMA acum"/>
      <sheetName val="grafSIST INFOR acum"/>
      <sheetName val="graf Pln sug  acum"/>
      <sheetName val="grafVENTAS"/>
      <sheetName val="VENTAS"/>
      <sheetName val="grafFACTURACION"/>
      <sheetName val="FACTURACION"/>
      <sheetName val="grafRECAUDO"/>
      <sheetName val="RECAUDO"/>
      <sheetName val="grafEGRESOS"/>
      <sheetName val="EGRESOS"/>
      <sheetName val="grafFONDO"/>
      <sheetName val="FONDO"/>
      <sheetName val="grafRENT OPER"/>
      <sheetName val="RENT OPER"/>
      <sheetName val="grafcaja"/>
      <sheetName val="caja"/>
      <sheetName val="grafACT CORRIENTE"/>
      <sheetName val="ACT CORRIENTE"/>
      <sheetName val="grafPas Corr"/>
      <sheetName val="Pas Corr"/>
      <sheetName val="graf Ind liq"/>
      <sheetName val="IND LIQ"/>
      <sheetName val="graf pln exp"/>
      <sheetName val="Crec mercado"/>
      <sheetName val="grafPln Suger"/>
      <sheetName val="Pln Suger"/>
      <sheetName val="Graf sist información"/>
      <sheetName val="Sist Inf"/>
      <sheetName val="graf cli org"/>
      <sheetName val="Cl org"/>
      <sheetName val="Graf Des Gr Hm"/>
      <sheetName val="Des Gr Hum"/>
      <sheetName val="Graf req Iso"/>
      <sheetName val="REQ ISO 9000"/>
      <sheetName val="Graf Product"/>
      <sheetName val="PRODUCT"/>
      <sheetName val="Graf dis&amp;des"/>
      <sheetName val="DIS &amp; DES"/>
      <sheetName val="graf quej&amp;recl"/>
      <sheetName val="QUEJ &amp; RECL"/>
      <sheetName val="Graf Ind de satis"/>
      <sheetName val="IND DE SATIS"/>
      <sheetName val="graf referen"/>
      <sheetName val="REFERENCIAC"/>
      <sheetName val="GRAF FONDO SOCIAL HIS"/>
      <sheetName val="Módulo2"/>
      <sheetName val="Módulo5"/>
      <sheetName val="Módulo1"/>
      <sheetName val="Módulo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DICE"/>
      <sheetName val="TABLA GRAFICOS"/>
      <sheetName val="CONTENIDO"/>
      <sheetName val="PARAMETROS DE DATOS"/>
      <sheetName val="DATOS DE BASE"/>
      <sheetName val="grafventasacum"/>
      <sheetName val="graf fact recaudo  acum"/>
      <sheetName val="graf ing egre  acum"/>
      <sheetName val="grafegre acum"/>
      <sheetName val="graffonSoc acum"/>
      <sheetName val="graf Ren oper  acum"/>
      <sheetName val="grafcaja acum"/>
      <sheetName val="grafactcor acum"/>
      <sheetName val="grafpascor acum"/>
      <sheetName val="graf Act - Pas  acum"/>
      <sheetName val="grafindliq acum"/>
      <sheetName val="grafPlnexp acum"/>
      <sheetName val="grafreferen acum"/>
      <sheetName val="grafindsat acum"/>
      <sheetName val="grafque&amp;rec acum"/>
      <sheetName val="grafdis&amp;des acum"/>
      <sheetName val="grafproductiv acum"/>
      <sheetName val="grafISO9001 acum"/>
      <sheetName val="grafDESEM acum"/>
      <sheetName val="grafCLIMA acum"/>
      <sheetName val="grafSIST INFOR acum"/>
      <sheetName val="graf Pln sug  acum"/>
      <sheetName val="grafVENTAS"/>
      <sheetName val="VENTAS"/>
      <sheetName val="grafFACTURACION"/>
      <sheetName val="FACTURACION"/>
      <sheetName val="grafRECAUDO"/>
      <sheetName val="RECAUDO"/>
      <sheetName val="grafEGRESOS"/>
      <sheetName val="EGRESOS"/>
      <sheetName val="grafFONDO"/>
      <sheetName val="FONDO"/>
      <sheetName val="grafRENT OPER"/>
      <sheetName val="RENT OPER"/>
      <sheetName val="grafcaja"/>
      <sheetName val="caja"/>
      <sheetName val="grafACT CORRIENTE"/>
      <sheetName val="ACT CORRIENTE"/>
      <sheetName val="grafPas Corr"/>
      <sheetName val="Pas Corr"/>
      <sheetName val="graf Ind liq"/>
      <sheetName val="IND LIQ"/>
      <sheetName val="graf pln exp"/>
      <sheetName val="Plan exp"/>
      <sheetName val="grafPln Suger"/>
      <sheetName val="Pln Suger"/>
      <sheetName val="Graf sist información"/>
      <sheetName val="Sist Inf"/>
      <sheetName val="graf cli org"/>
      <sheetName val="Cl org"/>
      <sheetName val="Graf Des Gr Hm"/>
      <sheetName val="Des Gr Hum"/>
      <sheetName val="Graf req Iso"/>
      <sheetName val="REQ ISO 9000"/>
      <sheetName val="Graf Product"/>
      <sheetName val="PRODUCT"/>
      <sheetName val="Graf dis&amp;des"/>
      <sheetName val="DIS &amp; DES"/>
      <sheetName val="graf quej&amp;recl"/>
      <sheetName val="QUEJ &amp; RECL"/>
      <sheetName val="Graf Ind de satis"/>
      <sheetName val="IND DE SATIS"/>
      <sheetName val="graf referen"/>
      <sheetName val="REFERENCIAC"/>
      <sheetName val="GRAF FONDO SOCIAL HIS"/>
      <sheetName val="Módulo2"/>
      <sheetName val="Módulo5"/>
      <sheetName val="Módulo1"/>
      <sheetName val="Módulo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Indicadores%20de%20gesti&#65533;n\Eje%20institucional\Fortalecimiento%20institucional\Cumplimiento%20gasto%20inversi&#65533;n..xl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Indicadores%20de%20gesti&#65533;n\Eje%20institucional\Sisben\Encuestas.xls" TargetMode="External" /><Relationship Id="rId2" Type="http://schemas.openxmlformats.org/officeDocument/2006/relationships/hyperlink" Target="Indicadores%20de%20gesti&#65533;n\Eje%20institucional\Estratificaci&#65533;n\Estratificaci&#65533;n%20urbana.xls"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O47"/>
  <sheetViews>
    <sheetView showGridLines="0" tabSelected="1" zoomScalePageLayoutView="0" workbookViewId="0" topLeftCell="A1">
      <selection activeCell="D37" sqref="D37"/>
    </sheetView>
  </sheetViews>
  <sheetFormatPr defaultColWidth="11.421875" defaultRowHeight="12.75"/>
  <cols>
    <col min="1" max="1" width="27.57421875" style="0" customWidth="1"/>
    <col min="2" max="2" width="29.8515625" style="0" customWidth="1"/>
    <col min="3" max="3" width="25.00390625" style="0" customWidth="1"/>
    <col min="4" max="4" width="30.421875" style="0" bestFit="1" customWidth="1"/>
    <col min="5" max="5" width="13.7109375" style="0" bestFit="1" customWidth="1"/>
    <col min="6" max="9" width="12.140625" style="0" bestFit="1" customWidth="1"/>
    <col min="10" max="10" width="8.7109375" style="0" bestFit="1" customWidth="1"/>
    <col min="11" max="11" width="5.140625" style="0" bestFit="1" customWidth="1"/>
    <col min="12" max="12" width="11.57421875" style="0" bestFit="1" customWidth="1"/>
    <col min="13" max="13" width="8.7109375" style="0" bestFit="1" customWidth="1"/>
    <col min="14" max="14" width="5.140625" style="0" bestFit="1" customWidth="1"/>
    <col min="15" max="15" width="11.57421875" style="0" bestFit="1" customWidth="1"/>
    <col min="16" max="16" width="8.7109375" style="0" bestFit="1" customWidth="1"/>
    <col min="17" max="17" width="5.140625" style="0" bestFit="1" customWidth="1"/>
    <col min="18" max="18" width="11.57421875" style="0" bestFit="1" customWidth="1"/>
    <col min="19" max="19" width="8.7109375" style="0" bestFit="1" customWidth="1"/>
    <col min="20" max="20" width="5.140625" style="0" bestFit="1" customWidth="1"/>
    <col min="21" max="21" width="11.57421875" style="0" bestFit="1" customWidth="1"/>
    <col min="22" max="22" width="14.00390625" style="0" bestFit="1" customWidth="1"/>
    <col min="23" max="23" width="11.8515625" style="0" bestFit="1" customWidth="1"/>
  </cols>
  <sheetData>
    <row r="1" spans="1:23" ht="45" customHeight="1" thickBot="1">
      <c r="A1" s="93" t="s">
        <v>48</v>
      </c>
      <c r="B1" s="94"/>
      <c r="C1" s="94"/>
      <c r="D1" s="94"/>
      <c r="E1" s="94"/>
      <c r="F1" s="94"/>
      <c r="G1" s="94"/>
      <c r="H1" s="94"/>
      <c r="I1" s="94"/>
      <c r="J1" s="94"/>
      <c r="K1" s="94"/>
      <c r="L1" s="94"/>
      <c r="M1" s="94"/>
      <c r="N1" s="94"/>
      <c r="O1" s="94"/>
      <c r="P1" s="94"/>
      <c r="Q1" s="94"/>
      <c r="R1" s="94"/>
      <c r="S1" s="94"/>
      <c r="T1" s="94"/>
      <c r="U1" s="94"/>
      <c r="V1" s="94"/>
      <c r="W1" s="95"/>
    </row>
    <row r="2" spans="1:23" ht="15">
      <c r="A2" s="96" t="s">
        <v>58</v>
      </c>
      <c r="B2" s="97"/>
      <c r="C2" s="97"/>
      <c r="D2" s="97"/>
      <c r="E2" s="97"/>
      <c r="F2" s="97"/>
      <c r="G2" s="97"/>
      <c r="H2" s="97"/>
      <c r="I2" s="97"/>
      <c r="J2" s="97"/>
      <c r="K2" s="97"/>
      <c r="L2" s="97"/>
      <c r="M2" s="97"/>
      <c r="N2" s="97"/>
      <c r="O2" s="97"/>
      <c r="P2" s="97"/>
      <c r="Q2" s="97"/>
      <c r="R2" s="97"/>
      <c r="S2" s="97"/>
      <c r="T2" s="97"/>
      <c r="U2" s="97"/>
      <c r="V2" s="97"/>
      <c r="W2" s="98"/>
    </row>
    <row r="3" spans="1:41" ht="15">
      <c r="A3" s="99" t="s">
        <v>19</v>
      </c>
      <c r="B3" s="100"/>
      <c r="C3" s="100"/>
      <c r="D3" s="100"/>
      <c r="E3" s="100"/>
      <c r="F3" s="100"/>
      <c r="G3" s="100"/>
      <c r="H3" s="100"/>
      <c r="I3" s="100"/>
      <c r="J3" s="100"/>
      <c r="K3" s="100"/>
      <c r="L3" s="100"/>
      <c r="M3" s="100"/>
      <c r="N3" s="100"/>
      <c r="O3" s="100"/>
      <c r="P3" s="100"/>
      <c r="Q3" s="100"/>
      <c r="R3" s="100"/>
      <c r="S3" s="100"/>
      <c r="T3" s="100"/>
      <c r="U3" s="100"/>
      <c r="V3" s="100"/>
      <c r="W3" s="101"/>
      <c r="X3" s="2"/>
      <c r="Y3" s="2"/>
      <c r="Z3" s="2"/>
      <c r="AA3" s="2"/>
      <c r="AB3" s="2"/>
      <c r="AC3" s="2"/>
      <c r="AD3" s="2"/>
      <c r="AE3" s="2"/>
      <c r="AF3" s="2"/>
      <c r="AG3" s="2"/>
      <c r="AH3" s="2"/>
      <c r="AI3" s="2"/>
      <c r="AJ3" s="2"/>
      <c r="AK3" s="2"/>
      <c r="AL3" s="2"/>
      <c r="AM3" s="2"/>
      <c r="AN3" s="2"/>
      <c r="AO3" s="2"/>
    </row>
    <row r="4" spans="1:41" ht="15">
      <c r="A4" s="99" t="s">
        <v>69</v>
      </c>
      <c r="B4" s="100"/>
      <c r="C4" s="100"/>
      <c r="D4" s="100"/>
      <c r="E4" s="100"/>
      <c r="F4" s="100"/>
      <c r="G4" s="100"/>
      <c r="H4" s="100"/>
      <c r="I4" s="100"/>
      <c r="J4" s="100"/>
      <c r="K4" s="100"/>
      <c r="L4" s="100"/>
      <c r="M4" s="100"/>
      <c r="N4" s="100"/>
      <c r="O4" s="100"/>
      <c r="P4" s="100"/>
      <c r="Q4" s="100"/>
      <c r="R4" s="100"/>
      <c r="S4" s="100"/>
      <c r="T4" s="100"/>
      <c r="U4" s="100"/>
      <c r="V4" s="100"/>
      <c r="W4" s="101"/>
      <c r="X4" s="2"/>
      <c r="Y4" s="2"/>
      <c r="Z4" s="2"/>
      <c r="AA4" s="2"/>
      <c r="AB4" s="2"/>
      <c r="AC4" s="2"/>
      <c r="AD4" s="2"/>
      <c r="AE4" s="2"/>
      <c r="AF4" s="2"/>
      <c r="AG4" s="2"/>
      <c r="AH4" s="2"/>
      <c r="AI4" s="2"/>
      <c r="AJ4" s="2"/>
      <c r="AK4" s="2"/>
      <c r="AL4" s="2"/>
      <c r="AM4" s="2"/>
      <c r="AN4" s="2"/>
      <c r="AO4" s="2"/>
    </row>
    <row r="5" spans="1:41" ht="37.5" customHeight="1">
      <c r="A5" s="102" t="s">
        <v>39</v>
      </c>
      <c r="B5" s="103"/>
      <c r="C5" s="103"/>
      <c r="D5" s="103"/>
      <c r="E5" s="103"/>
      <c r="F5" s="103"/>
      <c r="G5" s="103"/>
      <c r="H5" s="103"/>
      <c r="I5" s="103"/>
      <c r="J5" s="103"/>
      <c r="K5" s="103"/>
      <c r="L5" s="103"/>
      <c r="M5" s="103"/>
      <c r="N5" s="103"/>
      <c r="O5" s="103"/>
      <c r="P5" s="103"/>
      <c r="Q5" s="103"/>
      <c r="R5" s="103"/>
      <c r="S5" s="103"/>
      <c r="T5" s="103"/>
      <c r="U5" s="103"/>
      <c r="V5" s="103"/>
      <c r="W5" s="104"/>
      <c r="X5" s="2"/>
      <c r="Y5" s="2"/>
      <c r="Z5" s="2"/>
      <c r="AA5" s="2"/>
      <c r="AB5" s="2"/>
      <c r="AC5" s="2"/>
      <c r="AD5" s="2"/>
      <c r="AE5" s="2"/>
      <c r="AF5" s="2"/>
      <c r="AG5" s="2"/>
      <c r="AH5" s="2"/>
      <c r="AI5" s="2"/>
      <c r="AJ5" s="2"/>
      <c r="AK5" s="2"/>
      <c r="AL5" s="2"/>
      <c r="AM5" s="2"/>
      <c r="AN5" s="2"/>
      <c r="AO5" s="2"/>
    </row>
    <row r="6" spans="1:41" ht="123" customHeight="1">
      <c r="A6" s="77" t="s">
        <v>57</v>
      </c>
      <c r="B6" s="78"/>
      <c r="C6" s="78"/>
      <c r="D6" s="78"/>
      <c r="E6" s="78"/>
      <c r="F6" s="78"/>
      <c r="G6" s="78"/>
      <c r="H6" s="78"/>
      <c r="I6" s="78"/>
      <c r="J6" s="78"/>
      <c r="K6" s="78"/>
      <c r="L6" s="78"/>
      <c r="M6" s="78"/>
      <c r="N6" s="78"/>
      <c r="O6" s="78"/>
      <c r="P6" s="78"/>
      <c r="Q6" s="78"/>
      <c r="R6" s="78"/>
      <c r="S6" s="78"/>
      <c r="T6" s="78"/>
      <c r="U6" s="78"/>
      <c r="V6" s="78"/>
      <c r="W6" s="79"/>
      <c r="X6" s="2"/>
      <c r="Y6" s="2"/>
      <c r="Z6" s="2"/>
      <c r="AA6" s="2"/>
      <c r="AB6" s="2"/>
      <c r="AC6" s="2"/>
      <c r="AD6" s="2"/>
      <c r="AE6" s="2"/>
      <c r="AF6" s="2"/>
      <c r="AG6" s="2"/>
      <c r="AH6" s="2"/>
      <c r="AI6" s="2"/>
      <c r="AJ6" s="2"/>
      <c r="AK6" s="2"/>
      <c r="AL6" s="2"/>
      <c r="AM6" s="2"/>
      <c r="AN6" s="2"/>
      <c r="AO6" s="2"/>
    </row>
    <row r="7" spans="1:41" ht="90" customHeight="1" thickBot="1">
      <c r="A7" s="105" t="s">
        <v>49</v>
      </c>
      <c r="B7" s="106"/>
      <c r="C7" s="106"/>
      <c r="D7" s="106"/>
      <c r="E7" s="106"/>
      <c r="F7" s="106"/>
      <c r="G7" s="106"/>
      <c r="H7" s="106"/>
      <c r="I7" s="106"/>
      <c r="J7" s="106"/>
      <c r="K7" s="106"/>
      <c r="L7" s="106"/>
      <c r="M7" s="106"/>
      <c r="N7" s="106"/>
      <c r="O7" s="106"/>
      <c r="P7" s="106"/>
      <c r="Q7" s="106"/>
      <c r="R7" s="106"/>
      <c r="S7" s="106"/>
      <c r="T7" s="106"/>
      <c r="U7" s="106"/>
      <c r="V7" s="106"/>
      <c r="W7" s="107"/>
      <c r="X7" s="2"/>
      <c r="Y7" s="2"/>
      <c r="Z7" s="2"/>
      <c r="AA7" s="2"/>
      <c r="AB7" s="2"/>
      <c r="AC7" s="2"/>
      <c r="AD7" s="2"/>
      <c r="AE7" s="2"/>
      <c r="AF7" s="2"/>
      <c r="AG7" s="2"/>
      <c r="AH7" s="2"/>
      <c r="AI7" s="2"/>
      <c r="AJ7" s="2"/>
      <c r="AK7" s="2"/>
      <c r="AL7" s="2"/>
      <c r="AM7" s="2"/>
      <c r="AN7" s="2"/>
      <c r="AO7" s="2"/>
    </row>
    <row r="8" spans="1:23" s="24" customFormat="1" ht="12">
      <c r="A8" s="109" t="s">
        <v>0</v>
      </c>
      <c r="B8" s="111" t="s">
        <v>1</v>
      </c>
      <c r="C8" s="82" t="s">
        <v>2</v>
      </c>
      <c r="D8" s="109" t="s">
        <v>3</v>
      </c>
      <c r="E8" s="111"/>
      <c r="F8" s="111"/>
      <c r="G8" s="111"/>
      <c r="H8" s="111"/>
      <c r="I8" s="113"/>
      <c r="J8" s="114" t="s">
        <v>6</v>
      </c>
      <c r="K8" s="108"/>
      <c r="L8" s="108"/>
      <c r="M8" s="108" t="s">
        <v>7</v>
      </c>
      <c r="N8" s="108"/>
      <c r="O8" s="108"/>
      <c r="P8" s="108" t="s">
        <v>8</v>
      </c>
      <c r="Q8" s="108"/>
      <c r="R8" s="108"/>
      <c r="S8" s="108" t="s">
        <v>9</v>
      </c>
      <c r="T8" s="108"/>
      <c r="U8" s="108"/>
      <c r="V8" s="80" t="s">
        <v>15</v>
      </c>
      <c r="W8" s="75" t="s">
        <v>16</v>
      </c>
    </row>
    <row r="9" spans="1:23" s="24" customFormat="1" ht="24.75" thickBot="1">
      <c r="A9" s="110"/>
      <c r="B9" s="112"/>
      <c r="C9" s="83"/>
      <c r="D9" s="58" t="s">
        <v>4</v>
      </c>
      <c r="E9" s="59" t="s">
        <v>17</v>
      </c>
      <c r="F9" s="60">
        <v>2012</v>
      </c>
      <c r="G9" s="60">
        <v>2013</v>
      </c>
      <c r="H9" s="60">
        <v>2014</v>
      </c>
      <c r="I9" s="61">
        <v>2015</v>
      </c>
      <c r="J9" s="62" t="s">
        <v>18</v>
      </c>
      <c r="K9" s="59" t="s">
        <v>62</v>
      </c>
      <c r="L9" s="59" t="s">
        <v>5</v>
      </c>
      <c r="M9" s="59" t="s">
        <v>18</v>
      </c>
      <c r="N9" s="59" t="s">
        <v>62</v>
      </c>
      <c r="O9" s="59" t="s">
        <v>5</v>
      </c>
      <c r="P9" s="59" t="s">
        <v>18</v>
      </c>
      <c r="Q9" s="59" t="s">
        <v>62</v>
      </c>
      <c r="R9" s="59" t="s">
        <v>5</v>
      </c>
      <c r="S9" s="59" t="s">
        <v>18</v>
      </c>
      <c r="T9" s="59" t="s">
        <v>62</v>
      </c>
      <c r="U9" s="59" t="s">
        <v>5</v>
      </c>
      <c r="V9" s="81"/>
      <c r="W9" s="76"/>
    </row>
    <row r="10" spans="1:23" s="24" customFormat="1" ht="36" customHeight="1">
      <c r="A10" s="84" t="s">
        <v>53</v>
      </c>
      <c r="B10" s="89" t="s">
        <v>23</v>
      </c>
      <c r="C10" s="91" t="s">
        <v>24</v>
      </c>
      <c r="D10" s="48" t="s">
        <v>40</v>
      </c>
      <c r="E10" s="25">
        <f>15750845856/19057127811</f>
        <v>0.8265068069128667</v>
      </c>
      <c r="F10" s="25">
        <f>15750845856/19057127811*3%+E10</f>
        <v>0.8513020111202527</v>
      </c>
      <c r="G10" s="25">
        <f>15750845856/19057127811*3%+F10</f>
        <v>0.8760972153276387</v>
      </c>
      <c r="H10" s="25">
        <f>15750845856/19057127811*3%+G10</f>
        <v>0.9008924195350247</v>
      </c>
      <c r="I10" s="25">
        <f>15750845856/19057127811*3%+H10</f>
        <v>0.9256876237424108</v>
      </c>
      <c r="J10" s="4">
        <v>0</v>
      </c>
      <c r="K10" s="4">
        <v>0</v>
      </c>
      <c r="L10" s="4">
        <v>0</v>
      </c>
      <c r="M10" s="4">
        <v>0</v>
      </c>
      <c r="N10" s="4">
        <v>0</v>
      </c>
      <c r="O10" s="4">
        <v>0</v>
      </c>
      <c r="P10" s="4">
        <v>0</v>
      </c>
      <c r="Q10" s="4">
        <v>0</v>
      </c>
      <c r="R10" s="4">
        <v>0</v>
      </c>
      <c r="S10" s="4">
        <v>0</v>
      </c>
      <c r="T10" s="4">
        <v>0</v>
      </c>
      <c r="U10" s="4">
        <v>0</v>
      </c>
      <c r="V10" s="10">
        <f aca="true" t="shared" si="0" ref="V10:V18">SUM(J10:U10)</f>
        <v>0</v>
      </c>
      <c r="W10" s="11">
        <f aca="true" t="shared" si="1" ref="W10:W17">+V10/$V$19</f>
        <v>0</v>
      </c>
    </row>
    <row r="11" spans="1:23" s="24" customFormat="1" ht="36" customHeight="1">
      <c r="A11" s="85"/>
      <c r="B11" s="90"/>
      <c r="C11" s="92"/>
      <c r="D11" s="1" t="s">
        <v>41</v>
      </c>
      <c r="E11" s="43">
        <v>0.6238</v>
      </c>
      <c r="F11" s="72">
        <v>0.6014</v>
      </c>
      <c r="G11" s="72">
        <v>0.5834</v>
      </c>
      <c r="H11" s="72">
        <v>0.5659</v>
      </c>
      <c r="I11" s="72">
        <v>0.549</v>
      </c>
      <c r="J11" s="29">
        <v>0</v>
      </c>
      <c r="K11" s="29">
        <v>0</v>
      </c>
      <c r="L11" s="29">
        <v>0</v>
      </c>
      <c r="M11" s="29">
        <v>0</v>
      </c>
      <c r="N11" s="29">
        <v>0</v>
      </c>
      <c r="O11" s="29">
        <v>0</v>
      </c>
      <c r="P11" s="29">
        <v>0</v>
      </c>
      <c r="Q11" s="29">
        <v>0</v>
      </c>
      <c r="R11" s="29">
        <v>0</v>
      </c>
      <c r="S11" s="29">
        <v>0</v>
      </c>
      <c r="T11" s="29">
        <v>0</v>
      </c>
      <c r="U11" s="29">
        <v>0</v>
      </c>
      <c r="V11" s="30">
        <f t="shared" si="0"/>
        <v>0</v>
      </c>
      <c r="W11" s="31">
        <f t="shared" si="1"/>
        <v>0</v>
      </c>
    </row>
    <row r="12" spans="1:23" s="24" customFormat="1" ht="36" customHeight="1">
      <c r="A12" s="85"/>
      <c r="B12" s="90"/>
      <c r="C12" s="92"/>
      <c r="D12" s="1" t="s">
        <v>42</v>
      </c>
      <c r="E12" s="43">
        <v>0.01</v>
      </c>
      <c r="F12" s="26">
        <f>1%*1+E12</f>
        <v>0.02</v>
      </c>
      <c r="G12" s="26">
        <f>1%*1+F12</f>
        <v>0.03</v>
      </c>
      <c r="H12" s="26">
        <f>1%*1+G12</f>
        <v>0.04</v>
      </c>
      <c r="I12" s="26">
        <f>1%*1+H12</f>
        <v>0.05</v>
      </c>
      <c r="J12" s="29">
        <v>0</v>
      </c>
      <c r="K12" s="29">
        <v>0</v>
      </c>
      <c r="L12" s="29">
        <v>0</v>
      </c>
      <c r="M12" s="29">
        <v>0</v>
      </c>
      <c r="N12" s="29">
        <v>0</v>
      </c>
      <c r="O12" s="29">
        <v>0</v>
      </c>
      <c r="P12" s="29">
        <v>0</v>
      </c>
      <c r="Q12" s="29">
        <v>0</v>
      </c>
      <c r="R12" s="29">
        <v>0</v>
      </c>
      <c r="S12" s="29">
        <v>0</v>
      </c>
      <c r="T12" s="29">
        <v>0</v>
      </c>
      <c r="U12" s="29">
        <v>0</v>
      </c>
      <c r="V12" s="30">
        <f t="shared" si="0"/>
        <v>0</v>
      </c>
      <c r="W12" s="31">
        <f t="shared" si="1"/>
        <v>0</v>
      </c>
    </row>
    <row r="13" spans="1:23" s="24" customFormat="1" ht="36" customHeight="1">
      <c r="A13" s="85"/>
      <c r="B13" s="90"/>
      <c r="C13" s="88" t="s">
        <v>38</v>
      </c>
      <c r="D13" s="1" t="s">
        <v>31</v>
      </c>
      <c r="E13" s="44" t="s">
        <v>32</v>
      </c>
      <c r="F13" s="27" t="s">
        <v>37</v>
      </c>
      <c r="G13" s="27" t="s">
        <v>33</v>
      </c>
      <c r="H13" s="27" t="s">
        <v>35</v>
      </c>
      <c r="I13" s="27" t="s">
        <v>36</v>
      </c>
      <c r="J13" s="29">
        <v>0</v>
      </c>
      <c r="K13" s="29">
        <v>0</v>
      </c>
      <c r="L13" s="29">
        <v>0</v>
      </c>
      <c r="M13" s="29">
        <v>0</v>
      </c>
      <c r="N13" s="29">
        <v>0</v>
      </c>
      <c r="O13" s="29">
        <v>0</v>
      </c>
      <c r="P13" s="29">
        <v>0</v>
      </c>
      <c r="Q13" s="29">
        <v>0</v>
      </c>
      <c r="R13" s="29">
        <v>0</v>
      </c>
      <c r="S13" s="29">
        <v>0</v>
      </c>
      <c r="T13" s="29">
        <v>0</v>
      </c>
      <c r="U13" s="29">
        <v>0</v>
      </c>
      <c r="V13" s="30">
        <f t="shared" si="0"/>
        <v>0</v>
      </c>
      <c r="W13" s="31">
        <f t="shared" si="1"/>
        <v>0</v>
      </c>
    </row>
    <row r="14" spans="1:23" s="24" customFormat="1" ht="36" customHeight="1">
      <c r="A14" s="85"/>
      <c r="B14" s="90"/>
      <c r="C14" s="88"/>
      <c r="D14" s="1" t="s">
        <v>34</v>
      </c>
      <c r="E14" s="45">
        <v>1844193783</v>
      </c>
      <c r="F14" s="28">
        <v>1500000000</v>
      </c>
      <c r="G14" s="28">
        <v>2100000000</v>
      </c>
      <c r="H14" s="28">
        <v>2000000000</v>
      </c>
      <c r="I14" s="28">
        <v>1900000000</v>
      </c>
      <c r="J14" s="29">
        <v>0</v>
      </c>
      <c r="K14" s="29">
        <v>0</v>
      </c>
      <c r="L14" s="29">
        <v>0</v>
      </c>
      <c r="M14" s="29">
        <v>0</v>
      </c>
      <c r="N14" s="29">
        <v>0</v>
      </c>
      <c r="O14" s="29">
        <v>0</v>
      </c>
      <c r="P14" s="29">
        <v>0</v>
      </c>
      <c r="Q14" s="29">
        <v>0</v>
      </c>
      <c r="R14" s="29">
        <v>0</v>
      </c>
      <c r="S14" s="29">
        <v>0</v>
      </c>
      <c r="T14" s="29">
        <v>0</v>
      </c>
      <c r="U14" s="29">
        <v>0</v>
      </c>
      <c r="V14" s="30">
        <f t="shared" si="0"/>
        <v>0</v>
      </c>
      <c r="W14" s="31">
        <f t="shared" si="1"/>
        <v>0</v>
      </c>
    </row>
    <row r="15" spans="1:23" s="24" customFormat="1" ht="72">
      <c r="A15" s="85"/>
      <c r="B15" s="35" t="s">
        <v>63</v>
      </c>
      <c r="C15" s="37" t="s">
        <v>25</v>
      </c>
      <c r="D15" s="1" t="s">
        <v>26</v>
      </c>
      <c r="E15" s="26">
        <v>0</v>
      </c>
      <c r="F15" s="26">
        <v>0.3</v>
      </c>
      <c r="G15" s="26">
        <v>0.5</v>
      </c>
      <c r="H15" s="26">
        <v>0.7</v>
      </c>
      <c r="I15" s="26">
        <v>1</v>
      </c>
      <c r="J15" s="29">
        <v>0</v>
      </c>
      <c r="K15" s="29">
        <v>0</v>
      </c>
      <c r="L15" s="29">
        <f>25000000</f>
        <v>25000000</v>
      </c>
      <c r="M15" s="29">
        <v>0</v>
      </c>
      <c r="N15" s="29">
        <v>0</v>
      </c>
      <c r="O15" s="29">
        <f>+L15*1.05</f>
        <v>26250000</v>
      </c>
      <c r="P15" s="29">
        <v>0</v>
      </c>
      <c r="Q15" s="29">
        <v>0</v>
      </c>
      <c r="R15" s="29">
        <f>+O15*1.05</f>
        <v>27562500</v>
      </c>
      <c r="S15" s="29">
        <v>0</v>
      </c>
      <c r="T15" s="29">
        <v>0</v>
      </c>
      <c r="U15" s="29">
        <f>+R15*1.05</f>
        <v>28940625</v>
      </c>
      <c r="V15" s="30">
        <f t="shared" si="0"/>
        <v>107753125</v>
      </c>
      <c r="W15" s="31">
        <f t="shared" si="1"/>
        <v>0.7142857142857143</v>
      </c>
    </row>
    <row r="16" spans="1:23" s="24" customFormat="1" ht="72" customHeight="1">
      <c r="A16" s="85"/>
      <c r="B16" s="87" t="s">
        <v>64</v>
      </c>
      <c r="C16" s="1" t="s">
        <v>27</v>
      </c>
      <c r="D16" s="1" t="s">
        <v>29</v>
      </c>
      <c r="E16" s="26">
        <v>0</v>
      </c>
      <c r="F16" s="26">
        <v>0.3</v>
      </c>
      <c r="G16" s="26">
        <v>0.5</v>
      </c>
      <c r="H16" s="26">
        <v>0.7</v>
      </c>
      <c r="I16" s="26">
        <v>1</v>
      </c>
      <c r="J16" s="29">
        <v>0</v>
      </c>
      <c r="K16" s="29">
        <v>0</v>
      </c>
      <c r="L16" s="29">
        <v>5000000</v>
      </c>
      <c r="M16" s="29">
        <v>0</v>
      </c>
      <c r="N16" s="29">
        <v>0</v>
      </c>
      <c r="O16" s="29">
        <f>+L16*1.05</f>
        <v>5250000</v>
      </c>
      <c r="P16" s="29">
        <v>0</v>
      </c>
      <c r="Q16" s="29">
        <v>0</v>
      </c>
      <c r="R16" s="29">
        <f>+O16*1.05</f>
        <v>5512500</v>
      </c>
      <c r="S16" s="29">
        <v>0</v>
      </c>
      <c r="T16" s="29">
        <v>0</v>
      </c>
      <c r="U16" s="29">
        <f>+R16*1.05</f>
        <v>5788125</v>
      </c>
      <c r="V16" s="30">
        <f t="shared" si="0"/>
        <v>21550625</v>
      </c>
      <c r="W16" s="31">
        <f t="shared" si="1"/>
        <v>0.14285714285714285</v>
      </c>
    </row>
    <row r="17" spans="1:23" s="24" customFormat="1" ht="24">
      <c r="A17" s="85"/>
      <c r="B17" s="87"/>
      <c r="C17" s="1" t="s">
        <v>28</v>
      </c>
      <c r="D17" s="1" t="s">
        <v>30</v>
      </c>
      <c r="E17" s="26">
        <v>0</v>
      </c>
      <c r="F17" s="26">
        <v>0.3</v>
      </c>
      <c r="G17" s="26">
        <v>0.5</v>
      </c>
      <c r="H17" s="26">
        <v>0.7</v>
      </c>
      <c r="I17" s="26">
        <v>1</v>
      </c>
      <c r="J17" s="29">
        <v>0</v>
      </c>
      <c r="K17" s="29">
        <v>0</v>
      </c>
      <c r="L17" s="29">
        <v>5000000</v>
      </c>
      <c r="M17" s="29">
        <v>0</v>
      </c>
      <c r="N17" s="29">
        <v>0</v>
      </c>
      <c r="O17" s="29">
        <f>+L17*1.05</f>
        <v>5250000</v>
      </c>
      <c r="P17" s="29">
        <v>0</v>
      </c>
      <c r="Q17" s="29">
        <v>0</v>
      </c>
      <c r="R17" s="29">
        <f>+O17*1.05</f>
        <v>5512500</v>
      </c>
      <c r="S17" s="29">
        <v>0</v>
      </c>
      <c r="T17" s="29">
        <v>0</v>
      </c>
      <c r="U17" s="29">
        <f>+R17*1.05</f>
        <v>5788125</v>
      </c>
      <c r="V17" s="30">
        <f t="shared" si="0"/>
        <v>21550625</v>
      </c>
      <c r="W17" s="31">
        <f t="shared" si="1"/>
        <v>0.14285714285714285</v>
      </c>
    </row>
    <row r="18" spans="1:23" ht="13.5" thickBot="1">
      <c r="A18" s="86"/>
      <c r="B18" s="36" t="s">
        <v>70</v>
      </c>
      <c r="C18" s="23" t="s">
        <v>52</v>
      </c>
      <c r="D18" s="23"/>
      <c r="E18" s="6">
        <v>0</v>
      </c>
      <c r="F18" s="6">
        <v>2</v>
      </c>
      <c r="G18" s="6">
        <v>2</v>
      </c>
      <c r="H18" s="6">
        <v>2</v>
      </c>
      <c r="I18" s="6">
        <v>2</v>
      </c>
      <c r="J18" s="50">
        <v>0</v>
      </c>
      <c r="K18" s="50">
        <v>0</v>
      </c>
      <c r="L18" s="50">
        <v>0</v>
      </c>
      <c r="M18" s="50">
        <v>0</v>
      </c>
      <c r="N18" s="50">
        <v>0</v>
      </c>
      <c r="O18" s="50">
        <v>0</v>
      </c>
      <c r="P18" s="50">
        <v>0</v>
      </c>
      <c r="Q18" s="50">
        <v>0</v>
      </c>
      <c r="R18" s="50">
        <v>0</v>
      </c>
      <c r="S18" s="50">
        <v>0</v>
      </c>
      <c r="T18" s="50">
        <v>0</v>
      </c>
      <c r="U18" s="51">
        <v>0</v>
      </c>
      <c r="V18" s="52">
        <f t="shared" si="0"/>
        <v>0</v>
      </c>
      <c r="W18" s="53"/>
    </row>
    <row r="19" spans="1:23" s="7" customFormat="1" ht="30" customHeight="1" thickBot="1">
      <c r="A19" s="73" t="s">
        <v>10</v>
      </c>
      <c r="B19" s="74"/>
      <c r="C19" s="74"/>
      <c r="D19" s="74"/>
      <c r="E19" s="74"/>
      <c r="F19" s="74"/>
      <c r="G19" s="74"/>
      <c r="H19" s="74"/>
      <c r="I19" s="74"/>
      <c r="J19" s="54">
        <f>SUM(J10:J18)</f>
        <v>0</v>
      </c>
      <c r="K19" s="54">
        <f>SUM(K10:K18)</f>
        <v>0</v>
      </c>
      <c r="L19" s="54">
        <f>SUM(L10:L18)</f>
        <v>35000000</v>
      </c>
      <c r="M19" s="54">
        <f aca="true" t="shared" si="2" ref="M19:V19">SUM(M10:M18)</f>
        <v>0</v>
      </c>
      <c r="N19" s="54">
        <f t="shared" si="2"/>
        <v>0</v>
      </c>
      <c r="O19" s="54">
        <f t="shared" si="2"/>
        <v>36750000</v>
      </c>
      <c r="P19" s="54">
        <f t="shared" si="2"/>
        <v>0</v>
      </c>
      <c r="Q19" s="54">
        <f t="shared" si="2"/>
        <v>0</v>
      </c>
      <c r="R19" s="54">
        <f t="shared" si="2"/>
        <v>38587500</v>
      </c>
      <c r="S19" s="54">
        <f t="shared" si="2"/>
        <v>0</v>
      </c>
      <c r="T19" s="54">
        <f t="shared" si="2"/>
        <v>0</v>
      </c>
      <c r="U19" s="54">
        <f t="shared" si="2"/>
        <v>40516875</v>
      </c>
      <c r="V19" s="54">
        <f t="shared" si="2"/>
        <v>150854375</v>
      </c>
      <c r="W19" s="55">
        <f>SUM(W13:W17)</f>
        <v>1</v>
      </c>
    </row>
    <row r="20" spans="1:8" ht="12.75">
      <c r="A20" s="41"/>
      <c r="B20" s="41"/>
      <c r="C20" s="41"/>
      <c r="D20" s="42"/>
      <c r="E20" s="41"/>
      <c r="F20" s="41"/>
      <c r="G20" s="41"/>
      <c r="H20" s="41"/>
    </row>
    <row r="22" spans="3:6" ht="12.75">
      <c r="C22" s="18">
        <f>+L19</f>
        <v>35000000</v>
      </c>
      <c r="E22" s="18"/>
      <c r="F22" s="18"/>
    </row>
    <row r="23" spans="3:5" ht="12.75">
      <c r="C23" s="18">
        <f>+C22*1.05</f>
        <v>36750000</v>
      </c>
      <c r="E23" s="18"/>
    </row>
    <row r="24" ht="12.75">
      <c r="C24" s="18">
        <f>+C23*1.05</f>
        <v>38587500</v>
      </c>
    </row>
    <row r="25" ht="12.75">
      <c r="C25" s="18">
        <f>+C24*1.05</f>
        <v>40516875</v>
      </c>
    </row>
    <row r="26" ht="12.75">
      <c r="C26" s="18"/>
    </row>
    <row r="27" spans="1:7" ht="12.75">
      <c r="A27" s="131"/>
      <c r="B27" s="131"/>
      <c r="C27" s="131"/>
      <c r="D27" s="131"/>
      <c r="E27" s="131"/>
      <c r="F27" s="131"/>
      <c r="G27" s="131"/>
    </row>
    <row r="28" spans="1:8" ht="15">
      <c r="A28" s="132" t="s">
        <v>92</v>
      </c>
      <c r="B28" s="132"/>
      <c r="C28" s="132"/>
      <c r="D28" s="132"/>
      <c r="E28" s="132"/>
      <c r="F28" s="132"/>
      <c r="G28" s="132"/>
      <c r="H28" s="7"/>
    </row>
    <row r="29" spans="1:8" ht="15">
      <c r="A29" s="132" t="s">
        <v>91</v>
      </c>
      <c r="B29" s="132"/>
      <c r="C29" s="132"/>
      <c r="D29" s="132"/>
      <c r="E29" s="132"/>
      <c r="F29" s="132"/>
      <c r="G29" s="132"/>
      <c r="H29" s="7"/>
    </row>
    <row r="30" spans="1:8" ht="15">
      <c r="A30" s="132" t="s">
        <v>81</v>
      </c>
      <c r="B30" s="132"/>
      <c r="C30" s="132"/>
      <c r="D30" s="132"/>
      <c r="E30" s="132"/>
      <c r="F30" s="132"/>
      <c r="G30" s="132"/>
      <c r="H30" s="7"/>
    </row>
    <row r="31" spans="1:8" ht="15">
      <c r="A31" s="133" t="s">
        <v>82</v>
      </c>
      <c r="B31" s="133" t="s">
        <v>82</v>
      </c>
      <c r="C31" s="133" t="s">
        <v>82</v>
      </c>
      <c r="D31" s="132"/>
      <c r="E31" s="132"/>
      <c r="F31" s="132"/>
      <c r="G31" s="132"/>
      <c r="H31" s="7"/>
    </row>
    <row r="32" spans="1:8" ht="15">
      <c r="A32" s="134"/>
      <c r="B32" s="133" t="s">
        <v>83</v>
      </c>
      <c r="C32" s="133" t="s">
        <v>84</v>
      </c>
      <c r="D32" s="131"/>
      <c r="E32" s="132"/>
      <c r="F32" s="131"/>
      <c r="G32" s="132"/>
      <c r="H32" s="7"/>
    </row>
    <row r="33" spans="1:8" ht="15">
      <c r="A33" s="135">
        <v>23294416121</v>
      </c>
      <c r="B33" s="135">
        <v>16046143158</v>
      </c>
      <c r="C33" s="135">
        <f>+A33-B33</f>
        <v>7248272963</v>
      </c>
      <c r="D33" s="131"/>
      <c r="E33" s="132"/>
      <c r="F33" s="131"/>
      <c r="G33" s="132"/>
      <c r="H33" s="7"/>
    </row>
    <row r="34" spans="1:8" ht="15">
      <c r="A34" s="132"/>
      <c r="B34" s="132"/>
      <c r="C34" s="132"/>
      <c r="D34" s="131"/>
      <c r="E34" s="132"/>
      <c r="F34" s="131"/>
      <c r="G34" s="132"/>
      <c r="H34" s="7"/>
    </row>
    <row r="35" spans="1:8" ht="15">
      <c r="A35" s="131"/>
      <c r="B35" s="136"/>
      <c r="C35" s="136"/>
      <c r="D35" s="136"/>
      <c r="E35" s="136"/>
      <c r="F35" s="136"/>
      <c r="G35" s="136"/>
      <c r="H35" s="71"/>
    </row>
    <row r="36" spans="1:8" ht="15">
      <c r="A36" s="132"/>
      <c r="B36" s="132"/>
      <c r="C36" s="132"/>
      <c r="D36" s="132"/>
      <c r="E36" s="132"/>
      <c r="F36" s="132"/>
      <c r="G36" s="132"/>
      <c r="H36" s="7"/>
    </row>
    <row r="37" spans="1:8" ht="15">
      <c r="A37" s="132" t="s">
        <v>86</v>
      </c>
      <c r="B37" s="132" t="s">
        <v>87</v>
      </c>
      <c r="C37" s="132" t="s">
        <v>88</v>
      </c>
      <c r="D37" s="131"/>
      <c r="E37" s="132"/>
      <c r="F37" s="131"/>
      <c r="G37" s="132"/>
      <c r="H37" s="7"/>
    </row>
    <row r="38" spans="1:8" ht="15">
      <c r="A38" s="131"/>
      <c r="B38" s="132" t="s">
        <v>89</v>
      </c>
      <c r="C38" s="132" t="s">
        <v>84</v>
      </c>
      <c r="D38" s="131"/>
      <c r="E38" s="132"/>
      <c r="F38" s="131"/>
      <c r="G38" s="132"/>
      <c r="H38" s="7"/>
    </row>
    <row r="39" spans="1:8" ht="15">
      <c r="A39" s="135">
        <v>19057127811</v>
      </c>
      <c r="B39" s="135">
        <v>13597595385</v>
      </c>
      <c r="C39" s="135">
        <f>+A39-B39</f>
        <v>5459532426</v>
      </c>
      <c r="D39" s="131"/>
      <c r="E39" s="132"/>
      <c r="F39" s="131"/>
      <c r="G39" s="132"/>
      <c r="H39" s="7"/>
    </row>
    <row r="40" spans="1:8" ht="15">
      <c r="A40" s="132"/>
      <c r="B40" s="131"/>
      <c r="C40" s="132"/>
      <c r="D40" s="132"/>
      <c r="E40" s="132"/>
      <c r="F40" s="132"/>
      <c r="G40" s="132"/>
      <c r="H40" s="7"/>
    </row>
    <row r="41" spans="1:8" ht="15">
      <c r="A41" s="132" t="s">
        <v>90</v>
      </c>
      <c r="B41" s="131"/>
      <c r="C41" s="132"/>
      <c r="D41" s="132"/>
      <c r="E41" s="132"/>
      <c r="F41" s="132"/>
      <c r="G41" s="132"/>
      <c r="H41" s="7"/>
    </row>
    <row r="42" spans="1:8" ht="15">
      <c r="A42" s="135">
        <v>15750845856</v>
      </c>
      <c r="B42" s="137"/>
      <c r="C42" s="137"/>
      <c r="D42" s="132"/>
      <c r="E42" s="132"/>
      <c r="F42" s="132"/>
      <c r="G42" s="132"/>
      <c r="H42" s="7"/>
    </row>
    <row r="43" spans="1:7" ht="12.75">
      <c r="A43" s="131"/>
      <c r="B43" s="131"/>
      <c r="C43" s="131"/>
      <c r="D43" s="131"/>
      <c r="E43" s="131"/>
      <c r="F43" s="131"/>
      <c r="G43" s="131"/>
    </row>
    <row r="44" spans="1:7" ht="12.75">
      <c r="A44" s="131"/>
      <c r="B44" s="131"/>
      <c r="C44" s="131"/>
      <c r="D44" s="131"/>
      <c r="E44" s="131"/>
      <c r="F44" s="131"/>
      <c r="G44" s="131"/>
    </row>
    <row r="45" spans="1:7" ht="15">
      <c r="A45" s="132" t="s">
        <v>85</v>
      </c>
      <c r="B45" s="131"/>
      <c r="C45" s="131"/>
      <c r="D45" s="131"/>
      <c r="E45" s="131"/>
      <c r="F45" s="131"/>
      <c r="G45" s="131"/>
    </row>
    <row r="46" spans="1:7" ht="15">
      <c r="A46" s="135">
        <f>+C33-C39</f>
        <v>1788740537</v>
      </c>
      <c r="B46" s="137"/>
      <c r="C46" s="137"/>
      <c r="D46" s="131"/>
      <c r="E46" s="131"/>
      <c r="F46" s="131"/>
      <c r="G46" s="131"/>
    </row>
    <row r="47" spans="1:7" ht="12.75">
      <c r="A47" s="131"/>
      <c r="B47" s="131"/>
      <c r="C47" s="131"/>
      <c r="D47" s="131"/>
      <c r="E47" s="131"/>
      <c r="F47" s="131"/>
      <c r="G47" s="131"/>
    </row>
  </sheetData>
  <sheetProtection/>
  <mergeCells count="23">
    <mergeCell ref="S8:U8"/>
    <mergeCell ref="A8:A9"/>
    <mergeCell ref="B8:B9"/>
    <mergeCell ref="D8:I8"/>
    <mergeCell ref="J8:L8"/>
    <mergeCell ref="M8:O8"/>
    <mergeCell ref="P8:R8"/>
    <mergeCell ref="A1:W1"/>
    <mergeCell ref="A2:W2"/>
    <mergeCell ref="A3:W3"/>
    <mergeCell ref="A4:W4"/>
    <mergeCell ref="A5:W5"/>
    <mergeCell ref="A7:W7"/>
    <mergeCell ref="A19:I19"/>
    <mergeCell ref="W8:W9"/>
    <mergeCell ref="A6:W6"/>
    <mergeCell ref="V8:V9"/>
    <mergeCell ref="C8:C9"/>
    <mergeCell ref="A10:A18"/>
    <mergeCell ref="B16:B17"/>
    <mergeCell ref="C13:C14"/>
    <mergeCell ref="B10:B14"/>
    <mergeCell ref="C10:C12"/>
  </mergeCells>
  <hyperlinks>
    <hyperlink ref="D10" r:id="rId1" display="Cumplimiento gasto inversión."/>
  </hyperlinks>
  <printOptions/>
  <pageMargins left="0.3937007874015748" right="0" top="0" bottom="0" header="0" footer="0"/>
  <pageSetup fitToHeight="1" fitToWidth="1" horizontalDpi="1200" verticalDpi="1200" orientation="landscape" paperSize="5" scale="6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Y18"/>
  <sheetViews>
    <sheetView showGridLines="0" zoomScale="112" zoomScaleNormal="112" zoomScalePageLayoutView="0" workbookViewId="0" topLeftCell="A8">
      <selection activeCell="B11" sqref="B11"/>
    </sheetView>
  </sheetViews>
  <sheetFormatPr defaultColWidth="11.421875" defaultRowHeight="12.75"/>
  <cols>
    <col min="1" max="1" width="27.57421875" style="0" customWidth="1"/>
    <col min="2" max="2" width="20.00390625" style="0" bestFit="1" customWidth="1"/>
    <col min="3" max="3" width="11.7109375" style="0" bestFit="1" customWidth="1"/>
    <col min="4" max="4" width="11.8515625" style="0" bestFit="1" customWidth="1"/>
    <col min="5" max="5" width="5.140625" style="0" bestFit="1" customWidth="1"/>
    <col min="6" max="9" width="4.421875" style="0" bestFit="1" customWidth="1"/>
    <col min="10" max="10" width="8.7109375" style="0" bestFit="1" customWidth="1"/>
    <col min="11" max="11" width="5.140625" style="0" bestFit="1" customWidth="1"/>
    <col min="12" max="12" width="11.57421875" style="0" bestFit="1" customWidth="1"/>
    <col min="13" max="13" width="8.7109375" style="0" bestFit="1" customWidth="1"/>
    <col min="14" max="14" width="5.140625" style="0" bestFit="1" customWidth="1"/>
    <col min="15" max="15" width="11.57421875" style="0" bestFit="1" customWidth="1"/>
    <col min="16" max="16" width="8.57421875" style="0" customWidth="1"/>
    <col min="17" max="17" width="5.140625" style="0" bestFit="1" customWidth="1"/>
    <col min="18" max="18" width="11.57421875" style="0" bestFit="1" customWidth="1"/>
    <col min="19" max="19" width="8.7109375" style="0" bestFit="1" customWidth="1"/>
    <col min="20" max="20" width="5.140625" style="0" bestFit="1" customWidth="1"/>
    <col min="21" max="21" width="11.57421875" style="0" bestFit="1" customWidth="1"/>
    <col min="22" max="22" width="12.7109375" style="0" bestFit="1" customWidth="1"/>
    <col min="23" max="23" width="11.8515625" style="0" customWidth="1"/>
  </cols>
  <sheetData>
    <row r="1" spans="1:23" ht="45" customHeight="1" thickBot="1">
      <c r="A1" s="93" t="s">
        <v>48</v>
      </c>
      <c r="B1" s="94"/>
      <c r="C1" s="94"/>
      <c r="D1" s="94"/>
      <c r="E1" s="94"/>
      <c r="F1" s="94"/>
      <c r="G1" s="94"/>
      <c r="H1" s="94"/>
      <c r="I1" s="94"/>
      <c r="J1" s="94"/>
      <c r="K1" s="94"/>
      <c r="L1" s="94"/>
      <c r="M1" s="94"/>
      <c r="N1" s="94"/>
      <c r="O1" s="94"/>
      <c r="P1" s="94"/>
      <c r="Q1" s="94"/>
      <c r="R1" s="94"/>
      <c r="S1" s="94"/>
      <c r="T1" s="94"/>
      <c r="U1" s="94"/>
      <c r="V1" s="94"/>
      <c r="W1" s="95"/>
    </row>
    <row r="2" spans="1:23" ht="15">
      <c r="A2" s="96" t="s">
        <v>58</v>
      </c>
      <c r="B2" s="97"/>
      <c r="C2" s="97"/>
      <c r="D2" s="97"/>
      <c r="E2" s="97"/>
      <c r="F2" s="97"/>
      <c r="G2" s="97"/>
      <c r="H2" s="97"/>
      <c r="I2" s="97"/>
      <c r="J2" s="97"/>
      <c r="K2" s="97"/>
      <c r="L2" s="97"/>
      <c r="M2" s="97"/>
      <c r="N2" s="97"/>
      <c r="O2" s="97"/>
      <c r="P2" s="97"/>
      <c r="Q2" s="97"/>
      <c r="R2" s="97"/>
      <c r="S2" s="97"/>
      <c r="T2" s="97"/>
      <c r="U2" s="97"/>
      <c r="V2" s="97"/>
      <c r="W2" s="98"/>
    </row>
    <row r="3" spans="1:25" ht="15">
      <c r="A3" s="99" t="s">
        <v>19</v>
      </c>
      <c r="B3" s="100"/>
      <c r="C3" s="100"/>
      <c r="D3" s="100"/>
      <c r="E3" s="100"/>
      <c r="F3" s="100"/>
      <c r="G3" s="100"/>
      <c r="H3" s="100"/>
      <c r="I3" s="100"/>
      <c r="J3" s="100"/>
      <c r="K3" s="100"/>
      <c r="L3" s="100"/>
      <c r="M3" s="100"/>
      <c r="N3" s="100"/>
      <c r="O3" s="100"/>
      <c r="P3" s="100"/>
      <c r="Q3" s="100"/>
      <c r="R3" s="100"/>
      <c r="S3" s="100"/>
      <c r="T3" s="100"/>
      <c r="U3" s="100"/>
      <c r="V3" s="100"/>
      <c r="W3" s="101"/>
      <c r="X3" s="2"/>
      <c r="Y3" s="2"/>
    </row>
    <row r="4" spans="1:25" ht="15">
      <c r="A4" s="99" t="s">
        <v>59</v>
      </c>
      <c r="B4" s="100"/>
      <c r="C4" s="100"/>
      <c r="D4" s="100"/>
      <c r="E4" s="100"/>
      <c r="F4" s="100"/>
      <c r="G4" s="100"/>
      <c r="H4" s="100"/>
      <c r="I4" s="100"/>
      <c r="J4" s="100"/>
      <c r="K4" s="100"/>
      <c r="L4" s="100"/>
      <c r="M4" s="100"/>
      <c r="N4" s="100"/>
      <c r="O4" s="100"/>
      <c r="P4" s="100"/>
      <c r="Q4" s="100"/>
      <c r="R4" s="100"/>
      <c r="S4" s="100"/>
      <c r="T4" s="100"/>
      <c r="U4" s="100"/>
      <c r="V4" s="100"/>
      <c r="W4" s="101"/>
      <c r="X4" s="2"/>
      <c r="Y4" s="2"/>
    </row>
    <row r="5" spans="1:25" ht="29.25" customHeight="1">
      <c r="A5" s="118" t="s">
        <v>50</v>
      </c>
      <c r="B5" s="119"/>
      <c r="C5" s="119"/>
      <c r="D5" s="119"/>
      <c r="E5" s="119"/>
      <c r="F5" s="119"/>
      <c r="G5" s="119"/>
      <c r="H5" s="119"/>
      <c r="I5" s="119"/>
      <c r="J5" s="119"/>
      <c r="K5" s="119"/>
      <c r="L5" s="119"/>
      <c r="M5" s="119"/>
      <c r="N5" s="119"/>
      <c r="O5" s="119"/>
      <c r="P5" s="119"/>
      <c r="Q5" s="119"/>
      <c r="R5" s="119"/>
      <c r="S5" s="119"/>
      <c r="T5" s="119"/>
      <c r="U5" s="119"/>
      <c r="V5" s="119"/>
      <c r="W5" s="120"/>
      <c r="X5" s="2"/>
      <c r="Y5" s="2"/>
    </row>
    <row r="6" spans="1:25" ht="63.75" customHeight="1">
      <c r="A6" s="77" t="s">
        <v>56</v>
      </c>
      <c r="B6" s="78"/>
      <c r="C6" s="78"/>
      <c r="D6" s="78"/>
      <c r="E6" s="78"/>
      <c r="F6" s="78"/>
      <c r="G6" s="78"/>
      <c r="H6" s="78"/>
      <c r="I6" s="78"/>
      <c r="J6" s="78"/>
      <c r="K6" s="78"/>
      <c r="L6" s="78"/>
      <c r="M6" s="78"/>
      <c r="N6" s="78"/>
      <c r="O6" s="78"/>
      <c r="P6" s="78"/>
      <c r="Q6" s="78"/>
      <c r="R6" s="78"/>
      <c r="S6" s="78"/>
      <c r="T6" s="78"/>
      <c r="U6" s="78"/>
      <c r="V6" s="78"/>
      <c r="W6" s="79"/>
      <c r="X6" s="2"/>
      <c r="Y6" s="2"/>
    </row>
    <row r="7" spans="1:25" ht="91.5" customHeight="1" thickBot="1">
      <c r="A7" s="105" t="s">
        <v>49</v>
      </c>
      <c r="B7" s="106"/>
      <c r="C7" s="106"/>
      <c r="D7" s="106"/>
      <c r="E7" s="106"/>
      <c r="F7" s="106"/>
      <c r="G7" s="106"/>
      <c r="H7" s="106"/>
      <c r="I7" s="106"/>
      <c r="J7" s="106"/>
      <c r="K7" s="106"/>
      <c r="L7" s="106"/>
      <c r="M7" s="106"/>
      <c r="N7" s="106"/>
      <c r="O7" s="106"/>
      <c r="P7" s="106"/>
      <c r="Q7" s="106"/>
      <c r="R7" s="106"/>
      <c r="S7" s="106"/>
      <c r="T7" s="106"/>
      <c r="U7" s="106"/>
      <c r="V7" s="106"/>
      <c r="W7" s="107"/>
      <c r="X7" s="19"/>
      <c r="Y7" s="19"/>
    </row>
    <row r="8" spans="1:23" s="5" customFormat="1" ht="12">
      <c r="A8" s="109" t="s">
        <v>0</v>
      </c>
      <c r="B8" s="82" t="s">
        <v>1</v>
      </c>
      <c r="C8" s="109" t="s">
        <v>2</v>
      </c>
      <c r="D8" s="111" t="s">
        <v>3</v>
      </c>
      <c r="E8" s="111"/>
      <c r="F8" s="111"/>
      <c r="G8" s="111"/>
      <c r="H8" s="111"/>
      <c r="I8" s="113"/>
      <c r="J8" s="117" t="s">
        <v>6</v>
      </c>
      <c r="K8" s="108"/>
      <c r="L8" s="108"/>
      <c r="M8" s="108" t="s">
        <v>7</v>
      </c>
      <c r="N8" s="108"/>
      <c r="O8" s="108"/>
      <c r="P8" s="108" t="s">
        <v>8</v>
      </c>
      <c r="Q8" s="108"/>
      <c r="R8" s="108"/>
      <c r="S8" s="108" t="s">
        <v>9</v>
      </c>
      <c r="T8" s="108"/>
      <c r="U8" s="108"/>
      <c r="V8" s="80" t="s">
        <v>21</v>
      </c>
      <c r="W8" s="75" t="s">
        <v>16</v>
      </c>
    </row>
    <row r="9" spans="1:23" s="5" customFormat="1" ht="36.75" thickBot="1">
      <c r="A9" s="110"/>
      <c r="B9" s="83"/>
      <c r="C9" s="110"/>
      <c r="D9" s="60" t="s">
        <v>4</v>
      </c>
      <c r="E9" s="59" t="s">
        <v>17</v>
      </c>
      <c r="F9" s="60">
        <v>2012</v>
      </c>
      <c r="G9" s="60">
        <v>2013</v>
      </c>
      <c r="H9" s="60">
        <v>2014</v>
      </c>
      <c r="I9" s="61">
        <v>2015</v>
      </c>
      <c r="J9" s="63" t="s">
        <v>18</v>
      </c>
      <c r="K9" s="59" t="s">
        <v>62</v>
      </c>
      <c r="L9" s="59" t="s">
        <v>5</v>
      </c>
      <c r="M9" s="59" t="s">
        <v>18</v>
      </c>
      <c r="N9" s="59" t="s">
        <v>62</v>
      </c>
      <c r="O9" s="59" t="s">
        <v>5</v>
      </c>
      <c r="P9" s="59" t="s">
        <v>18</v>
      </c>
      <c r="Q9" s="59" t="s">
        <v>62</v>
      </c>
      <c r="R9" s="59" t="s">
        <v>5</v>
      </c>
      <c r="S9" s="59" t="s">
        <v>18</v>
      </c>
      <c r="T9" s="59" t="s">
        <v>62</v>
      </c>
      <c r="U9" s="59" t="s">
        <v>5</v>
      </c>
      <c r="V9" s="81"/>
      <c r="W9" s="76"/>
    </row>
    <row r="10" spans="1:23" s="5" customFormat="1" ht="48">
      <c r="A10" s="115" t="s">
        <v>12</v>
      </c>
      <c r="B10" s="20" t="s">
        <v>65</v>
      </c>
      <c r="C10" s="21" t="s">
        <v>22</v>
      </c>
      <c r="D10" s="21" t="s">
        <v>13</v>
      </c>
      <c r="E10" s="3">
        <v>0</v>
      </c>
      <c r="F10" s="3">
        <v>0.15</v>
      </c>
      <c r="G10" s="3">
        <v>0.25</v>
      </c>
      <c r="H10" s="3">
        <v>0.3</v>
      </c>
      <c r="I10" s="3">
        <v>0.3</v>
      </c>
      <c r="J10" s="4">
        <v>0</v>
      </c>
      <c r="K10" s="4">
        <v>0</v>
      </c>
      <c r="L10" s="4">
        <v>21750000</v>
      </c>
      <c r="M10" s="4">
        <v>0</v>
      </c>
      <c r="N10" s="4">
        <f>+K10*1.05</f>
        <v>0</v>
      </c>
      <c r="O10" s="4">
        <f>+L10*1.05</f>
        <v>22837500</v>
      </c>
      <c r="P10" s="4">
        <v>0</v>
      </c>
      <c r="Q10" s="4">
        <f>+N10*1.05</f>
        <v>0</v>
      </c>
      <c r="R10" s="4">
        <f>+O10*1.05</f>
        <v>23979375</v>
      </c>
      <c r="S10" s="4">
        <v>0</v>
      </c>
      <c r="T10" s="4">
        <f>+Q10*1.05</f>
        <v>0</v>
      </c>
      <c r="U10" s="4">
        <f>+R10*1.05</f>
        <v>25178343.75</v>
      </c>
      <c r="V10" s="10">
        <f>+SUM(J10:U10)</f>
        <v>93745218.75</v>
      </c>
      <c r="W10" s="11">
        <f>+V10/$V$12</f>
        <v>0.75</v>
      </c>
    </row>
    <row r="11" spans="1:23" s="5" customFormat="1" ht="36.75" thickBot="1">
      <c r="A11" s="116"/>
      <c r="B11" s="22" t="s">
        <v>66</v>
      </c>
      <c r="C11" s="23" t="s">
        <v>14</v>
      </c>
      <c r="D11" s="23" t="s">
        <v>11</v>
      </c>
      <c r="E11" s="6">
        <v>0</v>
      </c>
      <c r="F11" s="6">
        <v>1</v>
      </c>
      <c r="G11" s="6">
        <v>1</v>
      </c>
      <c r="H11" s="6">
        <v>1</v>
      </c>
      <c r="I11" s="6">
        <v>1</v>
      </c>
      <c r="J11" s="8">
        <v>0</v>
      </c>
      <c r="K11" s="8">
        <v>0</v>
      </c>
      <c r="L11" s="8">
        <v>7250000</v>
      </c>
      <c r="M11" s="8">
        <v>0</v>
      </c>
      <c r="N11" s="9"/>
      <c r="O11" s="8">
        <f>+L11*1.05</f>
        <v>7612500</v>
      </c>
      <c r="P11" s="8">
        <v>0</v>
      </c>
      <c r="Q11" s="8">
        <v>0</v>
      </c>
      <c r="R11" s="8">
        <f>+O11*1.05</f>
        <v>7993125</v>
      </c>
      <c r="S11" s="8">
        <v>0</v>
      </c>
      <c r="T11" s="8">
        <v>0</v>
      </c>
      <c r="U11" s="8">
        <f>+R11*1.05</f>
        <v>8392781.25</v>
      </c>
      <c r="V11" s="12">
        <f>+SUM(J11:U11)</f>
        <v>31248406.25</v>
      </c>
      <c r="W11" s="13">
        <f>+V11/$V$12</f>
        <v>0.25</v>
      </c>
    </row>
    <row r="12" spans="1:23" s="7" customFormat="1" ht="30" customHeight="1" thickBot="1">
      <c r="A12" s="73" t="s">
        <v>10</v>
      </c>
      <c r="B12" s="74"/>
      <c r="C12" s="74"/>
      <c r="D12" s="74"/>
      <c r="E12" s="74"/>
      <c r="F12" s="74"/>
      <c r="G12" s="74"/>
      <c r="H12" s="74"/>
      <c r="I12" s="74"/>
      <c r="J12" s="14">
        <f>SUM(J10:J11)</f>
        <v>0</v>
      </c>
      <c r="K12" s="15">
        <f aca="true" t="shared" si="0" ref="K12:U12">SUM(K10:K11)</f>
        <v>0</v>
      </c>
      <c r="L12" s="15">
        <f t="shared" si="0"/>
        <v>29000000</v>
      </c>
      <c r="M12" s="15">
        <f t="shared" si="0"/>
        <v>0</v>
      </c>
      <c r="N12" s="15">
        <f t="shared" si="0"/>
        <v>0</v>
      </c>
      <c r="O12" s="15">
        <f t="shared" si="0"/>
        <v>30450000</v>
      </c>
      <c r="P12" s="15">
        <f t="shared" si="0"/>
        <v>0</v>
      </c>
      <c r="Q12" s="15">
        <f t="shared" si="0"/>
        <v>0</v>
      </c>
      <c r="R12" s="15">
        <f t="shared" si="0"/>
        <v>31972500</v>
      </c>
      <c r="S12" s="15">
        <f t="shared" si="0"/>
        <v>0</v>
      </c>
      <c r="T12" s="15">
        <f t="shared" si="0"/>
        <v>0</v>
      </c>
      <c r="U12" s="15">
        <f t="shared" si="0"/>
        <v>33571125</v>
      </c>
      <c r="V12" s="16">
        <f>SUM(V10:V11)</f>
        <v>124993625</v>
      </c>
      <c r="W12" s="17">
        <f>SUM(W10:W11)</f>
        <v>1</v>
      </c>
    </row>
    <row r="14" ht="12.75">
      <c r="J14" s="34"/>
    </row>
    <row r="15" spans="3:10" ht="12.75">
      <c r="C15" s="18">
        <f>+L12</f>
        <v>29000000</v>
      </c>
      <c r="J15" s="18"/>
    </row>
    <row r="16" spans="3:10" ht="12.75">
      <c r="C16" s="18">
        <f>+C15*1.05</f>
        <v>30450000</v>
      </c>
      <c r="J16" s="18"/>
    </row>
    <row r="17" spans="3:10" ht="12.75">
      <c r="C17" s="18">
        <f>+C16*1.05</f>
        <v>31972500</v>
      </c>
      <c r="J17" s="18"/>
    </row>
    <row r="18" ht="12.75">
      <c r="C18" s="18">
        <f>+C17*1.05</f>
        <v>33571125</v>
      </c>
    </row>
  </sheetData>
  <sheetProtection/>
  <mergeCells count="19">
    <mergeCell ref="A1:W1"/>
    <mergeCell ref="A2:W2"/>
    <mergeCell ref="P8:R8"/>
    <mergeCell ref="S8:U8"/>
    <mergeCell ref="A6:W6"/>
    <mergeCell ref="A5:W5"/>
    <mergeCell ref="A4:W4"/>
    <mergeCell ref="A3:W3"/>
    <mergeCell ref="A7:W7"/>
    <mergeCell ref="A12:I12"/>
    <mergeCell ref="A10:A11"/>
    <mergeCell ref="V8:V9"/>
    <mergeCell ref="W8:W9"/>
    <mergeCell ref="A8:A9"/>
    <mergeCell ref="B8:B9"/>
    <mergeCell ref="C8:C9"/>
    <mergeCell ref="D8:I8"/>
    <mergeCell ref="J8:L8"/>
    <mergeCell ref="M8:O8"/>
  </mergeCells>
  <printOptions/>
  <pageMargins left="0.3937007874015748" right="0" top="0" bottom="0" header="0" footer="0"/>
  <pageSetup fitToHeight="1" fitToWidth="1" horizontalDpi="1200" verticalDpi="1200" orientation="landscape" paperSize="5" scale="8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Y19"/>
  <sheetViews>
    <sheetView showGridLines="0" zoomScalePageLayoutView="0" workbookViewId="0" topLeftCell="A7">
      <selection activeCell="D11" sqref="D11"/>
    </sheetView>
  </sheetViews>
  <sheetFormatPr defaultColWidth="11.421875" defaultRowHeight="12.75"/>
  <cols>
    <col min="1" max="1" width="27.57421875" style="0" customWidth="1"/>
    <col min="2" max="2" width="22.8515625" style="0" bestFit="1" customWidth="1"/>
    <col min="3" max="3" width="16.421875" style="0" bestFit="1" customWidth="1"/>
    <col min="4" max="4" width="14.57421875" style="0" bestFit="1" customWidth="1"/>
    <col min="5" max="5" width="5.28125" style="0" bestFit="1" customWidth="1"/>
    <col min="6" max="9" width="4.421875" style="0" bestFit="1" customWidth="1"/>
    <col min="10" max="10" width="11.57421875" style="0" bestFit="1" customWidth="1"/>
    <col min="11" max="11" width="5.140625" style="0" bestFit="1" customWidth="1"/>
    <col min="12" max="12" width="10.57421875" style="0" bestFit="1" customWidth="1"/>
    <col min="13" max="13" width="11.57421875" style="0" bestFit="1" customWidth="1"/>
    <col min="14" max="14" width="5.140625" style="0" bestFit="1" customWidth="1"/>
    <col min="15" max="15" width="10.57421875" style="0" bestFit="1" customWidth="1"/>
    <col min="16" max="16" width="11.57421875" style="0" bestFit="1" customWidth="1"/>
    <col min="17" max="17" width="5.140625" style="0" bestFit="1" customWidth="1"/>
    <col min="18" max="18" width="10.57421875" style="0" bestFit="1" customWidth="1"/>
    <col min="19" max="19" width="11.57421875" style="0" bestFit="1" customWidth="1"/>
    <col min="20" max="20" width="5.140625" style="0" bestFit="1" customWidth="1"/>
    <col min="21" max="21" width="10.57421875" style="0" bestFit="1" customWidth="1"/>
    <col min="22" max="22" width="14.00390625" style="0" bestFit="1" customWidth="1"/>
    <col min="23" max="23" width="11.8515625" style="0" bestFit="1" customWidth="1"/>
  </cols>
  <sheetData>
    <row r="1" spans="1:23" ht="45" customHeight="1" thickBot="1">
      <c r="A1" s="93" t="s">
        <v>48</v>
      </c>
      <c r="B1" s="94"/>
      <c r="C1" s="94"/>
      <c r="D1" s="94"/>
      <c r="E1" s="94"/>
      <c r="F1" s="94"/>
      <c r="G1" s="94"/>
      <c r="H1" s="94"/>
      <c r="I1" s="94"/>
      <c r="J1" s="94"/>
      <c r="K1" s="94"/>
      <c r="L1" s="94"/>
      <c r="M1" s="94"/>
      <c r="N1" s="94"/>
      <c r="O1" s="94"/>
      <c r="P1" s="94"/>
      <c r="Q1" s="94"/>
      <c r="R1" s="94"/>
      <c r="S1" s="94"/>
      <c r="T1" s="94"/>
      <c r="U1" s="94"/>
      <c r="V1" s="94"/>
      <c r="W1" s="95"/>
    </row>
    <row r="2" spans="1:23" ht="15">
      <c r="A2" s="96" t="s">
        <v>58</v>
      </c>
      <c r="B2" s="97"/>
      <c r="C2" s="97"/>
      <c r="D2" s="97"/>
      <c r="E2" s="97"/>
      <c r="F2" s="97"/>
      <c r="G2" s="97"/>
      <c r="H2" s="97"/>
      <c r="I2" s="97"/>
      <c r="J2" s="97"/>
      <c r="K2" s="97"/>
      <c r="L2" s="97"/>
      <c r="M2" s="97"/>
      <c r="N2" s="97"/>
      <c r="O2" s="97"/>
      <c r="P2" s="97"/>
      <c r="Q2" s="97"/>
      <c r="R2" s="97"/>
      <c r="S2" s="97"/>
      <c r="T2" s="97"/>
      <c r="U2" s="97"/>
      <c r="V2" s="97"/>
      <c r="W2" s="98"/>
    </row>
    <row r="3" spans="1:25" ht="15">
      <c r="A3" s="99" t="s">
        <v>19</v>
      </c>
      <c r="B3" s="100"/>
      <c r="C3" s="100"/>
      <c r="D3" s="100"/>
      <c r="E3" s="100"/>
      <c r="F3" s="100"/>
      <c r="G3" s="100"/>
      <c r="H3" s="100"/>
      <c r="I3" s="100"/>
      <c r="J3" s="100"/>
      <c r="K3" s="100"/>
      <c r="L3" s="100"/>
      <c r="M3" s="100"/>
      <c r="N3" s="100"/>
      <c r="O3" s="100"/>
      <c r="P3" s="100"/>
      <c r="Q3" s="100"/>
      <c r="R3" s="100"/>
      <c r="S3" s="100"/>
      <c r="T3" s="100"/>
      <c r="U3" s="100"/>
      <c r="V3" s="100"/>
      <c r="W3" s="101"/>
      <c r="X3" s="2"/>
      <c r="Y3" s="2"/>
    </row>
    <row r="4" spans="1:25" ht="15">
      <c r="A4" s="99" t="s">
        <v>60</v>
      </c>
      <c r="B4" s="100"/>
      <c r="C4" s="100"/>
      <c r="D4" s="100"/>
      <c r="E4" s="100"/>
      <c r="F4" s="100"/>
      <c r="G4" s="100"/>
      <c r="H4" s="100"/>
      <c r="I4" s="100"/>
      <c r="J4" s="100"/>
      <c r="K4" s="100"/>
      <c r="L4" s="100"/>
      <c r="M4" s="100"/>
      <c r="N4" s="100"/>
      <c r="O4" s="100"/>
      <c r="P4" s="100"/>
      <c r="Q4" s="100"/>
      <c r="R4" s="100"/>
      <c r="S4" s="100"/>
      <c r="T4" s="100"/>
      <c r="U4" s="100"/>
      <c r="V4" s="100"/>
      <c r="W4" s="101"/>
      <c r="X4" s="2"/>
      <c r="Y4" s="2"/>
    </row>
    <row r="5" spans="1:25" ht="15.75" customHeight="1">
      <c r="A5" s="118" t="s">
        <v>20</v>
      </c>
      <c r="B5" s="119"/>
      <c r="C5" s="119"/>
      <c r="D5" s="119"/>
      <c r="E5" s="119"/>
      <c r="F5" s="119"/>
      <c r="G5" s="119"/>
      <c r="H5" s="119"/>
      <c r="I5" s="119"/>
      <c r="J5" s="119"/>
      <c r="K5" s="119"/>
      <c r="L5" s="119"/>
      <c r="M5" s="119"/>
      <c r="N5" s="119"/>
      <c r="O5" s="119"/>
      <c r="P5" s="119"/>
      <c r="Q5" s="119"/>
      <c r="R5" s="119"/>
      <c r="S5" s="119"/>
      <c r="T5" s="119"/>
      <c r="U5" s="119"/>
      <c r="V5" s="119"/>
      <c r="W5" s="120"/>
      <c r="X5" s="2"/>
      <c r="Y5" s="2"/>
    </row>
    <row r="6" spans="1:25" ht="61.5" customHeight="1">
      <c r="A6" s="77" t="s">
        <v>55</v>
      </c>
      <c r="B6" s="78"/>
      <c r="C6" s="78"/>
      <c r="D6" s="78"/>
      <c r="E6" s="78"/>
      <c r="F6" s="78"/>
      <c r="G6" s="78"/>
      <c r="H6" s="78"/>
      <c r="I6" s="78"/>
      <c r="J6" s="78"/>
      <c r="K6" s="78"/>
      <c r="L6" s="78"/>
      <c r="M6" s="78"/>
      <c r="N6" s="78"/>
      <c r="O6" s="78"/>
      <c r="P6" s="78"/>
      <c r="Q6" s="78"/>
      <c r="R6" s="78"/>
      <c r="S6" s="78"/>
      <c r="T6" s="78"/>
      <c r="U6" s="78"/>
      <c r="V6" s="78"/>
      <c r="W6" s="79"/>
      <c r="X6" s="2"/>
      <c r="Y6" s="2"/>
    </row>
    <row r="7" spans="1:25" ht="104.25" customHeight="1" thickBot="1">
      <c r="A7" s="123" t="s">
        <v>49</v>
      </c>
      <c r="B7" s="124"/>
      <c r="C7" s="124"/>
      <c r="D7" s="124"/>
      <c r="E7" s="124"/>
      <c r="F7" s="124"/>
      <c r="G7" s="124"/>
      <c r="H7" s="124"/>
      <c r="I7" s="124"/>
      <c r="J7" s="124"/>
      <c r="K7" s="124"/>
      <c r="L7" s="124"/>
      <c r="M7" s="124"/>
      <c r="N7" s="124"/>
      <c r="O7" s="124"/>
      <c r="P7" s="124"/>
      <c r="Q7" s="124"/>
      <c r="R7" s="124"/>
      <c r="S7" s="124"/>
      <c r="T7" s="124"/>
      <c r="U7" s="124"/>
      <c r="V7" s="124"/>
      <c r="W7" s="125"/>
      <c r="X7" s="19"/>
      <c r="Y7" s="19"/>
    </row>
    <row r="8" spans="1:23" ht="12.75">
      <c r="A8" s="109" t="s">
        <v>0</v>
      </c>
      <c r="B8" s="111" t="s">
        <v>1</v>
      </c>
      <c r="C8" s="111" t="s">
        <v>2</v>
      </c>
      <c r="D8" s="111" t="s">
        <v>3</v>
      </c>
      <c r="E8" s="111"/>
      <c r="F8" s="111"/>
      <c r="G8" s="111"/>
      <c r="H8" s="111"/>
      <c r="I8" s="111"/>
      <c r="J8" s="108" t="s">
        <v>6</v>
      </c>
      <c r="K8" s="108"/>
      <c r="L8" s="108"/>
      <c r="M8" s="108" t="s">
        <v>7</v>
      </c>
      <c r="N8" s="108"/>
      <c r="O8" s="108"/>
      <c r="P8" s="108" t="s">
        <v>8</v>
      </c>
      <c r="Q8" s="108"/>
      <c r="R8" s="108"/>
      <c r="S8" s="108" t="s">
        <v>9</v>
      </c>
      <c r="T8" s="108"/>
      <c r="U8" s="108"/>
      <c r="V8" s="80" t="s">
        <v>15</v>
      </c>
      <c r="W8" s="75" t="s">
        <v>16</v>
      </c>
    </row>
    <row r="9" spans="1:23" ht="24.75" thickBot="1">
      <c r="A9" s="126"/>
      <c r="B9" s="127"/>
      <c r="C9" s="127"/>
      <c r="D9" s="56" t="s">
        <v>4</v>
      </c>
      <c r="E9" s="57" t="s">
        <v>17</v>
      </c>
      <c r="F9" s="56">
        <v>2012</v>
      </c>
      <c r="G9" s="56">
        <v>2013</v>
      </c>
      <c r="H9" s="56">
        <v>2014</v>
      </c>
      <c r="I9" s="56">
        <v>2015</v>
      </c>
      <c r="J9" s="57" t="s">
        <v>18</v>
      </c>
      <c r="K9" s="57" t="s">
        <v>62</v>
      </c>
      <c r="L9" s="57" t="s">
        <v>5</v>
      </c>
      <c r="M9" s="57" t="s">
        <v>18</v>
      </c>
      <c r="N9" s="57" t="s">
        <v>62</v>
      </c>
      <c r="O9" s="57" t="s">
        <v>5</v>
      </c>
      <c r="P9" s="57" t="s">
        <v>18</v>
      </c>
      <c r="Q9" s="57" t="s">
        <v>62</v>
      </c>
      <c r="R9" s="57" t="s">
        <v>5</v>
      </c>
      <c r="S9" s="57" t="s">
        <v>18</v>
      </c>
      <c r="T9" s="57" t="s">
        <v>62</v>
      </c>
      <c r="U9" s="57" t="s">
        <v>5</v>
      </c>
      <c r="V9" s="121"/>
      <c r="W9" s="122"/>
    </row>
    <row r="10" spans="1:23" ht="36">
      <c r="A10" s="47" t="s">
        <v>51</v>
      </c>
      <c r="B10" s="20" t="s">
        <v>80</v>
      </c>
      <c r="C10" s="40" t="s">
        <v>68</v>
      </c>
      <c r="D10" s="48" t="s">
        <v>43</v>
      </c>
      <c r="E10" s="46">
        <v>10000</v>
      </c>
      <c r="F10" s="46">
        <v>900</v>
      </c>
      <c r="G10" s="46">
        <v>900</v>
      </c>
      <c r="H10" s="46">
        <v>900</v>
      </c>
      <c r="I10" s="46">
        <v>900</v>
      </c>
      <c r="J10" s="4">
        <v>15000000</v>
      </c>
      <c r="K10" s="4">
        <v>0</v>
      </c>
      <c r="L10" s="4">
        <v>0</v>
      </c>
      <c r="M10" s="4">
        <f>+J10*1.05</f>
        <v>15750000</v>
      </c>
      <c r="N10" s="4">
        <v>0</v>
      </c>
      <c r="O10" s="4">
        <v>0</v>
      </c>
      <c r="P10" s="4">
        <f>+M10*1.05</f>
        <v>16537500</v>
      </c>
      <c r="Q10" s="4">
        <v>0</v>
      </c>
      <c r="R10" s="4">
        <v>0</v>
      </c>
      <c r="S10" s="4">
        <f>+P10*1.05</f>
        <v>17364375</v>
      </c>
      <c r="T10" s="4">
        <v>0</v>
      </c>
      <c r="U10" s="4">
        <v>0</v>
      </c>
      <c r="V10" s="10">
        <f>SUM(J10:U10)</f>
        <v>64651875</v>
      </c>
      <c r="W10" s="11">
        <f>+V10/$V$13</f>
        <v>0.75</v>
      </c>
    </row>
    <row r="11" spans="1:23" ht="36">
      <c r="A11" s="128" t="s">
        <v>54</v>
      </c>
      <c r="B11" s="39" t="s">
        <v>67</v>
      </c>
      <c r="C11" s="1" t="s">
        <v>45</v>
      </c>
      <c r="D11" s="49" t="s">
        <v>44</v>
      </c>
      <c r="E11" s="32">
        <v>0</v>
      </c>
      <c r="F11" s="32">
        <v>0</v>
      </c>
      <c r="G11" s="32">
        <v>0</v>
      </c>
      <c r="H11" s="32">
        <v>6700</v>
      </c>
      <c r="I11" s="32">
        <v>0</v>
      </c>
      <c r="J11" s="33">
        <v>0</v>
      </c>
      <c r="K11" s="33">
        <v>0</v>
      </c>
      <c r="L11" s="33">
        <v>5000000</v>
      </c>
      <c r="M11" s="33">
        <v>0</v>
      </c>
      <c r="N11" s="33">
        <v>0</v>
      </c>
      <c r="O11" s="33">
        <f>+L11*1.05</f>
        <v>5250000</v>
      </c>
      <c r="P11" s="33">
        <v>0</v>
      </c>
      <c r="Q11" s="33">
        <v>0</v>
      </c>
      <c r="R11" s="33">
        <f>+O11*1.05</f>
        <v>5512500</v>
      </c>
      <c r="S11" s="33">
        <f>+P11*1.05</f>
        <v>0</v>
      </c>
      <c r="T11" s="29">
        <v>0</v>
      </c>
      <c r="U11" s="33">
        <f>+R11*1.05</f>
        <v>5788125</v>
      </c>
      <c r="V11" s="30">
        <f>SUM(J11:U11)</f>
        <v>21550625</v>
      </c>
      <c r="W11" s="31">
        <f>+V11/$V$13</f>
        <v>0.25</v>
      </c>
    </row>
    <row r="12" spans="1:23" ht="36.75" thickBot="1">
      <c r="A12" s="116"/>
      <c r="B12" s="36" t="s">
        <v>47</v>
      </c>
      <c r="C12" s="23" t="s">
        <v>46</v>
      </c>
      <c r="D12" s="23" t="s">
        <v>61</v>
      </c>
      <c r="E12" s="6">
        <v>0</v>
      </c>
      <c r="F12" s="6">
        <v>0</v>
      </c>
      <c r="G12" s="6">
        <v>0</v>
      </c>
      <c r="H12" s="6">
        <v>0</v>
      </c>
      <c r="I12" s="6">
        <v>7</v>
      </c>
      <c r="J12" s="38">
        <v>0</v>
      </c>
      <c r="K12" s="38">
        <v>0</v>
      </c>
      <c r="L12" s="38">
        <v>0</v>
      </c>
      <c r="M12" s="38">
        <v>0</v>
      </c>
      <c r="N12" s="38">
        <v>0</v>
      </c>
      <c r="O12" s="38">
        <v>0</v>
      </c>
      <c r="P12" s="38">
        <v>0</v>
      </c>
      <c r="Q12" s="38">
        <v>0</v>
      </c>
      <c r="R12" s="38">
        <v>0</v>
      </c>
      <c r="S12" s="38">
        <v>0</v>
      </c>
      <c r="T12" s="8">
        <v>0</v>
      </c>
      <c r="U12" s="8">
        <v>0</v>
      </c>
      <c r="V12" s="12">
        <f>SUM(J12:U12)</f>
        <v>0</v>
      </c>
      <c r="W12" s="13">
        <f>+V12/$V$13</f>
        <v>0</v>
      </c>
    </row>
    <row r="13" spans="1:23" s="7" customFormat="1" ht="30" customHeight="1" thickBot="1">
      <c r="A13" s="73" t="s">
        <v>10</v>
      </c>
      <c r="B13" s="74"/>
      <c r="C13" s="74"/>
      <c r="D13" s="74"/>
      <c r="E13" s="74"/>
      <c r="F13" s="74"/>
      <c r="G13" s="74"/>
      <c r="H13" s="74"/>
      <c r="I13" s="74"/>
      <c r="J13" s="14">
        <f>SUM(J10:J12)</f>
        <v>15000000</v>
      </c>
      <c r="K13" s="15">
        <f aca="true" t="shared" si="0" ref="K13:W13">SUM(K10:K12)</f>
        <v>0</v>
      </c>
      <c r="L13" s="15">
        <f t="shared" si="0"/>
        <v>5000000</v>
      </c>
      <c r="M13" s="15">
        <f t="shared" si="0"/>
        <v>15750000</v>
      </c>
      <c r="N13" s="15">
        <f t="shared" si="0"/>
        <v>0</v>
      </c>
      <c r="O13" s="15">
        <f t="shared" si="0"/>
        <v>5250000</v>
      </c>
      <c r="P13" s="15">
        <f t="shared" si="0"/>
        <v>16537500</v>
      </c>
      <c r="Q13" s="15">
        <f t="shared" si="0"/>
        <v>0</v>
      </c>
      <c r="R13" s="15">
        <f t="shared" si="0"/>
        <v>5512500</v>
      </c>
      <c r="S13" s="15">
        <f t="shared" si="0"/>
        <v>17364375</v>
      </c>
      <c r="T13" s="15">
        <f t="shared" si="0"/>
        <v>0</v>
      </c>
      <c r="U13" s="15">
        <f t="shared" si="0"/>
        <v>5788125</v>
      </c>
      <c r="V13" s="15">
        <f t="shared" si="0"/>
        <v>86202500</v>
      </c>
      <c r="W13" s="17">
        <f t="shared" si="0"/>
        <v>1</v>
      </c>
    </row>
    <row r="16" ht="12.75">
      <c r="C16" s="18">
        <f>+J13+L13</f>
        <v>20000000</v>
      </c>
    </row>
    <row r="17" spans="3:10" ht="12.75">
      <c r="C17" s="18">
        <f>+C16*1.05</f>
        <v>21000000</v>
      </c>
      <c r="J17" s="18"/>
    </row>
    <row r="18" ht="12.75">
      <c r="C18" s="18">
        <f>+C17*1.05</f>
        <v>22050000</v>
      </c>
    </row>
    <row r="19" ht="12.75">
      <c r="C19" s="18">
        <f>+C18*1.05</f>
        <v>23152500</v>
      </c>
    </row>
  </sheetData>
  <sheetProtection/>
  <mergeCells count="19">
    <mergeCell ref="P8:R8"/>
    <mergeCell ref="J8:L8"/>
    <mergeCell ref="M8:O8"/>
    <mergeCell ref="A13:I13"/>
    <mergeCell ref="A8:A9"/>
    <mergeCell ref="B8:B9"/>
    <mergeCell ref="C8:C9"/>
    <mergeCell ref="D8:I8"/>
    <mergeCell ref="A11:A12"/>
    <mergeCell ref="S8:U8"/>
    <mergeCell ref="A1:W1"/>
    <mergeCell ref="A2:W2"/>
    <mergeCell ref="A3:W3"/>
    <mergeCell ref="A4:W4"/>
    <mergeCell ref="A5:W5"/>
    <mergeCell ref="A6:W6"/>
    <mergeCell ref="V8:V9"/>
    <mergeCell ref="W8:W9"/>
    <mergeCell ref="A7:W7"/>
  </mergeCells>
  <hyperlinks>
    <hyperlink ref="D10" r:id="rId1" display="Encuestas."/>
    <hyperlink ref="D11" r:id="rId2" display="Estratificación urbana."/>
  </hyperlinks>
  <printOptions/>
  <pageMargins left="0.3937007874015748" right="0" top="0" bottom="0" header="0" footer="0"/>
  <pageSetup fitToHeight="1" fitToWidth="1" horizontalDpi="1200" verticalDpi="1200" orientation="landscape" paperSize="5" scale="73" r:id="rId4"/>
  <drawing r:id="rId3"/>
</worksheet>
</file>

<file path=xl/worksheets/sheet4.xml><?xml version="1.0" encoding="utf-8"?>
<worksheet xmlns="http://schemas.openxmlformats.org/spreadsheetml/2006/main" xmlns:r="http://schemas.openxmlformats.org/officeDocument/2006/relationships">
  <dimension ref="A1:Y18"/>
  <sheetViews>
    <sheetView showGridLines="0" zoomScalePageLayoutView="0" workbookViewId="0" topLeftCell="A1">
      <selection activeCell="G18" sqref="G18"/>
    </sheetView>
  </sheetViews>
  <sheetFormatPr defaultColWidth="11.421875" defaultRowHeight="12.75"/>
  <cols>
    <col min="1" max="1" width="27.57421875" style="0" customWidth="1"/>
    <col min="2" max="2" width="22.8515625" style="0" bestFit="1" customWidth="1"/>
    <col min="3" max="3" width="13.421875" style="0" customWidth="1"/>
    <col min="4" max="4" width="14.57421875" style="0" bestFit="1" customWidth="1"/>
    <col min="5" max="5" width="5.28125" style="0" bestFit="1" customWidth="1"/>
    <col min="6" max="9" width="4.421875" style="0" bestFit="1" customWidth="1"/>
    <col min="10" max="10" width="11.57421875" style="0" bestFit="1" customWidth="1"/>
    <col min="11" max="11" width="5.140625" style="0" bestFit="1" customWidth="1"/>
    <col min="12" max="13" width="11.57421875" style="0" bestFit="1" customWidth="1"/>
    <col min="14" max="14" width="5.140625" style="0" bestFit="1" customWidth="1"/>
    <col min="15" max="16" width="11.57421875" style="0" bestFit="1" customWidth="1"/>
    <col min="17" max="17" width="5.140625" style="0" bestFit="1" customWidth="1"/>
    <col min="18" max="19" width="11.57421875" style="0" bestFit="1" customWidth="1"/>
    <col min="20" max="20" width="5.140625" style="0" bestFit="1" customWidth="1"/>
    <col min="21" max="21" width="11.57421875" style="0" bestFit="1" customWidth="1"/>
    <col min="22" max="22" width="14.00390625" style="0" bestFit="1" customWidth="1"/>
    <col min="23" max="23" width="11.8515625" style="0" bestFit="1" customWidth="1"/>
  </cols>
  <sheetData>
    <row r="1" spans="1:23" ht="45" customHeight="1" thickBot="1">
      <c r="A1" s="93" t="s">
        <v>48</v>
      </c>
      <c r="B1" s="94"/>
      <c r="C1" s="94"/>
      <c r="D1" s="94"/>
      <c r="E1" s="94"/>
      <c r="F1" s="94"/>
      <c r="G1" s="94"/>
      <c r="H1" s="94"/>
      <c r="I1" s="94"/>
      <c r="J1" s="94"/>
      <c r="K1" s="94"/>
      <c r="L1" s="94"/>
      <c r="M1" s="94"/>
      <c r="N1" s="94"/>
      <c r="O1" s="94"/>
      <c r="P1" s="94"/>
      <c r="Q1" s="94"/>
      <c r="R1" s="94"/>
      <c r="S1" s="94"/>
      <c r="T1" s="94"/>
      <c r="U1" s="94"/>
      <c r="V1" s="94"/>
      <c r="W1" s="95"/>
    </row>
    <row r="2" spans="1:23" ht="15">
      <c r="A2" s="96" t="s">
        <v>58</v>
      </c>
      <c r="B2" s="97"/>
      <c r="C2" s="97"/>
      <c r="D2" s="97"/>
      <c r="E2" s="97"/>
      <c r="F2" s="97"/>
      <c r="G2" s="97"/>
      <c r="H2" s="97"/>
      <c r="I2" s="97"/>
      <c r="J2" s="97"/>
      <c r="K2" s="97"/>
      <c r="L2" s="97"/>
      <c r="M2" s="97"/>
      <c r="N2" s="97"/>
      <c r="O2" s="97"/>
      <c r="P2" s="97"/>
      <c r="Q2" s="97"/>
      <c r="R2" s="97"/>
      <c r="S2" s="97"/>
      <c r="T2" s="97"/>
      <c r="U2" s="97"/>
      <c r="V2" s="97"/>
      <c r="W2" s="98"/>
    </row>
    <row r="3" spans="1:25" ht="15">
      <c r="A3" s="99" t="s">
        <v>19</v>
      </c>
      <c r="B3" s="100"/>
      <c r="C3" s="100"/>
      <c r="D3" s="100"/>
      <c r="E3" s="100"/>
      <c r="F3" s="100"/>
      <c r="G3" s="100"/>
      <c r="H3" s="100"/>
      <c r="I3" s="100"/>
      <c r="J3" s="100"/>
      <c r="K3" s="100"/>
      <c r="L3" s="100"/>
      <c r="M3" s="100"/>
      <c r="N3" s="100"/>
      <c r="O3" s="100"/>
      <c r="P3" s="100"/>
      <c r="Q3" s="100"/>
      <c r="R3" s="100"/>
      <c r="S3" s="100"/>
      <c r="T3" s="100"/>
      <c r="U3" s="100"/>
      <c r="V3" s="100"/>
      <c r="W3" s="101"/>
      <c r="X3" s="19"/>
      <c r="Y3" s="19"/>
    </row>
    <row r="4" spans="1:25" ht="15">
      <c r="A4" s="99" t="s">
        <v>60</v>
      </c>
      <c r="B4" s="100"/>
      <c r="C4" s="100"/>
      <c r="D4" s="100"/>
      <c r="E4" s="100"/>
      <c r="F4" s="100"/>
      <c r="G4" s="100"/>
      <c r="H4" s="100"/>
      <c r="I4" s="100"/>
      <c r="J4" s="100"/>
      <c r="K4" s="100"/>
      <c r="L4" s="100"/>
      <c r="M4" s="100"/>
      <c r="N4" s="100"/>
      <c r="O4" s="100"/>
      <c r="P4" s="100"/>
      <c r="Q4" s="100"/>
      <c r="R4" s="100"/>
      <c r="S4" s="100"/>
      <c r="T4" s="100"/>
      <c r="U4" s="100"/>
      <c r="V4" s="100"/>
      <c r="W4" s="101"/>
      <c r="X4" s="19"/>
      <c r="Y4" s="19"/>
    </row>
    <row r="5" spans="1:25" ht="15.75" customHeight="1">
      <c r="A5" s="118" t="s">
        <v>72</v>
      </c>
      <c r="B5" s="119"/>
      <c r="C5" s="119"/>
      <c r="D5" s="119"/>
      <c r="E5" s="119"/>
      <c r="F5" s="119"/>
      <c r="G5" s="119"/>
      <c r="H5" s="119"/>
      <c r="I5" s="119"/>
      <c r="J5" s="119"/>
      <c r="K5" s="119"/>
      <c r="L5" s="119"/>
      <c r="M5" s="119"/>
      <c r="N5" s="119"/>
      <c r="O5" s="119"/>
      <c r="P5" s="119"/>
      <c r="Q5" s="119"/>
      <c r="R5" s="119"/>
      <c r="S5" s="119"/>
      <c r="T5" s="119"/>
      <c r="U5" s="119"/>
      <c r="V5" s="119"/>
      <c r="W5" s="120"/>
      <c r="X5" s="19"/>
      <c r="Y5" s="19"/>
    </row>
    <row r="6" spans="1:25" ht="61.5" customHeight="1">
      <c r="A6" s="77" t="s">
        <v>71</v>
      </c>
      <c r="B6" s="78"/>
      <c r="C6" s="78"/>
      <c r="D6" s="78"/>
      <c r="E6" s="78"/>
      <c r="F6" s="78"/>
      <c r="G6" s="78"/>
      <c r="H6" s="78"/>
      <c r="I6" s="78"/>
      <c r="J6" s="78"/>
      <c r="K6" s="78"/>
      <c r="L6" s="78"/>
      <c r="M6" s="78"/>
      <c r="N6" s="78"/>
      <c r="O6" s="78"/>
      <c r="P6" s="78"/>
      <c r="Q6" s="78"/>
      <c r="R6" s="78"/>
      <c r="S6" s="78"/>
      <c r="T6" s="78"/>
      <c r="U6" s="78"/>
      <c r="V6" s="78"/>
      <c r="W6" s="79"/>
      <c r="X6" s="19"/>
      <c r="Y6" s="19"/>
    </row>
    <row r="7" spans="1:25" ht="104.25" customHeight="1" thickBot="1">
      <c r="A7" s="123" t="s">
        <v>49</v>
      </c>
      <c r="B7" s="124"/>
      <c r="C7" s="124"/>
      <c r="D7" s="124"/>
      <c r="E7" s="124"/>
      <c r="F7" s="124"/>
      <c r="G7" s="124"/>
      <c r="H7" s="124"/>
      <c r="I7" s="124"/>
      <c r="J7" s="124"/>
      <c r="K7" s="124"/>
      <c r="L7" s="124"/>
      <c r="M7" s="124"/>
      <c r="N7" s="124"/>
      <c r="O7" s="124"/>
      <c r="P7" s="124"/>
      <c r="Q7" s="124"/>
      <c r="R7" s="124"/>
      <c r="S7" s="124"/>
      <c r="T7" s="124"/>
      <c r="U7" s="124"/>
      <c r="V7" s="124"/>
      <c r="W7" s="125"/>
      <c r="X7" s="19"/>
      <c r="Y7" s="19"/>
    </row>
    <row r="8" spans="1:23" ht="12.75">
      <c r="A8" s="109" t="s">
        <v>0</v>
      </c>
      <c r="B8" s="111" t="s">
        <v>1</v>
      </c>
      <c r="C8" s="111" t="s">
        <v>2</v>
      </c>
      <c r="D8" s="111" t="s">
        <v>3</v>
      </c>
      <c r="E8" s="111"/>
      <c r="F8" s="111"/>
      <c r="G8" s="111"/>
      <c r="H8" s="111"/>
      <c r="I8" s="111"/>
      <c r="J8" s="108" t="s">
        <v>6</v>
      </c>
      <c r="K8" s="108"/>
      <c r="L8" s="108"/>
      <c r="M8" s="108" t="s">
        <v>7</v>
      </c>
      <c r="N8" s="108"/>
      <c r="O8" s="108"/>
      <c r="P8" s="108" t="s">
        <v>8</v>
      </c>
      <c r="Q8" s="108"/>
      <c r="R8" s="108"/>
      <c r="S8" s="108" t="s">
        <v>9</v>
      </c>
      <c r="T8" s="108"/>
      <c r="U8" s="108"/>
      <c r="V8" s="80" t="s">
        <v>15</v>
      </c>
      <c r="W8" s="75" t="s">
        <v>16</v>
      </c>
    </row>
    <row r="9" spans="1:23" ht="24.75" thickBot="1">
      <c r="A9" s="110"/>
      <c r="B9" s="112"/>
      <c r="C9" s="112"/>
      <c r="D9" s="64" t="s">
        <v>4</v>
      </c>
      <c r="E9" s="59" t="s">
        <v>17</v>
      </c>
      <c r="F9" s="64">
        <v>2012</v>
      </c>
      <c r="G9" s="64">
        <v>2013</v>
      </c>
      <c r="H9" s="64">
        <v>2014</v>
      </c>
      <c r="I9" s="64">
        <v>2015</v>
      </c>
      <c r="J9" s="59" t="s">
        <v>18</v>
      </c>
      <c r="K9" s="59" t="s">
        <v>62</v>
      </c>
      <c r="L9" s="59" t="s">
        <v>5</v>
      </c>
      <c r="M9" s="59" t="s">
        <v>18</v>
      </c>
      <c r="N9" s="59" t="s">
        <v>62</v>
      </c>
      <c r="O9" s="59" t="s">
        <v>5</v>
      </c>
      <c r="P9" s="59" t="s">
        <v>18</v>
      </c>
      <c r="Q9" s="59" t="s">
        <v>62</v>
      </c>
      <c r="R9" s="59" t="s">
        <v>5</v>
      </c>
      <c r="S9" s="59" t="s">
        <v>18</v>
      </c>
      <c r="T9" s="59" t="s">
        <v>62</v>
      </c>
      <c r="U9" s="59" t="s">
        <v>5</v>
      </c>
      <c r="V9" s="81"/>
      <c r="W9" s="76"/>
    </row>
    <row r="10" spans="1:23" ht="48.75" thickBot="1">
      <c r="A10" s="129" t="s">
        <v>73</v>
      </c>
      <c r="B10" s="20" t="s">
        <v>74</v>
      </c>
      <c r="C10" s="65" t="s">
        <v>75</v>
      </c>
      <c r="D10" s="65" t="s">
        <v>78</v>
      </c>
      <c r="E10" s="46">
        <v>1</v>
      </c>
      <c r="F10" s="46">
        <v>1</v>
      </c>
      <c r="G10" s="46">
        <v>0</v>
      </c>
      <c r="H10" s="46">
        <v>0</v>
      </c>
      <c r="I10" s="46">
        <v>0</v>
      </c>
      <c r="J10" s="4">
        <v>0</v>
      </c>
      <c r="K10" s="4">
        <v>0</v>
      </c>
      <c r="L10" s="66">
        <v>30000000</v>
      </c>
      <c r="M10" s="4">
        <f>+J10*1.05</f>
        <v>0</v>
      </c>
      <c r="N10" s="4">
        <v>0</v>
      </c>
      <c r="O10" s="4">
        <v>0</v>
      </c>
      <c r="P10" s="4">
        <f>+M10*1.05</f>
        <v>0</v>
      </c>
      <c r="Q10" s="4">
        <v>0</v>
      </c>
      <c r="R10" s="4">
        <v>0</v>
      </c>
      <c r="S10" s="4">
        <f>+P10*1.05</f>
        <v>0</v>
      </c>
      <c r="T10" s="4">
        <v>0</v>
      </c>
      <c r="U10" s="4">
        <v>0</v>
      </c>
      <c r="V10" s="10">
        <f>SUM(J10:U10)</f>
        <v>30000000</v>
      </c>
      <c r="W10" s="11">
        <f>+V10/$V$12</f>
        <v>0.9090909090909091</v>
      </c>
    </row>
    <row r="11" spans="1:23" ht="24.75" thickBot="1">
      <c r="A11" s="130"/>
      <c r="B11" s="70" t="s">
        <v>79</v>
      </c>
      <c r="C11" s="69" t="s">
        <v>76</v>
      </c>
      <c r="D11" s="23" t="s">
        <v>77</v>
      </c>
      <c r="E11" s="6">
        <v>1</v>
      </c>
      <c r="F11" s="6">
        <v>1</v>
      </c>
      <c r="G11" s="6">
        <v>0</v>
      </c>
      <c r="H11" s="6">
        <v>0</v>
      </c>
      <c r="I11" s="6">
        <v>0</v>
      </c>
      <c r="J11" s="50">
        <v>0</v>
      </c>
      <c r="K11" s="50">
        <v>0</v>
      </c>
      <c r="L11" s="50">
        <v>3000000</v>
      </c>
      <c r="M11" s="50">
        <v>0</v>
      </c>
      <c r="N11" s="50">
        <v>0</v>
      </c>
      <c r="O11" s="50">
        <v>0</v>
      </c>
      <c r="P11" s="50">
        <v>0</v>
      </c>
      <c r="Q11" s="50">
        <v>0</v>
      </c>
      <c r="R11" s="50">
        <v>0</v>
      </c>
      <c r="S11" s="50">
        <v>0</v>
      </c>
      <c r="T11" s="51">
        <v>0</v>
      </c>
      <c r="U11" s="50">
        <v>0</v>
      </c>
      <c r="V11" s="52">
        <f>SUM(J11:U11)</f>
        <v>3000000</v>
      </c>
      <c r="W11" s="67">
        <f>+V11/$V$12</f>
        <v>0.09090909090909091</v>
      </c>
    </row>
    <row r="12" spans="1:23" s="7" customFormat="1" ht="30" customHeight="1" thickBot="1">
      <c r="A12" s="73" t="s">
        <v>10</v>
      </c>
      <c r="B12" s="74"/>
      <c r="C12" s="74"/>
      <c r="D12" s="74"/>
      <c r="E12" s="74"/>
      <c r="F12" s="74"/>
      <c r="G12" s="74"/>
      <c r="H12" s="74"/>
      <c r="I12" s="74"/>
      <c r="J12" s="68">
        <f aca="true" t="shared" si="0" ref="J12:W12">SUM(J10:J11)</f>
        <v>0</v>
      </c>
      <c r="K12" s="54">
        <f t="shared" si="0"/>
        <v>0</v>
      </c>
      <c r="L12" s="54">
        <f t="shared" si="0"/>
        <v>33000000</v>
      </c>
      <c r="M12" s="54">
        <f t="shared" si="0"/>
        <v>0</v>
      </c>
      <c r="N12" s="54">
        <f t="shared" si="0"/>
        <v>0</v>
      </c>
      <c r="O12" s="54">
        <f t="shared" si="0"/>
        <v>0</v>
      </c>
      <c r="P12" s="54">
        <f t="shared" si="0"/>
        <v>0</v>
      </c>
      <c r="Q12" s="54">
        <f t="shared" si="0"/>
        <v>0</v>
      </c>
      <c r="R12" s="54">
        <f t="shared" si="0"/>
        <v>0</v>
      </c>
      <c r="S12" s="54">
        <f t="shared" si="0"/>
        <v>0</v>
      </c>
      <c r="T12" s="54">
        <f t="shared" si="0"/>
        <v>0</v>
      </c>
      <c r="U12" s="54">
        <f t="shared" si="0"/>
        <v>0</v>
      </c>
      <c r="V12" s="54">
        <f t="shared" si="0"/>
        <v>33000000</v>
      </c>
      <c r="W12" s="55">
        <f t="shared" si="0"/>
        <v>1</v>
      </c>
    </row>
    <row r="15" ht="12.75">
      <c r="C15" s="18"/>
    </row>
    <row r="16" spans="3:10" ht="12.75">
      <c r="C16" s="18"/>
      <c r="J16" s="18"/>
    </row>
    <row r="17" ht="12.75">
      <c r="C17" s="18"/>
    </row>
    <row r="18" ht="12.75">
      <c r="C18" s="18"/>
    </row>
  </sheetData>
  <sheetProtection/>
  <mergeCells count="19">
    <mergeCell ref="A12:I12"/>
    <mergeCell ref="A10:A11"/>
    <mergeCell ref="A7:W7"/>
    <mergeCell ref="A8:A9"/>
    <mergeCell ref="B8:B9"/>
    <mergeCell ref="C8:C9"/>
    <mergeCell ref="D8:I8"/>
    <mergeCell ref="J8:L8"/>
    <mergeCell ref="M8:O8"/>
    <mergeCell ref="P8:R8"/>
    <mergeCell ref="S8:U8"/>
    <mergeCell ref="V8:V9"/>
    <mergeCell ref="A1:W1"/>
    <mergeCell ref="A2:W2"/>
    <mergeCell ref="A3:W3"/>
    <mergeCell ref="A4:W4"/>
    <mergeCell ref="A5:W5"/>
    <mergeCell ref="A6:W6"/>
    <mergeCell ref="W8:W9"/>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MOLINOS ROA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fgaitan</dc:creator>
  <cp:keywords/>
  <dc:description/>
  <cp:lastModifiedBy>Fernando Avila</cp:lastModifiedBy>
  <cp:lastPrinted>2012-04-08T04:12:24Z</cp:lastPrinted>
  <dcterms:created xsi:type="dcterms:W3CDTF">2006-02-07T20:57:18Z</dcterms:created>
  <dcterms:modified xsi:type="dcterms:W3CDTF">2012-05-02T14:04:05Z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