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05" yWindow="-60" windowWidth="11265" windowHeight="7365" tabRatio="629"/>
  </bookViews>
  <sheets>
    <sheet name="presentacion" sheetId="7" r:id="rId1"/>
    <sheet name="LE 1" sheetId="5" r:id="rId2"/>
    <sheet name="LE 2" sheetId="1" r:id="rId3"/>
    <sheet name="LE 3" sheetId="8" r:id="rId4"/>
    <sheet name="LE 4" sheetId="3" r:id="rId5"/>
    <sheet name="LE 5" sheetId="4" r:id="rId6"/>
    <sheet name="RESUMEN INVERSION" sheetId="9" r:id="rId7"/>
  </sheets>
  <definedNames>
    <definedName name="_xlnm.Print_Area" localSheetId="3">'LE 3'!$A$1:$AD$62</definedName>
  </definedNames>
  <calcPr calcId="125725"/>
</workbook>
</file>

<file path=xl/calcChain.xml><?xml version="1.0" encoding="utf-8"?>
<calcChain xmlns="http://schemas.openxmlformats.org/spreadsheetml/2006/main">
  <c r="Y13" i="1"/>
  <c r="U87" i="4"/>
  <c r="Y56" i="1"/>
  <c r="Y55"/>
  <c r="U165"/>
  <c r="Y157"/>
  <c r="Y158"/>
  <c r="Y159"/>
  <c r="Y160"/>
  <c r="Y161"/>
  <c r="Y162"/>
  <c r="Y163"/>
  <c r="Y164"/>
  <c r="Y156"/>
  <c r="U111"/>
  <c r="S111"/>
  <c r="Y84"/>
  <c r="Y85"/>
  <c r="Y86"/>
  <c r="Y87"/>
  <c r="Y88"/>
  <c r="Y89"/>
  <c r="Y90"/>
  <c r="Y91"/>
  <c r="Y92"/>
  <c r="Y83"/>
  <c r="Y16"/>
  <c r="Q20"/>
  <c r="R20"/>
  <c r="S20"/>
  <c r="T20"/>
  <c r="U20"/>
  <c r="P20"/>
  <c r="AA231"/>
  <c r="Y230"/>
  <c r="AA230" s="1"/>
  <c r="Y229"/>
  <c r="AA229" s="1"/>
  <c r="Y227"/>
  <c r="AA227" s="1"/>
  <c r="Y226"/>
  <c r="AA226" s="1"/>
  <c r="Y225"/>
  <c r="AA225" s="1"/>
  <c r="Y223"/>
  <c r="AA223" s="1"/>
  <c r="Y222"/>
  <c r="AA222" s="1"/>
  <c r="Y221"/>
  <c r="AA221" s="1"/>
  <c r="Y219"/>
  <c r="AA219" s="1"/>
  <c r="U218"/>
  <c r="U235" s="1"/>
  <c r="T218"/>
  <c r="T235" s="1"/>
  <c r="S218"/>
  <c r="S235" s="1"/>
  <c r="R218"/>
  <c r="R235" s="1"/>
  <c r="Q218"/>
  <c r="Y218" s="1"/>
  <c r="P218"/>
  <c r="P235" s="1"/>
  <c r="Y217"/>
  <c r="Y216"/>
  <c r="X218" s="1"/>
  <c r="Y201"/>
  <c r="AA201" s="1"/>
  <c r="Y200"/>
  <c r="AA200" s="1"/>
  <c r="Y199"/>
  <c r="AA199" s="1"/>
  <c r="Y198"/>
  <c r="AA198" s="1"/>
  <c r="Y197"/>
  <c r="AA197" s="1"/>
  <c r="Y196"/>
  <c r="AA196" s="1"/>
  <c r="Y195"/>
  <c r="AA195" s="1"/>
  <c r="Y194"/>
  <c r="AA194" s="1"/>
  <c r="Y193"/>
  <c r="AA193" s="1"/>
  <c r="Y192"/>
  <c r="AA192" s="1"/>
  <c r="Y191"/>
  <c r="AA191" s="1"/>
  <c r="Y190"/>
  <c r="AA190" s="1"/>
  <c r="Y189"/>
  <c r="AA189" s="1"/>
  <c r="Y188"/>
  <c r="AA188" s="1"/>
  <c r="Y187"/>
  <c r="AA187" s="1"/>
  <c r="Y186"/>
  <c r="AA186" s="1"/>
  <c r="AA176"/>
  <c r="Y175"/>
  <c r="AA175" s="1"/>
  <c r="Y174"/>
  <c r="AA174" s="1"/>
  <c r="AA147"/>
  <c r="AA146"/>
  <c r="AA145"/>
  <c r="AA144"/>
  <c r="AA143"/>
  <c r="AA142"/>
  <c r="AA141"/>
  <c r="AA140"/>
  <c r="Y139"/>
  <c r="AA139" s="1"/>
  <c r="Y129"/>
  <c r="Y128"/>
  <c r="Y127"/>
  <c r="Y126"/>
  <c r="Y125"/>
  <c r="Y124"/>
  <c r="Y123"/>
  <c r="Y122"/>
  <c r="Y121"/>
  <c r="Y120"/>
  <c r="Y119"/>
  <c r="Y106"/>
  <c r="AA106" s="1"/>
  <c r="Y30"/>
  <c r="Y29"/>
  <c r="Y34" s="1"/>
  <c r="Q108"/>
  <c r="Y108" s="1"/>
  <c r="AA108" s="1"/>
  <c r="Y110"/>
  <c r="AA110" s="1"/>
  <c r="Y109"/>
  <c r="AA109" s="1"/>
  <c r="Y107"/>
  <c r="AA107" s="1"/>
  <c r="Y105"/>
  <c r="AA105" s="1"/>
  <c r="AA92"/>
  <c r="AA91"/>
  <c r="AA90"/>
  <c r="AA89"/>
  <c r="AA88"/>
  <c r="AA87"/>
  <c r="AA86"/>
  <c r="AA85"/>
  <c r="AA84"/>
  <c r="AA83"/>
  <c r="I83"/>
  <c r="Q235" l="1"/>
  <c r="Y235"/>
  <c r="Q111"/>
  <c r="AA216"/>
  <c r="X123" i="3" l="1"/>
  <c r="Z123" s="1"/>
  <c r="X122"/>
  <c r="Z122" s="1"/>
  <c r="X121"/>
  <c r="Z121" s="1"/>
  <c r="Y37" i="4" l="1"/>
  <c r="Y35"/>
  <c r="M36"/>
  <c r="Y94" i="3" l="1"/>
  <c r="Y99" s="1"/>
  <c r="P98"/>
  <c r="Q98"/>
  <c r="Y14"/>
  <c r="Y98" l="1"/>
  <c r="Y283" i="1"/>
  <c r="Y262"/>
  <c r="Y260"/>
  <c r="Y259"/>
  <c r="Z259" s="1"/>
  <c r="Y257"/>
  <c r="Y258"/>
  <c r="Z109" i="3" l="1"/>
  <c r="Y107"/>
  <c r="Y106"/>
  <c r="Y109" s="1"/>
  <c r="U109"/>
  <c r="Q109"/>
  <c r="R109"/>
  <c r="S109"/>
  <c r="T109"/>
  <c r="P109"/>
  <c r="Y120"/>
  <c r="Y15" i="5"/>
  <c r="Y29"/>
  <c r="Y28"/>
  <c r="Y26"/>
  <c r="Y27"/>
  <c r="AD75" i="4" l="1"/>
  <c r="Y75"/>
  <c r="M74"/>
  <c r="AD73"/>
  <c r="Y73"/>
  <c r="AD70"/>
  <c r="Y70"/>
  <c r="R16" i="8"/>
  <c r="S16"/>
  <c r="T16"/>
  <c r="U16"/>
  <c r="P16"/>
  <c r="Y13"/>
  <c r="Y51" i="3"/>
  <c r="Y50"/>
  <c r="AA50" s="1"/>
  <c r="AA40"/>
  <c r="Y66"/>
  <c r="AA66" s="1"/>
  <c r="X66"/>
  <c r="Y65"/>
  <c r="AA65" s="1"/>
  <c r="Z70"/>
  <c r="Z71" s="1"/>
  <c r="Y70"/>
  <c r="Y71" s="1"/>
  <c r="U70"/>
  <c r="U71" s="1"/>
  <c r="T70"/>
  <c r="T71" s="1"/>
  <c r="S70"/>
  <c r="S71" s="1"/>
  <c r="R70"/>
  <c r="R71" s="1"/>
  <c r="Q70"/>
  <c r="Q71" s="1"/>
  <c r="P70"/>
  <c r="P71" s="1"/>
  <c r="Y59" i="8"/>
  <c r="AA59" s="1"/>
  <c r="Y48"/>
  <c r="Y47"/>
  <c r="Y46"/>
  <c r="Y44"/>
  <c r="AA44" s="1"/>
  <c r="Y42"/>
  <c r="AA42" s="1"/>
  <c r="Y40"/>
  <c r="AA40" s="1"/>
  <c r="Y38"/>
  <c r="Y36"/>
  <c r="AA36" s="1"/>
  <c r="Y32"/>
  <c r="AA32" s="1"/>
  <c r="Y29"/>
  <c r="Y25"/>
  <c r="AA25" s="1"/>
  <c r="AD14"/>
  <c r="AD13"/>
  <c r="AA13"/>
  <c r="Z16" i="1"/>
  <c r="Z13"/>
  <c r="Y41"/>
  <c r="Y46" s="1"/>
  <c r="Q41"/>
  <c r="Q46" s="1"/>
  <c r="AA56"/>
  <c r="Q54"/>
  <c r="Q30"/>
  <c r="Q29"/>
  <c r="P16" i="5"/>
  <c r="Q16"/>
  <c r="R16"/>
  <c r="S16"/>
  <c r="T16"/>
  <c r="U16"/>
  <c r="V16"/>
  <c r="Y16"/>
  <c r="Y17" s="1"/>
  <c r="Z16"/>
  <c r="AA16"/>
  <c r="P17"/>
  <c r="Q17"/>
  <c r="R17"/>
  <c r="S17"/>
  <c r="T17"/>
  <c r="U17"/>
  <c r="Z17"/>
  <c r="AD32"/>
  <c r="AD24"/>
  <c r="AD15"/>
  <c r="AD68" i="1"/>
  <c r="AD67"/>
  <c r="AD55"/>
  <c r="AD54"/>
  <c r="AD42"/>
  <c r="AD44"/>
  <c r="AD45"/>
  <c r="AD30"/>
  <c r="AD31"/>
  <c r="AD32"/>
  <c r="AD33"/>
  <c r="AD29"/>
  <c r="AD14"/>
  <c r="AD15"/>
  <c r="AD16"/>
  <c r="AD17"/>
  <c r="AD18"/>
  <c r="AD19"/>
  <c r="AD13"/>
  <c r="Y54" l="1"/>
  <c r="Y57" s="1"/>
  <c r="Q57"/>
  <c r="AA17" i="5"/>
  <c r="AA71" i="3"/>
  <c r="AA70"/>
  <c r="Z19"/>
  <c r="Y19"/>
  <c r="P19"/>
  <c r="Q19"/>
  <c r="R19"/>
  <c r="S19"/>
  <c r="T19"/>
  <c r="U19"/>
  <c r="AA19" l="1"/>
  <c r="Q87" i="4" l="1"/>
  <c r="R87"/>
  <c r="S87"/>
  <c r="T87"/>
  <c r="Y87"/>
  <c r="Z87"/>
  <c r="Q62"/>
  <c r="R62"/>
  <c r="S62"/>
  <c r="T62"/>
  <c r="U62"/>
  <c r="Y62"/>
  <c r="Z62"/>
  <c r="P62"/>
  <c r="Q46"/>
  <c r="R46"/>
  <c r="S46"/>
  <c r="T46"/>
  <c r="U46"/>
  <c r="Z46"/>
  <c r="Q22"/>
  <c r="R22"/>
  <c r="R47" s="1"/>
  <c r="S22"/>
  <c r="S47" s="1"/>
  <c r="T22"/>
  <c r="T47" s="1"/>
  <c r="U22"/>
  <c r="U47" s="1"/>
  <c r="Y22"/>
  <c r="Z22"/>
  <c r="Z47" s="1"/>
  <c r="P22"/>
  <c r="Q88" i="3"/>
  <c r="R88"/>
  <c r="S88"/>
  <c r="T88"/>
  <c r="U88"/>
  <c r="Y88"/>
  <c r="Z88"/>
  <c r="P88"/>
  <c r="Q55"/>
  <c r="R55"/>
  <c r="S55"/>
  <c r="T55"/>
  <c r="U55"/>
  <c r="Y55"/>
  <c r="Z55"/>
  <c r="Q43"/>
  <c r="R43"/>
  <c r="S43"/>
  <c r="S56" s="1"/>
  <c r="T43"/>
  <c r="U43"/>
  <c r="Y43"/>
  <c r="Z43"/>
  <c r="Q31"/>
  <c r="R31"/>
  <c r="S31"/>
  <c r="T31"/>
  <c r="U31"/>
  <c r="V31"/>
  <c r="W31"/>
  <c r="X31"/>
  <c r="Y31"/>
  <c r="Z31"/>
  <c r="Q51" i="8"/>
  <c r="R51"/>
  <c r="S51"/>
  <c r="T51"/>
  <c r="U51"/>
  <c r="Y51"/>
  <c r="Z51"/>
  <c r="R288" i="1"/>
  <c r="S288"/>
  <c r="T288"/>
  <c r="U288"/>
  <c r="Z288"/>
  <c r="P288"/>
  <c r="Q276"/>
  <c r="R276"/>
  <c r="S276"/>
  <c r="T276"/>
  <c r="U276"/>
  <c r="R265"/>
  <c r="S265"/>
  <c r="T265"/>
  <c r="U265"/>
  <c r="Q250"/>
  <c r="R250"/>
  <c r="S250"/>
  <c r="T250"/>
  <c r="U250"/>
  <c r="P250"/>
  <c r="Q206"/>
  <c r="R206"/>
  <c r="S206"/>
  <c r="T206"/>
  <c r="U206"/>
  <c r="Z206"/>
  <c r="Q165"/>
  <c r="R165"/>
  <c r="S165"/>
  <c r="T165"/>
  <c r="Z165"/>
  <c r="Q148"/>
  <c r="R148"/>
  <c r="S148"/>
  <c r="T148"/>
  <c r="U148"/>
  <c r="Z148"/>
  <c r="Z130"/>
  <c r="Q130"/>
  <c r="R130"/>
  <c r="S130"/>
  <c r="T130"/>
  <c r="U130"/>
  <c r="V111"/>
  <c r="W111"/>
  <c r="X111"/>
  <c r="Q97"/>
  <c r="R97"/>
  <c r="S97"/>
  <c r="T97"/>
  <c r="U97"/>
  <c r="Z97"/>
  <c r="R46"/>
  <c r="S46"/>
  <c r="T46"/>
  <c r="U46"/>
  <c r="Y20"/>
  <c r="Z20"/>
  <c r="T56" i="3" l="1"/>
  <c r="R56"/>
  <c r="AA87" i="4"/>
  <c r="AA62"/>
  <c r="Q47"/>
  <c r="Z56" i="3"/>
  <c r="U56"/>
  <c r="Q56"/>
  <c r="T289" i="1"/>
  <c r="R289"/>
  <c r="U289"/>
  <c r="S289"/>
  <c r="AA22" i="4"/>
  <c r="AA55" i="3"/>
  <c r="Y56"/>
  <c r="AA56" l="1"/>
  <c r="Y25" i="1"/>
  <c r="I92" l="1"/>
  <c r="I91"/>
  <c r="I90"/>
  <c r="I89"/>
  <c r="I88"/>
  <c r="I87"/>
  <c r="I86"/>
  <c r="I85"/>
  <c r="I84"/>
  <c r="U88" i="4"/>
  <c r="U96" s="1"/>
  <c r="T88"/>
  <c r="T96" s="1"/>
  <c r="F15" i="9" s="1"/>
  <c r="S88" i="4"/>
  <c r="S96" s="1"/>
  <c r="E15" i="9" s="1"/>
  <c r="R88" i="4"/>
  <c r="R96" s="1"/>
  <c r="D15" i="9" s="1"/>
  <c r="Q88" i="4"/>
  <c r="Q96" s="1"/>
  <c r="C15" i="9" s="1"/>
  <c r="P87" i="4"/>
  <c r="P88" s="1"/>
  <c r="Y88"/>
  <c r="G15" i="9" l="1"/>
  <c r="Z88" i="4"/>
  <c r="AA88" l="1"/>
  <c r="Z96"/>
  <c r="I15" i="9" s="1"/>
  <c r="P276" i="1"/>
  <c r="Q265"/>
  <c r="P265"/>
  <c r="Y276" l="1"/>
  <c r="Z276"/>
  <c r="Q288"/>
  <c r="Q289" s="1"/>
  <c r="P289"/>
  <c r="Y288" l="1"/>
  <c r="AA288" s="1"/>
  <c r="Y265"/>
  <c r="Z265"/>
  <c r="Z289" s="1"/>
  <c r="AA276"/>
  <c r="Y289" l="1"/>
  <c r="AA289" s="1"/>
  <c r="Y250" l="1"/>
  <c r="Z250"/>
  <c r="T129" i="3"/>
  <c r="S129"/>
  <c r="R129"/>
  <c r="Q129"/>
  <c r="P129"/>
  <c r="Y129" l="1"/>
  <c r="Y138" s="1"/>
  <c r="Z129"/>
  <c r="AA129" l="1"/>
  <c r="P31"/>
  <c r="P46" i="4"/>
  <c r="Z98" i="3"/>
  <c r="R98"/>
  <c r="R99" s="1"/>
  <c r="R138" s="1"/>
  <c r="D14" i="9" s="1"/>
  <c r="S98" i="3"/>
  <c r="S99" s="1"/>
  <c r="S138" s="1"/>
  <c r="E14" i="9" s="1"/>
  <c r="T98" i="3"/>
  <c r="T99" s="1"/>
  <c r="T138" s="1"/>
  <c r="F14" i="9" s="1"/>
  <c r="U98" i="3"/>
  <c r="U99" s="1"/>
  <c r="P99"/>
  <c r="Q99" l="1"/>
  <c r="Q138" s="1"/>
  <c r="C14" i="9" s="1"/>
  <c r="AA98" i="3"/>
  <c r="Z99"/>
  <c r="R57" i="1"/>
  <c r="S57"/>
  <c r="T57"/>
  <c r="U57"/>
  <c r="R34"/>
  <c r="S34"/>
  <c r="T34"/>
  <c r="U34"/>
  <c r="Z34"/>
  <c r="P34"/>
  <c r="Q177"/>
  <c r="R177"/>
  <c r="S177"/>
  <c r="T177"/>
  <c r="U177"/>
  <c r="Z177"/>
  <c r="P165"/>
  <c r="P130"/>
  <c r="R111"/>
  <c r="T111"/>
  <c r="Z111"/>
  <c r="Z235"/>
  <c r="P206"/>
  <c r="Y206"/>
  <c r="P177"/>
  <c r="P148"/>
  <c r="Y130"/>
  <c r="P97"/>
  <c r="AA99" i="3" l="1"/>
  <c r="Z138"/>
  <c r="Y97" i="1"/>
  <c r="Y111" s="1"/>
  <c r="Y165"/>
  <c r="AA165" s="1"/>
  <c r="Y148"/>
  <c r="AA148" s="1"/>
  <c r="AA130"/>
  <c r="Y177"/>
  <c r="AA206"/>
  <c r="P111"/>
  <c r="AA97" l="1"/>
  <c r="AA138" i="3"/>
  <c r="I14" i="9"/>
  <c r="AA111" i="1"/>
  <c r="P57"/>
  <c r="R68"/>
  <c r="R70" s="1"/>
  <c r="S68"/>
  <c r="S70" s="1"/>
  <c r="T68"/>
  <c r="T70" s="1"/>
  <c r="U68"/>
  <c r="U70" s="1"/>
  <c r="Y68"/>
  <c r="Z68"/>
  <c r="P68"/>
  <c r="Q68"/>
  <c r="AA68" l="1"/>
  <c r="Z57"/>
  <c r="P46"/>
  <c r="P70" s="1"/>
  <c r="Z46"/>
  <c r="Z70" l="1"/>
  <c r="AA57"/>
  <c r="Q34"/>
  <c r="Q70" s="1"/>
  <c r="Y70" l="1"/>
  <c r="AA34"/>
  <c r="P47" i="4"/>
  <c r="P96" s="1"/>
  <c r="AD28"/>
  <c r="Y46"/>
  <c r="Y47" s="1"/>
  <c r="Y96" s="1"/>
  <c r="P55" i="3"/>
  <c r="P43"/>
  <c r="B15" i="9" l="1"/>
  <c r="H15" s="1"/>
  <c r="J15" s="1"/>
  <c r="U98" i="4"/>
  <c r="AA96"/>
  <c r="P56" i="3"/>
  <c r="P138" s="1"/>
  <c r="AA46" i="1"/>
  <c r="AA46" i="4"/>
  <c r="AA70" i="1"/>
  <c r="AA43" i="3"/>
  <c r="B14" i="9" l="1"/>
  <c r="Z61" i="8"/>
  <c r="U61"/>
  <c r="T61"/>
  <c r="S61"/>
  <c r="R61"/>
  <c r="Q61"/>
  <c r="P61"/>
  <c r="Y61"/>
  <c r="P51"/>
  <c r="Z16"/>
  <c r="Z65" s="1"/>
  <c r="Y16"/>
  <c r="Y65" s="1"/>
  <c r="U65"/>
  <c r="G13" i="9" s="1"/>
  <c r="T65" i="8"/>
  <c r="F13" i="9" s="1"/>
  <c r="S65" i="8"/>
  <c r="E13" i="9" s="1"/>
  <c r="R65" i="8"/>
  <c r="D13" i="9" s="1"/>
  <c r="Q16" i="8"/>
  <c r="Q65" s="1"/>
  <c r="C13" i="9" s="1"/>
  <c r="P65" i="8"/>
  <c r="Q21" i="1"/>
  <c r="R21"/>
  <c r="S21"/>
  <c r="T21"/>
  <c r="U21"/>
  <c r="Z21"/>
  <c r="Z294" s="1"/>
  <c r="P21"/>
  <c r="U33" i="5"/>
  <c r="T294" i="1" l="1"/>
  <c r="F12" i="9" s="1"/>
  <c r="R294" i="1"/>
  <c r="D12" i="9" s="1"/>
  <c r="B13"/>
  <c r="U68" i="8"/>
  <c r="P294" i="1"/>
  <c r="B12" i="9" s="1"/>
  <c r="U294" i="1"/>
  <c r="G12" i="9" s="1"/>
  <c r="S294" i="1"/>
  <c r="E12" i="9" s="1"/>
  <c r="Q294" i="1"/>
  <c r="C12" i="9" s="1"/>
  <c r="H13"/>
  <c r="J13" s="1"/>
  <c r="AA65" i="8"/>
  <c r="AA51"/>
  <c r="AA16"/>
  <c r="Z33" i="5"/>
  <c r="Z37" s="1"/>
  <c r="U37"/>
  <c r="G11" i="9" s="1"/>
  <c r="Q9" i="3"/>
  <c r="X33" i="5"/>
  <c r="Q33"/>
  <c r="R33"/>
  <c r="S33"/>
  <c r="T33"/>
  <c r="V33"/>
  <c r="P33"/>
  <c r="AD55" i="4"/>
  <c r="H12" i="9" l="1"/>
  <c r="J12" s="1"/>
  <c r="U297" i="1"/>
  <c r="S37" i="5"/>
  <c r="E11" i="9" s="1"/>
  <c r="E16" s="1"/>
  <c r="T37" i="5"/>
  <c r="F11" i="9" s="1"/>
  <c r="F16" s="1"/>
  <c r="Q37" i="5"/>
  <c r="C11" i="9" s="1"/>
  <c r="C16" s="1"/>
  <c r="R37" i="5"/>
  <c r="D11" i="9" s="1"/>
  <c r="D16" s="1"/>
  <c r="I11"/>
  <c r="P37" i="5"/>
  <c r="B11" i="9" s="1"/>
  <c r="AA47" i="4"/>
  <c r="Y21" i="1"/>
  <c r="Y294" s="1"/>
  <c r="AA20"/>
  <c r="Y33" i="5"/>
  <c r="H11" i="9" l="1"/>
  <c r="B16"/>
  <c r="I16"/>
  <c r="AA294" i="1"/>
  <c r="AA21"/>
  <c r="Y37" i="5"/>
  <c r="AA37" s="1"/>
  <c r="AA33"/>
  <c r="J11" i="9" l="1"/>
  <c r="U138" i="3"/>
  <c r="G14" i="9" l="1"/>
  <c r="H14" s="1"/>
  <c r="U141" i="3"/>
  <c r="G16" i="9"/>
  <c r="J14" l="1"/>
  <c r="H16"/>
  <c r="J16" s="1"/>
</calcChain>
</file>

<file path=xl/comments1.xml><?xml version="1.0" encoding="utf-8"?>
<comments xmlns="http://schemas.openxmlformats.org/spreadsheetml/2006/main">
  <authors>
    <author>Banco de Proyectos</author>
  </authors>
  <commentList>
    <comment ref="D106" authorId="0">
      <text>
        <r>
          <rPr>
            <b/>
            <sz val="10"/>
            <color indexed="81"/>
            <rFont val="Tahoma"/>
            <family val="2"/>
          </rPr>
          <t>Banco de Proyectos:</t>
        </r>
        <r>
          <rPr>
            <sz val="10"/>
            <color indexed="81"/>
            <rFont val="Tahoma"/>
            <family val="2"/>
          </rPr>
          <t xml:space="preserve">
NO SE SUPONE QUE  LA ATENCIÓN ES AL 100% DE LA POBLACIÓN?</t>
        </r>
      </text>
    </comment>
  </commentList>
</comments>
</file>

<file path=xl/comments2.xml><?xml version="1.0" encoding="utf-8"?>
<comments xmlns="http://schemas.openxmlformats.org/spreadsheetml/2006/main">
  <authors>
    <author>Banco de Proyectos</author>
  </authors>
  <commentList>
    <comment ref="X25" authorId="0">
      <text>
        <r>
          <rPr>
            <b/>
            <sz val="8"/>
            <color indexed="81"/>
            <rFont val="Tahoma"/>
            <family val="2"/>
          </rPr>
          <t>Banco de Proyectos:</t>
        </r>
        <r>
          <rPr>
            <sz val="8"/>
            <color indexed="81"/>
            <rFont val="Tahoma"/>
            <family val="2"/>
          </rPr>
          <t xml:space="preserve">
verificar dato (nov 9 de 2010)</t>
        </r>
      </text>
    </comment>
  </commentList>
</comments>
</file>

<file path=xl/comments3.xml><?xml version="1.0" encoding="utf-8"?>
<comments xmlns="http://schemas.openxmlformats.org/spreadsheetml/2006/main">
  <authors>
    <author>Banco de Proyecto</author>
  </authors>
  <commentList>
    <comment ref="B85" authorId="0">
      <text>
        <r>
          <rPr>
            <b/>
            <sz val="9"/>
            <color indexed="81"/>
            <rFont val="Tahoma"/>
            <family val="2"/>
          </rPr>
          <t>Banco de Proyecto:</t>
        </r>
        <r>
          <rPr>
            <sz val="9"/>
            <color indexed="81"/>
            <rFont val="Tahoma"/>
            <family val="2"/>
          </rPr>
          <t xml:space="preserve">
RECURSOS DE SANEAMIENTO BASICO</t>
        </r>
      </text>
    </comment>
  </commentList>
</comments>
</file>

<file path=xl/sharedStrings.xml><?xml version="1.0" encoding="utf-8"?>
<sst xmlns="http://schemas.openxmlformats.org/spreadsheetml/2006/main" count="2852" uniqueCount="1082">
  <si>
    <t>EVALUACIÓN</t>
  </si>
  <si>
    <t>CÓDIGO</t>
  </si>
  <si>
    <t>%</t>
  </si>
  <si>
    <t>INDICADOR PROYECTO</t>
  </si>
  <si>
    <t>ACTIVIDADES</t>
  </si>
  <si>
    <t>META DE ACTIVIDAD</t>
  </si>
  <si>
    <t>INDICADOR ACTIVIDAD</t>
  </si>
  <si>
    <t>RECURSOS (miles de pesos)</t>
  </si>
  <si>
    <t>RESPONSABLE</t>
  </si>
  <si>
    <t>OBSERVACIONES</t>
  </si>
  <si>
    <t>RECURSO FINANCIERO</t>
  </si>
  <si>
    <t>META FÍSICA</t>
  </si>
  <si>
    <t>META PROYECTO</t>
  </si>
  <si>
    <t>NOMBRE</t>
  </si>
  <si>
    <t xml:space="preserve">R. PROPIOS </t>
  </si>
  <si>
    <t>SGP</t>
  </si>
  <si>
    <t>CRÉDITO</t>
  </si>
  <si>
    <t>REGALÍAS</t>
  </si>
  <si>
    <t>OTROS</t>
  </si>
  <si>
    <t>PROGRAMADO</t>
  </si>
  <si>
    <t>EJECUTADO</t>
  </si>
  <si>
    <t>% DE CUMPLIMIENTO</t>
  </si>
  <si>
    <t>PROGRAMADA</t>
  </si>
  <si>
    <t>APORTE DEPARTAMENTAL</t>
  </si>
  <si>
    <t>PROGRAMA Atención integral a la población desplazada</t>
  </si>
  <si>
    <t>SECTOR: POBLACIÓN DESPLAZADA</t>
  </si>
  <si>
    <t xml:space="preserve">NOMBRE DEL PROYECTO </t>
  </si>
  <si>
    <t>OBJETIVO: Fortalecimiento del tejido social para la generación de bienestar en los diferentes grupos vulnerables del Distrito.</t>
  </si>
  <si>
    <t>OBJETIVO DEL SECTOR: Coordinar y desarrollar acciones para la atención humanitaria de emergencia frente a los desplazamientos individuales familiares y masivos; para el acceso oportuno y diferencial en condiciones dignas a la atención inmediata con criterios de oportunidad, eficiencia, eficacia, calidad e integralidad.</t>
  </si>
  <si>
    <t>TOTAL SECTOR: POBLACIÓN DESPLAZADA</t>
  </si>
  <si>
    <t>S.G.P.</t>
  </si>
  <si>
    <t xml:space="preserve">LÍNEA ESTRATÉGICA II DESARROLLO SOCIAL
</t>
  </si>
  <si>
    <t xml:space="preserve">PROYECTO </t>
  </si>
  <si>
    <t>PONDERACIÓN</t>
  </si>
  <si>
    <t>PROGRAMADA PARA EL AÑO</t>
  </si>
  <si>
    <t>SECTOR PREVENCIÓN Y ATENCIÓN DE DESASTRES</t>
  </si>
  <si>
    <t>OBJETIVO DEL SECTOR: Construir el escenario apropiado en el cual se le confieran las herramientas esenciales a las entidades territoriales y a las organizaciones comunitarias para la Atención, Prevención y Recuperación de Desastres.</t>
  </si>
  <si>
    <t>PROGRAMA: Promoción y fortalecimiento del Sistema Distrital para la Prevención Atención y Recuperación de Desastres</t>
  </si>
  <si>
    <t>TOTAL SECTOR PREVENCIÓN Y ATENCIÓN DE DESASTRES</t>
  </si>
  <si>
    <t xml:space="preserve">LÍNEA ESTRATÉGICA:  IV DESARROLLO TERRITORIAL
</t>
  </si>
  <si>
    <t>OBJETIVO: Lograr un eficiente y adecuado ordenamiento territorial para el desarrollo económico, social y cultural del Distrito, garantizando la prestación de los servicios públicos dentro de una explotación adecuada de los recursos naturales que propenda por la sostenibilidad ambiental.</t>
  </si>
  <si>
    <t xml:space="preserve">LÍNEA ESTRATÉGICA:  V DESARROLLO INSTITUCIONAL
</t>
  </si>
  <si>
    <t>OBJETIVO: Lograr un alto desempeño en la Gestión Institucional, por medio del fortalecimiento y modernización institucional, para así brindar altos niveles de calidad de la atención, competitividad y productividad del Distrito, y satisfacción de la comunidad.</t>
  </si>
  <si>
    <t>SECTOR:  MODERNIZACIÓN Y ARTICULACIÓN INSTITUCIONAL</t>
  </si>
  <si>
    <t>OBJETIVO DEL SECTOR: Desarrollar administrativamente el Distrito, por medio de programas de modernización y articulación institucional, para alcanzar altos niveles de eficiencia, eficacia y satisfacción del usuario.</t>
  </si>
  <si>
    <t xml:space="preserve">INDICADOR </t>
  </si>
  <si>
    <t xml:space="preserve">PROGRAMADO </t>
  </si>
  <si>
    <t>SECTOR SEGURIDAD Y ORDEN PÚBLICO</t>
  </si>
  <si>
    <t xml:space="preserve">LÍNEA ESTRATÉGICA:  I DESARROLLO POLÍTICO
</t>
  </si>
  <si>
    <t>OBJETIVO GENERAL: Aumentar el compromiso, conciencia y control de los involucrados en la construcción de la convivencia pacífica en las comunidades para mejorar la seguridad y el orden público, los derechos humanos, la cultura ciudadana y la paz.</t>
  </si>
  <si>
    <t>TOTAL SECTOR MODERNIZACIÓN Y ARTICULACIÓN INSTITUCIONAL</t>
  </si>
  <si>
    <t>TOTAL PROGRAMA REDISEÑO DE PROCESOS</t>
  </si>
  <si>
    <r>
      <t>PROGRAMA: Preservación y mantenimiento del orden público y la seguridad ciudadana</t>
    </r>
    <r>
      <rPr>
        <b/>
        <i/>
        <sz val="10"/>
        <rFont val="Arial"/>
        <family val="2"/>
      </rPr>
      <t>.</t>
    </r>
  </si>
  <si>
    <t>TOTAL SECTOR INFRAESTRUCTURA FÍSICA Y COMUNICACIONES</t>
  </si>
  <si>
    <t>PROGRAMA: REDISEÑO DE PROCESOS</t>
  </si>
  <si>
    <t>TOTAL SECTOR SEGURIDAD Y ORDEN PÚBLICO</t>
  </si>
  <si>
    <t>TOTAL PROGRAMA Preservación y mantenimiento del orden público y la seguridad ciudadana.</t>
  </si>
  <si>
    <t>PROGRAMA Crear y desarrollar políticas de participación ciudadana.</t>
  </si>
  <si>
    <t>OBJETIVO DEL SECTOR: Adecuar los procesos de Participación Ciudadana, mediante proyectos de sensibilización hacia la participación con el gobierno local, fortalecimiento de los sistemas de información, promoción de la figura de asociatividad y mejoramiento de los métodos de trabajo, que le permitan al Distrito de Turbo interactuar efectivamente con la comunidad.</t>
  </si>
  <si>
    <t>TOTAL SECTOR PARTICIPACIÓN Y ASOCIATIVIDAD</t>
  </si>
  <si>
    <t>SECTOR CONVIVENCIA PACÍFICA</t>
  </si>
  <si>
    <t>PROGRAMA: implementar mecanismos de concertación y de interacción institucional y promover la participación ciudadana.</t>
  </si>
  <si>
    <t>FORTALECIMIENTO AL PLAN DE SEGURIDAD Y A LOS PROGRAMAS DE SEGURIDAD Y PARTICIPACIÓN CIUDADANA</t>
  </si>
  <si>
    <t>FORTALECER EL PLAN DE SEGURIDAD MUNICIPAL</t>
  </si>
  <si>
    <t xml:space="preserve"> </t>
  </si>
  <si>
    <t>TOTAL PROGRAMA: implementar mecanismos de concertación y de interacción institucional y promover la participación ciudadana.</t>
  </si>
  <si>
    <t>APOYO A LA FUERZA PUBLICA PARA EL FUNCIONAMIENTO DE LAS SALAS DE REFLEXIÓN</t>
  </si>
  <si>
    <t>INCREMENTO DE RECURSOS PARA INVERSIÓN EN EL PLAN</t>
  </si>
  <si>
    <t>POBLACIÓN BENEFICIADA</t>
  </si>
  <si>
    <t>ESTUDIOS REALIZADOS</t>
  </si>
  <si>
    <t>TIPO</t>
  </si>
  <si>
    <t>NUMERO</t>
  </si>
  <si>
    <t>CEDULA</t>
  </si>
  <si>
    <t>LÍNEA BASE (valor 31 dic./2010)</t>
  </si>
  <si>
    <t>VALOR ESPERADO 31 dic./11</t>
  </si>
  <si>
    <t>VALOR ACTUAL 31 dic./10</t>
  </si>
  <si>
    <t>CANTIDAD</t>
  </si>
  <si>
    <t>alcalde@turbo.gov.co</t>
  </si>
  <si>
    <t>planeacion@turbo.gov.co</t>
  </si>
  <si>
    <t xml:space="preserve">hacienda@turbo.gov.co, </t>
  </si>
  <si>
    <t>sem@turboeducado.gov.co</t>
  </si>
  <si>
    <t>oopp@turbo.gov.co</t>
  </si>
  <si>
    <t>agricultura@turbo.gov.co</t>
  </si>
  <si>
    <t>transito@turbo.gov.co,</t>
  </si>
  <si>
    <t>gobierno@turbo.gov.co</t>
  </si>
  <si>
    <t>fovis@turbo.gov.co</t>
  </si>
  <si>
    <t>turbdl@edatel.net.co</t>
  </si>
  <si>
    <t>DEPENDENCIA</t>
  </si>
  <si>
    <t>CORREO INSTITUCIONAL</t>
  </si>
  <si>
    <t>Secretaría de Planeación</t>
  </si>
  <si>
    <t>Secretaría de Hacienda</t>
  </si>
  <si>
    <t>Secretaría de Educación y Cultura</t>
  </si>
  <si>
    <t>Secretaría de Salud y Bienestar Social</t>
  </si>
  <si>
    <t>Secretaría de Obras Públicas</t>
  </si>
  <si>
    <t>Secretaría de Agricultura y Medio Ambiente Y Desarrollo Rural</t>
  </si>
  <si>
    <t>Secretaría de Tránsito y Transporte</t>
  </si>
  <si>
    <t>Secretaría de Gobierno y Gestión Administrativa</t>
  </si>
  <si>
    <t xml:space="preserve">Fondo De Vivienda y Reforma Urbana </t>
  </si>
  <si>
    <t>Instituto Municipal de Deporte -IMDEPORTES</t>
  </si>
  <si>
    <t>CARGO</t>
  </si>
  <si>
    <t>Secretario de Hacienda</t>
  </si>
  <si>
    <t>Secretario de Educación y Cultura</t>
  </si>
  <si>
    <t>Secretario de Obras Públicas</t>
  </si>
  <si>
    <t>Secretario de Tránsito y Transporte</t>
  </si>
  <si>
    <t>RESPONSABLES DE LA PRESENTACIÓN DEL PLAN DE ACCIÓN DE LA VIGENCIA 2011</t>
  </si>
  <si>
    <t>INDICADOR ACTIVIDAD DE LA ACTIVIDAD</t>
  </si>
  <si>
    <t>POBLACIÓN</t>
  </si>
  <si>
    <t>CARACTERÍSTICA</t>
  </si>
  <si>
    <t>TOTAL PROGRAMA Atención integral a la población desplazada</t>
  </si>
  <si>
    <t>PROGRAMA Infraestructura física para el desarrollo</t>
  </si>
  <si>
    <t>CARACTERIZACIÓN</t>
  </si>
  <si>
    <t>CÉDULA</t>
  </si>
  <si>
    <t>SA 02-2008</t>
  </si>
  <si>
    <t>FAMILIAS EN ACCIÓN</t>
  </si>
  <si>
    <t>AUMENTAR LA COBERTURA DEL PROGRAMA A 20500  FAMILIAS</t>
  </si>
  <si>
    <t>NÚMERO DE FAMILIAS BENEFICIADAS</t>
  </si>
  <si>
    <t>VERIFICACIÓN DE COMPROMISOS DE SALUD Y EDUCACIÓN</t>
  </si>
  <si>
    <t>SEIS (6) CICLOS DE VERIFICACIÓN SISTEMATIZADOS</t>
  </si>
  <si>
    <t>NÚMERO DE PERSONAS BENEFICIADAS Y VERIFICADAS</t>
  </si>
  <si>
    <t>CAPACITACIÓN PERMANENTE A MADRES LIDERES</t>
  </si>
  <si>
    <t>CAPACITACIÓN A MADRES LIDERES DE LOS 18 CORREGIMIENTOS Y LA CABECERA MUNICIPAL</t>
  </si>
  <si>
    <t>NÚMERO DE PERSONAS CAPACITADAS</t>
  </si>
  <si>
    <t>INSCRIPCIÓN DE FAMILIAS NIVEL 1 DEL SISBEN Y POBLACIÓN DESPLAZADA</t>
  </si>
  <si>
    <t>REALIZAR INSCRIPCIÓN DE FAMILIAS</t>
  </si>
  <si>
    <t>NÚMERO DE FAMILIAS INSCRITAS</t>
  </si>
  <si>
    <t>ATENDER A POBLACIÓN EN SITUACIÓN DE DESPLAZAMIENTO</t>
  </si>
  <si>
    <t>98.548.957</t>
  </si>
  <si>
    <t xml:space="preserve">LÍNEA ESTRATÉGICA:  III DESARROLLO ECONÓMICO
</t>
  </si>
  <si>
    <t>OBJETIVO: Impulsar el desarrollo económico local como un instrumento dinamizador de la economía distrital y subregional.</t>
  </si>
  <si>
    <t>SECTOR:  TURISMO</t>
  </si>
  <si>
    <t>OBJETIVO DEL SECTOR: Fortalecimiento de la productividad y competitividad del sector turístico.</t>
  </si>
  <si>
    <t>PROGRAMA Fortalecimiento de la productividad y competitividad del sector turístico.</t>
  </si>
  <si>
    <t>CATEGORIA</t>
  </si>
  <si>
    <t>NÚMERO DE PLANES FORMULADOS E IMPLEMENTADOS</t>
  </si>
  <si>
    <t>FORMULACIÓN E IMPLEMENTACIÓN DEL PLAN DE DESARROLLO TURÍSTICO</t>
  </si>
  <si>
    <t>TOTAL SECTOR:  TURISMO</t>
  </si>
  <si>
    <t>SECTOR:  AGROPECUARIO</t>
  </si>
  <si>
    <t>OBJETIVO DEL SECTOR: Mejorar la competitividad y sostenibilidad en el sector agropecuario, agroindustrial y de servicios, buscando la articulación y la equidad en los procesos de desarrollo rural.</t>
  </si>
  <si>
    <t>PROGRAMA Implementación de sistemas agropecuarios, agroindustriales y de servicios en el Municipio de Turbo</t>
  </si>
  <si>
    <t>SIEMBRA EN CAMPO Y MANTENIMIENTO</t>
  </si>
  <si>
    <t>NÚMERO DE HECTÁREAS SEMBRADAS</t>
  </si>
  <si>
    <t>CAPACITACIÓN</t>
  </si>
  <si>
    <t>NÚMERO CURSOS OFRECIDOS</t>
  </si>
  <si>
    <t>NÚMERO DE HECTÁREAS DE ARROZ ESTABLECIDAS</t>
  </si>
  <si>
    <t>REALIZAR CURSO DE CAPACITACIÓN SOBRE EL CULTIVO</t>
  </si>
  <si>
    <t>TALLERES</t>
  </si>
  <si>
    <t>NÚMERO DE TALLERES</t>
  </si>
  <si>
    <t>ORGANIZACIÓN EMPRESARIAL Y COMERCIALIZACIÓN</t>
  </si>
  <si>
    <t>ADECUACIÓN DE INSTALACIONES</t>
  </si>
  <si>
    <t>NÚMERO DE INSTALACIONES ADECUADAS</t>
  </si>
  <si>
    <t>CAPACITACIÓN TÉCNICA</t>
  </si>
  <si>
    <t>REALIZAR TALLES DE CAPACITACIÓN</t>
  </si>
  <si>
    <t>GENERAL</t>
  </si>
  <si>
    <t>NUMERO DE ANIMALES ATENDIDOS</t>
  </si>
  <si>
    <t>71.987.750</t>
  </si>
  <si>
    <t>MANUEL ASPRILLA</t>
  </si>
  <si>
    <t>TOTAL SECTOR:  AGROPECUARIO</t>
  </si>
  <si>
    <t>SECTOR:  TENENCIA DE TIERRA</t>
  </si>
  <si>
    <t>OBJETIVO DEL SECTOR: Promover e incentivar la legalización y propiedad de la tierra a través de la adquisición de tierras para la implementación de proyectos productivos.</t>
  </si>
  <si>
    <t>PROGRAMA Legalización y adjudicación de predios rurales con proyectos productivos</t>
  </si>
  <si>
    <t>DILIGENCIAMIENTO DE FORMATOS PARA LA LEGALIZACIÓN</t>
  </si>
  <si>
    <t>DIOBER SILVESTRE BLANCO AGAMEZ</t>
  </si>
  <si>
    <t>71.987.749</t>
  </si>
  <si>
    <t>TOTAL SECTOR:  TENENCIA DE TIERRA</t>
  </si>
  <si>
    <t>CATEGORÍA</t>
  </si>
  <si>
    <t>TOTAL LÍNEA ESTRATÉGICA II DESARROLLO SOCIAL</t>
  </si>
  <si>
    <t>TOTAL LÍNEA ESTRATÉGICA I DESARROLLO POLÍTICO</t>
  </si>
  <si>
    <t xml:space="preserve">SECTOR: AMBIENTE </t>
  </si>
  <si>
    <t>OBJETIVO DEL SECTOR: Propender por la recuperación, el aprovechamiento sostenible de los recursos naturales y el desarrollo equilibrado y ordenado del Distrito.</t>
  </si>
  <si>
    <t>PROGRAMA Manejo Integrado del agua</t>
  </si>
  <si>
    <t>HECTÁREAS ADQUIRIDAS ALREDEDOR DE LAS CUENCAS</t>
  </si>
  <si>
    <t>NÚMERO DE HECTÁREAS ADQUIRIDAS</t>
  </si>
  <si>
    <t xml:space="preserve">ADQUISICIÓN DEL ÁREA </t>
  </si>
  <si>
    <t>NÚMERO DE HECTÁREAS</t>
  </si>
  <si>
    <t>VALOR TOTAL PROGRAMA MANEJO INTEGRADO DEL AGUA</t>
  </si>
  <si>
    <t>PROGRAMA Protección, recuperación y conservación de ecosistemas naturales</t>
  </si>
  <si>
    <t>VALOR TOTAL PROGRAMA RECUPERACIÓN Y CONSERVACIÓN DE ECOSISTEMAS NATURALES</t>
  </si>
  <si>
    <t>TOTAL SECTOR AMBIENTE</t>
  </si>
  <si>
    <t>NÚMERO</t>
  </si>
  <si>
    <t>SECTOR:  SERVICIOS PÚBLICOS DOMICILIARIOS (AGUA POTABLE, SANEAMIENTO BÁSICO Y ENERGÍA ELÉCTRICA.)</t>
  </si>
  <si>
    <t>PROGRAMA Aumento de la cobertura en la prestación de los servicios públicos (agua potable y saneamiento básico, energía eléctrica, gas domiciliario y telefonía).</t>
  </si>
  <si>
    <t>SUBSIDIO PARA ESTRATOS 1, 2 Y 3 EN LOS SERVICIOS DE ACUEDUCTO ASEO Y ALCANTARILLADO</t>
  </si>
  <si>
    <t>PREVENCIÓN Y ATENCIÓN DE DESASTRES EN EL DISTRITO DE TURBO</t>
  </si>
  <si>
    <t>TOTAL LÍNEA ESTRATÉGICA III DESARROLLO ECONOMICO</t>
  </si>
  <si>
    <t>PROGRAMA Modernización y Articulación Institucional</t>
  </si>
  <si>
    <t>TOTAL PROGRAMA MODERNIZACIÓN Y ARTICULACION INSTITUCIONAL</t>
  </si>
  <si>
    <t xml:space="preserve">                 SECTOR EDUCACIÓN </t>
  </si>
  <si>
    <t xml:space="preserve">                                                      PROGRAMA CALIDAD CON OPORTUNIDAD</t>
  </si>
  <si>
    <t>CONSTRUCCIÓN DE INFRAESTRUCTURA EDUCATIVA DEL MUNICIPIO DE TURBO</t>
  </si>
  <si>
    <t>CONSTRUCCIÓN DE INFRAESTRUCTURAS EDUCATIVAS</t>
  </si>
  <si>
    <t>NÚMEROS DE AULAS CONSTRUIDAS EN I.E. Y CENTROS EDUCATIVOS</t>
  </si>
  <si>
    <t>CONSTRUCCIONES DE INFRAESTRUCTURAS EDUCATIVAS</t>
  </si>
  <si>
    <t>INFRAESTRUCTURA CONSTRUIDAS</t>
  </si>
  <si>
    <t>NÚMERO DE ESTUDIANTES BENEFICIADOS</t>
  </si>
  <si>
    <t>MANTENIMIENTO DE INFRAESTRUCTURA EDUCATIVA EN LAS INSTITUCIONES DEL MUNICIPIO DE TURBO</t>
  </si>
  <si>
    <t>MEJORAR LA INFRAESTRUCTURA EDUCATIVA DE LA I E</t>
  </si>
  <si>
    <t>NÚMERO DE ESTABLECIMIENTOS EDUCATIVOS INTERVENIDOS</t>
  </si>
  <si>
    <t>CONTRATACIÓN Y SEGUIMIENTO</t>
  </si>
  <si>
    <t>NÚMERO DE INFRAESTRUCTURA EDUCATIVAS MEJORADAS</t>
  </si>
  <si>
    <t>NÚMERO DE EE INTERVENIDOS</t>
  </si>
  <si>
    <t>NÚMERO DE DOCENTES CAPACITADOS</t>
  </si>
  <si>
    <t>CAPACITACIÓN, TALLERES Y CONFERENCIAS</t>
  </si>
  <si>
    <t xml:space="preserve">CAPACITACIÓN A DOCENTE </t>
  </si>
  <si>
    <t>DOTACIÓN DE MOBILIARIOS A LOS GRADOS PREESCOLAR Y PRIMARIA PARA BENEFICIAR 3276 ESTUDIANTES</t>
  </si>
  <si>
    <t>ESTABLECIMIENTOS DOTADOS</t>
  </si>
  <si>
    <t>COMPRA DE MOBILIARIOS</t>
  </si>
  <si>
    <t>DOTACIÓN DE MOBILIARIOS</t>
  </si>
  <si>
    <t>NÚMERO DE JUEGOS DE MOBILIARIOS</t>
  </si>
  <si>
    <t>SUBTOTAL PROGRAMA CALIDAD CON OPORTUNIDAD</t>
  </si>
  <si>
    <t xml:space="preserve">                SECTOR EDUCACIÓN</t>
  </si>
  <si>
    <t xml:space="preserve">                                                   PROGRAMA COBERTURA CON CALIDAD</t>
  </si>
  <si>
    <t xml:space="preserve">AMPLIACIÓN DEL SERVICIO DE TRANSPORTE ESCOLAR EN EL MUNICIPIO DE TURBO </t>
  </si>
  <si>
    <t xml:space="preserve">PRESTAR EL SERVICIO DE TRANSPORTE  A LOS ESTUDIANTES DE LAS I E DE MUNICIPIO </t>
  </si>
  <si>
    <t>INSTITUCIONES BENEFICIADAS</t>
  </si>
  <si>
    <t xml:space="preserve">TRANSPORTE TERRESTRE </t>
  </si>
  <si>
    <t>COBERTURA DE 8 RUTAS DE TRANSPORTE ESCOLAR</t>
  </si>
  <si>
    <t>NÚMERO DE RUTAS ESCOLARES</t>
  </si>
  <si>
    <t>SUMINISTRO Y OPERACIÓN DE LOS RESTAURANTES ESCOLARES EN EL MUNICIPIO DE TURBO</t>
  </si>
  <si>
    <t xml:space="preserve">NÚMERO DE ESTUDIANTES BENEFICIADOS CON EL PROGRAMA DE ALIMENTACIÓN ESCOLAR </t>
  </si>
  <si>
    <t>ESTUDIANTES BENEFICIADOS</t>
  </si>
  <si>
    <t>COMPRA DE ALIMENTOS, CONTRATACIÓN DE PERSONAL  Y MANIPULACIÓN  DE LOS ALIMENTOS</t>
  </si>
  <si>
    <t xml:space="preserve">ATENDER AL 100% DE LA POBLACIÓN BENEFICIADA </t>
  </si>
  <si>
    <t>AMPLIACIÓN DE  COBERTURA EDUCATIVA EN EL MUNICIPIO DE TURBO</t>
  </si>
  <si>
    <t>GARANTIZAR EL SERVICIO EDUCATIVO A LOS ESTUDIANTES MATRICULADOS EN EL SISTEMA ESCOLAR</t>
  </si>
  <si>
    <t>ESTUDIANTES ATENDIDOS</t>
  </si>
  <si>
    <t>CONTRATACIÓN, IMPLEMENTACIÓN, SEGUIMIENTO</t>
  </si>
  <si>
    <t>COBERTURA ESCOLAR DE 3500 ESTUDIANTES</t>
  </si>
  <si>
    <t>NÚMERO DE ESTUDIANTES ATENDIDOS</t>
  </si>
  <si>
    <t>DOTACIÓN A INSTITUCIONES Y CENTROS EDUCATIVOS DEL MUNICIPIO DE TURBO</t>
  </si>
  <si>
    <t>DOTAR INSTITUCIONES Y CENTROS EDUCATIVOS</t>
  </si>
  <si>
    <t>NÚMERO DE INSTITUCIONES Y CENTROS DOTADOS</t>
  </si>
  <si>
    <t>CONTRATACIÓN, ADQUISICIÓN, SUMINISTRO</t>
  </si>
  <si>
    <t>ENTREGAR DOTACIÓN</t>
  </si>
  <si>
    <t>FORTALECIMIENTO DE LOS CENTROS EDUCATIVOS</t>
  </si>
  <si>
    <t>FORTALECIMIENTO</t>
  </si>
  <si>
    <t>SEGUIMIENTOS</t>
  </si>
  <si>
    <t>APOYO</t>
  </si>
  <si>
    <t>SUBTOTAL PROGRAMA COBERTURA CON CALIDAD</t>
  </si>
  <si>
    <t xml:space="preserve">                                         PROGRAMA EFICIENCIA Y GESTIÓN</t>
  </si>
  <si>
    <t>CUBRIR LOS COSTOS DE DOCENTES, DIRECTIVOS DOCENTES Y ADMINISTRATIVOS DEL MUNICIPIO</t>
  </si>
  <si>
    <t>NÚMERO DE DOCENTES PAGADOS</t>
  </si>
  <si>
    <t>PAGOS MENSUALES</t>
  </si>
  <si>
    <t>PAGO DE NÓMINA DE DOCENTES</t>
  </si>
  <si>
    <t>DOCENTES PAGADOS</t>
  </si>
  <si>
    <t>SUBTOTAL PROGRAMA EFICIENCIA EN LA GESTIÓN</t>
  </si>
  <si>
    <t xml:space="preserve">                                          PROGRAMA EFICIENCIA Y GESTIÓN</t>
  </si>
  <si>
    <t>SE 84-2011</t>
  </si>
  <si>
    <t>CONEXIÓN DE ESTABLECIMIENTO</t>
  </si>
  <si>
    <t>TOTAL SECTOR EDUCACIÓN</t>
  </si>
  <si>
    <t>TOTAL PROGRAMA EFICIENCIA Y GESTIÓN</t>
  </si>
  <si>
    <t>NO HA PRESENTADO A LA FECHA</t>
  </si>
  <si>
    <t>SECTOR: SALUD Y PROTECCIÓN SOCIAL</t>
  </si>
  <si>
    <t>OBJETIVO DEL SECTOR: Aumentar la oferta en servicios de salud. Aumentar en los usuarios el conocimiento de sus derechos y deberes en el Sistema General de Seguridad Social en Salud.</t>
  </si>
  <si>
    <t>PROGRAMA: Salud pública y promoción social</t>
  </si>
  <si>
    <t>SECTOR SALUD Y PROTECCIÓN SOCIAL</t>
  </si>
  <si>
    <t>OBJETIVO: Garantizar el acceso a los servicios y programas de salud colectivos a toda la población del municipio de Turbo.</t>
  </si>
  <si>
    <t>PROGRAMA: Salud Pública</t>
  </si>
  <si>
    <t>Categoría</t>
  </si>
  <si>
    <t>Número</t>
  </si>
  <si>
    <t>NOMBRE Y APELLIDOS</t>
  </si>
  <si>
    <t>IMPLEMENTACIÓN DEL PLAN NACIONAL DE SALUD PÚBLICA</t>
  </si>
  <si>
    <t xml:space="preserve"> Mejorar  la calidad de vida de la población, a través de los diferentes componentes de la salud pública, impactando así en los  factores de riesgo de  morbi-mortalidad  en  el municipio de Turbo</t>
  </si>
  <si>
    <t>Porcentaje de población beneficiada</t>
  </si>
  <si>
    <t>Gestión para el Desarrollo Operativo y funcional del PTSP</t>
  </si>
  <si>
    <t xml:space="preserve">Personas beneficiadas </t>
  </si>
  <si>
    <t xml:space="preserve">944   10535  1240 </t>
  </si>
  <si>
    <t>Acciones colectivas en  Salud Mental y Lesiones  Violentas evitables</t>
  </si>
  <si>
    <t xml:space="preserve">Acciones colectivas de Seguridad en el Trabajo y las Enfermedades de Origen Laboral </t>
  </si>
  <si>
    <t xml:space="preserve">Acciones colectivas de Seguridad Sanitarias y Ambiental </t>
  </si>
  <si>
    <t xml:space="preserve">Intervenciones colectivas en Salud Sexual y Reproductiva </t>
  </si>
  <si>
    <t xml:space="preserve">Intervenciones colectivas  en Salud Nutricional </t>
  </si>
  <si>
    <t xml:space="preserve"> Intervenciones colectivas en   Salud Infantil</t>
  </si>
  <si>
    <t xml:space="preserve">Intervenciones colectivas en Salud Oral </t>
  </si>
  <si>
    <t>Intervenciones colectivas de Enfermedades Transmisibles y las Zoonosis</t>
  </si>
  <si>
    <t xml:space="preserve">Seguimiento a la población con Enfermedades Crónicas y las No Trasmisibles </t>
  </si>
  <si>
    <t>TOTAL PROGRAMA: Salud Pública y Promoción Social</t>
  </si>
  <si>
    <t>OBJETIVO: Garantizar el acceso a los servicios de salud individual a la población subsidiada</t>
  </si>
  <si>
    <t xml:space="preserve">PROGRAMA: Aseguramiento </t>
  </si>
  <si>
    <t>AMPLIACIÓN DE COBERTURA EN EL RÉGIMEN SUBSIDIADO</t>
  </si>
  <si>
    <t>Porcentaje de Población Afiliada</t>
  </si>
  <si>
    <t xml:space="preserve">Personas Afiliadas al Régimen Subsidiado </t>
  </si>
  <si>
    <t>BRINDAR SERVICIOS DE SALUD DE PRIMER NIVEL DE ATENCIÓN A LA POBLACIÓN POBRE SIN SUBSIDIO</t>
  </si>
  <si>
    <t>Garantizar  la atención del 100% de la población pobre sin subsidio del Municipio de Turbo a través de la contratación realizada con la ESE Hospital Francisco Valderrama para brindar servicios de salud de atención de primer nivel .</t>
  </si>
  <si>
    <t>Porcentaje de Población Pobre sin Subsidio Atendida</t>
  </si>
  <si>
    <t xml:space="preserve">Personas pobres no aseguradas y atendidas en el primer nivel de salud </t>
  </si>
  <si>
    <t>Realizar la contratación de Continuidad y de nuevas afiliaciones régimen subsidiado (contratos)</t>
  </si>
  <si>
    <t>Personas beneficiadas</t>
  </si>
  <si>
    <t>TOTAL SECTOR SALUD Y PROTECCIÓN SOCIAL</t>
  </si>
  <si>
    <t>SECTOR: ADULTO MAYOR Y ANCIANO</t>
  </si>
  <si>
    <t>OBJETIVO DEL SECTOR: ATENCIÓN INTEGRAL A LA POBLACIÓN ADULTA MAYOR DEL MUNICIPIO</t>
  </si>
  <si>
    <t>PROGRAMA: Atención integral al adulto mayor y anciano.</t>
  </si>
  <si>
    <t xml:space="preserve">R. PROPIOS                          </t>
  </si>
  <si>
    <t>OTROS                                   ( ESTAMPILLA PRO ANCIANOS)</t>
  </si>
  <si>
    <t>ATENCIÓN INTEGRAL A LA POBLACIÓN ADULTA MAYOR</t>
  </si>
  <si>
    <t>Atender al 30% de la población adulta mayor del D.E.P. de Turbo</t>
  </si>
  <si>
    <t>Porcentaje de Población Atendida</t>
  </si>
  <si>
    <t xml:space="preserve">Capacitación sobre hábitos alimenticios </t>
  </si>
  <si>
    <t>Capacitar 600 adultos mayores de la población del municipio de turbo</t>
  </si>
  <si>
    <t>Adultos mayores beneficiados con la capacitación sobre hábitos alimenticios</t>
  </si>
  <si>
    <t xml:space="preserve">944               10535          1240 </t>
  </si>
  <si>
    <t>CONVENIO MINISTERIO DE LA PROTECCIÓN SOCIAL PARA LA ATENCIÓN DEL PROGRAMA DE ALIMENTACIÓN NACIONAL AL ADULTO MAYOR</t>
  </si>
  <si>
    <t xml:space="preserve">Capacitación en economía solidaria </t>
  </si>
  <si>
    <t>Garantizar que los 1067 adultos mayores del municipio reciban capacitación en el tema de economía solidaria</t>
  </si>
  <si>
    <t>Adultos mayores beneficiados con la capacitación sobre el tema de economía solidaria</t>
  </si>
  <si>
    <t>MINISTERIO DE LA PROTECCIÓN SOCIAL PARA LA ATENCIÓN DEL SUBSIDIO MONETARIO</t>
  </si>
  <si>
    <t>Recreación dirigida (lúdica, cultural y deportiva)</t>
  </si>
  <si>
    <t xml:space="preserve">Sensibilizar a 1000 adultos mayores sobre la utilización del tiempo de ocio en el programa del Centro de Vida </t>
  </si>
  <si>
    <t>Adultos mayores sensibilizados sobre la utilización del tiempo de ocio en el programa del Centro de Vida</t>
  </si>
  <si>
    <t>ESTAMPILLA PRO ANCIANO</t>
  </si>
  <si>
    <t xml:space="preserve">Atender a los adultos mayores en situación de abandono del mpio de turbo </t>
  </si>
  <si>
    <t>Atender 10 Adultos Mayores abandonados</t>
  </si>
  <si>
    <t>Adultos mayores abandonados atendidos</t>
  </si>
  <si>
    <t>Realizar capacitación sobre promoción y prevención de enfermedades crónicas (hipertensión, diabetes)</t>
  </si>
  <si>
    <t>Adultos mayores capacitados sobre prevención de enfermedades crónicas</t>
  </si>
  <si>
    <t xml:space="preserve">Brigadas de atención  integral en salud  </t>
  </si>
  <si>
    <t xml:space="preserve">Ejecutar 6 brigadas de Atención Integral en Salud </t>
  </si>
  <si>
    <t>Adultos Mayores atendidos en las brigadas</t>
  </si>
  <si>
    <t>Alfabetización</t>
  </si>
  <si>
    <t xml:space="preserve">Beneficiar 300 Adultos Mayores mediante el la alfabetización </t>
  </si>
  <si>
    <t>Números de adultos alfabetizados/ Números de adultos asistentes al programa</t>
  </si>
  <si>
    <t>Celebración del Día Nacional del Adulto Mayor</t>
  </si>
  <si>
    <t>Garantizar la participación de 1067 Adultos Mayores en la conmemoración del Día Nacional del Adulto Mayor</t>
  </si>
  <si>
    <t>Número de adultos mayores que participaron de la celebración del día del adulto mayor/Número de adultos mayores programados.</t>
  </si>
  <si>
    <t xml:space="preserve">Encuentros municipales de adultos mayores </t>
  </si>
  <si>
    <t>Realizar el 4 encuentros municipales con los Adultos Mayores del Municipio</t>
  </si>
  <si>
    <t xml:space="preserve">Número de encuentros municipales/ Número de encuentros programados </t>
  </si>
  <si>
    <t xml:space="preserve">Encuentro de cabildo de adultos mayores </t>
  </si>
  <si>
    <t>Realizar 6 encuentros con el Cabildo del Adulto Mayor</t>
  </si>
  <si>
    <t>Número de encuentros realizados /Números de encuentros programados</t>
  </si>
  <si>
    <t>Actualización base de datos( ingresar beneficiarios, retirar beneficiarios,  y desbloquear</t>
  </si>
  <si>
    <t xml:space="preserve">Realizar 12 actividades de actualización de bases de datos </t>
  </si>
  <si>
    <t>Números de adultos beneficiarios/Número de adultos captados</t>
  </si>
  <si>
    <t>TOTAL SECTOR: ADULTO MAYOR Y ANCIANO</t>
  </si>
  <si>
    <t>SECTOR: DISCAPACIDAD</t>
  </si>
  <si>
    <t>OBJETIVO DEL SECTOR: Promover la inclusión social de las personas en situación de discapacidad.</t>
  </si>
  <si>
    <t>PROGRAMA: Promoción y prevención de la discapacidad.</t>
  </si>
  <si>
    <t>FORTALECER EL PROGRAMA DE ATENCIÓN A LA POBLACIÓN CON DISCAPACIDAD</t>
  </si>
  <si>
    <t xml:space="preserve">Brindar atención integral a la población con Discapacidad en el D.E.P. </t>
  </si>
  <si>
    <t>Porcentaje de población con discapacidad atendida</t>
  </si>
  <si>
    <t>Activar el Comité Municipal de Discapacidad para la organización y ejecución de actividades</t>
  </si>
  <si>
    <t xml:space="preserve">Beneficiar 30 personas en condición de discapacidad mediante las reuniones del Comité Municipal de Discapacidad </t>
  </si>
  <si>
    <t>Personas  en condición de discapacidad participantes en el Comité Municipal de Discapacidad</t>
  </si>
  <si>
    <t>Activar el consejo temático de discapacidad para la organización y ejecución de actividades</t>
  </si>
  <si>
    <t xml:space="preserve">Beneficiar 30 personas en condición de discapacidad mediante las reuniones del Consejo Temático de Discapacidad </t>
  </si>
  <si>
    <t>Reuniones realizadas sobre el Consejo temático de Discapacidad</t>
  </si>
  <si>
    <t>Formación en  normatividad y legislación en discapacidad</t>
  </si>
  <si>
    <t>Realizar 4 capacitaciones para capacitar a la población en condición de discapacidad en el tema de normatividad y legislación en Discapacidad</t>
  </si>
  <si>
    <t>Capacitaciones realizadas sobre normatividad y legislación de Discapacidad</t>
  </si>
  <si>
    <t>Formación en RBC (Rehabilitación Basada en la Comunidad)</t>
  </si>
  <si>
    <t xml:space="preserve">Capacitar a 50 líderes en la estrategia RBC, que sean multiplicadores  de las misma </t>
  </si>
  <si>
    <t>Personas en condición de Discapacidad formadas en el tema de Rehabilitación Basada en la Comunidad</t>
  </si>
  <si>
    <t>Equiparación de oportunidades</t>
  </si>
  <si>
    <t>Beneficiar 30 personas en condición de discapacidad mediante la realización de actividades programadas sobre capacidades  y oportunidades que tienen las personas en situación de discapacidad</t>
  </si>
  <si>
    <t>Personas en condición de Discapacidad sobre capacidades y oportunidades</t>
  </si>
  <si>
    <t>Realizar 2 campañas sobre derechos,  capacidades  y oportunidades  de las personas en situación de discapacidad, a través de los medios de comunicación, televisivo y estrategias comunicativas</t>
  </si>
  <si>
    <t>Campañas realizadas sobre derechos. Capacidades y oportunidades de las personas en situación de discapacidad</t>
  </si>
  <si>
    <t xml:space="preserve">Habilitación  y  Rehabilitación  </t>
  </si>
  <si>
    <t xml:space="preserve">Adecuar 2 locaciones con las condiciones requeridas para la atención integral de las personas en situación de discapacidad </t>
  </si>
  <si>
    <t>Locaciones adecuados para la atención integral de la población en condición de discapacidad</t>
  </si>
  <si>
    <t xml:space="preserve">Semana de la esperanza y la superación </t>
  </si>
  <si>
    <t xml:space="preserve"> Desarrollar 1 semana de la Esperanza y la Superación con actividades dirigidas a la población en condición de discapacidad</t>
  </si>
  <si>
    <t>Semana de la Esperanza y la Paz realizada</t>
  </si>
  <si>
    <t xml:space="preserve">Celebración del Día Internacional de la Discapacidad </t>
  </si>
  <si>
    <t>Conmemorar 1 Día Internacional de la Discapacidad</t>
  </si>
  <si>
    <t>Celebración del día Internacional de la Discapacidad</t>
  </si>
  <si>
    <t xml:space="preserve"> TOTAL SECTOR: DISCAPACIDAD</t>
  </si>
  <si>
    <t>SECTOR: JUVENTUD</t>
  </si>
  <si>
    <t>OBJETIVO DEL SECTOR: Propiciar adecuadas condiciones y calidad de vida de los y las jóvenes del Distrito.</t>
  </si>
  <si>
    <t>PROGRAMA: Fortalecimiento de los procesos de participación de la juventud en la construcción del tejido social.</t>
  </si>
  <si>
    <t>Número de jóvenes beneficiados</t>
  </si>
  <si>
    <t>Encuentros juveniles urbanos y rurales y Fortalecimiento de la dinámica grupal  con los clubes constituidos</t>
  </si>
  <si>
    <t>Beneficiar 2000 jóvenes mediante encuentro juveniles urbanos y rurales</t>
  </si>
  <si>
    <t>TOTAL SECTOR: JUVENTUD</t>
  </si>
  <si>
    <t>SECTOR: EQUIDAD DE GENERO</t>
  </si>
  <si>
    <t>OBJETIVO DEL SECTOR: Promover la equidad e inclusión social de la mujer y aumentar su autonomía.</t>
  </si>
  <si>
    <t xml:space="preserve">PROGRAMA:  Implementación y seguimiento de la política de equidad de género.
</t>
  </si>
  <si>
    <t>FORTALECIMIENTO DEL PROGRAMA DE ATENCIÓN A LA MUJER</t>
  </si>
  <si>
    <t>Brindar atención integral a las mujeres cabezas de familias</t>
  </si>
  <si>
    <t>Número de mujeres cabezas de familias atendidas</t>
  </si>
  <si>
    <t>Convocar a las mujeres cabezas de familia a participar en las actividades a realizar</t>
  </si>
  <si>
    <t xml:space="preserve">Beneficiar 1000 mujeres cabezas de familia mediante la realización de las actividades programadas </t>
  </si>
  <si>
    <t>Mujeres cabeza de hogar beneficiadas</t>
  </si>
  <si>
    <t>La  realización de las actividades depende del flujos de los recursos disponibles y se gestionaran recursos a través de proyectos en el Departamento</t>
  </si>
  <si>
    <t xml:space="preserve">Capacitación en derechos de la Mujer sobre la Ley 1257 del 2008 </t>
  </si>
  <si>
    <t>Beneficiar 1000 Mujeres Cabezas de Familia mediante la capacitación de Derechos de la Mujer Según la Ley 1257 del 2008</t>
  </si>
  <si>
    <t>Mujeres cabeza de hogar beneficiadas con la capacitación sobre Derechos de la Mujer</t>
  </si>
  <si>
    <t>Construcción de la política pública.</t>
  </si>
  <si>
    <t>Realizar 1 proyecto sobre Políticas Publicas Para La Mujer</t>
  </si>
  <si>
    <t>Proyecto de Acuerdo aprobado por el Concejo Municipal.</t>
  </si>
  <si>
    <t>TOTAL SECTOR: EQUIDAD DE GENERO</t>
  </si>
  <si>
    <t>SECTOR: NIÑEZ</t>
  </si>
  <si>
    <t>OBJETIVO DEL SECTOR: Proteger integralmente a la niñez y adolescencia en el Distrito</t>
  </si>
  <si>
    <t>PROGRAMA: Implementación la  política pública de infancia y adolescencia.</t>
  </si>
  <si>
    <t xml:space="preserve">CATEGORÍA </t>
  </si>
  <si>
    <t>FORTALECIMIENTO DE LOS PROGRAMAS ATENCIÓN A LA NIÑEZ</t>
  </si>
  <si>
    <t>Fortalecimiento de las políticas publica de infancia y adolescencia</t>
  </si>
  <si>
    <t xml:space="preserve">Número de niños beneficiados del programa </t>
  </si>
  <si>
    <t xml:space="preserve">Realizar 6 reuniones del Comité de Política Social regional y municipal </t>
  </si>
  <si>
    <t>Reuniones del Comité de Política Social Regional y Municipal</t>
  </si>
  <si>
    <t>recursos de población vulnerable: atención infancia y adolescencia</t>
  </si>
  <si>
    <t>Realizar encuentros de Consejo  temático de Infancia, adolescencia, juventud  y Adolescencia</t>
  </si>
  <si>
    <t xml:space="preserve">Realizar 10 reuniones programadas del Comité municipal de Política Social </t>
  </si>
  <si>
    <t>Reuniones del Consejo Temático de Infancia, adolescencia y Juventud realizadas</t>
  </si>
  <si>
    <t>Apoyo y acompañamiento al programa Materno Infantil y Organismos de Salud.</t>
  </si>
  <si>
    <t xml:space="preserve">Realizar 6 visitas  a los Hogares Infantiles  y los Organismos de Salud  </t>
  </si>
  <si>
    <t>Número de visitas a Hogares Infantiles realizadas</t>
  </si>
  <si>
    <t>Apoyo y acompañamiento celebración Día Internacional de la Niñez y la Recreación</t>
  </si>
  <si>
    <t xml:space="preserve">Realizar 1 encuentro para la conmemoración del Día Internacional de la Niñez y la Recreación </t>
  </si>
  <si>
    <t>Encuentro para la conmemoración del Día Internacional de la Niñez y la Recreación realizados</t>
  </si>
  <si>
    <t xml:space="preserve">Apoyo y acompañamiento celebración día Internacional Contra el Trabajo Infantil  </t>
  </si>
  <si>
    <t xml:space="preserve">Ejecutar 1 día de Internacional Contra el Trabajo Infantil </t>
  </si>
  <si>
    <t>Día Internacional  Contra el Trabajo Infantil realizado</t>
  </si>
  <si>
    <t>Todos Registrados</t>
  </si>
  <si>
    <t xml:space="preserve">Garantizar que 1 IPS que maneja los hechos vitales tenga implementado el puesto de Registraduría dentro de la institución </t>
  </si>
  <si>
    <t>IPS con puesto de Registraduría instalado</t>
  </si>
  <si>
    <t>Mis derechos Primeros  (Ley 1098 Infancia y adolescencia).</t>
  </si>
  <si>
    <t>Realizar 10 encuentros de capacitación sobre Mis Derechos Primeros</t>
  </si>
  <si>
    <t>Capacitaciones sobre Mis Derechos Primero realizadas</t>
  </si>
  <si>
    <t xml:space="preserve">Realizar  5 actividades de acompañamiento a las familias identificadas </t>
  </si>
  <si>
    <t>Actividades de acompañamiento a familias realizadas</t>
  </si>
  <si>
    <t xml:space="preserve">Asamblea de líderes y distribuidores del Programa MANA (desayunos infantiles) y comedores comunitarios. </t>
  </si>
  <si>
    <t>Encuentro realizado para la aprobación d la Asamblea de Líderes</t>
  </si>
  <si>
    <t>Recepción y distribución de los desayunos infantiles ( MANA) y el complemento alimentario  (Bienestarina)</t>
  </si>
  <si>
    <t>Realizar 12 recepciones y entregas de desayunos infantiles</t>
  </si>
  <si>
    <t>Valoración Nutricional (Procesos de Tamizaje)</t>
  </si>
  <si>
    <t>Número de niños y niñas beneficiarios sobre número de niños y niñas valorados</t>
  </si>
  <si>
    <t>Actualización de base de datos para ingresar nuevos beneficiarios al programa MANA y al Proyecto OPSR (operación prolongada  de Socorro y Riesgo (MGL Y RN).</t>
  </si>
  <si>
    <t xml:space="preserve">Realizar 12 actualizaciones de base de dato de Mana </t>
  </si>
  <si>
    <t>Actualizaciones realizadas a la Base de Datos MANA</t>
  </si>
  <si>
    <t>TOTAL SECTOR: NIÑEZ</t>
  </si>
  <si>
    <t>SECTOR: GRUPOS ÉTNICOS</t>
  </si>
  <si>
    <t>OBJETIVO DEL SECTOR: Fortalecer el sistema social, cultural, político y económico de los grupos étnicos para mejorar las condiciones de inclusión y equidad.</t>
  </si>
  <si>
    <t>PROGRAMA:  Inclusión a las comunidades indígenas en los diferentes procesos de desarrollo político, económico, social, territorial e institucional del distrito.</t>
  </si>
  <si>
    <t>INCLUSIÓN A LA COMUNIDADES INDÍGENAS EN LOS DIFERENTES PROCESOS DE DESARROLLO POLÍTICO, ECONÓMICO, SOCIAL, TERRITORIAL E INSTITUCIONAL DEL MUNICIPIO</t>
  </si>
  <si>
    <t>Elaborar proyectos de Vivienda, salud, agropecuario, saneamiento básico y educación</t>
  </si>
  <si>
    <t>% DE POBLACIÓN INDÍGENA BENEFICIADA</t>
  </si>
  <si>
    <t xml:space="preserve">Acompañar y asesorar a las comunidades indígenas en la elaboración de diagnostico de las necesidades de sus comunidades </t>
  </si>
  <si>
    <t>Beneficiar 1240 personas Indígenas mediante la asesoría y el acompañamiento para la elaboración del Diagnóstico de necesidades de toda la comunidad</t>
  </si>
  <si>
    <t>Diagnostico realizado para la comunidad indígena</t>
  </si>
  <si>
    <t>TOTAL SECTOR: GRUPOS ÉTNICOS</t>
  </si>
  <si>
    <t>PROGRAMA Mejoramiento de la calidad en la prestación de los servicios Públicos Domiciliarios.</t>
  </si>
  <si>
    <t>EVALUACION</t>
  </si>
  <si>
    <t>CÉDULA NÚMERO</t>
  </si>
  <si>
    <t>TOTAL PROGRAMA MEJORAMIENTO DE LA CALIDAD EN LA PRESTACIÓN DE LOS SERVICIOS PÚBLICOS DOMICILIARIOS</t>
  </si>
  <si>
    <t>SECTOR ESPACIO PÚBLICO</t>
  </si>
  <si>
    <t>PROGRAMA Recuperación de espacio público invadido o deteriorado y construcción de nuevos</t>
  </si>
  <si>
    <t>SECTOR INFRAESTRUCTURA FÍSICA Y COMUNICACIONES</t>
  </si>
  <si>
    <t>SECTOR MOVILIDAD Y TRANSPORTE</t>
  </si>
  <si>
    <t>PROGRAMA MOVILIDAD SEGURA</t>
  </si>
  <si>
    <t>CONVENIOS INTERADMINISTRATIVOS</t>
  </si>
  <si>
    <t>FIRMA DE DOS CONVENIOS</t>
  </si>
  <si>
    <t>NUMERO DE CONVENIOS FIRMADOS</t>
  </si>
  <si>
    <t>SEÑALIZAR LAS PRINCIPALES VÍAS</t>
  </si>
  <si>
    <t>NÚMERO DE SEÑALES INSTALADAS/REQUERIDAS</t>
  </si>
  <si>
    <t>SEÑALIZACIÓN VIAL MUNICIPAL</t>
  </si>
  <si>
    <t>NUMERO DE SEÑALES INSTALADAS/REQUERIDAS</t>
  </si>
  <si>
    <t>TOTAL SECTOR MOVILIDAD Y TRANSPORTE</t>
  </si>
  <si>
    <t>POBLACIÓN ATENDIDA</t>
  </si>
  <si>
    <t>SECTOR CULTURA</t>
  </si>
  <si>
    <t>Programa: Educación cultural</t>
  </si>
  <si>
    <t>SECTOR VIVIENDA Y HÁBITAT</t>
  </si>
  <si>
    <t>Programa Vivienda nueva, usada, construcción en sitio propio y arrendamiento de vivienda de interés social.</t>
  </si>
  <si>
    <t>POBLACION</t>
  </si>
  <si>
    <t>CONSTRUCCIÓN DE 69 VIVIENDAS DE INTERÉS SOCIAL EN LA URBANIZACIÓN CONCEJO MUNICIPAL LA LUCILA ETAPA IV ESFUERZO TERRITORIAL PARA DISMINUIR EL DÉFICIT DE VIVIENDA EN EL MUNICIPIO DE TURBO</t>
  </si>
  <si>
    <t>69 FAMILIAS BENEFICIADAS CON VIVIENDA PROPIA</t>
  </si>
  <si>
    <t>FAMILIAS BENEFICIADAS CON EL PROYECTO</t>
  </si>
  <si>
    <t xml:space="preserve">DOTAR DE OBRAS DE URBANISMO </t>
  </si>
  <si>
    <t>69 LOTES URBANIZADOS</t>
  </si>
  <si>
    <t>NÚMERO DE LOTES URBANIZADOS</t>
  </si>
  <si>
    <t xml:space="preserve"> APORTE CRÉDITO A BENEFICIARIOS.</t>
  </si>
  <si>
    <t>CONSTRUCCIÓN DE VIVIENDA</t>
  </si>
  <si>
    <t>69 VIVIENDAS CONSTRUIDAS</t>
  </si>
  <si>
    <t>NÚMERO DE VIVIENDAS CONSTRUIDAS</t>
  </si>
  <si>
    <t>$617550 FONVIVIENDA,  $186.507 AHORRO PROGRAMADO,  $103.500 SUBSIDIO VIVA,  $157.251 CRÉDITO A BENEFICIARIOS</t>
  </si>
  <si>
    <t xml:space="preserve">CONSTRUCCIÓN DE 26 VIVIENDAS DE INTERÉS SOCIAL PARA DESPLAZADOS EN LA URBANIZACIÓN BRISAS DEL MAR </t>
  </si>
  <si>
    <t>26 FAMILIAS DESPLAZADAS BENEFICIADAS CON VIVIENDA PROPIA</t>
  </si>
  <si>
    <t xml:space="preserve">DOTAR OBRAS DE URBANISMO </t>
  </si>
  <si>
    <t>26 LOTES  CON URBANISMO COMPLEMENTARIO</t>
  </si>
  <si>
    <t>NÚMERO DE LOTES CON URBANISMO COMPLEMENTARIO</t>
  </si>
  <si>
    <t>26 VIVIENDAS CONSTRUIDAS</t>
  </si>
  <si>
    <t>CONSTRUCCIÓN DE 63 VIVIENDAS NUEVAS EN SITIO PROPIO EN ÁREA RURAL DEL MUNICIPIO DE TURBO</t>
  </si>
  <si>
    <t>CONSTRUCCIÓN DE 63 VIVIENDAS</t>
  </si>
  <si>
    <t>63 VIVIENDAS CONSTRUIDAS</t>
  </si>
  <si>
    <t>TOTAL PROGRAMA Vivienda nueva, usada, construcción en sitio propio y arrendamiento de vivienda de interés social.</t>
  </si>
  <si>
    <t>SECTOR VIVIENDA  Y HÁBITAT</t>
  </si>
  <si>
    <t>Legalización de predios.</t>
  </si>
  <si>
    <t xml:space="preserve">NÚMERO DE PREDIOS FISCALES LEGALIZADOS </t>
  </si>
  <si>
    <t>ENTREGA DE RESOLUCIONES REGISTRADAS</t>
  </si>
  <si>
    <t>NÚMERO DE TÍTULOS ENTREGADOS</t>
  </si>
  <si>
    <t>HABILITACIÓN LEGAL DE TÍTULOS EN EL MUNICIPIO DE TURBO</t>
  </si>
  <si>
    <t>LEGALIZAR 100 PREDIOS URBANOS EN EL MUNICIPIO</t>
  </si>
  <si>
    <t>LEGALIZAR 100 PREDIOS</t>
  </si>
  <si>
    <t>TOTAL PROGRAMA Legalización de predios.</t>
  </si>
  <si>
    <t>Programa: Mejoramientos de vivienda urbana y rural.</t>
  </si>
  <si>
    <t>CONSTRUCCIÓN DE 93 MEJORAMIENTOS DE VIVIENDA DE INTERÉS SOCIAL PARA DISMINUIR EL DÉFICIT CUALITATIVO DE VIVIENDA EN EL DISTRITO ESPECIAL PORTUARIO DE TURBO EN LAS VEREDAS DE LIMÓN MEDIO, PORTUGAL, LOS ALPES Y LA ILUSIÓN</t>
  </si>
  <si>
    <t>93 FAMILIAS CON VIVIENDAS MEJORADAS</t>
  </si>
  <si>
    <t>NÚMERO DE VIVIENDAS MEJORADAS</t>
  </si>
  <si>
    <t>CONSTRUCCIÓN UNA UNIDAD BÁSICA</t>
  </si>
  <si>
    <t>51 VIVIENDAS MEJORADAS</t>
  </si>
  <si>
    <t>FAMILIAS BENEFICIADAS, VIVIENDAS MEJORADAS</t>
  </si>
  <si>
    <t>SECTOR VIVIENDA Y HÁBITAT Programa: Mejoramientos de vivienda urbana y rural.</t>
  </si>
  <si>
    <t xml:space="preserve">TOTAL SECTOR VIVIENDA Y HÁBITAT </t>
  </si>
  <si>
    <t>SECTOR:  CALIDAD Y BUEN GOBIERNO</t>
  </si>
  <si>
    <t>OBJETIVO DEL SECTOR: Rediseño del sistema de control administrativo y financiero, por medio de la implementación de un programa de modernización institucional y mejoramiento de los métodos de captación y uso de recursos económicos, para mejorar la competitividad y productividad del Distrito.</t>
  </si>
  <si>
    <t>PROGRAMA: Políticas de control administrativo y financiero eficientes</t>
  </si>
  <si>
    <t>TOTAL DE INVERSIÓN PROGRAMA: Políticas de control administrativo y financiero eficientes</t>
  </si>
  <si>
    <t>TOTAL DE INVERSIÓN SECTOR CALIDAD Y BUEN GOBIERNO: Políticas de control administrativo y financiero eficientes</t>
  </si>
  <si>
    <t>SG 01-2011</t>
  </si>
  <si>
    <t>MUNICIPIO DE TURBO</t>
  </si>
  <si>
    <t>TABLA 1.</t>
  </si>
  <si>
    <t>LÍNEAS ESTRATÉGICAS</t>
  </si>
  <si>
    <t>PROGRAMACIÓN DE RECURSOS DE ACUERDO A LAS FUENTES DE FINANCIACIÓN</t>
  </si>
  <si>
    <t>I DESARROLLO POLÍTICO</t>
  </si>
  <si>
    <t>II DESARROLLO SOCIAL</t>
  </si>
  <si>
    <t>III DESARROLLO ECONÓMICO</t>
  </si>
  <si>
    <t>IV DESARROLLO TERRITORIAL</t>
  </si>
  <si>
    <t>V DESARROLLO INSTITUCIONAL</t>
  </si>
  <si>
    <t>TOTAL SECTOR CULTURA</t>
  </si>
  <si>
    <t>TOTAL SECTOR SERVICIOS PÚBLICOS DOMICILIARIOS</t>
  </si>
  <si>
    <t>TOTAL SECTOR ESPACIO PUBLICO</t>
  </si>
  <si>
    <t>TOTAL  6 DE DICIEMBRE DE 2011</t>
  </si>
  <si>
    <t>RESUMEN  INVERSIÓN 2011</t>
  </si>
  <si>
    <t xml:space="preserve">NOMBRE </t>
  </si>
  <si>
    <t>TOTAL LÍNEA ESTRATÉGICA IV DESARROLLO TERRITORIAL</t>
  </si>
  <si>
    <t>TOTAL LÍNEA ESTRATÉGICA V DESARROLLO INSTITUCIONAL</t>
  </si>
  <si>
    <t>PLAN   DE ACCIÓN  ALCALDÍA DE TURBO 2012</t>
  </si>
  <si>
    <t>PLAN DE ACCIÓN ALCALDÍA DE TURBO 2012</t>
  </si>
  <si>
    <t>Ñ</t>
  </si>
  <si>
    <t>LÍNEA BASE (valor 31 dic./2011)</t>
  </si>
  <si>
    <t>VALOR ESPERADO 31 dic./12</t>
  </si>
  <si>
    <t>PONDERACIÓN (%)</t>
  </si>
  <si>
    <t>ELIGIO BERRIOS GELES</t>
  </si>
  <si>
    <t>CAPACITACIONES A DOCENTES Y DIRECTIVOS DOCENTES EN METODOLOGÍAS DE ENSEÑANZAS Y APRENDIZAJES EN EL MUNICIPIO DE TURBO</t>
  </si>
  <si>
    <t>DOTACIÓN DE MOBILIARIOS DE LOS ESTABLECIMIENTOS EDUCATIVOS DEL MUNICIPIO DE TURBO</t>
  </si>
  <si>
    <t>SE 61-2010</t>
  </si>
  <si>
    <t>ADQUISICION DE SERVICIOS</t>
  </si>
  <si>
    <t>NUMERO DE ESTABLECIMIENTOS APOYADOS</t>
  </si>
  <si>
    <t>APORTES AL PAGO DEL PERSONAL DOCENTE, DIRECTIVOS DOCENTES Y ADMINISTRATIVOS  DEL MUNICIPIO DE TURBO</t>
  </si>
  <si>
    <t>SE 82-2011</t>
  </si>
  <si>
    <t>FORTALECIMIENTO A LOS ESTABLECIMIENTOS EDUCATIVOS DEL MUNICIPIO DE TURBO</t>
  </si>
  <si>
    <t>FORTALECIMIENTO  DE LOS ESTABLECIMIENTOS EDUCATIVOS</t>
  </si>
  <si>
    <t>NÚMERO DE EE FORTALECIDOS</t>
  </si>
  <si>
    <t>A COMPAÑAMIENTO Y SEGUIMIENTO A LOS EE</t>
  </si>
  <si>
    <t>FORTALECIMIENTO INSTITUCIONAL</t>
  </si>
  <si>
    <t>EE FORTALECIDOS</t>
  </si>
  <si>
    <t>IMPLEMENTACIÓN DE  NUEVAS TECNOLOGÍAS EN LOS  ESTABLECIMIENTOS EDUCATIVOS DEL MUNICIPIO DE TURBO</t>
  </si>
  <si>
    <t>NUMERO DE ESTABLECIMIENTO EDUCATIVOS</t>
  </si>
  <si>
    <t>CONEXIÓN DE I.EDUCATIVAS</t>
  </si>
  <si>
    <t>NUMERO DE I. EDUCATIVAS CONECTADAS</t>
  </si>
  <si>
    <t>VALOR ACTUAL 31 dic./11</t>
  </si>
  <si>
    <t>VALOR ACTUAL 31 dic.11</t>
  </si>
  <si>
    <t>VALOR ESPERADO 31 dic.12</t>
  </si>
  <si>
    <t>VALOR ESPERADO dic/12</t>
  </si>
  <si>
    <t>VALOR ESPERADO dic./12</t>
  </si>
  <si>
    <t>Sec. TILSON ROBLEDO/ HEIMAR COPETE COPETE</t>
  </si>
  <si>
    <t>LOS RECURSOS PROPIOS SON REALIZADOS EN BIENES Y SERVICIOS</t>
  </si>
  <si>
    <t xml:space="preserve">SA </t>
  </si>
  <si>
    <t xml:space="preserve">FORTALECIMIENTO  DE LA UNIDAD DE ATENCION Y ORIENTACIÓN  A POBLACION DESPLAZADA </t>
  </si>
  <si>
    <t>NÚMERO DE FAMILIAS ATENDIDAS Y ORIENTADAS</t>
  </si>
  <si>
    <t>ACOMPAÑAR Y ORINETAR A LAS FAMILIAS EN SITUACIÓN DE DESPLAZAMIENTO EN TODA LA RUTA DE ATENCIÓN QUE PERMITA UN GOCE EFECTIVO DE DERECHOS</t>
  </si>
  <si>
    <t>ATENCIÓN A 1100 FAMILIAS  MES EN SITUACIÓN DE DESPLAZAMIENTO</t>
  </si>
  <si>
    <t>NÚMERO DE FAMILIAS ATENDIDAS/MES</t>
  </si>
  <si>
    <t>Sec.TILSON ROBLEDO/JHON WALTER URANGO PALACIO</t>
  </si>
  <si>
    <t>ESTA ATENCIÓN RECOGE TODA LA RUTA DE INTEGRALIDAD Y ARTICULACIÓN CON OTRAS ENTIDADES DEL ORDEN MUNICIPAL, REGIONAL Y NACIONAL</t>
  </si>
  <si>
    <t xml:space="preserve">IMPLEMENTAR EN EL MUNICIPIO DE TURBO LA COORDINACION  PARA EL FOMENTO DEL TURISMO </t>
  </si>
  <si>
    <r>
      <rPr>
        <b/>
        <sz val="9"/>
        <rFont val="Arial"/>
        <family val="2"/>
      </rPr>
      <t>1.</t>
    </r>
    <r>
      <rPr>
        <sz val="9"/>
        <rFont val="Arial"/>
        <family val="2"/>
      </rPr>
      <t xml:space="preserve">GESTIONAR ANTE LA GOBERNACION  DE ANTIOQUIA (SEC. PRODUCTIVIDAD Y COMPETITIVIDAD) LOS RECURSOS NECESARIOS PARA CONSTRUIR EL PLAN DE DESRROLLO TURISTICO DE TURBO. </t>
    </r>
    <r>
      <rPr>
        <b/>
        <sz val="9"/>
        <rFont val="Arial"/>
        <family val="2"/>
      </rPr>
      <t xml:space="preserve">2. </t>
    </r>
    <r>
      <rPr>
        <sz val="9"/>
        <rFont val="Arial"/>
        <family val="2"/>
      </rPr>
      <t xml:space="preserve">REALIZAR UN DIAGNOSTICO REAL Y ACTUALIZADO SOBRE LOS PRESTADORES DE SERVICIOS COMPLEMENTARIOS EN EL SECTOR TURISTICO DEL MUNICIPIO DE TURBO. </t>
    </r>
    <r>
      <rPr>
        <b/>
        <sz val="9"/>
        <rFont val="Arial"/>
        <family val="2"/>
      </rPr>
      <t xml:space="preserve">3. </t>
    </r>
    <r>
      <rPr>
        <sz val="9"/>
        <rFont val="Arial"/>
        <family val="2"/>
      </rPr>
      <t>GESTIONAR ANTE EL SENA Y GOBANT CAPACITACIONES DIRIGIDAS EXCLUSIVAMENTE A LOS PRESTADORES DE SERVICIOS TURISTICOS EN PROCURA DE MEJORAR EL SERVICIO</t>
    </r>
  </si>
  <si>
    <t>NUMERO PLANES DE NEGOCIOS TURISTICOS FORTALECIDOS Y DINAMIZADOS</t>
  </si>
  <si>
    <t>GENERAL, DESPLAZADOS, INDIGENAS, TURISTA Y AFRODESCENDIENTES</t>
  </si>
  <si>
    <t>TILSON ROBLEDO</t>
  </si>
  <si>
    <t>EN ESTE ASPECTO SE PROPENDRA POR DINAMIZAR ESTRATEGIAS DE DESARROLLONECONOMICO A TRAVES DE UNA ECONOMIA DIFERENTE A LOS METODOS TRADICIONALES Y ES EN LAS DIFRENTES MANIFESTACIONES DEL TURISMO EN DONDE PODREMOS VER ESA OPCIÓN PARA EL ENTE MUNICIPAL</t>
  </si>
  <si>
    <t>DIOBER BLANCO AGAMEZ</t>
  </si>
  <si>
    <t>71 987749</t>
  </si>
  <si>
    <t>SA</t>
  </si>
  <si>
    <t>IMPLEMENTACIÓN DE 50 HAS DE AGUACATE INJERTO EN EL MUNICIPIO DE TURBO</t>
  </si>
  <si>
    <t>ESTABLECER  50 HAS DE AGUACATE INJERTO</t>
  </si>
  <si>
    <t>NUEMERO DE HAS DE AGUACATE ESTABLECIDAS/NUMERO DE BENEFICIARIOS</t>
  </si>
  <si>
    <t>SEMBRAR 50 HAS DE AGUACATE</t>
  </si>
  <si>
    <t>DESPLAZADOS Y VULNERABLES</t>
  </si>
  <si>
    <t>ESTE PROYECTO SE FOCALIZARA EN LASA ZONAS DONDE SE TIENE GRANDES REPORTES DE COSECHA DE ESTE RUBRO PRODUCTIVO, CON LA INTENCIÓN DE FORTALECER LAS ACTIVIDADES PRODUCTIVAS DE ESTOS PRODUCTORES Y ASI PODER  PROGRESIVAMENTE ESPECIALIZANDO POR RUBROS PRODUCTIVOS EL SECTOR RURAL DEL MUNICIPIO</t>
  </si>
  <si>
    <t>EDWIN CORDOBA</t>
  </si>
  <si>
    <t>ESTABLECIMIENTO DE 150 HAS DE MAIZ TRADICIONAL EN EL MUNICIPIO DE TURBO</t>
  </si>
  <si>
    <t>ESTABLECER 150 HAS DE MAIZ</t>
  </si>
  <si>
    <t>NÚMERO DE HECTÁREAS DE MAIZ ESTABLECIDAS</t>
  </si>
  <si>
    <t>MONTAJE, SIEMBRA EN CAMPO Y MANTENIMIENTO</t>
  </si>
  <si>
    <t>FECHA DE INICIO: MAYO 20 DE 2012, FECHA DE TERMINACIO:20 DE DICIEMBRE DE 2012</t>
  </si>
  <si>
    <t>CAPACITACION</t>
  </si>
  <si>
    <t>ESTABLECIMIENTO DE  100 HAS DE ARROZ TRADICIONAL  Y ADQUISICIÓN DE MOLINOS PORTATILES EN EL MUNICIPIO DE TURBO</t>
  </si>
  <si>
    <t>ESTABLECER 100 HAS DE ARROZ TRADICIONAL</t>
  </si>
  <si>
    <t>SEMBRAR 100HAS DE ARROZ</t>
  </si>
  <si>
    <t>DESPLAZADOS y VULNERABLES</t>
  </si>
  <si>
    <t>IMPLEMENTACIÓN  DE 50 HAS DE MARACUYA EN ELMUNICIPIO DE TURBO</t>
  </si>
  <si>
    <t>TONELADA DE FRUTA FRESCA COSECHADA</t>
  </si>
  <si>
    <t>TONELADAS PRODUCIDA/HAS/AÑO</t>
  </si>
  <si>
    <t>ADECUACIÓN DE  TERRENOS Y VIVEROS</t>
  </si>
  <si>
    <t>ADECUACIÓN DE  TERRENOS Y MONTAJE DE VIVEROS</t>
  </si>
  <si>
    <t>NUMERO DE VIVEROS ISNTALADOS</t>
  </si>
  <si>
    <t>DESPLAZADO, AFRODESCENDIENTES Y VULNERABLES</t>
  </si>
  <si>
    <t xml:space="preserve">DEBERA CONVERTIRSE EN UNA SALIDA A LA DIVERSIFICACIÓN DE LA DIETA ALIMENTARIA DE ESTE GRUPO POBLACIONAL Y POSIBILITARÁ DE IGUAL FORMA LA TRANSABILIDAD DE LOS EXCEDENTES COSECHADOS </t>
  </si>
  <si>
    <t>NUMERO DE ERAS IMPLEMENTADAS</t>
  </si>
  <si>
    <t>FOMENTO HORTICOLA CON MUJERES CABEZA DE FAMILIA EN EL MUNICIPIO DE TURBO</t>
  </si>
  <si>
    <t>PRODUCTO HORTICOLA COSECHADO</t>
  </si>
  <si>
    <t>NUMERO DE MUJERES CABEZA DE FAMILIA FAVORECIDAS</t>
  </si>
  <si>
    <t>ERAS DE SIEMBRA ESTABLECIDAS</t>
  </si>
  <si>
    <t>PARA EL DESARROLLO DE ESTA INICIATIVA SE BUSCARA UNA ALIANZA ESTRATEGICA CON EL SENA Y ACCION SOCIAL, LO CUAL POSIBILITARÁ LA INCLUSIÓN A LA VIDA PRODUCTIVA DE UN GRUPO IMPORTANTE DE MUJERES CABEZA DE FAMILIA</t>
  </si>
  <si>
    <t>FOMENTO DE ESPECIES MENORES EN EL  MUINICIPIO DE TURBO</t>
  </si>
  <si>
    <t>UNIDADES PRODUCTI VAS  FAMILIARES FORTALECIDAS</t>
  </si>
  <si>
    <t>NUMERO DE FAMILIAS BENEFICIADAS</t>
  </si>
  <si>
    <t>ACOMPAÑAMIENTO CON LA ASESORÍA Y CAPACITACIÓN PARA EL MANTENIMIENTO DE LAS UNIDADES PRODUCTIVAS</t>
  </si>
  <si>
    <t>REALIZAR ACOMPAÑAMIENTO TÉCNICO A LOS USUARIOS DEL PROYECTO</t>
  </si>
  <si>
    <t>NUMERO DE USUARIOS ASESORADOS</t>
  </si>
  <si>
    <t>DESPLAZDOS, AFRODESCENDIENTES Y VULNERABLES</t>
  </si>
  <si>
    <t xml:space="preserve">SERA UNA INICIATIVA QUE  SE GENERARÁ DESDE LA S DIFRERENTES INSTITUCIONES EDUCATIVAS DEL SECTOR RURAL CON PROYECCION A LAS FAMILIAS DE LAS MISMAS COMUNIDADES  DEL MUNICIPIO DE TURBO </t>
  </si>
  <si>
    <t>IMPLEMENTACION DE MEJORAMIENTO GENETICO EN GANADERIA EN EL MUNICIPIO DE TURBO</t>
  </si>
  <si>
    <t>MEJORAMIENTO DE UNIDADES PRODUCTIVAS GANDERAS</t>
  </si>
  <si>
    <t>NUEMRO DE SEMOVIENTES MEJORADOS GENETICAMENTE</t>
  </si>
  <si>
    <t>REALIZACIÓN DE JORNADAS DE ENSIMINACIÓN ARTIFICIAL EN PEQUEÑOS PRODUCTORES GANADEROS</t>
  </si>
  <si>
    <t>MEJORARA GENETICAMENTE SEMOVIENTES EN 10 UNIDADES PRODUCTIVAS GANADERAS</t>
  </si>
  <si>
    <t>NUEMERO DE SMOVIENTES MEJORADOS</t>
  </si>
  <si>
    <t>ESTE PROGRAMA ESTARA DIRIGIDO UNICA Y EXCLUSIVAMENTE A PEQUEÑOS Y MEDIANOS PRODUCTORES GANADEROS DEL MUNICIPIO DE TURBO</t>
  </si>
  <si>
    <t>IMPLEMENTACION DE JORNADAS INTEGRALES DE PROTECCION,SANIDAD E INOCUIDAD ANIMAL EN EL MUNICIPIO DE TURBO</t>
  </si>
  <si>
    <t>PREVEER, ATENDER Y MITIGAR EMERGENCIAS SANITARIAS EN LA LOCALIDAD DE TURBO</t>
  </si>
  <si>
    <t>SELECCIÓN DE USUARIOS</t>
  </si>
  <si>
    <t>SELECCIONAR SITIOS DE TRABAJO</t>
  </si>
  <si>
    <t>NUMERO DE VEREDAS ATENDIDAS</t>
  </si>
  <si>
    <t>EN ESTE CASO SE BUSCARA LA MANERA DE CONSOLIDAR UN CONVENIO CON LAS UNIVERSIDAD CON PRESENCIA EN TURBO Y QUE TENGAN PROGRAMAS A FINES CON EL SECTOR PECUARIO</t>
  </si>
  <si>
    <t xml:space="preserve">CAPACITAR EN EL MONTAJE Y DESARROLLO DE LA UNIDAD PRODUCTIVA </t>
  </si>
  <si>
    <t>NÚMERO DE TALLERES REALIZADOS</t>
  </si>
  <si>
    <t>JHON WALTER URANGO PALACIOS</t>
  </si>
  <si>
    <t>ADQUISICIÓN DE CUATRO UNIDADES ECONOMICAS DE PESCA ARTESANAL, EN EL  MARCO DE  LAS BUENAS PRACTICAS PESQUERAS EN EL MUNICIPIO DE TURBO</t>
  </si>
  <si>
    <t>MEJORAR EN 500 KG/MES LAS CAPTURAS DE LOS PESCADORES ARTESANALES BENEFICIADOS</t>
  </si>
  <si>
    <t>NUMERO DE PESCADORES  BENEFICIADOS</t>
  </si>
  <si>
    <t>CAPACITAR EN BUENAS PRACTICAS PESQUERAS A 16 FAMILIAS DE PESCADORES ARTESANALES DEL MUNICIPIO DE TURBO</t>
  </si>
  <si>
    <t>NUMERO DE FAMILIAS/NUMERO  UNIDADES ENTREGADAS</t>
  </si>
  <si>
    <t>SE  TRABAJARA CON GRUPOS ORGANIZADOS DE PESCADORES ARTESANALES</t>
  </si>
  <si>
    <t>ADQUISICIÓN DE KITS  DE SEGURIDAD MARITIMAPARA PESCADORES ARTESANALES DEL MUNICIPIO DE TURBO</t>
  </si>
  <si>
    <t>MEJORAR EN UN 70% LAS CONDICIONES DE SEGURIDAD MARITIMA DE LOS PESCADORES ARTESNALES DELMUNICIPIO DE TURBO</t>
  </si>
  <si>
    <t>NUEMERO DE ASOCIACIONES BENEFICIADAS</t>
  </si>
  <si>
    <t>CAPACITAR A INTEGRANTES DE 15 ASOCIACIONES EN SEGURIDAD MARITIMA</t>
  </si>
  <si>
    <t>NUMERO DE TALLERES REALIZADOS</t>
  </si>
  <si>
    <t>ESTOS RECURSOS SE GESTIONARAN A TRAVÉS DE LAGERENCIA DE PESCA Y ACUICULTURA DEL MINISTERIOS DEAGRICULTURA, ESPECIFICAMENTE  DESDE EL PROGRAMA NODOS DE PESCA</t>
  </si>
  <si>
    <t>ESTABLECIMIENTO DE CULTIVOS PSICICOLAS CON POBLACION DESPLZADA Y VULNERABLES EN EL MUNICIPIO DE TURBO</t>
  </si>
  <si>
    <t>ESTABLECER Y/O MEJORAR 50 UNIDADES PRODUCTIVAS PSICICOLAS EN EL MUNICIPIO DE TURBO</t>
  </si>
  <si>
    <t>KILKOGRAMO DE CARNE FRESCA DE PESCADO COSECHADA/NUMERO DE ESTANQUES ESTABLECIDOS Y/O MEJORADOS</t>
  </si>
  <si>
    <t>SELECCIONAR SITIOS DE TRABAJO DE ACUERDO A LA VOCACIÓN Y CONDIONES AGROAMBIENTALES DE LAS DIFERENTES ZONAS DEL MUNICIPIO DE TURBO</t>
  </si>
  <si>
    <t>NUMERO DE VEREDAS Y CORREGIMIENTOS ATENDIDOS</t>
  </si>
  <si>
    <t xml:space="preserve">DESPLAZDOS </t>
  </si>
  <si>
    <t>ESTOS RECURSO SE GESTIONARAN ATRAVES DEL DAPARD Y ACCIÓN SOCIAL, EN LO POSIBLE SE BUSCARA TRABAJAR CON ASOCIACIONES LEGALMENTE CONSTITUIDAS</t>
  </si>
  <si>
    <t>IMPLEMENTACION DE PROCESOS DE TITULACION Y LEGALIZACIÓN DE TERRENOS BALDIOS EN EL MUNICIPIO DE TURBO</t>
  </si>
  <si>
    <t>2000 PREDIOS LEGALIZADOS Y TITULADOS</t>
  </si>
  <si>
    <t>NÚMERO DE FAMILIAS CON PREDIOS TITULADOS POR EL INCODER Y LA UNIDAD NACIONAL DE TIERRAS UNAT</t>
  </si>
  <si>
    <t>LEGALIZAR Y TITULAR 2000 PREDIOS</t>
  </si>
  <si>
    <t>NÚMERO DE PREDIOS LEGALIZADOS Y TITULADOS</t>
  </si>
  <si>
    <t>DESPLAZADO, AFORDESCENDIENTE Y VULNERABLE</t>
  </si>
  <si>
    <t>EN LA VIGENCIA INMEDIATAMENTE ANTERIOR EL INCODER MANIFESTO LA INTENCIÓN DE CELEBRAR UN CONVENIO QUE PERMITIESE LA CONTRATACIÓN DE LOS ESTUDIOS TOPOGRAFICOS DE LAS SOLICITUDES YA RECEPCIONADAS EN MEDELLIN, SOLO FALTA QUE SE ACTUALICEN LAS CONVERSACIONES CON EL NUEVO ALCALDE Y DEFINIR QUE SE PUEDE HACER EN ESTA SENTIDO</t>
  </si>
  <si>
    <t>PROGRAMA Fortalecimiento a los procesos de prevencion, mitigacion, correccion y compensacion de los impactos ambientales generados por las practicas agropecuarioas, industriales y turisticas</t>
  </si>
  <si>
    <t>IMPLEMENTACION Y DINAMIZACIÓN DEL PLAN DE GESTION INTEGRAL DE RESIDUOS SOLIDOS -PGIRS- EN EN MUNICIPIO  DE TURBO</t>
  </si>
  <si>
    <t>DESARROLLAR EN EL MARCO DE LA POLITICA PUBLICA MUNICIPAL EL MANEJO ADECUADO DE LOS RESIDUOS SOLIDOS</t>
  </si>
  <si>
    <t>NUMERO DE CLUBES AMBIENTALES  FORTALECIDOS</t>
  </si>
  <si>
    <t>GENERAR DINAMICAS DE EDUCACIÓN AMBIENTAL EN 7 BARRIOS DEL MUNICIPIO DE TURBO</t>
  </si>
  <si>
    <t>NUMERO DE LIDERES SENSIBILIZADOS</t>
  </si>
  <si>
    <t>GENERAL, DESPLAZADA</t>
  </si>
  <si>
    <t>ARTICULACIÓN CON COPRPOURABA Y LOS PRESTADORES DE SERVICIOSA DE ASEO MUNICIPAL</t>
  </si>
  <si>
    <t>IMPLEMENTACION DE REFORESTACIÓN PROTECTORA-PRODUCTORA EN ECOSISTEMAS ESTRATEGICOS Y CUENCAS HIDROGRAFICAS DEL MUNICIPIO DE TURBO</t>
  </si>
  <si>
    <t>ESTABLECER HAS EN AREAS DEGRADAS DE CUENCAS HIDROGRAFICAS</t>
  </si>
  <si>
    <t>NUMERO DE HAS ESTABLECIDAS/HECTAREAS   DEGRADAS</t>
  </si>
  <si>
    <t>SELECCIÓN Y PRIORIZACIÓN DE CUENCAS A INTERVENIR</t>
  </si>
  <si>
    <t>INTERVENIR 4 CUENCAS</t>
  </si>
  <si>
    <t>NUEMERO DE HECTAREAS ESTABLECIDAS/NUMERO DE AREAS DEGRADADAS</t>
  </si>
  <si>
    <t>96.7</t>
  </si>
  <si>
    <t>SA 11-2010</t>
  </si>
  <si>
    <t>APLICACIÓN DE LOS APORTES DEA CORPOURABA  POR PAGO DE LA TASA RETRIBUTIVA: PROTECCIÓN, RECUPERACIÓN Y CONSERVACIÓN DE ZONAS DE NACIMIENTO DE AGUA, LAS ZONAS DE RECARGA DE ACUÍFEROS, LOS HUMEDALES, CUENCAS Y MICRO CUENCAS HIDROGRÁFICAS QUE SURTEN LOS ACUEDUCTOS Y OTROS RESERVORIOS</t>
  </si>
  <si>
    <t>ADQUIRIR 10 HECTÁREAS DE ÁREAS A PROTEGER</t>
  </si>
  <si>
    <t>FECHA DE INCIO: MAYO4. FECHA FINALIZACION: DICIEMBRE 4 DE 2011</t>
  </si>
  <si>
    <t>CODIGO</t>
  </si>
  <si>
    <t>IMPLEMENTACION DE VIVERO MUNICIPAL PARA LA PROPAGACION DE  MATERIAL VEGETAL FORESTAL, ORNAMENTAL Y PROTECTOR-PRODUCTOR EN EL MUNCIPIO DE TURBO</t>
  </si>
  <si>
    <t xml:space="preserve">PRODUCCIÓN DE 50.000 PLANTULAS PARA  REFORESTACION CON ESPECIES NATIVAS, ORNAMENTALES Y/O PROCESOS DE CONSERVACION EN EL MUNICIPIO DE TURBO </t>
  </si>
  <si>
    <t>NÚMERO DE HECTÁREAS REFORESTADAS Y/O RECUPERADAS</t>
  </si>
  <si>
    <t>CONSERVACIÓN DEL ECOSISTEMAS NATURALES, SEGUIMIENTO Y RESTAURACION DE PLANTACIONES FORESTALES, MANTENIMIENTO, MONITOREO DE LAS ÁREAS INTERVENIDAS</t>
  </si>
  <si>
    <t>200 HAS INTERVENIDAS</t>
  </si>
  <si>
    <t>EN ELMARCO DE ESTA PROPUESTA SE EMPRENDERA LAINICIATIVA DE RECUPERAR ESPECIES NATIVAS EN PELIGRO DE EXTINCIÓN</t>
  </si>
  <si>
    <t>ADQUICIÓN DE 50 HAS DE NACIMIENTO DE AGUAS QUE ABASTEZCAN ACUEDUCTOS VEREDALES</t>
  </si>
  <si>
    <t>NUMERO DE HAS ADQUIRIDAS</t>
  </si>
  <si>
    <t>ACTUAQLIZACIÓN DE DIAGNOSTICO</t>
  </si>
  <si>
    <t>LEVANTAR INFORMACIÓNQUE BRINDE CRITERIOS DE PRIORIZACIÓN PARA ADQUIRIR AREAS DE INTERES HIDRICO EN EL MUNICIPIO</t>
  </si>
  <si>
    <t>NUMERO DE  AREAS PRIORIZDAS</t>
  </si>
  <si>
    <t>ES NECESARIO HACER LA GESTION ANTE LA SECRETARIA DE AHACEINAD E INICIAR TRAMITES TENDIENTES A DINAMIZAR EL FONDO DE COMPENSACION AMBIENTAL MUNICIPAL</t>
  </si>
  <si>
    <t>IA-01</t>
  </si>
  <si>
    <t>LIMPIEZA, RECTIFICACION Y RECABA DE CAÑOS Y QUEBRADAS EN EL MUNICIPIO DE TURBO</t>
  </si>
  <si>
    <t>KILOMETROS DE CAÑOS Y QUEBRADAS RECTIFICADOS, LIMPIOS Y RECAVADOS</t>
  </si>
  <si>
    <t>FORMULACION Y REDICACION DEL PROYECTO EN EL BPPIM</t>
  </si>
  <si>
    <t>LIMPIEZA DE CAÑOS</t>
  </si>
  <si>
    <t>SECRETARIO DE OBRAS PUBLICAS</t>
  </si>
  <si>
    <t>IA-08-09</t>
  </si>
  <si>
    <t xml:space="preserve">AMPLIACION Y OPTIMIZACION DEL SISTEMA DE ACUEDUCTO EN LA ZONA URBANA </t>
  </si>
  <si>
    <t>PORCENTAJE DE COBERTURA</t>
  </si>
  <si>
    <t>AMPLIACION DEL SISTEMA DE ACUEDUCTO ZONA URBANA</t>
  </si>
  <si>
    <t xml:space="preserve">AMPLIACION Y OPTIMIZACION DEL SISTEMA DE ALCANTARILLADO EN LA ZONA URBANA </t>
  </si>
  <si>
    <t>AMPLIACION DEL SISTEMA DE ALCANTARILLADO ZONA URBANA</t>
  </si>
  <si>
    <t>SECRTETARIA DE OBRAS PUBLICAS/AGUAS DE URABA</t>
  </si>
  <si>
    <t>FORMULACION DE PLANES MAESTROS DE ALCANTARILLADO PARA LOS CORREGIMIENTOS DE EL TRES, CURRULAO, RIOGRANDE Y NUEVA COLONIA</t>
  </si>
  <si>
    <t>PLANES MAESTROS FORMULADOS</t>
  </si>
  <si>
    <t>FORMULACION, GESTION, EJECUCION PLAN MAESTRO DE ALCANTARILLADO RURALES</t>
  </si>
  <si>
    <t>SECRETARIA DE OBRAS PUBLICAS</t>
  </si>
  <si>
    <t>MANTENIMIENTO DE LOS SISTEMAS DE ACUEDUCTO Y ALCANTARILLADO RURAL EN EL MUNICIPIO DE TURBO</t>
  </si>
  <si>
    <t>MANTENIMIENTOS REALIZAADOS</t>
  </si>
  <si>
    <t xml:space="preserve">MANTENIMIENTO DE ACUEDUCTO </t>
  </si>
  <si>
    <t>FORTALECIMEINTO A LA ACTIVIDAD  TURISTICA ENEL MUNICIPIO DE TURBO</t>
  </si>
  <si>
    <t>MC-01-02</t>
  </si>
  <si>
    <t>PAVIMENTACION, SEÑALIZAACION Y SEMAFORIZACION DE 4 KILOMETROS DE VIAS URBANAS</t>
  </si>
  <si>
    <t>KILOMETROS DE VIAS PAVIMENTADO, SEÑALIZADO Y SEMAFORIZADO EN LA ZONA DE URBANA</t>
  </si>
  <si>
    <t>PAVIMENTACION Y SEÑALIZACION</t>
  </si>
  <si>
    <t>MANTENIMIENTO Y RECUPERACION DE VIAS URBANAS EN EL MUNICIPIO DE TURBO</t>
  </si>
  <si>
    <t>KILOMETRO DE VIAS AFIRMADOS Y CONFORRMADOS</t>
  </si>
  <si>
    <t xml:space="preserve">MANTENIMIENTO VIAS URBANAS </t>
  </si>
  <si>
    <t>MANTENIMIENTO Y RECUPERACION DE VIAS RURALESEN EL MUNICIPIO DE TURBO</t>
  </si>
  <si>
    <t xml:space="preserve">MANTENIMIENTO VIAS RURALES </t>
  </si>
  <si>
    <t>ESTUDIOS E IMPLEMENTACION DEL SISTEMA DE VALORIZACION EN EL MUNICIPIO DE TURBO</t>
  </si>
  <si>
    <t>ESTUDIO DE VALORIZACION PRESENTADOS</t>
  </si>
  <si>
    <t>ESTUDIOS DE VALORIZACION</t>
  </si>
  <si>
    <t>ESTUDIOS Y DISEÑOS DEL CENTRO ADMINISTRATIVO MUNICIPAL - CADMA</t>
  </si>
  <si>
    <t>EM - 01</t>
  </si>
  <si>
    <t>ESTUDIO Y DISEÑO DEL CADMA ENTREGADOS</t>
  </si>
  <si>
    <t xml:space="preserve">ESTUDIOS, DISEÑOS </t>
  </si>
  <si>
    <t>IA - 06</t>
  </si>
  <si>
    <t>AMPLIACION DE COBERTURA DE ELECTRIFICACION RURAL</t>
  </si>
  <si>
    <t>VIVIENDAS RURALES ELECTRIFICADAS</t>
  </si>
  <si>
    <t>VIVIENDAS</t>
  </si>
  <si>
    <t>SECTOR: PARTICIPACIÓN Y ASOCIATIVIDAD</t>
  </si>
  <si>
    <t>PLAN DE DESARROLLO TRIBUTASRIO</t>
  </si>
  <si>
    <t>AUMENTAR LOS ICLD EN 50%</t>
  </si>
  <si>
    <t>PORCENTAJE DE ICLD</t>
  </si>
  <si>
    <t>FISCALIZACION TRIBUTARIA</t>
  </si>
  <si>
    <t>FISCALIZAR: EL IMPUESTO DE INDUSTRIA Y CCIO, IMPUESTO PREDIAL Y SOBRETASA A LA GASOLINA</t>
  </si>
  <si>
    <t>NÚMERO DE CONTRIBUYENTES FISCALIZADOS</t>
  </si>
  <si>
    <t>COBROS COACTIVOS</t>
  </si>
  <si>
    <t>ADELANTARLE PROCESOS COACTIVOS A EL 25% DE LOS CONTRIBUYENTES MOROSOS</t>
  </si>
  <si>
    <t>NÚMERO DE CONTRIBUYENTES NOTIFICADOS</t>
  </si>
  <si>
    <t>CENSOS TRIBUTARIOS</t>
  </si>
  <si>
    <t>REALIZAR  2 CENSOS DE INDUSTRIA Y COMERCIO EN EL AREA URBANA Y CENTROS POBLADOS</t>
  </si>
  <si>
    <t>NÚMERO DE INFORMES DE INTERVENTORÍA ENTREGADOS</t>
  </si>
  <si>
    <t>SECRETARIO DE HACIENDA</t>
  </si>
  <si>
    <t>SP 12</t>
  </si>
  <si>
    <t>MODERNIZACION DE LA SECRETARIA DE HACIENDA</t>
  </si>
  <si>
    <t>MODERNIZARAR EN UN 30% LA SECRETARIA DE HACIENDA</t>
  </si>
  <si>
    <t>NÚMERO DE DOCUMENTOS ELABORADOS</t>
  </si>
  <si>
    <t>ELABORACIÓN DEL ESTUDIO</t>
  </si>
  <si>
    <t>DOCUMENTO ELABORADO</t>
  </si>
  <si>
    <t>NÚMERO DE DOCUMENTOS ENTREGADOS</t>
  </si>
  <si>
    <t>ACTUALIZACIÓN CATASTRAL RURAL MUNICIPIO DE TURBO</t>
  </si>
  <si>
    <t xml:space="preserve"> 19.569 PREDIOS RURALES ACTUALIZADOS</t>
  </si>
  <si>
    <t>NÚMERO DE PREDIOS ACTUALIZADOS</t>
  </si>
  <si>
    <t xml:space="preserve">ACTUALIZACIÓN PREDIAL </t>
  </si>
  <si>
    <t>ACTUALIZAR 5871 PREDIOS</t>
  </si>
  <si>
    <t>INTERVENTORÍA</t>
  </si>
  <si>
    <t>REALIZAR SEGUIMIENTO A LA ACTUALIZACIÓN DE 13000 PREDIOS</t>
  </si>
  <si>
    <t>DOTACIÒN Y SUMINISTRO AL CENTRO CARCELARIO REGIONAL</t>
  </si>
  <si>
    <t>APOYO AL CENTRO CARCELARIO REGIONAL</t>
  </si>
  <si>
    <t>NUMERO DE INTERNOS ATENDIDOS</t>
  </si>
  <si>
    <t xml:space="preserve">APOYO A LA MOVILIDAD DE LA FUERZA PUBLICA Y MILITARES </t>
  </si>
  <si>
    <t>GARANTIZAR EL DEZPLAZAMIENTO DE LAS FUERZAS PUBLICAS Y MILITARES</t>
  </si>
  <si>
    <t>COMUNIDAD EN GENERAL</t>
  </si>
  <si>
    <t xml:space="preserve">                      SEC DE GOBIERNO Y GESTION ADMINISTRATIVA</t>
  </si>
  <si>
    <t>CUMPLIMIENTO AL FALLO. MONUMENTO AL CORREGIMIENTO PUEBLO BELLO</t>
  </si>
  <si>
    <t>CUMPLIMIENTO A FALLO</t>
  </si>
  <si>
    <t>General</t>
  </si>
  <si>
    <t>SG-  02-2011</t>
  </si>
  <si>
    <t>PROGRAMA SOBRE LA  DROGADICCION,  SEXUALIODAD Y PLAN DESARME EN LOS COLEGIOS</t>
  </si>
  <si>
    <t>Fortalecer la seguridad en las intituciones educativas del municipio de turbo</t>
  </si>
  <si>
    <t>CANTIDAD DE ACTIVIDADES</t>
  </si>
  <si>
    <t>garantizar la seguridad de los jovenes dentro de los planteles educativos</t>
  </si>
  <si>
    <t>capacitaciones, talleres y reflexiones</t>
  </si>
  <si>
    <t>cantidad de instituciones beneficiadas</t>
  </si>
  <si>
    <t>JOVENES</t>
  </si>
  <si>
    <t xml:space="preserve"> SEC DE GOBIERNO Y GESTION ADMINISTRATIVA </t>
  </si>
  <si>
    <t>SG 04-2011</t>
  </si>
  <si>
    <t>APOYO EN UN 100%  POLICIA NACIONAL EN LA ALIMENTACION DE PERSONAS DETENIDAS</t>
  </si>
  <si>
    <t>% PERSONAS ATENDIDAS</t>
  </si>
  <si>
    <t xml:space="preserve"> ALIMENTAR A TODOS AQUELLOS DETENIDOS EN EL COMANDO DE POLICIA DE TURBO</t>
  </si>
  <si>
    <t>Brindar atención integral a los detenidos de la estacion d e PONAL E INPEC de Turbo</t>
  </si>
  <si>
    <t>Numero depersonas atendidas</t>
  </si>
  <si>
    <t>SG- 03 2011</t>
  </si>
  <si>
    <t>ESPACIO PUBLICO - MOTOTAXISMO</t>
  </si>
  <si>
    <t>CONTROLAR LA PROBELMATICA DE MOVILIDAD Y ACCIDENTALIDADEL MUNICIPIO</t>
  </si>
  <si>
    <t>NUMERO DE ACTIVIDADES</t>
  </si>
  <si>
    <t>TODOS</t>
  </si>
  <si>
    <t xml:space="preserve">RECUPERACION DEL ESPACIO PUBLICO      </t>
  </si>
  <si>
    <t xml:space="preserve">RECUPERACION DEL ESPACIO PUBLICO       </t>
  </si>
  <si>
    <t>MANTENIMIENTO DE PARQUES</t>
  </si>
  <si>
    <t>PLAZA MUNICIPAL</t>
  </si>
  <si>
    <t>MEJORAMIENTOD E LA PLAZA MUNICIPAL</t>
  </si>
  <si>
    <t xml:space="preserve">ADQUISICION Y MANTENIMIENTO DE HARDWARE -  PLATAFORMA TECNOLOGICA </t>
  </si>
  <si>
    <t>CANTIDAD DE OFICINAS BENEFICIADAS</t>
  </si>
  <si>
    <t>COMPRA DE EQUIPOS DE COMPUTOS E IMPRESORAS</t>
  </si>
  <si>
    <t>ALCALDIA</t>
  </si>
  <si>
    <t xml:space="preserve"> SEC DE GOBIERNO Y GESTION ADMINISTRATIVA</t>
  </si>
  <si>
    <t>DOTACION DE IMPLEMENTOS DE OFICINAS</t>
  </si>
  <si>
    <t>CANTIDAD DE EQUIPOS COMPRADOS</t>
  </si>
  <si>
    <t>MEJORAMIENTO DE OFICINAS</t>
  </si>
  <si>
    <t>APOYO A LA CASA D ELA JUSTICIA</t>
  </si>
  <si>
    <t>APOYO LOGISTICO</t>
  </si>
  <si>
    <t>APOYO A BOMBEROS</t>
  </si>
  <si>
    <t>MEJORAMIENTO EN LA PRESTACION DEL SERVCIO</t>
  </si>
  <si>
    <t>CREACION DEL COSO MUNICIPAL</t>
  </si>
  <si>
    <t>CONSTRUCCIÒN Y ACONDICIONAMIENTO DEL COSO</t>
  </si>
  <si>
    <t>APOYO AL CESPA: CENTRO ESPECIALIZADO PARA EL ADOLECENTE INFRACTOR Y EL CETRA: CENTRO TRANSITORIO PARA EL ADOLECENTE INFRACTOR</t>
  </si>
  <si>
    <t>CANTIDAD DE ADOLESCENTES BENEFICIADOS</t>
  </si>
  <si>
    <t>DIRECTORA DEL FOVIS MARITZA MURILLO BARRIOS</t>
  </si>
  <si>
    <t>FV15</t>
  </si>
  <si>
    <t>GESTION PARA LA COMPRA DE TIERRAS QUE ABASTECEN ACUEDUCTOS VEREDALES (ARTICULO 111 DE LA LEY 99/93)</t>
  </si>
  <si>
    <t>FORTALECER LOS MECANISMOS PARA LA PREVENCION Y ATENCION DE DESASTRES</t>
  </si>
  <si>
    <t>CAPACITACION Y DOTACION DE COMITES CORREGIMENTALES PARA LA PREVENCION Y TENCION INTEGRAL DE DESASTRES</t>
  </si>
  <si>
    <t>CAPACITAR Y DOTAR 18 COMITES CORREGIMENTALES</t>
  </si>
  <si>
    <t>NUMERO DE COMITES CREADOS Y CAPACITADOS</t>
  </si>
  <si>
    <t>ANDRES FELIPE MATURANA GONZALEZ</t>
  </si>
  <si>
    <t>REVISION Y AJUSTE DEL PLAN INTEGRAL DE PREVENCION Y ATENCION DE DESASTRES</t>
  </si>
  <si>
    <t>REVIZAR Y AJUSTAR EL PLAN INTEGRAL DE PREVENCION Y ATENCION DE DESASTRES DEL MUNICIPIO DE TURBO</t>
  </si>
  <si>
    <t>ESTUDIOS REVISADOS Y AJUSTADOS</t>
  </si>
  <si>
    <t>SP14-2012</t>
  </si>
  <si>
    <t>ENTREGAR SUBSIDIOS A LOS ESTRATOS 1, 2 Y 3 EN LOS SERVICIOS DE ACUEDUCTO ASEO Y ALCANTARILLADO</t>
  </si>
  <si>
    <t>RECURSOS ASIGNADOS A SUBSIDIOS</t>
  </si>
  <si>
    <t>ENTREGA DE SUBSIDIOS A LOS ESTRATOS 1, 2, Y 3 EN EL SERVICIO DE ACUEDUCTO</t>
  </si>
  <si>
    <t xml:space="preserve">SUBSIDIOS ENTREGADOS A LOS ESTRATOS 1, 2 Y 3 EN LOS SERVICIOS DE ACUEDUCTO </t>
  </si>
  <si>
    <t>NUMERO DE SUBSIDIOS ENTREGADOS</t>
  </si>
  <si>
    <t>ENTREGA DE SUBSIDIOS A LOS ESTRATOS 1, 2, Y 3 EN EL SERVICIO DE ALCANTARILLADO</t>
  </si>
  <si>
    <t>SUBSIDIOS ENTREGADOS A LOS ESTRATOS 1, 2 Y 3 EN LOS SERVICIOS DE ALCANTARILLADO</t>
  </si>
  <si>
    <t>ENTREGA DE SUBSIDIOS A LOS ESTRATOS 1, 2, Y 3 EN EL SERVICIO DE ASEO</t>
  </si>
  <si>
    <t xml:space="preserve">SUBSIDIOS ENTREGADOS A LOS ESTRATOS 1, 2 Y 3 EN LOS SERVICIOS DE ASEO </t>
  </si>
  <si>
    <t>SP 01-2012</t>
  </si>
  <si>
    <t>REVISIÓN Y AJUSTE DEL PROYECTO DE ESTRATIFICACIÓN SOCIOECONÓMICA URBANA PARA EL DISTRITO DE TURBO.</t>
  </si>
  <si>
    <t>AJUSTAR Y ACTUALIZAR EL ESTUDIO DE ESTRATIFICACION DEL MUNICIPIO DE TURBO</t>
  </si>
  <si>
    <t>REVIZAR Y AJUSTAR EL ESTUDIO DE ESTRATIFICACION SOCIOECONOMICA DEL MUNICIPIO</t>
  </si>
  <si>
    <t>ESTUDIO DE ESTRATIFICACION ACTUALIZADO</t>
  </si>
  <si>
    <t>142-2012</t>
  </si>
  <si>
    <t>IMPLEMENTACIÓN DE LA NUEVA PLATAFORMA SISBEN NET PARA EL SISBEN</t>
  </si>
  <si>
    <t>IMPLEMENTAR LA NUEVA PLATAFORMA DEL SISBEN SIBENET</t>
  </si>
  <si>
    <t>NUMERO DE PLATAFORMAS IMPLEMENTADAS</t>
  </si>
  <si>
    <t>IMPLEMENTACION DE LA NUEVA PLATAFORMA</t>
  </si>
  <si>
    <t>IMPLEMENTAR EL SISBENET</t>
  </si>
  <si>
    <t>152.881.00</t>
  </si>
  <si>
    <t>CENSO PARA LA ACTUALIZACION DE DATOS DEL SISBEN</t>
  </si>
  <si>
    <t>ACTUALIZAR LA BASE DE DATOS DEL SISBEN</t>
  </si>
  <si>
    <t>NUMERO DE USUARIOS NUEVOS INGRESADOS</t>
  </si>
  <si>
    <t>FORMULACION DEL PLAN DE DESARROLLO 2012-2015</t>
  </si>
  <si>
    <t>FORMULAR EL PLAN DE DESARROLLO 2012-2015</t>
  </si>
  <si>
    <t>NUMERO DOCUMENTOS ELABORADO Y ENTREGADO.</t>
  </si>
  <si>
    <t>DIAGNOSTICO</t>
  </si>
  <si>
    <t>REALIZAR UN DIAGNOSTICO DEL ESTADO ACTUAL DEL MUNICIPIO EN TODOS LOS ASPECTOS</t>
  </si>
  <si>
    <t>DOCUMENTOS ENTREGADOS</t>
  </si>
  <si>
    <t>ELABORACION Y FORMULACION</t>
  </si>
  <si>
    <t>ELABORAR UN PLAN DE DESARROLLO</t>
  </si>
  <si>
    <t>SOCIALIZACION</t>
  </si>
  <si>
    <t>SOCIALIZAR EL DOCUMENTO FINAL DEL PLAN</t>
  </si>
  <si>
    <t>DOCUMENTOS SOCIALIZADOS</t>
  </si>
  <si>
    <t>ACTUALIZACIÓN CATASTRAL RURAL DEL MUNICIPIO  DE TURBO</t>
  </si>
  <si>
    <t>REALIZAR LA ACTUALIZACION CATASTRAL RURAL DEL MUNICIPIO DE TURBO</t>
  </si>
  <si>
    <t>O</t>
  </si>
  <si>
    <t>ACTUALIZACION CATASTRAL RURAL</t>
  </si>
  <si>
    <t>OPTIMIZACION DE LA SEÑALIZACION DE LA RED VIAL URBANA</t>
  </si>
  <si>
    <t>IMPLEMENTACIÓN DEL PROGRAMA MUNICIPAL DE EDUCACIÓN Y SEGURIDAD VIAL PARA MEJORAR LA MOVILIDAD EN EL MUNICIPIO DE TURBO</t>
  </si>
  <si>
    <t>EDUCACIÓN Y SEGURIDAD VIAL PARA MEJORAR LA MOVILIDAD EN EL MUNICIPIO DE TURBO</t>
  </si>
  <si>
    <t>NÚMERO DE CAMPAÑAS REALIZADAS/ PROGRAMADAS</t>
  </si>
  <si>
    <t>GRUPOS CIVICOS DE TRANSITO. CAMPAÑAS Y PROGRAMA MUNICIPAL DE EDUCACIÓN Y SEGURIDAD</t>
  </si>
  <si>
    <t xml:space="preserve">REALIZACIÓN DE 4 CAMPAÑAS, PROGRAMA MPAL DE EDUCACION VIAL </t>
  </si>
  <si>
    <t>NÚMERO DE CAMPAÑAS REALIZADAS/PROGRAMADAS</t>
  </si>
  <si>
    <t>CONVENIO INTERADMINISTRATIVO MPIO-DIRECCION POLICIA DE TRANSITO</t>
  </si>
  <si>
    <t>MEJORAR EL CONTROL DE LA MOVILIDAD EN EL MUNICIPIO DE TURBO A 80%</t>
  </si>
  <si>
    <t>AGENTES DE TRANSITO REQUERIDO/AUTORIZADOS</t>
  </si>
  <si>
    <t>SECRETARIA DE TRANSITO</t>
  </si>
  <si>
    <t>RECURSOS EN PLAN DE PRESUPUESTOS</t>
  </si>
  <si>
    <t>PLAN MPAL DE EDUCACION Y SEGURIDAD VIAL</t>
  </si>
  <si>
    <t>Beneficiar a 128368 personas</t>
  </si>
  <si>
    <t>Discapacitados     Desplazados    Indigenas</t>
  </si>
  <si>
    <t xml:space="preserve">Alirio Sanchez Porras (Secretario de Salud y Bienestar Social) </t>
  </si>
  <si>
    <t xml:space="preserve">Fecha de Iniciación:    Fecha de Terminación: </t>
  </si>
  <si>
    <t>Beneficiar 128368 personas</t>
  </si>
  <si>
    <t xml:space="preserve">Beneficiar 128368 personas </t>
  </si>
  <si>
    <t>Beneficiar 30000 niños</t>
  </si>
  <si>
    <t xml:space="preserve">Beneficiar 30000 niños </t>
  </si>
  <si>
    <t>211-2012</t>
  </si>
  <si>
    <t>SSB 07</t>
  </si>
  <si>
    <t xml:space="preserve">Incrementar en 12,81 % la cobertura al Régimen Subsidiado </t>
  </si>
  <si>
    <t>Realizar convocatorias masivas dirigida a la población que no esta afiliada a ningún Régimen de Salud para realizar la asignación de nuevos cupos al Régimen Subsidiado</t>
  </si>
  <si>
    <t>Relizar afiliaciones al Regimen Subsidiado de 16.441 personas nevas por cupos asignados por el Ministerio de salud.</t>
  </si>
  <si>
    <t>Discapacitados       Desplazados                                   Indigenas</t>
  </si>
  <si>
    <t xml:space="preserve">944    10535    1230 </t>
  </si>
  <si>
    <t xml:space="preserve">Alirio Sanchez Porras (Secretario de Salud y Bienestar Social)         Lucy Blandón Sanchez (Coordinadora de Aseguramiento)                           </t>
  </si>
  <si>
    <t>71983521 - 39305758</t>
  </si>
  <si>
    <t>SSB 01</t>
  </si>
  <si>
    <t>Garantizar la atención  de servicios de salud de primer nivel  a la población pobre no asegurada</t>
  </si>
  <si>
    <t>Suscribir convenio para brindar a  28.000 personas pobres no aseguradas  servicios de salud</t>
  </si>
  <si>
    <t>71983521 - 39305759</t>
  </si>
  <si>
    <t>Sensibilizar  a la poblacion beneficiria del SGSSS sobre los DEBERES Y DERECHOS</t>
  </si>
  <si>
    <t xml:space="preserve">Capacitar a toda la poblacion afiliada a las diferentes EPSS </t>
  </si>
  <si>
    <t>Usuarios capacitados</t>
  </si>
  <si>
    <t>Poblacion General</t>
  </si>
  <si>
    <t xml:space="preserve">Alirio Sanchez Porras (Secretario de Salud y Bienestar Social)         Lucy Blandón Sanchez (Coordinadora de Aseguramiento)                                                </t>
  </si>
  <si>
    <t>71983521 - 39305760</t>
  </si>
  <si>
    <t>Beneficiar a los 89.719 usuarios afiliados para garantizar la continuidad y nuevas afiliaciones con las EPS</t>
  </si>
  <si>
    <t xml:space="preserve">Alirio Sanchez Porras (Secretario de Salud y Bienestar Social)         Lucy Blandón Sanchez  (Coordinadora de Aseguramiento)                         </t>
  </si>
  <si>
    <t>71983521 - 39305761</t>
  </si>
  <si>
    <t>SSB</t>
  </si>
  <si>
    <t>MEJORAMIENTO DE LA ACCESIBILIDAD A LOS SERVICIOS DE SALUD</t>
  </si>
  <si>
    <t>Garantizar que toda la poblacion afiliada al Regimen Subsidiado y poblacion vinculada que demande servicios sea atendida oportunamente</t>
  </si>
  <si>
    <t>Porcentaje de poblacion atendidad</t>
  </si>
  <si>
    <t>Verificar la oportunidad de la atención en salud</t>
  </si>
  <si>
    <t xml:space="preserve">Mejorar la asignacion de citas a los usuarios que demandan servicios en la E.S.E </t>
  </si>
  <si>
    <t>71983521 - 39305762</t>
  </si>
  <si>
    <t>MEJORAMIENTO DE LA CALIDAD EN LA ATENCIÓN EN SALUD</t>
  </si>
  <si>
    <t xml:space="preserve">Elevar el nivel en la calidad de atencion de la E.S.E  prestada a la poblacion </t>
  </si>
  <si>
    <t>Verificar la satisfacción del usuario</t>
  </si>
  <si>
    <t>Realizar actividades de evaluación y seguimiento mediante encuestas de satisfaccion a los usuarios</t>
  </si>
  <si>
    <t>71983521 - 39305763</t>
  </si>
  <si>
    <t>Ana Mercedes Hernández Pérez  (Secretaria de Salud y Bienestar Social)                           Iris del Carmen Córdoba Mena (Coordinadora de Programa del Adulto Mayor)</t>
  </si>
  <si>
    <t>39300057                                 26261483</t>
  </si>
  <si>
    <t>39300057                                 26261484</t>
  </si>
  <si>
    <t>39300057                                 26261485</t>
  </si>
  <si>
    <t>39300057                                 26261486</t>
  </si>
  <si>
    <t xml:space="preserve">Beneficiar 700 adultos mayores mediante la ejecución de la capadel total de actividades programadas </t>
  </si>
  <si>
    <t>39300057                                 26261487</t>
  </si>
  <si>
    <t>39300057                                 26261488</t>
  </si>
  <si>
    <t>39300057                                 26261489</t>
  </si>
  <si>
    <t>39300057                                 26261490</t>
  </si>
  <si>
    <t>39300057                                 26261491</t>
  </si>
  <si>
    <t>39300057                                 26261492</t>
  </si>
  <si>
    <t>39300057                                 26261493</t>
  </si>
  <si>
    <t xml:space="preserve">Ana Mercedes Hernández Pérez  (Secretaria de Salud y Bienestar Social) Yarelis Lara Beltrán                                    </t>
  </si>
  <si>
    <t xml:space="preserve">                        39300057                           309315153</t>
  </si>
  <si>
    <t xml:space="preserve">                        39300057                           309315154</t>
  </si>
  <si>
    <t xml:space="preserve">                        39300057                           309315155</t>
  </si>
  <si>
    <t xml:space="preserve">                        39300057                           309315156</t>
  </si>
  <si>
    <t xml:space="preserve">                        39300057                           309315157</t>
  </si>
  <si>
    <t>Campañas de información y sensibilización</t>
  </si>
  <si>
    <t xml:space="preserve">                        39300057                           309315158</t>
  </si>
  <si>
    <t xml:space="preserve">                        39300057                           309315159</t>
  </si>
  <si>
    <t xml:space="preserve">                        39300057                           309315160</t>
  </si>
  <si>
    <t xml:space="preserve">                        39300057                           309315161</t>
  </si>
  <si>
    <t>SS. 04</t>
  </si>
  <si>
    <t>Campaña de promoción de los mecanismos de participación ciudadana y participación  juvenil</t>
  </si>
  <si>
    <t>Generar condiciones políticas e institucionales para potenciar la participación social, política y cultural de la juventud en la construcción del tejido social.</t>
  </si>
  <si>
    <t xml:space="preserve">eleccion del consejo municipal de juventud </t>
  </si>
  <si>
    <t>conformar el consejo municipal de juventud</t>
  </si>
  <si>
    <t>17 jovenes conformando en  consejo municipal de juventud</t>
  </si>
  <si>
    <t xml:space="preserve"> (Secretaria de Salud y Bienestar Social) </t>
  </si>
  <si>
    <t>OTROS ICBF</t>
  </si>
  <si>
    <t xml:space="preserve">semana d la juventud </t>
  </si>
  <si>
    <t>beneficiar 5000 jovenes a traves de actividades ludico recreativas y formativa en valores.</t>
  </si>
  <si>
    <t xml:space="preserve">jovenes participan del goze y el disfrute de la semana de la juventud y ponen en practica los valores para el reconociemiento del otro "yo", el sujeto           </t>
  </si>
  <si>
    <t>Promoción de los derechos humanos</t>
  </si>
  <si>
    <t xml:space="preserve">Beneficiar 5000 jóvenes del municipio campañas de pedagogia y promocion de los derechos humanos </t>
  </si>
  <si>
    <t>los jovenes re-conocen sus derechos y deberes</t>
  </si>
  <si>
    <t>10'000.000</t>
  </si>
  <si>
    <t xml:space="preserve">  (Secretaria de Salud y Bienestar Social) </t>
  </si>
  <si>
    <t xml:space="preserve">red de emprendimiento </t>
  </si>
  <si>
    <t>Realizar 1 Diplomado en emprendiemiento Formulación y Gestión de Proyectos</t>
  </si>
  <si>
    <t xml:space="preserve">se forman 4 microempresas y por lo menos 5 formas asociativas de los jovens del municipio de turbo.        </t>
  </si>
  <si>
    <t xml:space="preserve">Red institucional para el desarrollo de la democracia y la cohesión social </t>
  </si>
  <si>
    <t xml:space="preserve"> Promover en las instituciones educativas  el interés por los principios y valores esenciales para la  convivencia en democracia, sus  derechos, garantías y deberes como jóvenes y ciudadanos del contexto.
 </t>
  </si>
  <si>
    <t xml:space="preserve">•se generar cambios significativos en la actuación y relación de las y los  diferentes actores de la Comunidad Educativa con su entorno social, que conduzca a la transformación de las Instituciones Educativas en “Espacios Comunitarios de Paz”.               </t>
  </si>
  <si>
    <t xml:space="preserve"> se fortalece el dialogo intercultural entre las zonas urbanas y rurales del municipio de turbo </t>
  </si>
  <si>
    <t xml:space="preserve">salud para todas y todos                                                     </t>
  </si>
  <si>
    <t xml:space="preserve">•Disminuir en 50% el índice de consumo de sustancias psicoactivas (SPA).
Concientizar a 2.000 jóvenes sobre la importancia de la salud física y mental.
</t>
  </si>
  <si>
    <t xml:space="preserve">  jovenes con un estilo de vida saludable</t>
  </si>
  <si>
    <t xml:space="preserve">campeonato de futbol por la paz </t>
  </si>
  <si>
    <t xml:space="preserve">Beneficiar 1000 jóvenes mediante la implementación de torneos deportivos que propicien la sana convivencia </t>
  </si>
  <si>
    <t>resolucion de conflictos a traves de torneo inter barrios</t>
  </si>
  <si>
    <t>proyeccion y fortalecimiento de los artistas del municipio</t>
  </si>
  <si>
    <t>fortalecer los procesos de 100 artistas del municipio de turbo</t>
  </si>
  <si>
    <t>jovenes mejorando su calidad y su producto cultural para ntrar en la competencia del mercado</t>
  </si>
  <si>
    <t>50'000</t>
  </si>
  <si>
    <t>6'000</t>
  </si>
  <si>
    <t>20'000</t>
  </si>
  <si>
    <t>10'000</t>
  </si>
  <si>
    <t>SSB 03</t>
  </si>
  <si>
    <t xml:space="preserve">Ana Mercedes Hernández Pérez  (Secretaria de Salud y Bienestar Social) Virginia Hurtado                        </t>
  </si>
  <si>
    <t xml:space="preserve">                        39300057                         3146263261</t>
  </si>
  <si>
    <t>SSB08</t>
  </si>
  <si>
    <t>Realizar contratación para el suministros de los alimentos y víveres para garantizar el funcionamiento de los comedores comunitarios</t>
  </si>
  <si>
    <t>Realizar la contratación para 8 comedores comunitarios para suministrarle los alimentos y víveres para garantizar el funcionamiento de ellos</t>
  </si>
  <si>
    <t xml:space="preserve">Comedores comunitarios adecuados </t>
  </si>
  <si>
    <t xml:space="preserve">Ana Mercedes Hernández Pérez  (Secretaria de Salud y Bienestar Social) </t>
  </si>
  <si>
    <t xml:space="preserve">El recurso proviene del programa mundial de alimentos transferido por SGP libre destinación. Realizar diagnósticos de los comedores comunitario que funcionan en el municipio de turbo y número de  niños beneficiarios </t>
  </si>
  <si>
    <r>
      <t xml:space="preserve">Realizar encuentros del Consejo Municipal de  Política Social     </t>
    </r>
    <r>
      <rPr>
        <b/>
        <sz val="12"/>
        <rFont val="Arial"/>
        <family val="2"/>
      </rPr>
      <t>( COMPOS)</t>
    </r>
  </si>
  <si>
    <t xml:space="preserve">Apoyo y acompañamiento a las familias damnificadas por eventos naturales y atrófico </t>
  </si>
  <si>
    <t>Atención psicosocial  en las instituciones educativas del municipio de Turbo.(Salud sexual y reproductivo, Identidad Territorial  y  proyecto de Vida).</t>
  </si>
  <si>
    <t xml:space="preserve">Realizar 6 capacitaciones a las instituciones mediante las actividades desarrolladas en pro de  cumplimiento a la ley 1098 </t>
  </si>
  <si>
    <t>Capacitaciones a las instituciones sobre la Ley 1098 realizadas</t>
  </si>
  <si>
    <t>Realizar contratación para el suministros de los alimentos y víveres para garantizar el funcionamiento de los Comedores Comunitarios</t>
  </si>
  <si>
    <t>Ejecutar actividades en 8 comedores del presupuesto asignado  para el suministros de los alimentos y víveres para garantizar el funcionamiento de los comedores comunitarios</t>
  </si>
  <si>
    <t xml:space="preserve">Comedores con suministro asignado de víveres y alimentos </t>
  </si>
  <si>
    <t>Aprobación de 1 asamblea de líderes y distribuidores del Programa MANA</t>
  </si>
  <si>
    <t xml:space="preserve">Número de niños y niñas beneficiarios sobre número de niños y niñas identificados  </t>
  </si>
  <si>
    <t>Realizar 6 acciones de Tamizaje para verificar los niños y niñas beneficiarios del programa MANA  y  Complementación Alimentaria.</t>
  </si>
  <si>
    <t>Diligenciamientos de formatos para  la aprobación de los Proyectos  de la OPSR (Operación Prolongada  de Socorro y Riesgo (MGL Y RN).</t>
  </si>
  <si>
    <t>Beneficiar 536 personas mediante la aprobación  de 1 proyecto</t>
  </si>
  <si>
    <t>Proyectos aprobados de la OPSR</t>
  </si>
  <si>
    <t>SSB09</t>
  </si>
  <si>
    <t>Al finalizar el año mucho de los recursos quedaron en registro</t>
  </si>
  <si>
    <t xml:space="preserve">Apoyo y acompañamiento acto de posesión del Gobernador y el Cacique Mayor de los resguardos Indígenas (Dokerazavi y Caimán Alto) ante las entidades competente </t>
  </si>
  <si>
    <t>Realizar los 2 actos de posesión ( Dokerazavi y Caimán Alto) de acuerdo a la normatividad</t>
  </si>
  <si>
    <t>Número de Actos de Posesión Realizados / Número de Actos de Posesión Programados</t>
  </si>
  <si>
    <r>
      <t>MEJORAMIENTO INTEGRAL DE LAS CONDICIONES DE VIDA DE LOS POBLADORES INDÍGENAS DEL RESGUARDO DE DOKERAZAVI  DEL MUNICIPIO DE TURBO</t>
    </r>
    <r>
      <rPr>
        <b/>
        <sz val="12"/>
        <rFont val="Arial"/>
        <family val="2"/>
      </rPr>
      <t xml:space="preserve"> </t>
    </r>
  </si>
  <si>
    <t>mejorar la salud de la comunidad Dokerazavi</t>
  </si>
  <si>
    <t>Realizar tratamientos con la medicina tradicional</t>
  </si>
  <si>
    <t xml:space="preserve">Realizar 5 tratamientos a pacientes que necesiten de  la atención con la medicina </t>
  </si>
  <si>
    <t>Número de personas indigenas beneficiadas con el tratamiento</t>
  </si>
  <si>
    <t xml:space="preserve">Secretaria de salud y bienestar social ANA MERCEDES HERNÁNDEZ PÉREZ </t>
  </si>
  <si>
    <t>EL PROYECTO NO SE EJECUTÓ, TENÍAN SOLO REGISTROS PRESUPUESTALES</t>
  </si>
  <si>
    <t>REALIZAR ACOMPAÑAMIENTO A LOS PACIENTES EN LAS REMISIONES Y TRAMITES DE SALUD</t>
  </si>
  <si>
    <t>Realizar acompañamiento a 8 personas para las remisiones y tramites en salud</t>
  </si>
  <si>
    <t>Número de personas beneficiadas/Número de personas Indígenas programadas</t>
  </si>
  <si>
    <t>ANA MERCEDES HERNÁNDEZ, SEC. DE SALUD Y BIENESTAR SOCIAL</t>
  </si>
  <si>
    <t xml:space="preserve">CONSTRUCCIÓN DE VIVIENDAS  TRADICIONALES INDÍGENAS EN LAS COMUNIDADES  DE  ARCUA - ARENERA  PERTENECIENTES AL RESGUARDO DE DOKERAZAVI DEL MUNICIPIO DE TURBO </t>
  </si>
  <si>
    <t>CONSTRUCCIÓN DE 5 VIVIENDAS TRADICIONALES</t>
  </si>
  <si>
    <t>VIVIENDAS ESTILO TAMBOS CONSTRUIDAS</t>
  </si>
  <si>
    <t>CONSTRUCCIÓN</t>
  </si>
  <si>
    <t>CONSTRUCCIÓN DE LAS 5 VIVIENDAS</t>
  </si>
  <si>
    <t>YARELIS LARA, COORD. BIENESTAR SOCIAL. KATIA LORENA PÉREZ DIRECTORA FOVIS.</t>
  </si>
  <si>
    <t xml:space="preserve">CONSTRUCCIÓN DE VIVIENDAS TRADICIONALES PARA FAMILIAS TULES DEL RESGUARDO CAIMÁN NUEVO MUNICIPIO DE TURBO </t>
  </si>
  <si>
    <t>CONSTRUCCIÓN DE 15 VIVIENDAS TRADICIONALES</t>
  </si>
  <si>
    <t>CONSTRUCCIÓN DE LAS 15 VIVIENDAS</t>
  </si>
  <si>
    <t>YARELIS LARA, COOR. BIENESTAR SOCIAL</t>
  </si>
  <si>
    <t>TODOS LOS RECURSOS SE DEJARON EN REGISTRO POR LO TANTO APARECEN EJECUTADOS, AUNQUE LOS CONTRATOS NO TENÍAN TODA LA DOCUMENTACIÓN</t>
  </si>
  <si>
    <t>MEJORAMIENTO DEL SISTEMA FORMATIVO EN LOS CENTROS EDUCATIVO DE LAS COMUNIDADES  DE ARCUA Y ARENERA, QUE PERTENECEN AL RESGUARDO DE DOKERAZAVI DEL MUNICIPIO DE TURBO</t>
  </si>
  <si>
    <t>MEJORAMIENTO DE LAS INSTALACIONES DE LOS CENTROS EDUCATIVOS</t>
  </si>
  <si>
    <t>NÚMERO DE CENTROS A INTERVENIR</t>
  </si>
  <si>
    <t>MANTENIMIENTO DE LA INFRAESTRUCTURA EDUCATIVA</t>
  </si>
  <si>
    <t>REALIZAR OBRAS DE MANTENIMIENTO DE LAS ESCUELAS</t>
  </si>
  <si>
    <t>CENTROS EDUCATIVOS CON OBRAS DE MANTENIMIENTO</t>
  </si>
  <si>
    <t>DOTACIÓN DE AULAS</t>
  </si>
  <si>
    <t>DOTAR TRES CENTROS EDUCATIVOS</t>
  </si>
  <si>
    <t>CENTROS EDUCATIVOS DOTADOS</t>
  </si>
  <si>
    <t>JULIO GÓMEZ CUESTA, SEC. DE OBRAS PUBLICAS</t>
  </si>
  <si>
    <r>
      <t>DESARROLLO INTEGRAL DE LOS SISTEMA PRODUCTIVOS EN LAS COMUNIDADES INDÍGENAS DE ARCUA Y ARENERA PERTENECIENTES AL MUNICIPIO DE TURBO, RESGUARDO DE DOKERAZAVI</t>
    </r>
    <r>
      <rPr>
        <b/>
        <sz val="12"/>
        <rFont val="Arial"/>
        <family val="2"/>
      </rPr>
      <t xml:space="preserve"> </t>
    </r>
  </si>
  <si>
    <t>INCREMENTO DEL RENDIMIENTO DEL CULTIVO  DE CACAO</t>
  </si>
  <si>
    <t>PORCENTAJE DE INCREMENTO EN LA PRODUCTIVIDAD</t>
  </si>
  <si>
    <t>SIEMBRA DEL CULTIVO</t>
  </si>
  <si>
    <t>SEMBRAR 56 HAS CON  CACAO</t>
  </si>
  <si>
    <t>HECTÁREAS SEMBRADAS</t>
  </si>
  <si>
    <t>YARELIS LARA, COORD. BIENESTAR SOCIAL. EDWIN CÓRDOBA TÉCNICO SAMA</t>
  </si>
  <si>
    <t>SIEMBRA Y MANTENIMIENTO DE HUERTAS MIXTAS</t>
  </si>
  <si>
    <t>SEMBRAR Y MANTENIMIENTO  50 HUERTAS</t>
  </si>
  <si>
    <t>NÚMERO DE HUERTAS SEMBRADAS Y MANTENIDAS</t>
  </si>
  <si>
    <t xml:space="preserve"> APOYO Y FORTALECIMIENTO A LA ATENCIÓN DE PACIENTES TULES Y EL ACCESO A LOS SERVICIOS DE PRESTACIÓN DE SALUD EN MEDICINA OCCIDENTAL</t>
  </si>
  <si>
    <t>MEJORAMIENTO DE LAS CONDICIONES DE SALUD DE  LA POBLACIÓN TULE</t>
  </si>
  <si>
    <t>CUBRIMIENTO EN LAS ACCIONES DE SALUD</t>
  </si>
  <si>
    <t>MONTAJE DE CENTRO DE ETNOBOTÁNICA</t>
  </si>
  <si>
    <t>MONTAJE DE UN CENTRO DE ETNOBOTÁNICA</t>
  </si>
  <si>
    <t>CENTROS FUNCIONANDO</t>
  </si>
  <si>
    <t>APOYO A PROMOTOR DE SALUD</t>
  </si>
  <si>
    <t>APOYO A LAS ACTIVIDADES REALIZADAS POR EL PROMOTOR DE SALUD</t>
  </si>
  <si>
    <t>ACTIVIDADES REALIZADAS</t>
  </si>
  <si>
    <t>APOYO A BRIGADAS DE SALUD EXTRAMURAL</t>
  </si>
  <si>
    <t>REALIZAR 3 BRIGADAS DE SALUD</t>
  </si>
  <si>
    <t>BRIGADAS DE SALUD EXTRAMURAL REALIZADAS EN LA POBLACIÓN INDÍGENA</t>
  </si>
  <si>
    <t xml:space="preserve">APOYO A LOS SERVICIOS DE MEDICINA TRADICIONAL </t>
  </si>
  <si>
    <t>DOTAR A LOS MÉDICOS TRADICIONALES</t>
  </si>
  <si>
    <t>MÉDICOS TRADICIONALES DOTADOS</t>
  </si>
  <si>
    <t>CONSTRUCCIÓN, REMODELACIÓN  Y DOTACIÓN DEL CENTRO EDUCATIVO DEL RESGUARDO CAIMÁN  NUEVO Y EL  FORTALECIMIENTO DEL CONOCIMIENTO TRADICIONAL ETNOEDUCATIVO CON  SABIOS TULES DEL RESGUARDO,</t>
  </si>
  <si>
    <t>MEJORAR EL SERVICIO EDUCATIVO EN EL REGUARDO</t>
  </si>
  <si>
    <t xml:space="preserve">CENTROS EDUCATIVOS INDÍGENAS INTERVENIDOS </t>
  </si>
  <si>
    <t>CONSTRUCCIÓN Y MEJORAMIENTO DEL CENTRO EDUCATIVO</t>
  </si>
  <si>
    <t>MEJORAR LOS SERVICIOS EN LOS CENTROS EDUCATIVOS</t>
  </si>
  <si>
    <t>CENTRO EDUCATIVO MEJORADO</t>
  </si>
  <si>
    <t>VALOR ACTUAL 31 dic./12</t>
  </si>
  <si>
    <t>WILLIAM PALACIOS VALENCIA</t>
  </si>
  <si>
    <t>Alcalde</t>
  </si>
  <si>
    <t>Andrès Felipe Maturana Gonzalez</t>
  </si>
  <si>
    <t>Ruben Dario Arrollo Palacios</t>
  </si>
  <si>
    <t>Eligio Berrio Gelez</t>
  </si>
  <si>
    <t>Alirio Sanchez Porras</t>
  </si>
  <si>
    <t>Leones Peralta Rodriguez</t>
  </si>
  <si>
    <t>Tilson Robledo Martinez</t>
  </si>
  <si>
    <t>Antonio Cordoba Moreno</t>
  </si>
  <si>
    <t>Carlos Ramon Perez Cuesta</t>
  </si>
  <si>
    <t>Maritza Murillo Barrios</t>
  </si>
  <si>
    <t>Gilberto Olivo Mendez</t>
  </si>
  <si>
    <t>Directoror</t>
  </si>
  <si>
    <t>Secretario de Agricultura y Medio Ambiente Y Desarrollo Rural</t>
  </si>
  <si>
    <t>Secretario de Gobierno y Gestión Administrativa</t>
  </si>
  <si>
    <t>Secretario de Planeación</t>
  </si>
  <si>
    <t>Secretario de Salud y Bienestar Social</t>
  </si>
  <si>
    <t>SEC. AGRICULTURA TILSON ROBLEDO MARTINEZ</t>
  </si>
</sst>
</file>

<file path=xl/styles.xml><?xml version="1.0" encoding="utf-8"?>
<styleSheet xmlns="http://schemas.openxmlformats.org/spreadsheetml/2006/main">
  <numFmts count="20">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240A]\ #,##0.00"/>
    <numFmt numFmtId="168" formatCode="0.0%"/>
    <numFmt numFmtId="169" formatCode="0.0"/>
    <numFmt numFmtId="170" formatCode="[$$-240A]\ #,##0.000"/>
    <numFmt numFmtId="171" formatCode="&quot;$&quot;\ #,##0.000_);[Red]\(&quot;$&quot;\ #,##0.000\)"/>
    <numFmt numFmtId="172" formatCode="[$$-240A]\ #,##0"/>
    <numFmt numFmtId="173" formatCode="_(* #,##0_);_(* \(#,##0\);_(* &quot;-&quot;??_);_(@_)"/>
    <numFmt numFmtId="174" formatCode="0.000%"/>
    <numFmt numFmtId="175" formatCode="0.000"/>
    <numFmt numFmtId="176" formatCode="_-* #,##0\ _€_-;\-* #,##0\ _€_-;_-* &quot;-&quot;??\ _€_-;_-@_-"/>
    <numFmt numFmtId="177" formatCode="_(&quot;$&quot;\ * #,##0_);_(&quot;$&quot;\ * \(#,##0\);_(&quot;$&quot;\ * &quot;-&quot;??_);_(@_)"/>
    <numFmt numFmtId="178" formatCode="[$$-240A]\ #,##0.0"/>
    <numFmt numFmtId="179" formatCode="#,##0.000"/>
    <numFmt numFmtId="180" formatCode="_-* #,##0.000\ _€_-;\-* #,##0.000\ _€_-;_-* &quot;-&quot;??\ _€_-;_-@_-"/>
    <numFmt numFmtId="181" formatCode="_ &quot;$&quot;\ * #,##0_ ;_ &quot;$&quot;\ * \-#,##0_ ;_ &quot;$&quot;\ * &quot;-&quot;??_ ;_ @_ "/>
  </numFmts>
  <fonts count="42">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1"/>
      <color indexed="8"/>
      <name val="Calibri"/>
      <family val="2"/>
    </font>
    <font>
      <b/>
      <sz val="9"/>
      <name val="Arial"/>
      <family val="2"/>
    </font>
    <font>
      <sz val="9"/>
      <name val="Arial"/>
      <family val="2"/>
    </font>
    <font>
      <b/>
      <i/>
      <sz val="10"/>
      <name val="Arial"/>
      <family val="2"/>
    </font>
    <font>
      <b/>
      <sz val="8"/>
      <name val="Arial"/>
      <family val="2"/>
    </font>
    <font>
      <sz val="9"/>
      <color indexed="81"/>
      <name val="Tahoma"/>
      <family val="2"/>
    </font>
    <font>
      <b/>
      <sz val="9"/>
      <color indexed="81"/>
      <name val="Tahoma"/>
      <family val="2"/>
    </font>
    <font>
      <sz val="11"/>
      <color theme="1"/>
      <name val="Calibri"/>
      <family val="2"/>
      <scheme val="minor"/>
    </font>
    <font>
      <sz val="9"/>
      <color theme="1"/>
      <name val="Calibri"/>
      <family val="2"/>
      <scheme val="minor"/>
    </font>
    <font>
      <b/>
      <sz val="10"/>
      <color rgb="FFFF0000"/>
      <name val="Arial"/>
      <family val="2"/>
    </font>
    <font>
      <u/>
      <sz val="11"/>
      <color theme="10"/>
      <name val="Calibri"/>
      <family val="2"/>
    </font>
    <font>
      <sz val="16"/>
      <name val="Browallia New"/>
      <family val="2"/>
    </font>
    <font>
      <sz val="14"/>
      <name val="Browallia New"/>
      <family val="2"/>
    </font>
    <font>
      <sz val="14"/>
      <color theme="1"/>
      <name val="Browallia New"/>
      <family val="2"/>
    </font>
    <font>
      <u/>
      <sz val="14"/>
      <color theme="10"/>
      <name val="Browallia New"/>
      <family val="2"/>
    </font>
    <font>
      <sz val="9"/>
      <color rgb="FF000000"/>
      <name val="Arial"/>
      <family val="2"/>
    </font>
    <font>
      <sz val="10"/>
      <name val="Arial"/>
      <family val="2"/>
    </font>
    <font>
      <sz val="8"/>
      <name val="Arial"/>
      <family val="2"/>
    </font>
    <font>
      <sz val="9"/>
      <name val="Arial Unicode MS"/>
      <family val="2"/>
    </font>
    <font>
      <b/>
      <sz val="9"/>
      <color theme="1"/>
      <name val="Calibri"/>
      <family val="2"/>
      <scheme val="minor"/>
    </font>
    <font>
      <sz val="9"/>
      <color theme="1"/>
      <name val="Arial"/>
      <family val="2"/>
    </font>
    <font>
      <sz val="9"/>
      <color rgb="FFFF0000"/>
      <name val="Arial"/>
      <family val="2"/>
    </font>
    <font>
      <b/>
      <sz val="9"/>
      <color rgb="FFFF0000"/>
      <name val="Arial"/>
      <family val="2"/>
    </font>
    <font>
      <sz val="9"/>
      <name val="Arial Narrow"/>
      <family val="2"/>
    </font>
    <font>
      <sz val="8"/>
      <color theme="1"/>
      <name val="Arial"/>
      <family val="2"/>
    </font>
    <font>
      <b/>
      <sz val="12"/>
      <name val="Arial"/>
      <family val="2"/>
    </font>
    <font>
      <sz val="12"/>
      <name val="Arial"/>
      <family val="2"/>
    </font>
    <font>
      <sz val="8"/>
      <color indexed="8"/>
      <name val="Arial"/>
      <family val="2"/>
    </font>
    <font>
      <sz val="8"/>
      <name val="Arial Unicode MS"/>
      <family val="2"/>
    </font>
    <font>
      <b/>
      <sz val="8"/>
      <color indexed="81"/>
      <name val="Tahoma"/>
      <family val="2"/>
    </font>
    <font>
      <sz val="8"/>
      <color indexed="81"/>
      <name val="Tahoma"/>
      <family val="2"/>
    </font>
    <font>
      <sz val="10"/>
      <name val="Arial Unicode MS"/>
      <family val="2"/>
    </font>
    <font>
      <b/>
      <sz val="10"/>
      <name val="Calibri"/>
      <family val="2"/>
      <scheme val="minor"/>
    </font>
    <font>
      <sz val="11"/>
      <name val="Arial"/>
      <family val="2"/>
    </font>
    <font>
      <b/>
      <sz val="10"/>
      <color indexed="81"/>
      <name val="Tahoma"/>
      <family val="2"/>
    </font>
    <font>
      <sz val="10"/>
      <color indexed="81"/>
      <name val="Tahoma"/>
      <family val="2"/>
    </font>
    <font>
      <sz val="14"/>
      <name val="Arial"/>
      <family val="2"/>
    </font>
  </fonts>
  <fills count="6">
    <fill>
      <patternFill patternType="none"/>
    </fill>
    <fill>
      <patternFill patternType="gray125"/>
    </fill>
    <fill>
      <patternFill patternType="solid">
        <fgColor theme="3" tint="0.39997558519241921"/>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s>
  <cellStyleXfs count="66">
    <xf numFmtId="0" fontId="0" fillId="0" borderId="0"/>
    <xf numFmtId="165" fontId="3" fillId="0" borderId="0" applyFont="0" applyFill="0" applyBorder="0" applyAlignment="0" applyProtection="0"/>
    <xf numFmtId="165" fontId="3" fillId="0" borderId="0" applyFont="0" applyFill="0" applyBorder="0" applyAlignment="0" applyProtection="0"/>
    <xf numFmtId="169" fontId="3"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166" fontId="3"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12" fillId="0" borderId="0"/>
    <xf numFmtId="0" fontId="12" fillId="0" borderId="0"/>
    <xf numFmtId="0" fontId="12" fillId="0" borderId="0"/>
    <xf numFmtId="0" fontId="3" fillId="0" borderId="0"/>
    <xf numFmtId="0" fontId="12" fillId="0" borderId="0"/>
    <xf numFmtId="0" fontId="12" fillId="0" borderId="0"/>
    <xf numFmtId="0" fontId="12" fillId="0" borderId="0"/>
    <xf numFmtId="0" fontId="12"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0" fontId="15" fillId="0" borderId="0" applyNumberFormat="0" applyFill="0" applyBorder="0" applyAlignment="0" applyProtection="0">
      <alignment vertical="top"/>
      <protection locked="0"/>
    </xf>
    <xf numFmtId="43" fontId="21" fillId="0" borderId="0" applyFont="0" applyFill="0" applyBorder="0" applyAlignment="0" applyProtection="0"/>
    <xf numFmtId="0" fontId="2" fillId="0" borderId="0"/>
    <xf numFmtId="0" fontId="2" fillId="0" borderId="0"/>
    <xf numFmtId="0" fontId="2" fillId="0" borderId="0"/>
    <xf numFmtId="43" fontId="3" fillId="0" borderId="0" applyFont="0" applyFill="0" applyBorder="0" applyAlignment="0" applyProtection="0"/>
    <xf numFmtId="0" fontId="2" fillId="0" borderId="0"/>
    <xf numFmtId="0" fontId="2" fillId="0" borderId="0"/>
    <xf numFmtId="0" fontId="3" fillId="0" borderId="0"/>
    <xf numFmtId="0" fontId="1" fillId="0" borderId="0"/>
    <xf numFmtId="0" fontId="1" fillId="0" borderId="0"/>
  </cellStyleXfs>
  <cellXfs count="1664">
    <xf numFmtId="0" fontId="0" fillId="0" borderId="0" xfId="0"/>
    <xf numFmtId="169" fontId="7" fillId="0" borderId="1" xfId="0" applyNumberFormat="1" applyFont="1" applyFill="1" applyBorder="1" applyAlignment="1">
      <alignment vertical="center" wrapText="1"/>
    </xf>
    <xf numFmtId="0" fontId="7" fillId="0" borderId="1" xfId="0" applyFont="1" applyFill="1" applyBorder="1" applyAlignment="1">
      <alignment vertical="center" wrapText="1"/>
    </xf>
    <xf numFmtId="169" fontId="7" fillId="0" borderId="1" xfId="0" applyNumberFormat="1" applyFont="1" applyFill="1" applyBorder="1" applyAlignment="1">
      <alignment horizontal="center" vertical="center" wrapText="1"/>
    </xf>
    <xf numFmtId="0" fontId="7" fillId="0" borderId="0" xfId="42" applyFont="1" applyFill="1"/>
    <xf numFmtId="0" fontId="7" fillId="0" borderId="1" xfId="33" applyFont="1" applyFill="1" applyBorder="1" applyAlignment="1">
      <alignment vertical="center" wrapText="1"/>
    </xf>
    <xf numFmtId="0" fontId="7" fillId="0" borderId="1" xfId="42" applyFont="1" applyFill="1" applyBorder="1" applyAlignment="1">
      <alignment vertical="center" wrapText="1"/>
    </xf>
    <xf numFmtId="9" fontId="7" fillId="0" borderId="1" xfId="42" applyNumberFormat="1" applyFont="1" applyFill="1" applyBorder="1" applyAlignment="1">
      <alignment horizontal="center" vertical="center" wrapText="1"/>
    </xf>
    <xf numFmtId="169" fontId="7" fillId="0" borderId="1" xfId="42" applyNumberFormat="1" applyFont="1" applyFill="1" applyBorder="1" applyAlignment="1">
      <alignment horizontal="center" vertical="center" wrapText="1"/>
    </xf>
    <xf numFmtId="0" fontId="6" fillId="0" borderId="0" xfId="42" applyFont="1" applyFill="1" applyBorder="1" applyAlignment="1">
      <alignment vertical="center"/>
    </xf>
    <xf numFmtId="4" fontId="7" fillId="0" borderId="0" xfId="42" applyNumberFormat="1" applyFont="1" applyFill="1" applyBorder="1" applyAlignment="1">
      <alignment vertical="center" wrapText="1"/>
    </xf>
    <xf numFmtId="0" fontId="7" fillId="0" borderId="0" xfId="42" applyFont="1" applyFill="1" applyBorder="1" applyAlignment="1">
      <alignment vertical="center"/>
    </xf>
    <xf numFmtId="0" fontId="7" fillId="0" borderId="0" xfId="42" applyFont="1" applyFill="1" applyBorder="1" applyAlignment="1">
      <alignment vertical="center" wrapText="1"/>
    </xf>
    <xf numFmtId="2" fontId="7" fillId="0" borderId="0" xfId="42" applyNumberFormat="1" applyFont="1" applyFill="1" applyBorder="1" applyAlignment="1">
      <alignment vertical="center" wrapText="1"/>
    </xf>
    <xf numFmtId="0" fontId="7" fillId="0" borderId="0" xfId="42" applyFont="1" applyFill="1" applyBorder="1" applyAlignment="1">
      <alignment horizontal="center" vertical="center" wrapText="1"/>
    </xf>
    <xf numFmtId="9" fontId="7" fillId="0" borderId="0" xfId="42" applyNumberFormat="1" applyFont="1" applyFill="1" applyBorder="1" applyAlignment="1">
      <alignment horizontal="center" vertical="center" wrapText="1"/>
    </xf>
    <xf numFmtId="169" fontId="7" fillId="0" borderId="0" xfId="42" applyNumberFormat="1" applyFont="1" applyFill="1" applyBorder="1" applyAlignment="1">
      <alignment horizontal="center" vertical="center" wrapText="1"/>
    </xf>
    <xf numFmtId="167" fontId="7" fillId="0" borderId="0" xfId="42" applyNumberFormat="1" applyFont="1" applyFill="1" applyBorder="1" applyAlignment="1">
      <alignment vertical="center" wrapText="1"/>
    </xf>
    <xf numFmtId="0" fontId="7" fillId="0" borderId="0" xfId="42" applyFont="1" applyFill="1" applyBorder="1"/>
    <xf numFmtId="0" fontId="7" fillId="0" borderId="0" xfId="42" applyFont="1" applyFill="1" applyAlignment="1">
      <alignment vertical="center"/>
    </xf>
    <xf numFmtId="0" fontId="7" fillId="0" borderId="0" xfId="0" applyFont="1" applyFill="1"/>
    <xf numFmtId="167" fontId="7" fillId="0" borderId="0" xfId="0" applyNumberFormat="1" applyFont="1" applyFill="1" applyAlignment="1">
      <alignment horizontal="center" vertical="center"/>
    </xf>
    <xf numFmtId="167" fontId="7" fillId="0" borderId="1" xfId="0" applyNumberFormat="1" applyFont="1" applyFill="1" applyBorder="1"/>
    <xf numFmtId="0" fontId="7" fillId="0" borderId="0" xfId="0" applyFont="1" applyFill="1" applyBorder="1"/>
    <xf numFmtId="167" fontId="7" fillId="0" borderId="0" xfId="0" applyNumberFormat="1" applyFont="1" applyFill="1" applyBorder="1" applyAlignment="1">
      <alignment horizontal="center" vertical="center"/>
    </xf>
    <xf numFmtId="167" fontId="7" fillId="0" borderId="0" xfId="0" applyNumberFormat="1" applyFont="1" applyFill="1" applyBorder="1"/>
    <xf numFmtId="10" fontId="7" fillId="0" borderId="0" xfId="0" applyNumberFormat="1" applyFont="1" applyFill="1" applyBorder="1"/>
    <xf numFmtId="0" fontId="7" fillId="0" borderId="0" xfId="0" applyFont="1" applyFill="1" applyBorder="1" applyAlignment="1">
      <alignment horizontal="center" vertical="center" wrapText="1"/>
    </xf>
    <xf numFmtId="0" fontId="7" fillId="0" borderId="0" xfId="0" applyFont="1" applyFill="1" applyBorder="1" applyAlignment="1">
      <alignment horizontal="center"/>
    </xf>
    <xf numFmtId="0" fontId="7" fillId="0" borderId="1" xfId="0" applyFont="1" applyFill="1" applyBorder="1"/>
    <xf numFmtId="0" fontId="7" fillId="0" borderId="0" xfId="0" applyFont="1" applyFill="1" applyAlignment="1">
      <alignment vertical="center" wrapText="1"/>
    </xf>
    <xf numFmtId="0" fontId="7" fillId="0" borderId="0" xfId="0" applyFont="1" applyFill="1" applyAlignment="1">
      <alignment horizontal="center" vertical="center"/>
    </xf>
    <xf numFmtId="10" fontId="7" fillId="0" borderId="0" xfId="0" applyNumberFormat="1" applyFont="1" applyFill="1"/>
    <xf numFmtId="167" fontId="7" fillId="0" borderId="0" xfId="0" applyNumberFormat="1" applyFont="1" applyFill="1"/>
    <xf numFmtId="170" fontId="7"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10" fontId="6" fillId="0" borderId="1" xfId="29"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42" applyFont="1" applyFill="1" applyBorder="1" applyAlignment="1">
      <alignment horizontal="center" vertical="center"/>
    </xf>
    <xf numFmtId="10" fontId="6" fillId="0" borderId="1" xfId="38" applyNumberFormat="1" applyFont="1" applyFill="1" applyBorder="1" applyAlignment="1">
      <alignment horizontal="center" vertical="center" wrapText="1"/>
    </xf>
    <xf numFmtId="10" fontId="7" fillId="0" borderId="1" xfId="42" applyNumberFormat="1" applyFont="1" applyFill="1" applyBorder="1" applyAlignment="1">
      <alignment horizontal="center" vertical="center"/>
    </xf>
    <xf numFmtId="167" fontId="7" fillId="0" borderId="1" xfId="0" applyNumberFormat="1" applyFont="1" applyFill="1" applyBorder="1" applyAlignment="1">
      <alignment horizontal="right" vertical="center"/>
    </xf>
    <xf numFmtId="167" fontId="7" fillId="0" borderId="0" xfId="0" applyNumberFormat="1" applyFont="1" applyFill="1" applyBorder="1" applyAlignment="1">
      <alignment horizontal="right" vertical="center"/>
    </xf>
    <xf numFmtId="167" fontId="7" fillId="0" borderId="0" xfId="0" applyNumberFormat="1" applyFont="1" applyFill="1" applyBorder="1" applyAlignment="1">
      <alignment horizontal="right" vertical="center" wrapText="1"/>
    </xf>
    <xf numFmtId="167" fontId="7" fillId="0" borderId="1" xfId="32" applyNumberFormat="1" applyFont="1" applyFill="1" applyBorder="1" applyAlignment="1">
      <alignment horizontal="center" vertical="center" wrapText="1"/>
    </xf>
    <xf numFmtId="3" fontId="7" fillId="0" borderId="1" xfId="38" applyNumberFormat="1" applyFont="1" applyFill="1" applyBorder="1" applyAlignment="1">
      <alignment horizontal="center" vertical="center" wrapText="1"/>
    </xf>
    <xf numFmtId="0" fontId="4" fillId="0" borderId="0" xfId="0" applyFont="1" applyFill="1"/>
    <xf numFmtId="0" fontId="3" fillId="0" borderId="0" xfId="0" applyFont="1" applyFill="1"/>
    <xf numFmtId="10" fontId="7" fillId="0" borderId="1" xfId="38" applyNumberFormat="1" applyFont="1" applyFill="1" applyBorder="1" applyAlignment="1">
      <alignment horizontal="center" vertical="center" wrapText="1"/>
    </xf>
    <xf numFmtId="170" fontId="6" fillId="0" borderId="1" xfId="37" applyNumberFormat="1" applyFont="1" applyFill="1" applyBorder="1" applyAlignment="1">
      <alignment horizontal="center" vertical="center" wrapText="1"/>
    </xf>
    <xf numFmtId="170" fontId="7" fillId="0" borderId="1" xfId="0" applyNumberFormat="1" applyFont="1" applyFill="1" applyBorder="1" applyAlignment="1">
      <alignment horizontal="right" vertical="center"/>
    </xf>
    <xf numFmtId="170" fontId="7" fillId="0" borderId="0" xfId="0" applyNumberFormat="1" applyFont="1" applyFill="1" applyBorder="1"/>
    <xf numFmtId="170" fontId="7" fillId="0" borderId="0" xfId="0" applyNumberFormat="1" applyFont="1" applyFill="1"/>
    <xf numFmtId="170" fontId="6" fillId="0" borderId="1" xfId="29" applyNumberFormat="1" applyFont="1" applyFill="1" applyBorder="1" applyAlignment="1">
      <alignment horizontal="center" vertical="center" wrapText="1"/>
    </xf>
    <xf numFmtId="170" fontId="7" fillId="0" borderId="0" xfId="0" applyNumberFormat="1" applyFont="1" applyFill="1" applyBorder="1" applyAlignment="1">
      <alignment horizontal="center" vertical="center"/>
    </xf>
    <xf numFmtId="170" fontId="7" fillId="0" borderId="0" xfId="0" applyNumberFormat="1" applyFont="1" applyFill="1" applyAlignment="1">
      <alignment vertical="center" wrapText="1"/>
    </xf>
    <xf numFmtId="10" fontId="7" fillId="0" borderId="1" xfId="0" applyNumberFormat="1" applyFont="1" applyFill="1" applyBorder="1"/>
    <xf numFmtId="9" fontId="7" fillId="0" borderId="1" xfId="0" applyNumberFormat="1" applyFont="1" applyFill="1" applyBorder="1"/>
    <xf numFmtId="0" fontId="6" fillId="0" borderId="2" xfId="38" applyFont="1" applyFill="1" applyBorder="1" applyAlignment="1">
      <alignment horizontal="center" vertical="center" wrapText="1"/>
    </xf>
    <xf numFmtId="4" fontId="7" fillId="0" borderId="1" xfId="42" applyNumberFormat="1" applyFont="1" applyFill="1" applyBorder="1" applyAlignment="1">
      <alignment horizontal="center" vertical="center" wrapText="1"/>
    </xf>
    <xf numFmtId="168" fontId="7" fillId="0" borderId="1" xfId="42" applyNumberFormat="1" applyFont="1" applyFill="1" applyBorder="1" applyAlignment="1">
      <alignment horizontal="center" vertical="center" wrapText="1"/>
    </xf>
    <xf numFmtId="170" fontId="7" fillId="0" borderId="1" xfId="0" applyNumberFormat="1" applyFont="1" applyFill="1" applyBorder="1" applyAlignment="1">
      <alignment horizontal="center" vertical="center"/>
    </xf>
    <xf numFmtId="170" fontId="6" fillId="0" borderId="0" xfId="0" applyNumberFormat="1" applyFont="1" applyFill="1" applyBorder="1" applyAlignment="1">
      <alignment horizontal="center" vertical="center"/>
    </xf>
    <xf numFmtId="170" fontId="7" fillId="0" borderId="0" xfId="0" applyNumberFormat="1" applyFont="1" applyFill="1" applyAlignment="1">
      <alignment horizontal="center" vertical="center"/>
    </xf>
    <xf numFmtId="170" fontId="6" fillId="0" borderId="0" xfId="7" applyNumberFormat="1" applyFont="1" applyFill="1" applyAlignment="1">
      <alignment horizontal="center" vertical="center" wrapText="1"/>
    </xf>
    <xf numFmtId="170" fontId="6" fillId="0" borderId="1" xfId="0" applyNumberFormat="1" applyFont="1" applyFill="1" applyBorder="1" applyAlignment="1">
      <alignment horizontal="center" vertical="center" wrapText="1"/>
    </xf>
    <xf numFmtId="0" fontId="6" fillId="0" borderId="1" xfId="33"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66" fontId="4" fillId="0" borderId="0" xfId="7" applyFont="1" applyFill="1" applyAlignment="1">
      <alignment horizontal="left" vertical="center" wrapText="1"/>
    </xf>
    <xf numFmtId="166" fontId="6" fillId="0" borderId="0" xfId="7" applyFont="1" applyFill="1" applyAlignment="1">
      <alignment horizontal="left" vertical="center" wrapText="1"/>
    </xf>
    <xf numFmtId="2" fontId="7" fillId="0" borderId="1" xfId="42" applyNumberFormat="1" applyFont="1" applyFill="1" applyBorder="1" applyAlignment="1">
      <alignment horizontal="center" vertical="center" wrapText="1"/>
    </xf>
    <xf numFmtId="170" fontId="3" fillId="0" borderId="0" xfId="0" applyNumberFormat="1" applyFont="1" applyFill="1"/>
    <xf numFmtId="10" fontId="7" fillId="0" borderId="0" xfId="0" applyNumberFormat="1" applyFont="1" applyFill="1" applyAlignment="1">
      <alignment vertical="center" wrapText="1"/>
    </xf>
    <xf numFmtId="9" fontId="7" fillId="0" borderId="0" xfId="0" applyNumberFormat="1" applyFont="1" applyFill="1"/>
    <xf numFmtId="10" fontId="7" fillId="0" borderId="0" xfId="42" applyNumberFormat="1" applyFont="1" applyFill="1" applyAlignment="1">
      <alignment horizontal="center" vertical="center"/>
    </xf>
    <xf numFmtId="0" fontId="7" fillId="0" borderId="0" xfId="42" applyFont="1" applyFill="1" applyAlignment="1">
      <alignment horizontal="center" vertical="center"/>
    </xf>
    <xf numFmtId="10" fontId="7" fillId="0" borderId="0" xfId="42" applyNumberFormat="1" applyFont="1" applyFill="1" applyBorder="1" applyAlignment="1">
      <alignment horizontal="center" vertical="center"/>
    </xf>
    <xf numFmtId="0" fontId="7" fillId="0" borderId="0" xfId="42" applyFont="1" applyFill="1" applyBorder="1" applyAlignment="1">
      <alignment horizontal="center" vertical="center"/>
    </xf>
    <xf numFmtId="3" fontId="7" fillId="0" borderId="1" xfId="42" applyNumberFormat="1" applyFont="1" applyFill="1" applyBorder="1" applyAlignment="1">
      <alignment horizontal="center" vertical="center" wrapText="1"/>
    </xf>
    <xf numFmtId="0" fontId="7" fillId="0" borderId="1" xfId="0" applyFont="1" applyFill="1" applyBorder="1" applyAlignment="1">
      <alignment horizontal="center" wrapText="1"/>
    </xf>
    <xf numFmtId="170" fontId="7" fillId="0" borderId="0" xfId="33" applyNumberFormat="1" applyFont="1" applyFill="1" applyBorder="1" applyAlignment="1">
      <alignment horizontal="center" vertical="center" wrapText="1"/>
    </xf>
    <xf numFmtId="9" fontId="7" fillId="0" borderId="0" xfId="33" applyNumberFormat="1" applyFont="1" applyFill="1" applyBorder="1" applyAlignment="1">
      <alignment horizontal="center" vertical="center" wrapText="1"/>
    </xf>
    <xf numFmtId="3" fontId="7" fillId="0" borderId="0" xfId="33" applyNumberFormat="1" applyFont="1" applyFill="1" applyBorder="1" applyAlignment="1">
      <alignment horizontal="center" vertical="center" wrapText="1"/>
    </xf>
    <xf numFmtId="9" fontId="13" fillId="0" borderId="0" xfId="33" applyNumberFormat="1" applyFont="1" applyFill="1" applyBorder="1" applyAlignment="1">
      <alignment horizontal="center" vertical="center"/>
    </xf>
    <xf numFmtId="170" fontId="7" fillId="0" borderId="0" xfId="0" applyNumberFormat="1" applyFont="1" applyFill="1" applyBorder="1" applyAlignment="1">
      <alignment horizontal="right" vertical="center"/>
    </xf>
    <xf numFmtId="170" fontId="7" fillId="0" borderId="1" xfId="0" applyNumberFormat="1" applyFont="1" applyFill="1" applyBorder="1"/>
    <xf numFmtId="170" fontId="6" fillId="0" borderId="1" xfId="38" applyNumberFormat="1" applyFont="1" applyFill="1" applyBorder="1" applyAlignment="1">
      <alignment horizontal="center" vertical="center" wrapText="1"/>
    </xf>
    <xf numFmtId="170" fontId="6" fillId="0" borderId="2" xfId="38" applyNumberFormat="1" applyFont="1" applyFill="1" applyBorder="1" applyAlignment="1">
      <alignment horizontal="center" vertical="center" wrapText="1"/>
    </xf>
    <xf numFmtId="10" fontId="6" fillId="0" borderId="0" xfId="0" applyNumberFormat="1" applyFont="1" applyFill="1" applyAlignment="1">
      <alignment horizontal="left" vertical="center" wrapText="1"/>
    </xf>
    <xf numFmtId="0" fontId="6" fillId="0" borderId="0" xfId="0" applyFont="1" applyFill="1"/>
    <xf numFmtId="170" fontId="6" fillId="0" borderId="0" xfId="7" applyNumberFormat="1" applyFont="1" applyFill="1" applyAlignment="1">
      <alignment horizontal="left" vertical="center" wrapText="1"/>
    </xf>
    <xf numFmtId="170" fontId="6" fillId="0" borderId="0" xfId="0" applyNumberFormat="1" applyFont="1" applyFill="1" applyBorder="1"/>
    <xf numFmtId="170" fontId="6" fillId="0" borderId="2" xfId="33" applyNumberFormat="1" applyFont="1" applyFill="1" applyBorder="1" applyAlignment="1">
      <alignment horizontal="center" vertical="center" wrapText="1"/>
    </xf>
    <xf numFmtId="170" fontId="6" fillId="0" borderId="0" xfId="7" applyNumberFormat="1" applyFont="1" applyFill="1" applyAlignment="1">
      <alignment horizontal="right" vertical="center" wrapText="1"/>
    </xf>
    <xf numFmtId="170" fontId="7" fillId="0" borderId="0" xfId="0" applyNumberFormat="1" applyFont="1" applyFill="1" applyAlignment="1">
      <alignment horizontal="right" vertical="center"/>
    </xf>
    <xf numFmtId="170" fontId="7" fillId="0" borderId="0" xfId="1" applyNumberFormat="1" applyFont="1" applyFill="1" applyBorder="1" applyAlignment="1">
      <alignment horizontal="right" vertical="center"/>
    </xf>
    <xf numFmtId="170" fontId="6" fillId="0" borderId="0" xfId="0" applyNumberFormat="1" applyFont="1" applyFill="1" applyBorder="1" applyAlignment="1">
      <alignment horizontal="right" vertical="center" wrapText="1"/>
    </xf>
    <xf numFmtId="170" fontId="6" fillId="0" borderId="2" xfId="0" applyNumberFormat="1" applyFont="1" applyFill="1" applyBorder="1" applyAlignment="1">
      <alignment horizontal="right" vertical="center" wrapText="1"/>
    </xf>
    <xf numFmtId="170" fontId="7" fillId="0" borderId="1" xfId="42" applyNumberFormat="1" applyFont="1" applyFill="1" applyBorder="1" applyAlignment="1">
      <alignment vertical="center"/>
    </xf>
    <xf numFmtId="170" fontId="7" fillId="0" borderId="1" xfId="42" applyNumberFormat="1" applyFont="1" applyFill="1" applyBorder="1" applyAlignment="1">
      <alignment vertical="center" wrapText="1"/>
    </xf>
    <xf numFmtId="170" fontId="7" fillId="0" borderId="0" xfId="42" applyNumberFormat="1" applyFont="1" applyFill="1" applyBorder="1" applyAlignment="1">
      <alignment vertical="center" wrapText="1"/>
    </xf>
    <xf numFmtId="170" fontId="7" fillId="0" borderId="0" xfId="42" applyNumberFormat="1" applyFont="1" applyFill="1"/>
    <xf numFmtId="170" fontId="7" fillId="0" borderId="0" xfId="42" applyNumberFormat="1" applyFont="1" applyFill="1" applyBorder="1" applyAlignment="1">
      <alignment horizontal="center" vertical="center" wrapText="1"/>
    </xf>
    <xf numFmtId="170" fontId="7" fillId="0" borderId="0" xfId="42" applyNumberFormat="1" applyFont="1" applyFill="1" applyAlignment="1">
      <alignment horizontal="center" vertical="center"/>
    </xf>
    <xf numFmtId="170" fontId="7" fillId="0" borderId="0" xfId="42" applyNumberFormat="1" applyFont="1" applyFill="1" applyBorder="1"/>
    <xf numFmtId="170" fontId="7" fillId="0" borderId="0" xfId="42" applyNumberFormat="1" applyFont="1" applyFill="1" applyBorder="1" applyAlignment="1">
      <alignment horizontal="center" vertical="center"/>
    </xf>
    <xf numFmtId="0" fontId="7" fillId="0" borderId="1" xfId="0" applyFont="1" applyFill="1" applyBorder="1" applyAlignment="1">
      <alignment horizontal="center" vertical="center"/>
    </xf>
    <xf numFmtId="0" fontId="3" fillId="0" borderId="0" xfId="44" applyFont="1" applyFill="1" applyBorder="1" applyAlignment="1">
      <alignment horizontal="center" vertical="center" wrapText="1"/>
    </xf>
    <xf numFmtId="0" fontId="6" fillId="0" borderId="0" xfId="0" applyFont="1" applyFill="1" applyAlignment="1">
      <alignment horizontal="center" vertical="center" wrapText="1"/>
    </xf>
    <xf numFmtId="10" fontId="7" fillId="0" borderId="0" xfId="0" applyNumberFormat="1" applyFont="1" applyFill="1" applyAlignment="1">
      <alignment vertical="center"/>
    </xf>
    <xf numFmtId="10" fontId="7" fillId="0" borderId="1" xfId="0" applyNumberFormat="1" applyFont="1" applyFill="1" applyBorder="1" applyAlignment="1">
      <alignment horizontal="center" vertical="center"/>
    </xf>
    <xf numFmtId="0" fontId="7" fillId="0" borderId="1" xfId="0" applyFont="1" applyFill="1" applyBorder="1" applyAlignment="1">
      <alignment horizontal="center"/>
    </xf>
    <xf numFmtId="0" fontId="6" fillId="0" borderId="7" xfId="33" applyFont="1" applyFill="1" applyBorder="1" applyAlignment="1">
      <alignment horizontal="left" vertical="center" wrapText="1"/>
    </xf>
    <xf numFmtId="0" fontId="6" fillId="0" borderId="9" xfId="0" applyFont="1" applyFill="1" applyBorder="1" applyAlignment="1">
      <alignment vertical="center" wrapText="1"/>
    </xf>
    <xf numFmtId="0" fontId="6" fillId="0" borderId="10" xfId="0" applyFont="1" applyFill="1" applyBorder="1" applyAlignment="1">
      <alignment vertical="center" wrapText="1"/>
    </xf>
    <xf numFmtId="0" fontId="6" fillId="0" borderId="8" xfId="0" applyFont="1" applyFill="1" applyBorder="1" applyAlignment="1">
      <alignment vertical="center" wrapText="1"/>
    </xf>
    <xf numFmtId="170" fontId="14" fillId="0" borderId="0" xfId="44" applyNumberFormat="1" applyFont="1" applyFill="1" applyBorder="1" applyAlignment="1">
      <alignment horizontal="center" vertical="center" wrapText="1"/>
    </xf>
    <xf numFmtId="170" fontId="14" fillId="0" borderId="0" xfId="9" applyNumberFormat="1" applyFont="1" applyFill="1" applyAlignment="1">
      <alignment horizontal="center" vertical="center" wrapText="1"/>
    </xf>
    <xf numFmtId="170" fontId="14" fillId="0" borderId="0" xfId="9" applyNumberFormat="1" applyFont="1" applyFill="1" applyBorder="1" applyAlignment="1">
      <alignment horizontal="center" vertical="center" wrapText="1"/>
    </xf>
    <xf numFmtId="0" fontId="3" fillId="0" borderId="0" xfId="0" applyFont="1" applyFill="1" applyBorder="1" applyAlignment="1">
      <alignment horizontal="center" vertical="center"/>
    </xf>
    <xf numFmtId="166" fontId="3" fillId="0" borderId="0" xfId="7" applyFont="1" applyFill="1" applyAlignment="1">
      <alignment horizontal="left" vertical="center" wrapText="1"/>
    </xf>
    <xf numFmtId="166" fontId="7" fillId="0" borderId="0" xfId="7" applyFont="1" applyFill="1" applyAlignment="1">
      <alignment horizontal="left" vertical="center" wrapText="1"/>
    </xf>
    <xf numFmtId="0" fontId="6" fillId="0" borderId="3" xfId="33" applyFont="1" applyFill="1" applyBorder="1" applyAlignment="1">
      <alignment vertical="center" wrapText="1"/>
    </xf>
    <xf numFmtId="0" fontId="6" fillId="0" borderId="2" xfId="33" applyFont="1" applyFill="1" applyBorder="1" applyAlignment="1">
      <alignment vertical="center" wrapText="1"/>
    </xf>
    <xf numFmtId="167" fontId="6" fillId="0" borderId="1" xfId="0" applyNumberFormat="1" applyFont="1" applyFill="1" applyBorder="1" applyAlignment="1">
      <alignment vertical="center" wrapText="1"/>
    </xf>
    <xf numFmtId="0" fontId="6" fillId="0" borderId="2" xfId="33" applyFont="1" applyFill="1" applyBorder="1" applyAlignment="1">
      <alignment horizontal="center" vertical="center" wrapText="1"/>
    </xf>
    <xf numFmtId="0" fontId="4" fillId="0" borderId="4" xfId="44" applyFont="1" applyFill="1" applyBorder="1" applyAlignment="1">
      <alignment horizontal="center" vertical="center" wrapText="1"/>
    </xf>
    <xf numFmtId="0" fontId="4" fillId="0" borderId="0" xfId="44" applyFont="1" applyFill="1" applyBorder="1" applyAlignment="1">
      <alignment horizontal="center" vertical="center" wrapText="1"/>
    </xf>
    <xf numFmtId="166" fontId="4" fillId="0" borderId="0" xfId="9" applyNumberFormat="1" applyFont="1" applyFill="1" applyAlignment="1">
      <alignment horizontal="left" vertical="center" wrapText="1"/>
    </xf>
    <xf numFmtId="0" fontId="4" fillId="0" borderId="0" xfId="44" applyFont="1" applyFill="1" applyAlignment="1">
      <alignment horizontal="left" vertical="center" wrapText="1"/>
    </xf>
    <xf numFmtId="2" fontId="7" fillId="0" borderId="1" xfId="0" applyNumberFormat="1" applyFont="1" applyFill="1" applyBorder="1" applyAlignment="1">
      <alignment horizontal="center" vertical="center"/>
    </xf>
    <xf numFmtId="170" fontId="7" fillId="0" borderId="3" xfId="0" applyNumberFormat="1" applyFont="1" applyFill="1" applyBorder="1" applyAlignment="1">
      <alignment vertical="center"/>
    </xf>
    <xf numFmtId="0" fontId="6" fillId="0" borderId="1" xfId="33" applyFont="1" applyFill="1" applyBorder="1" applyAlignment="1">
      <alignment horizontal="center" vertical="center" wrapText="1"/>
    </xf>
    <xf numFmtId="0" fontId="6" fillId="0" borderId="1" xfId="38" applyFont="1" applyFill="1" applyBorder="1" applyAlignment="1">
      <alignment horizontal="center" vertical="center" wrapText="1"/>
    </xf>
    <xf numFmtId="0" fontId="6" fillId="0" borderId="0" xfId="0" applyFont="1" applyFill="1" applyAlignment="1">
      <alignment horizontal="left" vertical="center" wrapText="1"/>
    </xf>
    <xf numFmtId="170" fontId="6" fillId="0" borderId="1" xfId="33" applyNumberFormat="1" applyFont="1" applyFill="1" applyBorder="1" applyAlignment="1">
      <alignment horizontal="center" vertical="center" wrapText="1"/>
    </xf>
    <xf numFmtId="166" fontId="6" fillId="0" borderId="0" xfId="7" applyFont="1" applyFill="1" applyAlignment="1">
      <alignment horizontal="left" vertical="center" wrapText="1"/>
    </xf>
    <xf numFmtId="0" fontId="6" fillId="0" borderId="1" xfId="0" applyFont="1" applyFill="1" applyBorder="1" applyAlignment="1">
      <alignment horizontal="center" vertical="center" wrapText="1"/>
    </xf>
    <xf numFmtId="0" fontId="7" fillId="0" borderId="8" xfId="42" applyFont="1" applyFill="1" applyBorder="1" applyAlignment="1">
      <alignment horizontal="center"/>
    </xf>
    <xf numFmtId="0" fontId="6" fillId="0" borderId="13" xfId="0" applyFont="1" applyFill="1" applyBorder="1" applyAlignment="1">
      <alignment horizontal="center" vertical="center"/>
    </xf>
    <xf numFmtId="0" fontId="6" fillId="0" borderId="1" xfId="33" applyFont="1" applyFill="1" applyBorder="1" applyAlignment="1">
      <alignment horizontal="left" vertical="center" wrapText="1"/>
    </xf>
    <xf numFmtId="0" fontId="7" fillId="0" borderId="1" xfId="42" applyFont="1" applyFill="1" applyBorder="1" applyAlignment="1">
      <alignment horizontal="center" vertical="center" wrapText="1"/>
    </xf>
    <xf numFmtId="0" fontId="6" fillId="0" borderId="0" xfId="42" applyFont="1" applyFill="1" applyAlignment="1">
      <alignment horizontal="left" vertical="center" wrapText="1"/>
    </xf>
    <xf numFmtId="0" fontId="17" fillId="0" borderId="0" xfId="0" applyFont="1"/>
    <xf numFmtId="0" fontId="17" fillId="0" borderId="1" xfId="0" applyFont="1" applyBorder="1" applyAlignment="1">
      <alignment horizontal="center"/>
    </xf>
    <xf numFmtId="0" fontId="17" fillId="0" borderId="0" xfId="0" applyFont="1" applyAlignment="1">
      <alignment wrapText="1"/>
    </xf>
    <xf numFmtId="0" fontId="17" fillId="0" borderId="1" xfId="0" applyFont="1" applyBorder="1" applyAlignment="1">
      <alignment wrapText="1"/>
    </xf>
    <xf numFmtId="0" fontId="17" fillId="0" borderId="1" xfId="0" applyFont="1" applyBorder="1" applyAlignment="1">
      <alignment horizontal="left" vertical="center" wrapText="1"/>
    </xf>
    <xf numFmtId="0" fontId="18" fillId="0" borderId="1" xfId="0" applyFont="1" applyBorder="1" applyAlignment="1">
      <alignment horizontal="left" vertical="center"/>
    </xf>
    <xf numFmtId="0" fontId="19" fillId="0" borderId="1" xfId="55" applyFont="1" applyBorder="1" applyAlignment="1" applyProtection="1">
      <alignment horizontal="left" vertical="center"/>
    </xf>
    <xf numFmtId="170" fontId="7" fillId="0" borderId="1" xfId="1" applyNumberFormat="1" applyFont="1" applyFill="1" applyBorder="1" applyAlignment="1">
      <alignment horizontal="center" vertical="center"/>
    </xf>
    <xf numFmtId="0" fontId="7" fillId="0" borderId="2" xfId="0" applyFont="1" applyFill="1" applyBorder="1" applyAlignment="1">
      <alignment vertical="center" wrapText="1"/>
    </xf>
    <xf numFmtId="170" fontId="7" fillId="0" borderId="1" xfId="33" applyNumberFormat="1" applyFont="1" applyFill="1" applyBorder="1" applyAlignment="1">
      <alignment horizontal="center" vertical="center" wrapText="1"/>
    </xf>
    <xf numFmtId="9" fontId="7" fillId="0" borderId="1" xfId="0" applyNumberFormat="1" applyFont="1" applyFill="1" applyBorder="1" applyAlignment="1">
      <alignment vertical="center"/>
    </xf>
    <xf numFmtId="9" fontId="7" fillId="0" borderId="1" xfId="0" applyNumberFormat="1" applyFont="1" applyFill="1" applyBorder="1" applyAlignment="1">
      <alignment horizontal="center" vertical="center"/>
    </xf>
    <xf numFmtId="9" fontId="7" fillId="0" borderId="1" xfId="0" applyNumberFormat="1" applyFont="1" applyFill="1" applyBorder="1" applyAlignment="1" applyProtection="1">
      <alignment vertical="center" wrapText="1"/>
      <protection hidden="1"/>
    </xf>
    <xf numFmtId="1" fontId="7" fillId="0" borderId="1" xfId="0" applyNumberFormat="1" applyFont="1" applyFill="1" applyBorder="1" applyAlignment="1">
      <alignment vertical="center" wrapText="1"/>
    </xf>
    <xf numFmtId="0" fontId="7" fillId="0" borderId="1" xfId="0" applyFont="1" applyFill="1" applyBorder="1" applyAlignment="1" applyProtection="1">
      <alignment horizontal="center" vertical="center" wrapText="1"/>
      <protection hidden="1"/>
    </xf>
    <xf numFmtId="1" fontId="7" fillId="0" borderId="1" xfId="0" applyNumberFormat="1" applyFont="1" applyFill="1" applyBorder="1" applyAlignment="1">
      <alignment horizontal="center" vertical="center" wrapText="1"/>
    </xf>
    <xf numFmtId="170" fontId="7" fillId="0" borderId="1" xfId="0" applyNumberFormat="1" applyFont="1" applyFill="1" applyBorder="1" applyAlignment="1">
      <alignment vertical="center" wrapText="1"/>
    </xf>
    <xf numFmtId="167" fontId="7" fillId="0" borderId="1" xfId="0" applyNumberFormat="1" applyFont="1" applyFill="1" applyBorder="1" applyAlignment="1">
      <alignment vertical="center" wrapText="1"/>
    </xf>
    <xf numFmtId="170" fontId="7" fillId="0" borderId="1" xfId="0" applyNumberFormat="1" applyFont="1" applyFill="1" applyBorder="1" applyAlignment="1">
      <alignment vertical="center"/>
    </xf>
    <xf numFmtId="1" fontId="7" fillId="0" borderId="1" xfId="0" applyNumberFormat="1" applyFont="1" applyFill="1" applyBorder="1" applyAlignment="1">
      <alignment vertical="center"/>
    </xf>
    <xf numFmtId="0" fontId="0" fillId="0" borderId="1" xfId="0" applyFill="1" applyBorder="1" applyAlignment="1"/>
    <xf numFmtId="1" fontId="7" fillId="0" borderId="1" xfId="51" applyNumberFormat="1" applyFont="1" applyFill="1" applyBorder="1" applyAlignment="1">
      <alignment vertical="center" wrapText="1"/>
    </xf>
    <xf numFmtId="167" fontId="7" fillId="0" borderId="3" xfId="0" applyNumberFormat="1" applyFont="1" applyFill="1" applyBorder="1" applyAlignment="1">
      <alignment vertical="center" wrapText="1"/>
    </xf>
    <xf numFmtId="0" fontId="6" fillId="0" borderId="1" xfId="33" applyFont="1" applyFill="1" applyBorder="1" applyAlignment="1">
      <alignment horizontal="center" vertical="center" wrapText="1"/>
    </xf>
    <xf numFmtId="0" fontId="7" fillId="0" borderId="1" xfId="0" applyFont="1" applyFill="1" applyBorder="1" applyAlignment="1">
      <alignment horizontal="center"/>
    </xf>
    <xf numFmtId="0" fontId="7" fillId="0" borderId="8" xfId="0" applyFont="1" applyFill="1" applyBorder="1" applyAlignment="1">
      <alignment horizontal="center" vertical="center"/>
    </xf>
    <xf numFmtId="0" fontId="6" fillId="0" borderId="0" xfId="0" applyFont="1" applyFill="1" applyAlignment="1">
      <alignment horizontal="left" vertical="center" wrapText="1"/>
    </xf>
    <xf numFmtId="170" fontId="6" fillId="0" borderId="1" xfId="33" applyNumberFormat="1" applyFont="1" applyFill="1" applyBorder="1" applyAlignment="1">
      <alignment horizontal="center" vertical="center" wrapText="1"/>
    </xf>
    <xf numFmtId="9" fontId="7" fillId="0" borderId="1" xfId="0" applyNumberFormat="1" applyFont="1" applyFill="1" applyBorder="1" applyAlignment="1" applyProtection="1">
      <alignment horizontal="center" vertical="center" wrapText="1"/>
      <protection hidden="1"/>
    </xf>
    <xf numFmtId="0" fontId="6" fillId="0" borderId="0" xfId="0" applyFont="1" applyFill="1" applyBorder="1" applyAlignment="1">
      <alignment horizontal="center" vertical="center" wrapText="1"/>
    </xf>
    <xf numFmtId="166" fontId="6" fillId="0" borderId="0" xfId="7" applyFont="1" applyFill="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29" applyFont="1" applyFill="1" applyBorder="1" applyAlignment="1">
      <alignment horizontal="center" vertical="center" wrapText="1"/>
    </xf>
    <xf numFmtId="0" fontId="6" fillId="0" borderId="1" xfId="0" applyFont="1" applyFill="1" applyBorder="1" applyAlignment="1">
      <alignment horizontal="left" vertical="center" wrapText="1"/>
    </xf>
    <xf numFmtId="167" fontId="6" fillId="0" borderId="1" xfId="0" applyNumberFormat="1" applyFont="1" applyFill="1" applyBorder="1" applyAlignment="1">
      <alignment horizontal="center" vertical="center" wrapText="1"/>
    </xf>
    <xf numFmtId="0" fontId="6" fillId="0" borderId="0" xfId="42" applyFont="1" applyFill="1" applyAlignment="1">
      <alignment horizontal="left" vertical="center" wrapText="1"/>
    </xf>
    <xf numFmtId="0" fontId="7" fillId="0" borderId="1" xfId="42"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4" fontId="7" fillId="0" borderId="1" xfId="0" applyNumberFormat="1" applyFont="1" applyFill="1" applyBorder="1" applyAlignment="1">
      <alignment horizontal="center" vertical="center" wrapText="1"/>
    </xf>
    <xf numFmtId="170" fontId="7" fillId="0" borderId="2" xfId="42" applyNumberFormat="1" applyFont="1" applyFill="1" applyBorder="1" applyAlignment="1">
      <alignment vertical="center"/>
    </xf>
    <xf numFmtId="0" fontId="7" fillId="0" borderId="0" xfId="42" applyFont="1" applyFill="1" applyAlignment="1">
      <alignment wrapText="1"/>
    </xf>
    <xf numFmtId="170" fontId="7" fillId="0" borderId="1" xfId="0" applyNumberFormat="1" applyFont="1" applyFill="1" applyBorder="1" applyAlignment="1">
      <alignment wrapText="1"/>
    </xf>
    <xf numFmtId="0" fontId="7" fillId="0" borderId="1" xfId="42" applyFont="1" applyFill="1" applyBorder="1" applyAlignment="1">
      <alignment wrapText="1"/>
    </xf>
    <xf numFmtId="170" fontId="7" fillId="0" borderId="1" xfId="0" applyNumberFormat="1" applyFont="1" applyFill="1" applyBorder="1" applyAlignment="1">
      <alignment horizontal="right" vertical="center" wrapText="1"/>
    </xf>
    <xf numFmtId="0" fontId="7" fillId="0" borderId="6" xfId="0" applyFont="1" applyFill="1" applyBorder="1" applyAlignment="1">
      <alignment horizontal="center" vertical="center"/>
    </xf>
    <xf numFmtId="9" fontId="7" fillId="0" borderId="1" xfId="0" applyNumberFormat="1" applyFont="1" applyFill="1" applyBorder="1" applyAlignment="1">
      <alignment vertical="center" wrapText="1"/>
    </xf>
    <xf numFmtId="10" fontId="7" fillId="0" borderId="1" xfId="0" applyNumberFormat="1" applyFont="1" applyFill="1" applyBorder="1" applyAlignment="1">
      <alignment vertical="center"/>
    </xf>
    <xf numFmtId="0" fontId="6" fillId="0" borderId="1" xfId="0" applyFont="1" applyFill="1" applyBorder="1"/>
    <xf numFmtId="0" fontId="6" fillId="0" borderId="1" xfId="0" applyFont="1" applyFill="1" applyBorder="1" applyAlignment="1">
      <alignment vertical="center" wrapText="1"/>
    </xf>
    <xf numFmtId="0" fontId="6" fillId="0" borderId="1" xfId="42" applyFont="1" applyFill="1" applyBorder="1" applyAlignment="1">
      <alignment horizontal="center" vertical="center"/>
    </xf>
    <xf numFmtId="1" fontId="3" fillId="0" borderId="1" xfId="0" applyNumberFormat="1" applyFont="1" applyFill="1" applyBorder="1" applyAlignment="1">
      <alignment vertical="center"/>
    </xf>
    <xf numFmtId="9" fontId="3" fillId="0" borderId="1" xfId="0" applyNumberFormat="1" applyFont="1" applyFill="1" applyBorder="1" applyAlignment="1">
      <alignment vertical="center"/>
    </xf>
    <xf numFmtId="9"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vertical="center" wrapText="1"/>
    </xf>
    <xf numFmtId="9" fontId="3" fillId="0" borderId="1" xfId="0" applyNumberFormat="1" applyFont="1" applyFill="1" applyBorder="1" applyAlignment="1">
      <alignment vertical="center" wrapText="1"/>
    </xf>
    <xf numFmtId="0" fontId="7" fillId="0" borderId="1" xfId="44" applyFont="1" applyFill="1" applyBorder="1" applyAlignment="1">
      <alignment horizontal="center" vertical="center" wrapText="1"/>
    </xf>
    <xf numFmtId="169" fontId="7" fillId="0" borderId="1" xfId="44" applyNumberFormat="1" applyFont="1" applyFill="1" applyBorder="1" applyAlignment="1">
      <alignment horizontal="center" vertical="center" wrapText="1"/>
    </xf>
    <xf numFmtId="0" fontId="7" fillId="0" borderId="1" xfId="0" applyFont="1" applyFill="1" applyBorder="1" applyAlignment="1">
      <alignment vertical="center"/>
    </xf>
    <xf numFmtId="4" fontId="7" fillId="0" borderId="1" xfId="44" applyNumberFormat="1" applyFont="1" applyFill="1" applyBorder="1" applyAlignment="1">
      <alignment horizontal="center" vertical="center" wrapText="1"/>
    </xf>
    <xf numFmtId="167" fontId="7" fillId="0" borderId="2" xfId="0" applyNumberFormat="1" applyFont="1" applyFill="1" applyBorder="1" applyAlignment="1">
      <alignment vertical="center" wrapText="1"/>
    </xf>
    <xf numFmtId="9" fontId="7" fillId="0" borderId="2" xfId="0" applyNumberFormat="1" applyFont="1" applyFill="1" applyBorder="1" applyAlignment="1">
      <alignment vertical="center"/>
    </xf>
    <xf numFmtId="170" fontId="6" fillId="0" borderId="1" xfId="0" applyNumberFormat="1" applyFont="1" applyFill="1" applyBorder="1" applyAlignment="1">
      <alignment horizontal="center" vertical="center"/>
    </xf>
    <xf numFmtId="10" fontId="6" fillId="0" borderId="1" xfId="0" applyNumberFormat="1" applyFont="1" applyFill="1" applyBorder="1"/>
    <xf numFmtId="0" fontId="6" fillId="0" borderId="2" xfId="57" applyFont="1" applyFill="1" applyBorder="1" applyAlignment="1">
      <alignment horizontal="center" vertical="center" wrapText="1"/>
    </xf>
    <xf numFmtId="10" fontId="6" fillId="0" borderId="2" xfId="58" applyNumberFormat="1" applyFont="1" applyFill="1" applyBorder="1" applyAlignment="1">
      <alignment horizontal="center" vertical="center" wrapText="1"/>
    </xf>
    <xf numFmtId="0" fontId="6" fillId="0" borderId="2" xfId="58" applyFont="1" applyFill="1" applyBorder="1" applyAlignment="1">
      <alignment horizontal="center" vertical="center" wrapText="1"/>
    </xf>
    <xf numFmtId="49" fontId="7" fillId="0" borderId="1" xfId="42" applyNumberFormat="1" applyFont="1" applyFill="1" applyBorder="1" applyAlignment="1" applyProtection="1">
      <alignment vertical="center" wrapText="1"/>
      <protection locked="0"/>
    </xf>
    <xf numFmtId="0" fontId="7" fillId="0" borderId="1" xfId="42" applyFont="1" applyFill="1" applyBorder="1" applyAlignment="1" applyProtection="1">
      <alignment vertical="center" wrapText="1"/>
      <protection hidden="1"/>
    </xf>
    <xf numFmtId="1" fontId="7" fillId="0" borderId="1" xfId="42" applyNumberFormat="1" applyFont="1" applyFill="1" applyBorder="1" applyAlignment="1">
      <alignment horizontal="center" vertical="center" wrapText="1"/>
    </xf>
    <xf numFmtId="0" fontId="7" fillId="0" borderId="1" xfId="42" applyFont="1" applyFill="1" applyBorder="1" applyAlignment="1">
      <alignment vertical="center"/>
    </xf>
    <xf numFmtId="9" fontId="7" fillId="0" borderId="1" xfId="42" applyNumberFormat="1" applyFont="1" applyFill="1" applyBorder="1" applyAlignment="1">
      <alignment vertical="center"/>
    </xf>
    <xf numFmtId="0" fontId="6" fillId="0" borderId="1" xfId="42" applyFont="1" applyFill="1" applyBorder="1" applyAlignment="1">
      <alignment horizontal="center" vertical="center" wrapText="1"/>
    </xf>
    <xf numFmtId="0" fontId="7" fillId="0" borderId="1" xfId="42" applyNumberFormat="1" applyFont="1" applyFill="1" applyBorder="1" applyAlignment="1">
      <alignment horizontal="center" vertical="center" wrapText="1"/>
    </xf>
    <xf numFmtId="0" fontId="7" fillId="0" borderId="1" xfId="59" applyFont="1" applyFill="1" applyBorder="1" applyAlignment="1">
      <alignment horizontal="center" vertical="center" wrapText="1"/>
    </xf>
    <xf numFmtId="1" fontId="7" fillId="0" borderId="1" xfId="42" applyNumberFormat="1" applyFont="1" applyFill="1" applyBorder="1" applyAlignment="1">
      <alignment horizontal="center" vertical="center"/>
    </xf>
    <xf numFmtId="9" fontId="7" fillId="0" borderId="1" xfId="42" applyNumberFormat="1" applyFont="1" applyFill="1" applyBorder="1" applyAlignment="1">
      <alignment horizontal="center" vertical="center"/>
    </xf>
    <xf numFmtId="3" fontId="7" fillId="0" borderId="1" xfId="42" applyNumberFormat="1" applyFont="1" applyFill="1" applyBorder="1" applyAlignment="1">
      <alignment vertical="center"/>
    </xf>
    <xf numFmtId="3" fontId="7" fillId="0" borderId="1" xfId="42" applyNumberFormat="1" applyFont="1" applyFill="1" applyBorder="1" applyAlignment="1">
      <alignment horizontal="center" vertical="center"/>
    </xf>
    <xf numFmtId="0" fontId="7" fillId="0" borderId="1" xfId="42" applyNumberFormat="1" applyFont="1" applyFill="1" applyBorder="1" applyAlignment="1">
      <alignment vertical="center" wrapText="1"/>
    </xf>
    <xf numFmtId="166" fontId="6" fillId="0" borderId="0" xfId="7" applyFont="1" applyFill="1" applyAlignment="1">
      <alignment horizontal="center" vertical="center" wrapText="1"/>
    </xf>
    <xf numFmtId="0" fontId="6" fillId="0" borderId="0" xfId="42" applyFont="1" applyFill="1" applyAlignment="1">
      <alignment horizontal="center" vertical="center" wrapText="1"/>
    </xf>
    <xf numFmtId="0" fontId="6" fillId="0" borderId="9" xfId="57" applyFont="1" applyFill="1" applyBorder="1" applyAlignment="1">
      <alignment vertical="center" wrapText="1"/>
    </xf>
    <xf numFmtId="0" fontId="6" fillId="0" borderId="10" xfId="57" applyFont="1" applyFill="1" applyBorder="1" applyAlignment="1">
      <alignment vertical="center" wrapText="1"/>
    </xf>
    <xf numFmtId="0" fontId="6" fillId="0" borderId="8" xfId="57" applyFont="1" applyFill="1" applyBorder="1" applyAlignment="1">
      <alignment vertical="center" wrapText="1"/>
    </xf>
    <xf numFmtId="0" fontId="6" fillId="0" borderId="1" xfId="57" applyFont="1" applyFill="1" applyBorder="1" applyAlignment="1">
      <alignment horizontal="center" vertical="center" wrapText="1"/>
    </xf>
    <xf numFmtId="167" fontId="7" fillId="0" borderId="1" xfId="42" applyNumberFormat="1" applyFont="1" applyFill="1" applyBorder="1" applyAlignment="1">
      <alignment horizontal="center" vertical="center"/>
    </xf>
    <xf numFmtId="0" fontId="6" fillId="0" borderId="0" xfId="42" applyFont="1" applyFill="1" applyAlignment="1">
      <alignment horizontal="left" vertical="top" wrapText="1"/>
    </xf>
    <xf numFmtId="0" fontId="7" fillId="0" borderId="1" xfId="57" applyFont="1" applyFill="1" applyBorder="1" applyAlignment="1">
      <alignment horizontal="center" vertical="center" wrapText="1"/>
    </xf>
    <xf numFmtId="0" fontId="7" fillId="0" borderId="8" xfId="42" applyFont="1" applyFill="1" applyBorder="1" applyAlignment="1">
      <alignment horizontal="center" vertical="center"/>
    </xf>
    <xf numFmtId="0" fontId="7" fillId="0" borderId="1" xfId="58" applyFont="1" applyFill="1" applyBorder="1" applyAlignment="1">
      <alignment horizontal="center" vertical="center" wrapText="1"/>
    </xf>
    <xf numFmtId="0" fontId="7" fillId="0" borderId="1" xfId="42" applyFont="1" applyFill="1" applyBorder="1"/>
    <xf numFmtId="0" fontId="6" fillId="0" borderId="1" xfId="57" applyFont="1" applyFill="1" applyBorder="1" applyAlignment="1">
      <alignment vertical="center" wrapText="1"/>
    </xf>
    <xf numFmtId="167" fontId="7" fillId="0" borderId="0" xfId="42" applyNumberFormat="1" applyFont="1" applyFill="1" applyBorder="1" applyAlignment="1">
      <alignment horizontal="center" vertical="center"/>
    </xf>
    <xf numFmtId="170" fontId="6" fillId="0" borderId="10" xfId="0" applyNumberFormat="1" applyFont="1" applyFill="1" applyBorder="1" applyAlignment="1">
      <alignment vertical="center" wrapText="1"/>
    </xf>
    <xf numFmtId="170" fontId="7" fillId="0" borderId="2" xfId="0" applyNumberFormat="1" applyFont="1" applyFill="1" applyBorder="1" applyAlignment="1">
      <alignment vertical="center"/>
    </xf>
    <xf numFmtId="170" fontId="6" fillId="0" borderId="10" xfId="57" applyNumberFormat="1" applyFont="1" applyFill="1" applyBorder="1" applyAlignment="1">
      <alignment vertical="center" wrapText="1"/>
    </xf>
    <xf numFmtId="170" fontId="6" fillId="0" borderId="1" xfId="57" applyNumberFormat="1" applyFont="1" applyFill="1" applyBorder="1" applyAlignment="1">
      <alignment vertical="center" wrapText="1"/>
    </xf>
    <xf numFmtId="170" fontId="6" fillId="0" borderId="2" xfId="57" applyNumberFormat="1" applyFont="1" applyFill="1" applyBorder="1" applyAlignment="1">
      <alignment horizontal="center" vertical="center" wrapText="1"/>
    </xf>
    <xf numFmtId="170" fontId="7" fillId="0" borderId="1" xfId="42" applyNumberFormat="1" applyFont="1" applyFill="1" applyBorder="1" applyAlignment="1">
      <alignment horizontal="center" vertical="center"/>
    </xf>
    <xf numFmtId="170" fontId="6" fillId="0" borderId="2" xfId="58" applyNumberFormat="1" applyFont="1" applyFill="1" applyBorder="1" applyAlignment="1">
      <alignment horizontal="center" vertical="center" wrapText="1"/>
    </xf>
    <xf numFmtId="170" fontId="6" fillId="0" borderId="1" xfId="57" applyNumberFormat="1" applyFont="1" applyFill="1" applyBorder="1" applyAlignment="1">
      <alignment horizontal="center" vertical="center" wrapText="1"/>
    </xf>
    <xf numFmtId="170" fontId="6" fillId="0" borderId="0" xfId="0" applyNumberFormat="1" applyFont="1"/>
    <xf numFmtId="0" fontId="6" fillId="0" borderId="0" xfId="0" applyFont="1"/>
    <xf numFmtId="170" fontId="6" fillId="0" borderId="1" xfId="58" applyNumberFormat="1" applyFont="1" applyFill="1" applyBorder="1" applyAlignment="1">
      <alignment horizontal="center" vertical="center" wrapText="1"/>
    </xf>
    <xf numFmtId="0" fontId="6" fillId="0" borderId="1" xfId="58" applyFont="1" applyFill="1" applyBorder="1" applyAlignment="1">
      <alignment horizontal="center" vertical="center" wrapText="1"/>
    </xf>
    <xf numFmtId="170" fontId="7" fillId="0" borderId="0" xfId="0" applyNumberFormat="1" applyFont="1"/>
    <xf numFmtId="0" fontId="7" fillId="0" borderId="0" xfId="0" applyFont="1"/>
    <xf numFmtId="0" fontId="7" fillId="0" borderId="1" xfId="57" applyFont="1" applyFill="1" applyBorder="1" applyAlignment="1">
      <alignment vertical="center" wrapText="1"/>
    </xf>
    <xf numFmtId="0" fontId="6" fillId="0" borderId="3" xfId="0" applyFont="1" applyFill="1" applyBorder="1" applyAlignment="1">
      <alignment vertical="center" wrapText="1"/>
    </xf>
    <xf numFmtId="170" fontId="7" fillId="0" borderId="0" xfId="7" applyNumberFormat="1" applyFont="1" applyFill="1" applyAlignment="1">
      <alignment horizontal="right" vertical="center" wrapText="1"/>
    </xf>
    <xf numFmtId="167" fontId="7" fillId="0" borderId="0" xfId="7" applyNumberFormat="1" applyFont="1" applyFill="1" applyAlignment="1">
      <alignment horizontal="left" vertical="center" wrapText="1"/>
    </xf>
    <xf numFmtId="0" fontId="7" fillId="0" borderId="4" xfId="0" applyFont="1" applyFill="1" applyBorder="1" applyAlignment="1">
      <alignment horizontal="center" vertical="center" wrapText="1"/>
    </xf>
    <xf numFmtId="170" fontId="7" fillId="0" borderId="0" xfId="0" applyNumberFormat="1" applyFont="1" applyFill="1" applyBorder="1" applyAlignment="1">
      <alignment horizontal="right" vertical="center" wrapText="1"/>
    </xf>
    <xf numFmtId="0" fontId="7" fillId="0" borderId="0" xfId="0" applyFont="1" applyFill="1" applyAlignment="1">
      <alignment horizontal="left" vertical="center" wrapText="1"/>
    </xf>
    <xf numFmtId="0" fontId="7" fillId="0" borderId="1" xfId="0" applyFont="1" applyFill="1" applyBorder="1" applyAlignment="1">
      <alignment horizontal="left" vertical="center" wrapText="1"/>
    </xf>
    <xf numFmtId="0" fontId="7" fillId="0" borderId="1" xfId="33" applyFont="1" applyFill="1" applyBorder="1" applyAlignment="1"/>
    <xf numFmtId="0" fontId="7" fillId="0" borderId="0" xfId="0" applyFont="1" applyBorder="1"/>
    <xf numFmtId="0" fontId="7" fillId="0" borderId="9" xfId="57" applyFont="1" applyFill="1" applyBorder="1" applyAlignment="1">
      <alignment vertical="center" wrapText="1"/>
    </xf>
    <xf numFmtId="0" fontId="7" fillId="0" borderId="10" xfId="57" applyFont="1" applyFill="1" applyBorder="1" applyAlignment="1">
      <alignment vertical="center" wrapText="1"/>
    </xf>
    <xf numFmtId="0" fontId="7" fillId="0" borderId="7" xfId="57" applyFont="1" applyFill="1" applyBorder="1" applyAlignment="1">
      <alignment vertical="center" wrapText="1"/>
    </xf>
    <xf numFmtId="0" fontId="7" fillId="0" borderId="7" xfId="57" applyFont="1" applyFill="1" applyBorder="1" applyAlignment="1">
      <alignment horizontal="left" vertical="center" wrapText="1"/>
    </xf>
    <xf numFmtId="0" fontId="7" fillId="0" borderId="1" xfId="0" applyFont="1" applyBorder="1"/>
    <xf numFmtId="0" fontId="7" fillId="0" borderId="1" xfId="0" applyFont="1" applyFill="1" applyBorder="1" applyAlignment="1" applyProtection="1">
      <alignment vertical="center" wrapText="1"/>
      <protection hidden="1"/>
    </xf>
    <xf numFmtId="9" fontId="7" fillId="0" borderId="1" xfId="0" applyNumberFormat="1" applyFont="1" applyBorder="1" applyAlignment="1">
      <alignment horizontal="center" vertical="center"/>
    </xf>
    <xf numFmtId="0" fontId="7" fillId="0" borderId="1" xfId="0" applyFont="1" applyBorder="1" applyAlignment="1">
      <alignment horizontal="center" vertical="center"/>
    </xf>
    <xf numFmtId="172" fontId="7" fillId="0" borderId="1" xfId="0" applyNumberFormat="1" applyFont="1" applyFill="1" applyBorder="1" applyAlignment="1">
      <alignment horizontal="right" vertical="center" wrapText="1"/>
    </xf>
    <xf numFmtId="10" fontId="7" fillId="0" borderId="1" xfId="0" applyNumberFormat="1" applyFont="1" applyBorder="1" applyAlignment="1">
      <alignment horizontal="center" vertical="center"/>
    </xf>
    <xf numFmtId="0" fontId="7" fillId="0" borderId="0" xfId="0" applyFont="1" applyFill="1" applyBorder="1" applyAlignment="1">
      <alignment vertical="center" wrapText="1"/>
    </xf>
    <xf numFmtId="170" fontId="6" fillId="0" borderId="0" xfId="0" applyNumberFormat="1" applyFont="1" applyFill="1"/>
    <xf numFmtId="170" fontId="6" fillId="0" borderId="0" xfId="0" applyNumberFormat="1" applyFont="1" applyFill="1" applyBorder="1" applyAlignment="1">
      <alignment horizontal="right" vertical="center"/>
    </xf>
    <xf numFmtId="170" fontId="6" fillId="0" borderId="0" xfId="1" applyNumberFormat="1" applyFont="1" applyFill="1" applyBorder="1" applyAlignment="1">
      <alignment horizontal="right" vertical="center"/>
    </xf>
    <xf numFmtId="167" fontId="6" fillId="0" borderId="0" xfId="0" applyNumberFormat="1" applyFont="1" applyFill="1" applyBorder="1" applyAlignment="1">
      <alignment horizontal="right" vertical="center" wrapText="1"/>
    </xf>
    <xf numFmtId="170" fontId="6" fillId="0" borderId="0" xfId="33" applyNumberFormat="1" applyFont="1" applyFill="1" applyBorder="1" applyAlignment="1">
      <alignment horizontal="center" vertical="center" wrapText="1"/>
    </xf>
    <xf numFmtId="9" fontId="6" fillId="0" borderId="0" xfId="33" applyNumberFormat="1" applyFont="1" applyFill="1" applyBorder="1" applyAlignment="1">
      <alignment horizontal="center" vertical="center" wrapText="1"/>
    </xf>
    <xf numFmtId="3" fontId="6" fillId="0" borderId="0" xfId="33" applyNumberFormat="1" applyFont="1" applyFill="1" applyBorder="1" applyAlignment="1">
      <alignment horizontal="center" vertical="center" wrapText="1"/>
    </xf>
    <xf numFmtId="9" fontId="24" fillId="0" borderId="0" xfId="33" applyNumberFormat="1" applyFont="1" applyFill="1" applyBorder="1" applyAlignment="1">
      <alignment horizontal="center" vertical="center"/>
    </xf>
    <xf numFmtId="9" fontId="6" fillId="0" borderId="0" xfId="0" applyNumberFormat="1" applyFont="1" applyFill="1"/>
    <xf numFmtId="170" fontId="6" fillId="0" borderId="1" xfId="57" applyNumberFormat="1" applyFont="1" applyFill="1" applyBorder="1" applyAlignment="1">
      <alignment horizontal="center" wrapText="1"/>
    </xf>
    <xf numFmtId="0" fontId="7" fillId="0" borderId="1" xfId="0" applyNumberFormat="1" applyFont="1" applyFill="1" applyBorder="1" applyAlignment="1">
      <alignment horizontal="center" vertical="center" wrapText="1"/>
    </xf>
    <xf numFmtId="170" fontId="6" fillId="0" borderId="9" xfId="57" applyNumberFormat="1" applyFont="1" applyFill="1" applyBorder="1" applyAlignment="1">
      <alignment horizontal="center" vertical="center" wrapText="1"/>
    </xf>
    <xf numFmtId="170" fontId="6" fillId="0" borderId="10" xfId="57"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70" fontId="7" fillId="0" borderId="0" xfId="0" applyNumberFormat="1" applyFont="1" applyFill="1" applyBorder="1" applyAlignment="1">
      <alignment horizontal="center" vertical="center" wrapText="1"/>
    </xf>
    <xf numFmtId="10" fontId="7" fillId="0" borderId="0" xfId="0" applyNumberFormat="1" applyFont="1" applyFill="1" applyBorder="1" applyAlignment="1">
      <alignment horizontal="center" vertical="center"/>
    </xf>
    <xf numFmtId="0" fontId="6" fillId="0" borderId="9" xfId="57" applyFont="1" applyFill="1" applyBorder="1" applyAlignment="1"/>
    <xf numFmtId="0" fontId="6" fillId="0" borderId="10" xfId="57" applyFont="1" applyFill="1" applyBorder="1" applyAlignment="1"/>
    <xf numFmtId="170" fontId="6" fillId="0" borderId="9" xfId="0" applyNumberFormat="1" applyFont="1" applyFill="1" applyBorder="1" applyAlignment="1">
      <alignment vertical="center" wrapText="1"/>
    </xf>
    <xf numFmtId="170" fontId="6" fillId="0" borderId="8" xfId="0" applyNumberFormat="1" applyFont="1" applyFill="1" applyBorder="1" applyAlignment="1">
      <alignment vertical="center" wrapText="1"/>
    </xf>
    <xf numFmtId="10" fontId="6" fillId="0" borderId="9" xfId="57" applyNumberFormat="1" applyFont="1" applyFill="1" applyBorder="1" applyAlignment="1">
      <alignment horizontal="center" vertical="center" wrapText="1"/>
    </xf>
    <xf numFmtId="10" fontId="6" fillId="0" borderId="1" xfId="57" applyNumberFormat="1" applyFont="1" applyFill="1" applyBorder="1" applyAlignment="1">
      <alignment horizontal="center" vertical="center" wrapText="1"/>
    </xf>
    <xf numFmtId="10" fontId="7" fillId="0" borderId="1" xfId="0" applyNumberFormat="1" applyFont="1" applyFill="1" applyBorder="1" applyAlignment="1">
      <alignment vertical="center" wrapText="1"/>
    </xf>
    <xf numFmtId="10" fontId="7" fillId="0" borderId="1" xfId="33" applyNumberFormat="1" applyFont="1" applyFill="1" applyBorder="1" applyAlignment="1">
      <alignment horizontal="center" vertical="center" wrapText="1"/>
    </xf>
    <xf numFmtId="0" fontId="7" fillId="0" borderId="1" xfId="0" applyNumberFormat="1" applyFont="1" applyFill="1" applyBorder="1"/>
    <xf numFmtId="10" fontId="7" fillId="0" borderId="1" xfId="57" applyNumberFormat="1" applyFont="1" applyFill="1" applyBorder="1" applyAlignment="1">
      <alignment horizontal="center" vertical="center" wrapText="1"/>
    </xf>
    <xf numFmtId="0" fontId="6" fillId="0" borderId="9" xfId="57" applyFont="1" applyFill="1" applyBorder="1" applyAlignment="1">
      <alignment horizontal="center"/>
    </xf>
    <xf numFmtId="0" fontId="6" fillId="0" borderId="10" xfId="57" applyFont="1" applyFill="1" applyBorder="1" applyAlignment="1">
      <alignment horizontal="center"/>
    </xf>
    <xf numFmtId="0" fontId="6" fillId="0" borderId="8" xfId="57" applyFont="1" applyFill="1" applyBorder="1" applyAlignment="1">
      <alignment horizontal="center"/>
    </xf>
    <xf numFmtId="9" fontId="7" fillId="0" borderId="1" xfId="42" applyNumberFormat="1" applyFont="1" applyFill="1" applyBorder="1" applyAlignment="1" applyProtection="1">
      <alignment horizontal="center" vertical="center" wrapText="1"/>
      <protection hidden="1"/>
    </xf>
    <xf numFmtId="0" fontId="7" fillId="0" borderId="1" xfId="42" applyFont="1" applyFill="1" applyBorder="1" applyAlignment="1"/>
    <xf numFmtId="4" fontId="7" fillId="0" borderId="1" xfId="42" applyNumberFormat="1" applyFont="1" applyFill="1" applyBorder="1" applyAlignment="1">
      <alignment vertical="center" wrapText="1"/>
    </xf>
    <xf numFmtId="2" fontId="7" fillId="0" borderId="1" xfId="42" applyNumberFormat="1" applyFont="1" applyFill="1" applyBorder="1" applyAlignment="1">
      <alignment vertical="center" wrapText="1"/>
    </xf>
    <xf numFmtId="170" fontId="7" fillId="0" borderId="3" xfId="0" applyNumberFormat="1" applyFont="1" applyFill="1" applyBorder="1" applyAlignment="1">
      <alignment horizontal="right" vertical="center" wrapText="1"/>
    </xf>
    <xf numFmtId="170" fontId="7" fillId="0" borderId="0" xfId="42" applyNumberFormat="1" applyFont="1" applyFill="1" applyBorder="1" applyAlignment="1">
      <alignment vertical="center"/>
    </xf>
    <xf numFmtId="0" fontId="6" fillId="0" borderId="0" xfId="0" applyFont="1" applyFill="1" applyAlignment="1">
      <alignment horizontal="center" vertical="center"/>
    </xf>
    <xf numFmtId="10" fontId="6" fillId="0" borderId="0" xfId="0" applyNumberFormat="1" applyFont="1" applyFill="1"/>
    <xf numFmtId="170" fontId="6" fillId="0" borderId="0" xfId="0" applyNumberFormat="1" applyFont="1" applyFill="1" applyAlignment="1">
      <alignment horizontal="center" vertical="center"/>
    </xf>
    <xf numFmtId="167" fontId="6" fillId="0" borderId="0" xfId="0" applyNumberFormat="1" applyFont="1" applyFill="1"/>
    <xf numFmtId="167" fontId="6" fillId="0" borderId="0" xfId="0" applyNumberFormat="1" applyFont="1" applyFill="1" applyAlignment="1">
      <alignment horizontal="center" vertical="center"/>
    </xf>
    <xf numFmtId="170" fontId="6" fillId="0" borderId="1" xfId="61" applyNumberFormat="1" applyFont="1" applyFill="1" applyBorder="1" applyAlignment="1">
      <alignment horizontal="center" vertical="center" wrapText="1"/>
    </xf>
    <xf numFmtId="10" fontId="6" fillId="0" borderId="1" xfId="61"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62" applyFont="1" applyFill="1" applyBorder="1" applyAlignment="1">
      <alignment horizontal="center" vertical="center" wrapText="1"/>
    </xf>
    <xf numFmtId="170" fontId="6" fillId="0" borderId="1" xfId="62" applyNumberFormat="1" applyFont="1" applyFill="1" applyBorder="1" applyAlignment="1">
      <alignment horizontal="center" vertical="center" wrapText="1"/>
    </xf>
    <xf numFmtId="167" fontId="7" fillId="0" borderId="1" xfId="62" applyNumberFormat="1" applyFont="1" applyFill="1" applyBorder="1" applyAlignment="1">
      <alignment horizontal="center" vertical="center" wrapText="1"/>
    </xf>
    <xf numFmtId="173" fontId="7" fillId="0" borderId="1" xfId="60" applyNumberFormat="1" applyFont="1" applyFill="1" applyBorder="1" applyAlignment="1">
      <alignment horizontal="center" vertical="center" wrapText="1"/>
    </xf>
    <xf numFmtId="14" fontId="7" fillId="0" borderId="1" xfId="62" applyNumberFormat="1" applyFont="1" applyFill="1" applyBorder="1" applyAlignment="1">
      <alignment horizontal="center" vertical="center" wrapText="1"/>
    </xf>
    <xf numFmtId="10" fontId="7" fillId="0" borderId="1" xfId="62" applyNumberFormat="1" applyFont="1" applyFill="1" applyBorder="1" applyAlignment="1">
      <alignment horizontal="center" vertical="center" wrapText="1"/>
    </xf>
    <xf numFmtId="0" fontId="7" fillId="0" borderId="1" xfId="62" applyFont="1" applyFill="1" applyBorder="1" applyAlignment="1">
      <alignment horizontal="center" vertical="center"/>
    </xf>
    <xf numFmtId="0" fontId="7" fillId="0" borderId="1" xfId="46" applyFont="1" applyFill="1" applyBorder="1" applyAlignment="1">
      <alignment horizontal="center" vertical="center" wrapText="1"/>
    </xf>
    <xf numFmtId="1" fontId="7" fillId="0" borderId="1" xfId="46" applyNumberFormat="1" applyFont="1" applyFill="1" applyBorder="1" applyAlignment="1">
      <alignment horizontal="center" vertical="center" wrapText="1"/>
    </xf>
    <xf numFmtId="9" fontId="7" fillId="0" borderId="1" xfId="46" applyNumberFormat="1" applyFont="1" applyFill="1" applyBorder="1" applyAlignment="1">
      <alignment horizontal="center" vertical="center" wrapText="1"/>
    </xf>
    <xf numFmtId="170" fontId="7" fillId="0" borderId="1" xfId="46" applyNumberFormat="1" applyFont="1" applyFill="1" applyBorder="1" applyAlignment="1">
      <alignment horizontal="center" vertical="center" wrapText="1"/>
    </xf>
    <xf numFmtId="10" fontId="7" fillId="0" borderId="1" xfId="62" applyNumberFormat="1" applyFont="1" applyFill="1" applyBorder="1" applyAlignment="1">
      <alignment horizontal="center" vertical="center"/>
    </xf>
    <xf numFmtId="9" fontId="7" fillId="0" borderId="1" xfId="1" applyNumberFormat="1" applyFont="1" applyFill="1" applyBorder="1" applyAlignment="1">
      <alignment horizontal="center" vertical="center" wrapText="1"/>
    </xf>
    <xf numFmtId="1" fontId="7" fillId="0" borderId="1" xfId="62" applyNumberFormat="1" applyFont="1" applyFill="1" applyBorder="1" applyAlignment="1">
      <alignment horizontal="center" vertical="center" wrapText="1" shrinkToFit="1"/>
    </xf>
    <xf numFmtId="1" fontId="7" fillId="0" borderId="1" xfId="52" applyNumberFormat="1" applyFont="1" applyFill="1" applyBorder="1" applyAlignment="1">
      <alignment horizontal="center" vertical="center" wrapText="1"/>
    </xf>
    <xf numFmtId="0" fontId="25" fillId="0" borderId="1" xfId="62" applyFont="1" applyFill="1" applyBorder="1" applyAlignment="1">
      <alignment horizontal="center" vertical="center"/>
    </xf>
    <xf numFmtId="9" fontId="7" fillId="0" borderId="1" xfId="62" applyNumberFormat="1" applyFont="1" applyFill="1" applyBorder="1" applyAlignment="1">
      <alignment horizontal="center" vertical="center"/>
    </xf>
    <xf numFmtId="170" fontId="7" fillId="0" borderId="1" xfId="46" applyNumberFormat="1" applyFont="1" applyFill="1" applyBorder="1" applyAlignment="1">
      <alignment vertical="center" wrapText="1" shrinkToFit="1"/>
    </xf>
    <xf numFmtId="10" fontId="7" fillId="0" borderId="1" xfId="61" applyNumberFormat="1" applyFont="1" applyFill="1" applyBorder="1" applyAlignment="1">
      <alignment horizontal="center" vertical="center" wrapText="1"/>
    </xf>
    <xf numFmtId="9" fontId="7" fillId="0" borderId="1" xfId="61" applyNumberFormat="1" applyFont="1" applyFill="1" applyBorder="1" applyAlignment="1">
      <alignment horizontal="center" vertical="center" wrapText="1"/>
    </xf>
    <xf numFmtId="169" fontId="7" fillId="0" borderId="1" xfId="46" applyNumberFormat="1" applyFont="1" applyFill="1" applyBorder="1" applyAlignment="1">
      <alignment horizontal="center" vertical="center" wrapText="1"/>
    </xf>
    <xf numFmtId="3" fontId="7" fillId="0" borderId="9" xfId="38" applyNumberFormat="1" applyFont="1" applyFill="1" applyBorder="1" applyAlignment="1">
      <alignment horizontal="center" vertical="center" wrapText="1"/>
    </xf>
    <xf numFmtId="0" fontId="7" fillId="0" borderId="0" xfId="0" applyFont="1" applyFill="1" applyAlignment="1">
      <alignment horizontal="center"/>
    </xf>
    <xf numFmtId="9" fontId="7" fillId="0" borderId="0" xfId="0" applyNumberFormat="1" applyFont="1" applyFill="1" applyBorder="1" applyAlignment="1">
      <alignment horizontal="center" vertical="center"/>
    </xf>
    <xf numFmtId="10" fontId="7" fillId="0" borderId="0" xfId="38"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6" fillId="0" borderId="1" xfId="33" applyFont="1" applyFill="1" applyBorder="1" applyAlignment="1">
      <alignment vertical="center" wrapText="1"/>
    </xf>
    <xf numFmtId="0" fontId="6" fillId="0" borderId="1" xfId="33" applyFont="1" applyFill="1" applyBorder="1" applyAlignment="1">
      <alignment horizontal="center" vertical="center" wrapText="1"/>
    </xf>
    <xf numFmtId="9" fontId="7" fillId="0" borderId="1" xfId="0" applyNumberFormat="1" applyFont="1" applyFill="1" applyBorder="1" applyAlignment="1" applyProtection="1">
      <alignment horizontal="center" vertical="center" wrapText="1"/>
      <protection hidden="1"/>
    </xf>
    <xf numFmtId="0" fontId="7" fillId="0" borderId="1" xfId="0" applyFont="1" applyFill="1" applyBorder="1" applyAlignment="1">
      <alignment horizontal="center" vertical="center"/>
    </xf>
    <xf numFmtId="0" fontId="6" fillId="0" borderId="1" xfId="61" applyFont="1" applyFill="1" applyBorder="1" applyAlignment="1">
      <alignment horizontal="center" vertical="center" wrapText="1"/>
    </xf>
    <xf numFmtId="0" fontId="6" fillId="0" borderId="1" xfId="0" applyFont="1" applyFill="1" applyBorder="1" applyAlignment="1">
      <alignment horizontal="center" vertical="center" wrapText="1"/>
    </xf>
    <xf numFmtId="10" fontId="7" fillId="0" borderId="3" xfId="0" applyNumberFormat="1" applyFont="1" applyFill="1" applyBorder="1" applyAlignment="1">
      <alignment horizontal="center" vertical="center"/>
    </xf>
    <xf numFmtId="167" fontId="7"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hidden="1"/>
    </xf>
    <xf numFmtId="174" fontId="6" fillId="0" borderId="0" xfId="0" applyNumberFormat="1" applyFont="1" applyFill="1" applyAlignment="1">
      <alignment horizontal="center" vertical="center" wrapText="1"/>
    </xf>
    <xf numFmtId="1" fontId="6" fillId="0" borderId="0" xfId="7" applyNumberFormat="1" applyFont="1" applyFill="1" applyAlignment="1">
      <alignment horizontal="right" vertical="center" wrapText="1"/>
    </xf>
    <xf numFmtId="0" fontId="6" fillId="0" borderId="0" xfId="0" applyFont="1" applyFill="1" applyAlignment="1">
      <alignment vertical="center"/>
    </xf>
    <xf numFmtId="174" fontId="6" fillId="0" borderId="0" xfId="0" applyNumberFormat="1" applyFont="1" applyFill="1" applyAlignment="1">
      <alignment horizontal="center" vertical="center"/>
    </xf>
    <xf numFmtId="1" fontId="6" fillId="0" borderId="1" xfId="33" applyNumberFormat="1" applyFont="1" applyFill="1" applyBorder="1" applyAlignment="1">
      <alignment horizontal="center" vertical="center" wrapText="1"/>
    </xf>
    <xf numFmtId="167" fontId="6" fillId="0" borderId="1" xfId="33" applyNumberFormat="1" applyFont="1" applyFill="1" applyBorder="1" applyAlignment="1">
      <alignment vertical="center" wrapText="1"/>
    </xf>
    <xf numFmtId="167" fontId="6" fillId="0" borderId="1" xfId="33" applyNumberFormat="1" applyFont="1" applyFill="1" applyBorder="1" applyAlignment="1">
      <alignment horizontal="center" vertical="center" wrapText="1"/>
    </xf>
    <xf numFmtId="170" fontId="6" fillId="0" borderId="0" xfId="0" applyNumberFormat="1" applyFont="1" applyFill="1" applyAlignment="1">
      <alignment vertical="center"/>
    </xf>
    <xf numFmtId="169" fontId="7" fillId="0" borderId="1" xfId="33" applyNumberFormat="1" applyFont="1" applyFill="1" applyBorder="1" applyAlignment="1">
      <alignment horizontal="center" vertical="center" wrapText="1"/>
    </xf>
    <xf numFmtId="0" fontId="7" fillId="0" borderId="2" xfId="48" applyFont="1" applyFill="1" applyBorder="1" applyAlignment="1">
      <alignment horizontal="center" vertical="center" wrapText="1"/>
    </xf>
    <xf numFmtId="1" fontId="7" fillId="0" borderId="1" xfId="33" applyNumberFormat="1" applyFont="1" applyFill="1" applyBorder="1" applyAlignment="1">
      <alignment vertical="center" wrapText="1"/>
    </xf>
    <xf numFmtId="9" fontId="7" fillId="0" borderId="1" xfId="33" applyNumberFormat="1" applyFont="1" applyFill="1" applyBorder="1" applyAlignment="1">
      <alignment vertical="center" wrapText="1"/>
    </xf>
    <xf numFmtId="1" fontId="7" fillId="0" borderId="1" xfId="33" applyNumberFormat="1" applyFont="1" applyFill="1" applyBorder="1" applyAlignment="1">
      <alignment horizontal="left" vertical="center" wrapText="1"/>
    </xf>
    <xf numFmtId="170" fontId="7" fillId="0" borderId="1" xfId="33" applyNumberFormat="1" applyFont="1" applyFill="1" applyBorder="1" applyAlignment="1">
      <alignment horizontal="center" vertical="center"/>
    </xf>
    <xf numFmtId="167" fontId="7" fillId="0" borderId="1" xfId="33" applyNumberFormat="1" applyFont="1" applyFill="1" applyBorder="1" applyAlignment="1">
      <alignment horizontal="center" vertical="center" wrapText="1"/>
    </xf>
    <xf numFmtId="1" fontId="7" fillId="0" borderId="1" xfId="33" applyNumberFormat="1" applyFont="1" applyFill="1" applyBorder="1" applyAlignment="1">
      <alignment horizontal="center" vertical="center" wrapText="1"/>
    </xf>
    <xf numFmtId="10" fontId="7" fillId="0" borderId="1" xfId="51" applyNumberFormat="1" applyFont="1" applyFill="1" applyBorder="1" applyAlignment="1">
      <alignment vertical="center"/>
    </xf>
    <xf numFmtId="0" fontId="7" fillId="0" borderId="1" xfId="0" applyFont="1" applyFill="1" applyBorder="1"/>
    <xf numFmtId="1" fontId="7" fillId="0" borderId="1" xfId="0" applyNumberFormat="1" applyFont="1" applyFill="1" applyBorder="1" applyAlignment="1">
      <alignment wrapText="1"/>
    </xf>
    <xf numFmtId="0" fontId="26" fillId="0" borderId="0" xfId="0" applyFont="1" applyFill="1"/>
    <xf numFmtId="1" fontId="6" fillId="0" borderId="8" xfId="0" applyNumberFormat="1" applyFont="1" applyFill="1" applyBorder="1" applyAlignment="1">
      <alignment horizontal="right" vertical="center"/>
    </xf>
    <xf numFmtId="10" fontId="6" fillId="0" borderId="1" xfId="51" applyNumberFormat="1" applyFont="1" applyFill="1" applyBorder="1" applyAlignment="1">
      <alignment vertical="center"/>
    </xf>
    <xf numFmtId="1" fontId="7" fillId="0" borderId="1" xfId="0" applyNumberFormat="1" applyFont="1" applyFill="1" applyBorder="1" applyAlignment="1">
      <alignment horizontal="center" vertical="center"/>
    </xf>
    <xf numFmtId="0" fontId="7" fillId="0" borderId="0" xfId="0" applyFont="1" applyFill="1" applyAlignment="1">
      <alignment vertical="center"/>
    </xf>
    <xf numFmtId="174" fontId="7" fillId="0" borderId="0" xfId="0" applyNumberFormat="1" applyFont="1" applyFill="1" applyAlignment="1">
      <alignment horizontal="center" vertical="center"/>
    </xf>
    <xf numFmtId="1" fontId="7" fillId="0" borderId="0" xfId="0" applyNumberFormat="1" applyFont="1" applyFill="1" applyAlignment="1">
      <alignment horizontal="right" vertical="center"/>
    </xf>
    <xf numFmtId="0" fontId="6" fillId="0" borderId="9" xfId="33" applyFont="1" applyFill="1" applyBorder="1" applyAlignment="1">
      <alignment vertical="center" wrapText="1"/>
    </xf>
    <xf numFmtId="0" fontId="6" fillId="0" borderId="10" xfId="33" applyFont="1" applyFill="1" applyBorder="1" applyAlignment="1">
      <alignment vertical="center" wrapText="1"/>
    </xf>
    <xf numFmtId="174" fontId="6" fillId="0" borderId="10" xfId="33" applyNumberFormat="1" applyFont="1" applyFill="1" applyBorder="1" applyAlignment="1">
      <alignment horizontal="center" vertical="center" wrapText="1"/>
    </xf>
    <xf numFmtId="1" fontId="6" fillId="0" borderId="10" xfId="33" applyNumberFormat="1" applyFont="1" applyFill="1" applyBorder="1" applyAlignment="1">
      <alignment horizontal="right" vertical="center" wrapText="1"/>
    </xf>
    <xf numFmtId="170" fontId="6" fillId="0" borderId="1" xfId="33" applyNumberFormat="1" applyFont="1" applyFill="1" applyBorder="1" applyAlignment="1">
      <alignment vertical="center" wrapText="1"/>
    </xf>
    <xf numFmtId="1" fontId="6" fillId="0" borderId="9" xfId="33" applyNumberFormat="1" applyFont="1" applyFill="1" applyBorder="1" applyAlignment="1">
      <alignment horizontal="center" vertical="center" wrapText="1"/>
    </xf>
    <xf numFmtId="174" fontId="7" fillId="0" borderId="1" xfId="33" applyNumberFormat="1" applyFont="1" applyFill="1" applyBorder="1" applyAlignment="1">
      <alignment horizontal="center" vertical="center" wrapText="1"/>
    </xf>
    <xf numFmtId="9" fontId="7" fillId="0" borderId="1" xfId="33" applyNumberFormat="1" applyFont="1" applyFill="1" applyBorder="1" applyAlignment="1">
      <alignment horizontal="center" vertical="center" wrapText="1"/>
    </xf>
    <xf numFmtId="170" fontId="6" fillId="0" borderId="1" xfId="33" applyNumberFormat="1" applyFont="1" applyFill="1" applyBorder="1" applyAlignment="1">
      <alignment horizontal="center" vertical="center"/>
    </xf>
    <xf numFmtId="170" fontId="6" fillId="0" borderId="10" xfId="33" applyNumberFormat="1" applyFont="1" applyFill="1" applyBorder="1" applyAlignment="1">
      <alignment vertical="center"/>
    </xf>
    <xf numFmtId="0" fontId="6" fillId="0" borderId="0" xfId="33" applyFont="1" applyFill="1" applyBorder="1" applyAlignment="1">
      <alignment horizontal="center" vertical="center"/>
    </xf>
    <xf numFmtId="0" fontId="7" fillId="0" borderId="0" xfId="33" applyFont="1" applyFill="1" applyBorder="1" applyAlignment="1">
      <alignment horizontal="center" vertical="center" wrapText="1"/>
    </xf>
    <xf numFmtId="0" fontId="7" fillId="0" borderId="0" xfId="33" applyFont="1" applyFill="1" applyBorder="1" applyAlignment="1">
      <alignment horizontal="center" vertical="center"/>
    </xf>
    <xf numFmtId="4" fontId="7" fillId="0" borderId="0" xfId="33" applyNumberFormat="1" applyFont="1" applyFill="1" applyBorder="1" applyAlignment="1">
      <alignment horizontal="center" vertical="center" wrapText="1"/>
    </xf>
    <xf numFmtId="174" fontId="7" fillId="0" borderId="0" xfId="33" applyNumberFormat="1" applyFont="1" applyFill="1" applyBorder="1" applyAlignment="1">
      <alignment horizontal="center" vertical="center" wrapText="1"/>
    </xf>
    <xf numFmtId="169" fontId="7" fillId="0" borderId="0" xfId="33" applyNumberFormat="1" applyFont="1" applyFill="1" applyBorder="1" applyAlignment="1">
      <alignment horizontal="center" vertical="center" wrapText="1"/>
    </xf>
    <xf numFmtId="9" fontId="7" fillId="0" borderId="0" xfId="33" applyNumberFormat="1" applyFont="1" applyFill="1" applyBorder="1" applyAlignment="1">
      <alignment vertical="center" wrapText="1"/>
    </xf>
    <xf numFmtId="1" fontId="7" fillId="0" borderId="0" xfId="33" applyNumberFormat="1" applyFont="1" applyFill="1" applyBorder="1" applyAlignment="1">
      <alignment horizontal="right" vertical="center"/>
    </xf>
    <xf numFmtId="167" fontId="7" fillId="0" borderId="0" xfId="33" applyNumberFormat="1" applyFont="1" applyFill="1" applyBorder="1" applyAlignment="1">
      <alignment horizontal="center" vertical="center" wrapText="1"/>
    </xf>
    <xf numFmtId="10" fontId="7" fillId="0" borderId="0" xfId="33" applyNumberFormat="1" applyFont="1" applyFill="1" applyBorder="1" applyAlignment="1">
      <alignment horizontal="center" vertical="center" wrapText="1"/>
    </xf>
    <xf numFmtId="1" fontId="6" fillId="0" borderId="1" xfId="33" applyNumberFormat="1" applyFont="1" applyFill="1" applyBorder="1" applyAlignment="1">
      <alignment horizontal="right" vertical="center" wrapText="1"/>
    </xf>
    <xf numFmtId="167" fontId="6" fillId="0" borderId="9" xfId="33" applyNumberFormat="1" applyFont="1" applyFill="1" applyBorder="1" applyAlignment="1">
      <alignment vertical="center" wrapText="1"/>
    </xf>
    <xf numFmtId="1" fontId="7" fillId="0" borderId="1" xfId="33" applyNumberFormat="1" applyFont="1" applyFill="1" applyBorder="1" applyAlignment="1">
      <alignment horizontal="right" vertical="center" wrapText="1"/>
    </xf>
    <xf numFmtId="170" fontId="7" fillId="0" borderId="3" xfId="33" applyNumberFormat="1" applyFont="1" applyFill="1" applyBorder="1" applyAlignment="1">
      <alignment horizontal="center" vertical="center" wrapText="1"/>
    </xf>
    <xf numFmtId="9" fontId="7" fillId="0" borderId="3" xfId="51" applyFont="1" applyFill="1" applyBorder="1" applyAlignment="1">
      <alignment horizontal="center" vertical="center"/>
    </xf>
    <xf numFmtId="9" fontId="7" fillId="0" borderId="1" xfId="51" applyFont="1" applyFill="1" applyBorder="1" applyAlignment="1">
      <alignment horizontal="center" vertical="center"/>
    </xf>
    <xf numFmtId="0" fontId="6" fillId="0" borderId="0" xfId="0" applyFont="1" applyFill="1" applyBorder="1" applyAlignment="1">
      <alignment horizontal="center" vertical="center"/>
    </xf>
    <xf numFmtId="1" fontId="6" fillId="0" borderId="0" xfId="0" applyNumberFormat="1" applyFont="1" applyFill="1" applyBorder="1" applyAlignment="1">
      <alignment horizontal="right" vertical="center"/>
    </xf>
    <xf numFmtId="167" fontId="6" fillId="0" borderId="0" xfId="0" applyNumberFormat="1" applyFont="1" applyFill="1" applyBorder="1" applyAlignment="1">
      <alignment horizontal="center" vertical="center"/>
    </xf>
    <xf numFmtId="9" fontId="7" fillId="0" borderId="0" xfId="51" applyFont="1" applyFill="1" applyBorder="1" applyAlignment="1">
      <alignment horizontal="center" vertical="center"/>
    </xf>
    <xf numFmtId="0" fontId="6" fillId="0" borderId="0" xfId="0" applyFont="1" applyFill="1" applyBorder="1"/>
    <xf numFmtId="10" fontId="6" fillId="0" borderId="0" xfId="0" applyNumberFormat="1" applyFont="1" applyFill="1" applyBorder="1"/>
    <xf numFmtId="1" fontId="7" fillId="0" borderId="1" xfId="0" applyNumberFormat="1" applyFont="1" applyFill="1" applyBorder="1" applyAlignment="1">
      <alignment horizontal="right" vertical="center"/>
    </xf>
    <xf numFmtId="167" fontId="7" fillId="0" borderId="1" xfId="0" applyNumberFormat="1" applyFont="1" applyFill="1" applyBorder="1" applyAlignment="1">
      <alignment horizontal="center" vertical="center"/>
    </xf>
    <xf numFmtId="167" fontId="6" fillId="0" borderId="3" xfId="33" applyNumberFormat="1" applyFont="1" applyFill="1" applyBorder="1" applyAlignment="1">
      <alignment vertical="center" wrapText="1"/>
    </xf>
    <xf numFmtId="170" fontId="7" fillId="0" borderId="2" xfId="33" applyNumberFormat="1" applyFont="1" applyFill="1" applyBorder="1" applyAlignment="1">
      <alignment horizontal="center" vertical="center" wrapText="1"/>
    </xf>
    <xf numFmtId="3" fontId="7" fillId="0" borderId="1" xfId="33" applyNumberFormat="1" applyFont="1" applyFill="1" applyBorder="1" applyAlignment="1">
      <alignment horizontal="center" vertical="center" wrapText="1"/>
    </xf>
    <xf numFmtId="1" fontId="7" fillId="0" borderId="8" xfId="0" applyNumberFormat="1" applyFont="1" applyFill="1" applyBorder="1" applyAlignment="1">
      <alignment horizontal="right"/>
    </xf>
    <xf numFmtId="4" fontId="7" fillId="0" borderId="1" xfId="33" applyNumberFormat="1" applyFont="1" applyFill="1" applyBorder="1" applyAlignment="1">
      <alignment vertical="center" wrapText="1"/>
    </xf>
    <xf numFmtId="1" fontId="7" fillId="0" borderId="8" xfId="0" applyNumberFormat="1" applyFont="1" applyFill="1" applyBorder="1" applyAlignment="1">
      <alignment horizontal="right" vertical="center"/>
    </xf>
    <xf numFmtId="167" fontId="6" fillId="0" borderId="3" xfId="33" applyNumberFormat="1" applyFont="1" applyFill="1" applyBorder="1" applyAlignment="1">
      <alignment horizontal="center" vertical="center" wrapText="1"/>
    </xf>
    <xf numFmtId="167" fontId="26" fillId="0" borderId="0" xfId="0" applyNumberFormat="1" applyFont="1" applyFill="1" applyAlignment="1">
      <alignment horizontal="center" vertical="center"/>
    </xf>
    <xf numFmtId="170" fontId="26" fillId="0" borderId="0" xfId="0" applyNumberFormat="1" applyFont="1" applyFill="1" applyAlignment="1">
      <alignment horizontal="center" vertical="center"/>
    </xf>
    <xf numFmtId="170" fontId="26" fillId="0" borderId="0" xfId="0" applyNumberFormat="1" applyFont="1" applyFill="1"/>
    <xf numFmtId="10" fontId="26" fillId="0" borderId="0" xfId="0" applyNumberFormat="1" applyFont="1" applyFill="1"/>
    <xf numFmtId="0" fontId="27" fillId="0" borderId="8" xfId="33" applyFont="1" applyFill="1" applyBorder="1" applyAlignment="1">
      <alignment horizontal="left" vertical="center" wrapText="1"/>
    </xf>
    <xf numFmtId="167" fontId="26" fillId="0" borderId="1" xfId="33" applyNumberFormat="1" applyFont="1" applyFill="1" applyBorder="1" applyAlignment="1">
      <alignment horizontal="center" vertical="center" wrapText="1"/>
    </xf>
    <xf numFmtId="1" fontId="7" fillId="0" borderId="1" xfId="0" applyNumberFormat="1" applyFont="1" applyFill="1" applyBorder="1" applyAlignment="1">
      <alignment horizontal="right"/>
    </xf>
    <xf numFmtId="0" fontId="7" fillId="3" borderId="0" xfId="0" applyFont="1" applyFill="1"/>
    <xf numFmtId="0" fontId="0" fillId="0" borderId="0" xfId="0" applyFill="1"/>
    <xf numFmtId="1" fontId="7" fillId="0" borderId="0" xfId="63" applyNumberFormat="1" applyFont="1" applyFill="1"/>
    <xf numFmtId="0" fontId="7" fillId="0" borderId="1" xfId="63" applyFont="1" applyFill="1" applyBorder="1" applyAlignment="1">
      <alignment horizontal="center" vertical="center" wrapText="1"/>
    </xf>
    <xf numFmtId="9" fontId="7" fillId="0" borderId="2" xfId="63" applyNumberFormat="1" applyFont="1" applyFill="1" applyBorder="1" applyAlignment="1">
      <alignment horizontal="center" vertical="center" wrapText="1"/>
    </xf>
    <xf numFmtId="1" fontId="7" fillId="0" borderId="1" xfId="63" applyNumberFormat="1" applyFont="1" applyFill="1" applyBorder="1" applyAlignment="1">
      <alignment horizontal="center" vertical="center" wrapText="1"/>
    </xf>
    <xf numFmtId="170" fontId="7" fillId="0" borderId="1" xfId="63" applyNumberFormat="1" applyFont="1" applyFill="1" applyBorder="1" applyAlignment="1">
      <alignment horizontal="right" vertical="center" wrapText="1"/>
    </xf>
    <xf numFmtId="170" fontId="7" fillId="0" borderId="1" xfId="63" applyNumberFormat="1" applyFont="1" applyFill="1" applyBorder="1" applyAlignment="1">
      <alignment horizontal="right" vertical="center"/>
    </xf>
    <xf numFmtId="170" fontId="7" fillId="0" borderId="1" xfId="63" applyNumberFormat="1" applyFont="1" applyFill="1" applyBorder="1" applyAlignment="1">
      <alignment horizontal="center" vertical="center" wrapText="1"/>
    </xf>
    <xf numFmtId="0" fontId="7" fillId="0" borderId="1" xfId="63" applyFont="1" applyFill="1" applyBorder="1" applyAlignment="1">
      <alignment horizontal="center" vertical="center"/>
    </xf>
    <xf numFmtId="170" fontId="7" fillId="0" borderId="1" xfId="1" applyNumberFormat="1" applyFont="1" applyFill="1" applyBorder="1" applyAlignment="1">
      <alignment horizontal="right" vertical="center"/>
    </xf>
    <xf numFmtId="1" fontId="7" fillId="0" borderId="0" xfId="63" applyNumberFormat="1" applyFont="1" applyFill="1" applyAlignment="1">
      <alignment horizontal="center" vertical="center"/>
    </xf>
    <xf numFmtId="170" fontId="0" fillId="0" borderId="0" xfId="0" applyNumberFormat="1" applyFill="1"/>
    <xf numFmtId="10" fontId="7" fillId="0" borderId="1" xfId="63" applyNumberFormat="1" applyFont="1" applyFill="1" applyBorder="1" applyAlignment="1">
      <alignment vertical="center" wrapText="1"/>
    </xf>
    <xf numFmtId="0" fontId="3" fillId="0" borderId="0" xfId="63" applyFill="1"/>
    <xf numFmtId="0" fontId="7" fillId="0" borderId="1" xfId="63" applyFont="1" applyFill="1" applyBorder="1" applyAlignment="1">
      <alignment vertical="center" wrapText="1"/>
    </xf>
    <xf numFmtId="0" fontId="7" fillId="0" borderId="1" xfId="0" applyFont="1" applyFill="1" applyBorder="1"/>
    <xf numFmtId="0" fontId="7" fillId="0" borderId="8"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29" applyFont="1" applyFill="1" applyBorder="1" applyAlignment="1">
      <alignment horizontal="center" vertical="center" wrapText="1"/>
    </xf>
    <xf numFmtId="0" fontId="22" fillId="0" borderId="1" xfId="62" applyFont="1" applyFill="1" applyBorder="1" applyAlignment="1">
      <alignment horizontal="center" vertical="center" wrapText="1"/>
    </xf>
    <xf numFmtId="168" fontId="9" fillId="0" borderId="1" xfId="62" applyNumberFormat="1" applyFont="1" applyFill="1" applyBorder="1" applyAlignment="1">
      <alignment horizontal="center" vertical="center" wrapText="1"/>
    </xf>
    <xf numFmtId="2" fontId="22" fillId="0" borderId="1" xfId="62" applyNumberFormat="1" applyFont="1" applyFill="1" applyBorder="1" applyAlignment="1">
      <alignment horizontal="center" vertical="center" wrapText="1"/>
    </xf>
    <xf numFmtId="2" fontId="22" fillId="0" borderId="1" xfId="62" applyNumberFormat="1" applyFont="1" applyFill="1" applyBorder="1" applyAlignment="1">
      <alignment horizontal="center" vertical="center"/>
    </xf>
    <xf numFmtId="9" fontId="22" fillId="0" borderId="1" xfId="62" applyNumberFormat="1" applyFont="1" applyFill="1" applyBorder="1" applyAlignment="1">
      <alignment horizontal="center" vertical="center" wrapText="1"/>
    </xf>
    <xf numFmtId="170" fontId="9" fillId="0" borderId="1" xfId="62" applyNumberFormat="1" applyFont="1" applyFill="1" applyBorder="1" applyAlignment="1">
      <alignment horizontal="center" vertical="center" wrapText="1"/>
    </xf>
    <xf numFmtId="170" fontId="22" fillId="0" borderId="1" xfId="62" applyNumberFormat="1" applyFont="1" applyFill="1" applyBorder="1" applyAlignment="1">
      <alignment horizontal="center" vertical="center" wrapText="1"/>
    </xf>
    <xf numFmtId="170" fontId="22" fillId="0" borderId="1" xfId="0" applyNumberFormat="1" applyFont="1" applyFill="1" applyBorder="1" applyAlignment="1">
      <alignment horizontal="center" vertical="center"/>
    </xf>
    <xf numFmtId="10" fontId="22" fillId="0" borderId="1" xfId="62" applyNumberFormat="1" applyFont="1" applyFill="1" applyBorder="1" applyAlignment="1">
      <alignment horizontal="center" vertical="center" wrapText="1"/>
    </xf>
    <xf numFmtId="167" fontId="7" fillId="0" borderId="8" xfId="0" applyNumberFormat="1" applyFont="1" applyFill="1" applyBorder="1" applyAlignment="1">
      <alignment vertical="center" wrapText="1"/>
    </xf>
    <xf numFmtId="0" fontId="6" fillId="0" borderId="9" xfId="33" applyFont="1" applyFill="1" applyBorder="1" applyAlignment="1"/>
    <xf numFmtId="0" fontId="6" fillId="0" borderId="10" xfId="33" applyFont="1" applyFill="1" applyBorder="1" applyAlignment="1"/>
    <xf numFmtId="10" fontId="6" fillId="0" borderId="1" xfId="33" applyNumberFormat="1" applyFont="1" applyFill="1" applyBorder="1" applyAlignment="1">
      <alignment horizontal="center" vertical="center" wrapText="1"/>
    </xf>
    <xf numFmtId="170" fontId="6" fillId="0" borderId="1" xfId="63" applyNumberFormat="1" applyFont="1" applyFill="1" applyBorder="1" applyAlignment="1">
      <alignment horizontal="right" vertical="center" wrapText="1"/>
    </xf>
    <xf numFmtId="3" fontId="7" fillId="0" borderId="1" xfId="63" applyNumberFormat="1" applyFont="1" applyFill="1" applyBorder="1"/>
    <xf numFmtId="9" fontId="13" fillId="0" borderId="1" xfId="33" applyNumberFormat="1" applyFont="1" applyFill="1" applyBorder="1" applyAlignment="1">
      <alignment horizontal="center" vertical="center"/>
    </xf>
    <xf numFmtId="0" fontId="6" fillId="0" borderId="1" xfId="0" applyFont="1" applyFill="1" applyBorder="1" applyAlignment="1">
      <alignment horizontal="center" vertical="center" wrapText="1"/>
    </xf>
    <xf numFmtId="173" fontId="7" fillId="0" borderId="3" xfId="60" applyNumberFormat="1" applyFont="1" applyFill="1" applyBorder="1" applyAlignment="1">
      <alignment horizontal="center" vertical="center" wrapText="1"/>
    </xf>
    <xf numFmtId="172" fontId="7" fillId="0" borderId="3" xfId="0" applyNumberFormat="1" applyFont="1" applyFill="1" applyBorder="1" applyAlignment="1">
      <alignment horizontal="center" vertical="center" wrapText="1"/>
    </xf>
    <xf numFmtId="0" fontId="4" fillId="0" borderId="0" xfId="0" applyFont="1" applyFill="1" applyBorder="1" applyAlignment="1">
      <alignment horizontal="center"/>
    </xf>
    <xf numFmtId="170" fontId="4" fillId="0" borderId="0" xfId="0" applyNumberFormat="1" applyFont="1" applyFill="1" applyBorder="1" applyAlignment="1">
      <alignment horizontal="right" vertical="center"/>
    </xf>
    <xf numFmtId="167" fontId="4" fillId="0" borderId="0" xfId="0" applyNumberFormat="1" applyFont="1" applyFill="1" applyBorder="1" applyAlignment="1">
      <alignment horizontal="center" vertical="center"/>
    </xf>
    <xf numFmtId="170" fontId="4" fillId="0" borderId="0" xfId="0" applyNumberFormat="1" applyFont="1" applyFill="1" applyBorder="1" applyAlignment="1">
      <alignment horizontal="center" vertical="center"/>
    </xf>
    <xf numFmtId="10" fontId="4" fillId="0" borderId="0" xfId="0" applyNumberFormat="1" applyFont="1" applyFill="1" applyBorder="1"/>
    <xf numFmtId="0" fontId="4" fillId="0" borderId="0" xfId="0" applyFont="1" applyFill="1" applyBorder="1"/>
    <xf numFmtId="170" fontId="4" fillId="0" borderId="0" xfId="0" applyNumberFormat="1" applyFont="1" applyFill="1" applyAlignment="1">
      <alignment horizontal="right" vertical="center"/>
    </xf>
    <xf numFmtId="170" fontId="4" fillId="0" borderId="0" xfId="0" applyNumberFormat="1" applyFont="1" applyFill="1"/>
    <xf numFmtId="167" fontId="7" fillId="0" borderId="1" xfId="29" applyNumberFormat="1" applyFont="1" applyFill="1" applyBorder="1" applyAlignment="1">
      <alignment horizontal="center" vertical="center" wrapText="1"/>
    </xf>
    <xf numFmtId="0" fontId="3" fillId="0" borderId="0" xfId="0" applyFont="1" applyFill="1" applyBorder="1"/>
    <xf numFmtId="170" fontId="3" fillId="0" borderId="0" xfId="0" applyNumberFormat="1" applyFont="1" applyFill="1" applyBorder="1"/>
    <xf numFmtId="0" fontId="9" fillId="0" borderId="0" xfId="0" applyFont="1" applyFill="1"/>
    <xf numFmtId="10" fontId="9" fillId="0" borderId="0" xfId="0" applyNumberFormat="1" applyFont="1" applyFill="1"/>
    <xf numFmtId="170" fontId="9" fillId="0" borderId="0" xfId="0" applyNumberFormat="1" applyFont="1" applyFill="1" applyAlignment="1">
      <alignment horizontal="center" vertical="center"/>
    </xf>
    <xf numFmtId="170" fontId="9" fillId="0" borderId="0" xfId="0" applyNumberFormat="1" applyFont="1" applyFill="1"/>
    <xf numFmtId="167" fontId="9" fillId="0" borderId="0" xfId="0" applyNumberFormat="1" applyFont="1" applyFill="1"/>
    <xf numFmtId="167" fontId="9" fillId="0" borderId="0" xfId="0" applyNumberFormat="1" applyFont="1" applyFill="1" applyAlignment="1">
      <alignment horizontal="center" vertical="center"/>
    </xf>
    <xf numFmtId="0" fontId="22" fillId="0" borderId="0" xfId="0" applyFont="1" applyFill="1" applyAlignment="1">
      <alignment horizontal="center" vertical="center"/>
    </xf>
    <xf numFmtId="0" fontId="22" fillId="0" borderId="0" xfId="0" applyFont="1" applyFill="1"/>
    <xf numFmtId="10" fontId="22" fillId="0" borderId="0" xfId="0" applyNumberFormat="1" applyFont="1" applyFill="1"/>
    <xf numFmtId="170" fontId="22" fillId="0" borderId="0" xfId="0" applyNumberFormat="1" applyFont="1" applyFill="1" applyAlignment="1">
      <alignment horizontal="center" vertical="center"/>
    </xf>
    <xf numFmtId="170" fontId="22" fillId="0" borderId="0" xfId="0" applyNumberFormat="1" applyFont="1" applyFill="1"/>
    <xf numFmtId="167" fontId="22" fillId="0" borderId="0" xfId="0" applyNumberFormat="1" applyFont="1" applyFill="1"/>
    <xf numFmtId="167" fontId="22" fillId="0" borderId="0" xfId="0" applyNumberFormat="1" applyFont="1" applyFill="1" applyAlignment="1">
      <alignment horizontal="center" vertical="center"/>
    </xf>
    <xf numFmtId="167" fontId="22" fillId="0" borderId="18" xfId="0" applyNumberFormat="1" applyFont="1" applyFill="1" applyBorder="1" applyAlignment="1">
      <alignment vertical="center" wrapText="1"/>
    </xf>
    <xf numFmtId="167" fontId="9" fillId="0" borderId="1" xfId="0" applyNumberFormat="1" applyFont="1" applyFill="1" applyBorder="1" applyAlignment="1">
      <alignment horizontal="center" vertical="center" wrapText="1"/>
    </xf>
    <xf numFmtId="0" fontId="9" fillId="0" borderId="27" xfId="33" applyFont="1" applyFill="1" applyBorder="1" applyAlignment="1">
      <alignment horizontal="center" vertical="center" wrapText="1"/>
    </xf>
    <xf numFmtId="170" fontId="9" fillId="0" borderId="27" xfId="0" applyNumberFormat="1" applyFont="1" applyFill="1" applyBorder="1" applyAlignment="1">
      <alignment horizontal="center" vertical="center" wrapText="1"/>
    </xf>
    <xf numFmtId="167" fontId="9" fillId="0" borderId="27" xfId="0" applyNumberFormat="1" applyFont="1" applyFill="1" applyBorder="1" applyAlignment="1">
      <alignment horizontal="center" vertical="center" wrapText="1"/>
    </xf>
    <xf numFmtId="10" fontId="9" fillId="0" borderId="27" xfId="61" applyNumberFormat="1" applyFont="1" applyFill="1" applyBorder="1" applyAlignment="1">
      <alignment horizontal="center" vertical="center" wrapText="1"/>
    </xf>
    <xf numFmtId="0" fontId="9" fillId="0" borderId="27" xfId="61" applyFont="1" applyFill="1" applyBorder="1" applyAlignment="1">
      <alignment horizontal="center" vertical="center" wrapText="1"/>
    </xf>
    <xf numFmtId="0" fontId="9" fillId="0" borderId="28" xfId="61" applyFont="1" applyFill="1" applyBorder="1" applyAlignment="1">
      <alignment horizontal="center" vertical="center" wrapText="1"/>
    </xf>
    <xf numFmtId="10" fontId="9" fillId="0" borderId="1" xfId="61" applyNumberFormat="1" applyFont="1" applyFill="1" applyBorder="1" applyAlignment="1">
      <alignment horizontal="center" vertical="center" wrapText="1"/>
    </xf>
    <xf numFmtId="0" fontId="7" fillId="0" borderId="3" xfId="0" applyFont="1" applyFill="1" applyBorder="1"/>
    <xf numFmtId="0" fontId="7" fillId="0" borderId="3" xfId="46" applyFont="1" applyFill="1" applyBorder="1" applyAlignment="1">
      <alignment horizontal="center" vertical="center" wrapText="1"/>
    </xf>
    <xf numFmtId="169" fontId="7" fillId="0" borderId="3" xfId="46" applyNumberFormat="1" applyFont="1" applyFill="1" applyBorder="1" applyAlignment="1">
      <alignment horizontal="center" vertical="center" wrapText="1"/>
    </xf>
    <xf numFmtId="43" fontId="7" fillId="0" borderId="3" xfId="60" applyFont="1" applyFill="1" applyBorder="1" applyAlignment="1">
      <alignment horizontal="center" vertical="center"/>
    </xf>
    <xf numFmtId="170" fontId="7" fillId="0" borderId="3" xfId="0" applyNumberFormat="1" applyFont="1" applyFill="1" applyBorder="1"/>
    <xf numFmtId="167" fontId="7" fillId="0" borderId="3" xfId="62" applyNumberFormat="1" applyFont="1" applyFill="1" applyBorder="1" applyAlignment="1">
      <alignment horizontal="center" vertical="center" wrapText="1"/>
    </xf>
    <xf numFmtId="169" fontId="7" fillId="0" borderId="3" xfId="0" applyNumberFormat="1" applyFont="1" applyFill="1" applyBorder="1" applyAlignment="1">
      <alignment horizontal="center" vertical="center"/>
    </xf>
    <xf numFmtId="43" fontId="7" fillId="0" borderId="1" xfId="60" applyFont="1" applyFill="1" applyBorder="1" applyAlignment="1">
      <alignment horizontal="center" vertical="center"/>
    </xf>
    <xf numFmtId="169" fontId="7" fillId="0" borderId="1" xfId="0" applyNumberFormat="1" applyFont="1" applyFill="1" applyBorder="1" applyAlignment="1">
      <alignment horizontal="center" vertical="center"/>
    </xf>
    <xf numFmtId="170" fontId="7" fillId="0" borderId="1" xfId="60" applyNumberFormat="1" applyFont="1" applyFill="1" applyBorder="1"/>
    <xf numFmtId="0" fontId="7" fillId="0" borderId="1" xfId="46" applyNumberFormat="1" applyFont="1" applyFill="1" applyBorder="1" applyAlignment="1">
      <alignment horizontal="center" vertical="center" wrapText="1"/>
    </xf>
    <xf numFmtId="9" fontId="7" fillId="0" borderId="1" xfId="46" applyNumberFormat="1" applyFont="1" applyFill="1" applyBorder="1"/>
    <xf numFmtId="168" fontId="7" fillId="0" borderId="1" xfId="46" applyNumberFormat="1" applyFont="1" applyFill="1" applyBorder="1" applyAlignment="1">
      <alignment horizontal="center" vertical="center" wrapText="1"/>
    </xf>
    <xf numFmtId="1" fontId="7" fillId="0" borderId="1" xfId="46" applyNumberFormat="1" applyFont="1" applyFill="1" applyBorder="1" applyAlignment="1" applyProtection="1">
      <alignment horizontal="center" vertical="center" wrapText="1"/>
      <protection locked="0"/>
    </xf>
    <xf numFmtId="170" fontId="7" fillId="0" borderId="1" xfId="60" applyNumberFormat="1" applyFont="1" applyFill="1" applyBorder="1" applyAlignment="1">
      <alignment horizontal="center" vertical="center"/>
    </xf>
    <xf numFmtId="0" fontId="6" fillId="0" borderId="15" xfId="0" applyFont="1" applyFill="1" applyBorder="1" applyAlignment="1"/>
    <xf numFmtId="0" fontId="7" fillId="0" borderId="1" xfId="0" applyFont="1" applyFill="1" applyBorder="1"/>
    <xf numFmtId="0" fontId="6" fillId="0" borderId="1" xfId="38" applyFont="1" applyFill="1" applyBorder="1" applyAlignment="1">
      <alignment horizontal="center"/>
    </xf>
    <xf numFmtId="0" fontId="6" fillId="0" borderId="0" xfId="0" applyFont="1" applyFill="1" applyAlignment="1">
      <alignment horizontal="left" vertical="center" wrapText="1"/>
    </xf>
    <xf numFmtId="0" fontId="7" fillId="0" borderId="1" xfId="42" applyFont="1" applyFill="1" applyBorder="1" applyAlignment="1">
      <alignment horizontal="center" vertical="center"/>
    </xf>
    <xf numFmtId="0" fontId="6" fillId="0" borderId="0" xfId="42" applyFont="1" applyFill="1" applyBorder="1" applyAlignment="1">
      <alignment horizontal="left" vertical="center" wrapText="1"/>
    </xf>
    <xf numFmtId="0" fontId="7" fillId="0" borderId="8" xfId="42" applyFont="1" applyFill="1" applyBorder="1" applyAlignment="1">
      <alignment horizont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167" fontId="4" fillId="0" borderId="0" xfId="0" applyNumberFormat="1" applyFont="1" applyFill="1" applyAlignment="1">
      <alignment vertical="center" wrapText="1"/>
    </xf>
    <xf numFmtId="167" fontId="4" fillId="0" borderId="0" xfId="47" applyNumberFormat="1" applyFont="1" applyFill="1" applyAlignment="1">
      <alignment horizontal="center" vertical="center"/>
    </xf>
    <xf numFmtId="170" fontId="4" fillId="0" borderId="0" xfId="47" applyNumberFormat="1" applyFont="1" applyFill="1" applyAlignment="1">
      <alignment horizontal="center" vertical="center"/>
    </xf>
    <xf numFmtId="10" fontId="4" fillId="0" borderId="0" xfId="47" applyNumberFormat="1" applyFont="1" applyFill="1" applyAlignment="1">
      <alignment horizontal="center" vertical="center"/>
    </xf>
    <xf numFmtId="0" fontId="4" fillId="0" borderId="0" xfId="47" applyFont="1" applyFill="1" applyAlignment="1">
      <alignment horizontal="center" vertical="center"/>
    </xf>
    <xf numFmtId="10" fontId="4" fillId="0" borderId="0" xfId="0" applyNumberFormat="1" applyFont="1" applyFill="1"/>
    <xf numFmtId="10" fontId="4" fillId="0" borderId="0" xfId="0" applyNumberFormat="1" applyFont="1" applyFill="1" applyAlignment="1">
      <alignment horizontal="left" vertical="center"/>
    </xf>
    <xf numFmtId="167" fontId="4" fillId="0" borderId="0" xfId="0" applyNumberFormat="1" applyFont="1" applyFill="1" applyAlignment="1">
      <alignment horizontal="center" vertical="center"/>
    </xf>
    <xf numFmtId="170" fontId="4" fillId="0" borderId="0" xfId="0" applyNumberFormat="1" applyFont="1" applyFill="1" applyAlignment="1">
      <alignment horizontal="center" vertical="center"/>
    </xf>
    <xf numFmtId="167" fontId="4" fillId="0" borderId="0" xfId="0" applyNumberFormat="1" applyFont="1" applyFill="1" applyBorder="1" applyAlignment="1">
      <alignment horizontal="center" vertical="center" wrapText="1"/>
    </xf>
    <xf numFmtId="170" fontId="4" fillId="0" borderId="0"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0" borderId="0" xfId="0" applyFont="1" applyFill="1" applyAlignment="1">
      <alignment horizontal="left" vertical="center"/>
    </xf>
    <xf numFmtId="10" fontId="7" fillId="0" borderId="0" xfId="0" applyNumberFormat="1" applyFont="1" applyFill="1" applyAlignment="1">
      <alignment horizontal="left" vertical="center"/>
    </xf>
    <xf numFmtId="167" fontId="7" fillId="0" borderId="0" xfId="0" applyNumberFormat="1" applyFont="1" applyFill="1" applyAlignment="1">
      <alignment horizontal="left" vertical="center"/>
    </xf>
    <xf numFmtId="167" fontId="7" fillId="0" borderId="0" xfId="0" applyNumberFormat="1" applyFont="1" applyFill="1" applyAlignment="1">
      <alignment vertical="center" wrapText="1"/>
    </xf>
    <xf numFmtId="167" fontId="6" fillId="0" borderId="3" xfId="0" applyNumberFormat="1" applyFont="1" applyFill="1" applyBorder="1" applyAlignment="1">
      <alignment vertical="center" wrapText="1"/>
    </xf>
    <xf numFmtId="170" fontId="6" fillId="0" borderId="1" xfId="40" applyNumberFormat="1" applyFont="1" applyFill="1" applyBorder="1" applyAlignment="1">
      <alignment horizontal="center" vertical="center" wrapText="1"/>
    </xf>
    <xf numFmtId="10" fontId="6" fillId="0" borderId="1" xfId="40" applyNumberFormat="1" applyFont="1" applyFill="1" applyBorder="1" applyAlignment="1">
      <alignment horizontal="center" vertical="center" wrapText="1"/>
    </xf>
    <xf numFmtId="1" fontId="4" fillId="0" borderId="0" xfId="0" applyNumberFormat="1" applyFont="1" applyFill="1" applyBorder="1" applyAlignment="1">
      <alignment horizontal="center" vertical="center" wrapText="1"/>
    </xf>
    <xf numFmtId="0" fontId="4" fillId="0" borderId="0" xfId="0" applyFont="1" applyFill="1" applyBorder="1" applyAlignment="1">
      <alignment vertical="center" wrapText="1"/>
    </xf>
    <xf numFmtId="9" fontId="4" fillId="0" borderId="0" xfId="0" applyNumberFormat="1" applyFont="1" applyFill="1" applyBorder="1" applyAlignment="1">
      <alignment horizontal="center" vertical="center" wrapText="1"/>
    </xf>
    <xf numFmtId="167" fontId="4" fillId="0" borderId="0" xfId="0" applyNumberFormat="1" applyFont="1" applyFill="1" applyBorder="1" applyAlignment="1">
      <alignment vertical="center" wrapText="1"/>
    </xf>
    <xf numFmtId="167" fontId="7" fillId="0" borderId="1" xfId="47" applyNumberFormat="1" applyFont="1" applyFill="1" applyBorder="1" applyAlignment="1">
      <alignment vertical="center" wrapText="1"/>
    </xf>
    <xf numFmtId="170" fontId="6" fillId="0" borderId="1" xfId="47" applyNumberFormat="1"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pplyProtection="1">
      <alignment horizontal="center" vertical="center" wrapText="1"/>
      <protection hidden="1"/>
    </xf>
    <xf numFmtId="1" fontId="4" fillId="0" borderId="0" xfId="0" applyNumberFormat="1" applyFont="1" applyFill="1" applyBorder="1" applyAlignment="1">
      <alignment vertical="center" wrapText="1"/>
    </xf>
    <xf numFmtId="49" fontId="4" fillId="0" borderId="0" xfId="0" applyNumberFormat="1" applyFont="1" applyFill="1" applyBorder="1" applyAlignment="1" applyProtection="1">
      <alignment horizontal="center" vertical="center" wrapText="1"/>
      <protection locked="0"/>
    </xf>
    <xf numFmtId="167" fontId="7" fillId="0" borderId="3" xfId="47" applyNumberFormat="1" applyFont="1" applyFill="1" applyBorder="1" applyAlignment="1">
      <alignment horizontal="center" vertical="center"/>
    </xf>
    <xf numFmtId="0" fontId="7" fillId="0" borderId="3" xfId="47" applyFont="1" applyFill="1" applyBorder="1" applyAlignment="1">
      <alignment horizontal="center" vertical="center"/>
    </xf>
    <xf numFmtId="10" fontId="7" fillId="0" borderId="3" xfId="47" applyNumberFormat="1" applyFont="1" applyFill="1" applyBorder="1" applyAlignment="1">
      <alignment horizontal="center" vertical="center"/>
    </xf>
    <xf numFmtId="167" fontId="7" fillId="0" borderId="1" xfId="47" applyNumberFormat="1" applyFont="1" applyFill="1" applyBorder="1" applyAlignment="1">
      <alignment horizontal="center" vertical="center"/>
    </xf>
    <xf numFmtId="10" fontId="7" fillId="0" borderId="1" xfId="47" applyNumberFormat="1" applyFont="1" applyFill="1" applyBorder="1" applyAlignment="1">
      <alignment horizontal="center" vertical="center"/>
    </xf>
    <xf numFmtId="0" fontId="7" fillId="0" borderId="1" xfId="47"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42" applyFont="1" applyFill="1" applyBorder="1" applyAlignment="1">
      <alignment horizontal="center" vertical="center" wrapText="1"/>
    </xf>
    <xf numFmtId="0" fontId="6" fillId="0" borderId="7" xfId="64" applyFont="1" applyFill="1" applyBorder="1" applyAlignment="1">
      <alignment horizontal="left" vertical="center" wrapText="1"/>
    </xf>
    <xf numFmtId="0" fontId="7" fillId="0" borderId="2" xfId="64" applyFont="1" applyFill="1" applyBorder="1" applyAlignment="1">
      <alignment vertical="center" wrapText="1"/>
    </xf>
    <xf numFmtId="0" fontId="6" fillId="0" borderId="1" xfId="64" applyFont="1" applyFill="1" applyBorder="1" applyAlignment="1">
      <alignment horizontal="center" vertical="center" wrapText="1"/>
    </xf>
    <xf numFmtId="0" fontId="6" fillId="0" borderId="2" xfId="64" applyFont="1" applyFill="1" applyBorder="1" applyAlignment="1">
      <alignment horizontal="center" vertical="center" wrapText="1"/>
    </xf>
    <xf numFmtId="170" fontId="6" fillId="0" borderId="1" xfId="64" applyNumberFormat="1" applyFont="1" applyFill="1" applyBorder="1" applyAlignment="1">
      <alignment horizontal="center" vertical="center" wrapText="1"/>
    </xf>
    <xf numFmtId="170" fontId="6" fillId="0" borderId="1" xfId="65" applyNumberFormat="1" applyFont="1" applyFill="1" applyBorder="1" applyAlignment="1">
      <alignment horizontal="center" vertical="center" wrapText="1"/>
    </xf>
    <xf numFmtId="10" fontId="6" fillId="0" borderId="1" xfId="65" applyNumberFormat="1" applyFont="1" applyFill="1" applyBorder="1" applyAlignment="1">
      <alignment horizontal="center" vertical="center" wrapText="1"/>
    </xf>
    <xf numFmtId="3" fontId="7" fillId="0" borderId="1" xfId="0" applyNumberFormat="1" applyFont="1" applyFill="1" applyBorder="1" applyAlignment="1">
      <alignment vertical="center" wrapText="1"/>
    </xf>
    <xf numFmtId="0" fontId="7" fillId="0" borderId="7" xfId="42" applyFont="1" applyFill="1" applyBorder="1" applyAlignment="1">
      <alignment horizontal="center"/>
    </xf>
    <xf numFmtId="4" fontId="7" fillId="0" borderId="1" xfId="42" applyNumberFormat="1" applyFont="1" applyFill="1" applyBorder="1" applyAlignment="1">
      <alignment vertical="center"/>
    </xf>
    <xf numFmtId="0" fontId="6" fillId="0" borderId="1" xfId="65" applyFont="1" applyFill="1" applyBorder="1" applyAlignment="1">
      <alignment horizontal="center"/>
    </xf>
    <xf numFmtId="170" fontId="28" fillId="0" borderId="1" xfId="0" applyNumberFormat="1" applyFont="1" applyFill="1" applyBorder="1" applyAlignment="1">
      <alignment horizontal="right" vertical="center" wrapText="1"/>
    </xf>
    <xf numFmtId="167" fontId="7" fillId="0" borderId="1" xfId="0" applyNumberFormat="1" applyFont="1" applyFill="1" applyBorder="1" applyAlignment="1">
      <alignment horizontal="right" vertical="center" wrapText="1"/>
    </xf>
    <xf numFmtId="172" fontId="6" fillId="2" borderId="3" xfId="0" applyNumberFormat="1" applyFont="1" applyFill="1" applyBorder="1" applyAlignment="1">
      <alignment horizontal="center" vertical="center" wrapText="1"/>
    </xf>
    <xf numFmtId="172" fontId="6" fillId="2" borderId="1" xfId="0" applyNumberFormat="1" applyFont="1" applyFill="1" applyBorder="1" applyAlignment="1">
      <alignment horizontal="center" vertical="center" wrapText="1"/>
    </xf>
    <xf numFmtId="0" fontId="7" fillId="2" borderId="1" xfId="63" applyFont="1" applyFill="1" applyBorder="1" applyAlignment="1">
      <alignment horizontal="center" vertical="center"/>
    </xf>
    <xf numFmtId="0" fontId="7" fillId="2" borderId="1" xfId="0" applyFont="1" applyFill="1" applyBorder="1" applyAlignment="1">
      <alignment horizontal="center" vertical="center"/>
    </xf>
    <xf numFmtId="0" fontId="29" fillId="2" borderId="1" xfId="62" applyFont="1" applyFill="1" applyBorder="1" applyAlignment="1">
      <alignment horizontal="center" vertical="center" wrapText="1"/>
    </xf>
    <xf numFmtId="0" fontId="6" fillId="2" borderId="1" xfId="33" applyFont="1" applyFill="1" applyBorder="1" applyAlignment="1">
      <alignment vertical="center"/>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0" fontId="6" fillId="0" borderId="1" xfId="33" applyNumberFormat="1" applyFont="1" applyFill="1" applyBorder="1" applyAlignment="1">
      <alignment horizontal="center" vertical="center" wrapText="1"/>
    </xf>
    <xf numFmtId="170" fontId="6"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9" fontId="7" fillId="0" borderId="1" xfId="33" applyNumberFormat="1" applyFont="1" applyFill="1" applyBorder="1" applyAlignment="1">
      <alignment horizontal="center" vertical="center" wrapText="1"/>
    </xf>
    <xf numFmtId="170" fontId="6" fillId="0" borderId="1" xfId="57"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hidden="1"/>
    </xf>
    <xf numFmtId="170" fontId="6" fillId="0" borderId="1" xfId="0" applyNumberFormat="1" applyFont="1" applyFill="1" applyBorder="1" applyAlignment="1">
      <alignment horizontal="right" vertical="center" wrapText="1"/>
    </xf>
    <xf numFmtId="167" fontId="30" fillId="0" borderId="0" xfId="42" applyNumberFormat="1" applyFont="1" applyBorder="1" applyAlignment="1">
      <alignment horizontal="center"/>
    </xf>
    <xf numFmtId="167" fontId="31" fillId="0" borderId="0" xfId="42" applyNumberFormat="1" applyFont="1" applyBorder="1"/>
    <xf numFmtId="0" fontId="31" fillId="0" borderId="0" xfId="42" applyFont="1" applyBorder="1"/>
    <xf numFmtId="167" fontId="4" fillId="0" borderId="1" xfId="42" applyNumberFormat="1" applyFont="1" applyFill="1" applyBorder="1" applyAlignment="1">
      <alignment horizontal="center" vertical="center" wrapText="1"/>
    </xf>
    <xf numFmtId="167" fontId="4" fillId="0" borderId="1" xfId="38" applyNumberFormat="1" applyFont="1" applyFill="1" applyBorder="1" applyAlignment="1">
      <alignment horizontal="center" vertical="center" wrapText="1"/>
    </xf>
    <xf numFmtId="0" fontId="4" fillId="0" borderId="1" xfId="38" applyFont="1" applyFill="1" applyBorder="1" applyAlignment="1">
      <alignment horizontal="center" vertical="center" wrapText="1"/>
    </xf>
    <xf numFmtId="167" fontId="31" fillId="0" borderId="1" xfId="45" applyNumberFormat="1" applyFont="1" applyFill="1" applyBorder="1" applyAlignment="1"/>
    <xf numFmtId="167" fontId="31" fillId="0" borderId="1" xfId="42" applyNumberFormat="1" applyFont="1" applyBorder="1"/>
    <xf numFmtId="10" fontId="31" fillId="0" borderId="1" xfId="42" applyNumberFormat="1" applyFont="1" applyBorder="1" applyAlignment="1">
      <alignment horizontal="center" vertical="center"/>
    </xf>
    <xf numFmtId="167" fontId="31" fillId="0" borderId="1" xfId="48" applyNumberFormat="1" applyFont="1" applyFill="1" applyBorder="1" applyAlignment="1"/>
    <xf numFmtId="167" fontId="31" fillId="0" borderId="1" xfId="42" applyNumberFormat="1" applyFont="1" applyBorder="1" applyAlignment="1"/>
    <xf numFmtId="167" fontId="31" fillId="0" borderId="1" xfId="42" applyNumberFormat="1" applyFont="1" applyFill="1" applyBorder="1" applyAlignment="1">
      <alignment vertical="center"/>
    </xf>
    <xf numFmtId="167" fontId="30" fillId="0" borderId="0" xfId="42" applyNumberFormat="1" applyFont="1" applyBorder="1" applyAlignment="1">
      <alignment horizontal="center" wrapText="1"/>
    </xf>
    <xf numFmtId="0" fontId="31" fillId="0" borderId="0" xfId="42" applyFont="1" applyAlignment="1">
      <alignment wrapText="1"/>
    </xf>
    <xf numFmtId="0" fontId="31" fillId="0" borderId="1" xfId="45" applyFont="1" applyFill="1" applyBorder="1" applyAlignment="1">
      <alignment wrapText="1"/>
    </xf>
    <xf numFmtId="0" fontId="31" fillId="0" borderId="1" xfId="48" applyFont="1" applyFill="1" applyBorder="1" applyAlignment="1">
      <alignment wrapText="1"/>
    </xf>
    <xf numFmtId="0" fontId="31" fillId="0" borderId="1" xfId="42" applyFont="1" applyBorder="1" applyAlignment="1">
      <alignment wrapText="1"/>
    </xf>
    <xf numFmtId="0" fontId="31" fillId="0" borderId="1" xfId="42" applyFont="1" applyFill="1" applyBorder="1" applyAlignment="1">
      <alignment vertical="center" wrapText="1"/>
    </xf>
    <xf numFmtId="0" fontId="0" fillId="0" borderId="0" xfId="0" applyAlignment="1">
      <alignment wrapText="1"/>
    </xf>
    <xf numFmtId="170" fontId="6" fillId="0" borderId="9" xfId="57" applyNumberFormat="1" applyFont="1" applyFill="1" applyBorder="1" applyAlignment="1"/>
    <xf numFmtId="170" fontId="6" fillId="0" borderId="10" xfId="57" applyNumberFormat="1" applyFont="1" applyFill="1" applyBorder="1" applyAlignment="1"/>
    <xf numFmtId="170" fontId="7" fillId="0" borderId="10" xfId="57" applyNumberFormat="1" applyFont="1" applyFill="1" applyBorder="1" applyAlignment="1">
      <alignment vertical="center" wrapText="1"/>
    </xf>
    <xf numFmtId="170" fontId="6" fillId="0" borderId="1" xfId="57" applyNumberFormat="1" applyFont="1" applyFill="1" applyBorder="1" applyAlignment="1">
      <alignment horizontal="right" vertical="center" wrapText="1"/>
    </xf>
    <xf numFmtId="170" fontId="7" fillId="0" borderId="1" xfId="57" applyNumberFormat="1" applyFont="1" applyFill="1" applyBorder="1" applyAlignment="1">
      <alignment horizontal="right" vertical="center" wrapText="1"/>
    </xf>
    <xf numFmtId="170" fontId="6" fillId="0" borderId="10" xfId="33" applyNumberFormat="1" applyFont="1" applyFill="1" applyBorder="1" applyAlignment="1"/>
    <xf numFmtId="0" fontId="6" fillId="0" borderId="3" xfId="33"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4" fillId="0" borderId="8" xfId="42" applyFont="1" applyFill="1" applyBorder="1" applyAlignment="1">
      <alignment horizontal="center"/>
    </xf>
    <xf numFmtId="0" fontId="4" fillId="0" borderId="1" xfId="0" applyFont="1" applyFill="1" applyBorder="1" applyAlignment="1">
      <alignment horizontal="center" vertical="center" wrapText="1"/>
    </xf>
    <xf numFmtId="170" fontId="4" fillId="0" borderId="1" xfId="0" applyNumberFormat="1" applyFont="1" applyFill="1" applyBorder="1" applyAlignment="1">
      <alignment horizontal="right" vertical="center"/>
    </xf>
    <xf numFmtId="10" fontId="4" fillId="0" borderId="1" xfId="0" applyNumberFormat="1" applyFont="1" applyFill="1" applyBorder="1" applyAlignment="1">
      <alignment horizontal="center" vertical="center"/>
    </xf>
    <xf numFmtId="0" fontId="4" fillId="0" borderId="1" xfId="0" applyFont="1" applyFill="1" applyBorder="1"/>
    <xf numFmtId="0" fontId="4" fillId="0" borderId="8" xfId="0" applyFont="1" applyFill="1" applyBorder="1" applyAlignment="1">
      <alignment horizontal="center" vertical="center"/>
    </xf>
    <xf numFmtId="170" fontId="4" fillId="0" borderId="1" xfId="0" applyNumberFormat="1" applyFont="1" applyFill="1" applyBorder="1" applyAlignment="1">
      <alignment horizontal="center" vertical="center"/>
    </xf>
    <xf numFmtId="10" fontId="3" fillId="0" borderId="1" xfId="42" applyNumberFormat="1" applyFont="1" applyFill="1" applyBorder="1" applyAlignment="1">
      <alignment horizontal="center" vertical="center"/>
    </xf>
    <xf numFmtId="0" fontId="4" fillId="0" borderId="1" xfId="0" applyFont="1" applyFill="1" applyBorder="1" applyAlignment="1">
      <alignment horizontal="center" vertical="center"/>
    </xf>
    <xf numFmtId="10" fontId="4" fillId="0" borderId="1" xfId="0" applyNumberFormat="1" applyFont="1" applyFill="1" applyBorder="1"/>
    <xf numFmtId="9" fontId="3" fillId="0" borderId="1" xfId="0" applyNumberFormat="1" applyFont="1" applyFill="1" applyBorder="1" applyAlignment="1">
      <alignment horizontal="center" vertical="center"/>
    </xf>
    <xf numFmtId="170" fontId="4" fillId="0" borderId="1" xfId="0" applyNumberFormat="1" applyFont="1" applyFill="1" applyBorder="1"/>
    <xf numFmtId="9" fontId="3" fillId="0" borderId="1" xfId="0" applyNumberFormat="1" applyFont="1" applyFill="1" applyBorder="1"/>
    <xf numFmtId="0" fontId="7" fillId="0" borderId="1" xfId="0" applyFont="1" applyFill="1" applyBorder="1" applyAlignment="1">
      <alignment horizont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8" xfId="0" applyFont="1" applyFill="1" applyBorder="1" applyAlignment="1">
      <alignment horizontal="center" vertical="center"/>
    </xf>
    <xf numFmtId="0" fontId="6" fillId="0" borderId="0" xfId="0" applyFont="1" applyFill="1" applyAlignment="1">
      <alignment horizontal="left" vertical="center" wrapText="1"/>
    </xf>
    <xf numFmtId="0" fontId="6" fillId="0" borderId="1" xfId="33" applyFont="1" applyFill="1" applyBorder="1" applyAlignment="1">
      <alignment vertical="center" wrapText="1"/>
    </xf>
    <xf numFmtId="0" fontId="6" fillId="0" borderId="1" xfId="33" applyFont="1" applyFill="1" applyBorder="1" applyAlignment="1">
      <alignment horizontal="center" vertical="center" wrapText="1"/>
    </xf>
    <xf numFmtId="170" fontId="6" fillId="0" borderId="1" xfId="33" applyNumberFormat="1" applyFont="1" applyFill="1" applyBorder="1" applyAlignment="1">
      <alignment horizontal="center" vertical="center" wrapText="1"/>
    </xf>
    <xf numFmtId="9" fontId="7" fillId="0" borderId="1" xfId="0" applyNumberFormat="1" applyFont="1" applyFill="1" applyBorder="1" applyAlignment="1" applyProtection="1">
      <alignment horizontal="center" vertical="center" wrapText="1"/>
      <protection hidden="1"/>
    </xf>
    <xf numFmtId="168" fontId="6" fillId="0" borderId="1" xfId="33" applyNumberFormat="1" applyFont="1" applyFill="1" applyBorder="1" applyAlignment="1">
      <alignment horizontal="center" vertical="center" wrapText="1"/>
    </xf>
    <xf numFmtId="0" fontId="6" fillId="0" borderId="1" xfId="38"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6" fillId="0" borderId="10" xfId="33"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47" applyFont="1" applyFill="1" applyBorder="1" applyAlignment="1">
      <alignment horizontal="center"/>
    </xf>
    <xf numFmtId="0" fontId="7" fillId="0" borderId="1" xfId="47" applyFont="1" applyFill="1" applyBorder="1" applyAlignment="1">
      <alignment horizontal="center"/>
    </xf>
    <xf numFmtId="0" fontId="6" fillId="0" borderId="1" xfId="0" applyFont="1" applyFill="1" applyBorder="1" applyAlignment="1">
      <alignment horizontal="center" vertical="center" wrapText="1"/>
    </xf>
    <xf numFmtId="167" fontId="6" fillId="0" borderId="1" xfId="0" applyNumberFormat="1" applyFont="1" applyFill="1" applyBorder="1" applyAlignment="1">
      <alignment horizontal="center" vertical="center" wrapText="1"/>
    </xf>
    <xf numFmtId="167" fontId="6" fillId="0" borderId="9" xfId="0" applyNumberFormat="1" applyFont="1" applyFill="1" applyBorder="1" applyAlignment="1">
      <alignment horizontal="center" vertical="center" wrapText="1"/>
    </xf>
    <xf numFmtId="0" fontId="6" fillId="0" borderId="1" xfId="40" applyFont="1" applyFill="1" applyBorder="1" applyAlignment="1">
      <alignment horizontal="center" vertical="center" wrapText="1"/>
    </xf>
    <xf numFmtId="0" fontId="7" fillId="0" borderId="7" xfId="47" applyFont="1" applyFill="1" applyBorder="1" applyAlignment="1">
      <alignment horizontal="left" vertical="center" wrapText="1"/>
    </xf>
    <xf numFmtId="0" fontId="6" fillId="0" borderId="1" xfId="47" applyFont="1" applyFill="1" applyBorder="1" applyAlignment="1">
      <alignment horizontal="center" vertical="center" wrapText="1"/>
    </xf>
    <xf numFmtId="167" fontId="6" fillId="0" borderId="1" xfId="47" applyNumberFormat="1" applyFont="1" applyFill="1" applyBorder="1" applyAlignment="1">
      <alignment horizontal="center" vertical="center" wrapText="1"/>
    </xf>
    <xf numFmtId="167" fontId="7" fillId="0" borderId="2" xfId="0" applyNumberFormat="1" applyFont="1" applyFill="1" applyBorder="1" applyAlignment="1">
      <alignment horizontal="center" vertical="center" wrapText="1"/>
    </xf>
    <xf numFmtId="167" fontId="7" fillId="0" borderId="3" xfId="0" applyNumberFormat="1" applyFont="1" applyFill="1" applyBorder="1" applyAlignment="1">
      <alignment horizontal="center" vertical="center" wrapText="1"/>
    </xf>
    <xf numFmtId="170" fontId="7" fillId="0" borderId="3" xfId="0" applyNumberFormat="1" applyFont="1" applyFill="1" applyBorder="1" applyAlignment="1">
      <alignment horizontal="center" vertical="center"/>
    </xf>
    <xf numFmtId="170" fontId="7" fillId="0" borderId="2" xfId="0" applyNumberFormat="1" applyFont="1" applyFill="1" applyBorder="1" applyAlignment="1">
      <alignment horizontal="center" vertical="center" wrapText="1"/>
    </xf>
    <xf numFmtId="170" fontId="7" fillId="0" borderId="3" xfId="0" applyNumberFormat="1" applyFont="1" applyFill="1" applyBorder="1" applyAlignment="1">
      <alignment horizontal="center" vertical="center" wrapText="1"/>
    </xf>
    <xf numFmtId="10" fontId="7" fillId="0" borderId="3"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0" fontId="7" fillId="0" borderId="3" xfId="0" applyNumberFormat="1" applyFont="1" applyFill="1" applyBorder="1" applyAlignment="1">
      <alignment horizontal="center" vertical="center" wrapText="1"/>
    </xf>
    <xf numFmtId="9" fontId="7" fillId="0" borderId="2" xfId="0" applyNumberFormat="1" applyFont="1" applyFill="1" applyBorder="1" applyAlignment="1" applyProtection="1">
      <alignment horizontal="center" vertical="center" wrapText="1"/>
      <protection hidden="1"/>
    </xf>
    <xf numFmtId="9" fontId="7" fillId="0" borderId="3" xfId="0" applyNumberFormat="1" applyFont="1" applyFill="1" applyBorder="1" applyAlignment="1" applyProtection="1">
      <alignment horizontal="center" vertical="center" wrapText="1"/>
      <protection hidden="1"/>
    </xf>
    <xf numFmtId="49" fontId="7" fillId="0" borderId="3" xfId="0" applyNumberFormat="1" applyFont="1" applyFill="1" applyBorder="1" applyAlignment="1" applyProtection="1">
      <alignment horizontal="center" vertical="center" wrapText="1"/>
      <protection locked="0"/>
    </xf>
    <xf numFmtId="1" fontId="7" fillId="0" borderId="2"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4" fillId="0" borderId="0" xfId="0" applyFont="1" applyFill="1" applyAlignment="1">
      <alignment horizontal="left" vertical="center"/>
    </xf>
    <xf numFmtId="167" fontId="4" fillId="0" borderId="0" xfId="0" applyNumberFormat="1" applyFont="1" applyFill="1" applyAlignment="1">
      <alignment horizontal="left" vertical="center"/>
    </xf>
    <xf numFmtId="0" fontId="7" fillId="0" borderId="1"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 xfId="0" applyFont="1" applyFill="1" applyBorder="1" applyAlignment="1">
      <alignment horizontal="center" vertical="center" wrapText="1"/>
    </xf>
    <xf numFmtId="170" fontId="9" fillId="0" borderId="1" xfId="0" applyNumberFormat="1" applyFont="1" applyFill="1" applyBorder="1" applyAlignment="1">
      <alignment horizontal="center" vertical="center" wrapText="1"/>
    </xf>
    <xf numFmtId="0" fontId="9" fillId="0" borderId="1" xfId="33" applyFont="1" applyFill="1" applyBorder="1" applyAlignment="1">
      <alignment horizontal="center" vertical="center" wrapText="1"/>
    </xf>
    <xf numFmtId="0" fontId="9" fillId="0" borderId="27" xfId="0" applyFont="1" applyFill="1" applyBorder="1" applyAlignment="1">
      <alignment horizontal="center" vertical="center" wrapText="1"/>
    </xf>
    <xf numFmtId="0" fontId="6" fillId="0" borderId="9" xfId="61" applyFont="1" applyFill="1" applyBorder="1" applyAlignment="1">
      <alignment horizontal="center" vertical="center" wrapText="1"/>
    </xf>
    <xf numFmtId="167" fontId="6" fillId="0" borderId="3" xfId="0" applyNumberFormat="1" applyFont="1" applyFill="1" applyBorder="1" applyAlignment="1">
      <alignment horizontal="center" vertical="center" wrapText="1"/>
    </xf>
    <xf numFmtId="174" fontId="6" fillId="0" borderId="1" xfId="33" applyNumberFormat="1" applyFont="1" applyFill="1" applyBorder="1" applyAlignment="1">
      <alignment horizontal="center" vertical="center" wrapText="1"/>
    </xf>
    <xf numFmtId="167" fontId="7" fillId="0" borderId="1" xfId="0" applyNumberFormat="1" applyFont="1" applyFill="1" applyBorder="1" applyAlignment="1">
      <alignment horizontal="center" vertical="center" wrapText="1"/>
    </xf>
    <xf numFmtId="0" fontId="7" fillId="0" borderId="8" xfId="0" applyFont="1" applyFill="1" applyBorder="1" applyAlignment="1">
      <alignment horizontal="center" vertical="center"/>
    </xf>
    <xf numFmtId="9" fontId="6" fillId="0" borderId="3"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170" fontId="6" fillId="0" borderId="1" xfId="0" applyNumberFormat="1" applyFont="1" applyFill="1" applyBorder="1" applyAlignment="1">
      <alignment horizontal="center" vertical="center" wrapText="1"/>
    </xf>
    <xf numFmtId="0" fontId="6" fillId="0" borderId="1" xfId="32" applyFont="1" applyFill="1" applyBorder="1" applyAlignment="1">
      <alignment horizontal="center" vertical="center" wrapText="1"/>
    </xf>
    <xf numFmtId="0" fontId="6" fillId="0" borderId="7" xfId="32" applyFont="1" applyFill="1" applyBorder="1" applyAlignment="1">
      <alignment horizontal="left" vertical="center" wrapText="1"/>
    </xf>
    <xf numFmtId="166" fontId="6" fillId="0" borderId="0" xfId="7" applyFont="1" applyFill="1" applyAlignment="1">
      <alignment horizontal="left" vertical="center" wrapText="1"/>
    </xf>
    <xf numFmtId="0" fontId="7" fillId="2" borderId="1" xfId="0" applyFont="1" applyFill="1" applyBorder="1" applyAlignment="1">
      <alignment horizontal="center" vertical="center" wrapText="1"/>
    </xf>
    <xf numFmtId="0" fontId="6" fillId="0" borderId="1" xfId="37" applyFont="1" applyFill="1" applyBorder="1" applyAlignment="1">
      <alignment horizontal="center" vertical="center" wrapText="1"/>
    </xf>
    <xf numFmtId="167" fontId="6" fillId="0" borderId="1" xfId="33" applyNumberFormat="1" applyFont="1" applyFill="1" applyBorder="1" applyAlignment="1">
      <alignment horizontal="center" vertical="center" wrapText="1"/>
    </xf>
    <xf numFmtId="0" fontId="6" fillId="2" borderId="1" xfId="48" applyFont="1" applyFill="1" applyBorder="1" applyAlignment="1">
      <alignment vertical="center" wrapText="1"/>
    </xf>
    <xf numFmtId="0" fontId="7" fillId="0" borderId="1" xfId="48" applyFont="1" applyFill="1" applyBorder="1" applyAlignment="1">
      <alignment horizontal="center" vertical="center" wrapText="1"/>
    </xf>
    <xf numFmtId="0" fontId="7" fillId="0" borderId="1" xfId="33" applyFont="1" applyFill="1" applyBorder="1" applyAlignment="1">
      <alignment horizontal="center" vertical="center" wrapText="1"/>
    </xf>
    <xf numFmtId="4" fontId="7" fillId="0" borderId="1" xfId="33" applyNumberFormat="1" applyFont="1" applyFill="1" applyBorder="1" applyAlignment="1">
      <alignment horizontal="center" vertical="center" wrapText="1"/>
    </xf>
    <xf numFmtId="9" fontId="7" fillId="0" borderId="1" xfId="33" applyNumberFormat="1" applyFont="1" applyFill="1" applyBorder="1" applyAlignment="1">
      <alignment horizontal="center" vertical="center" wrapText="1"/>
    </xf>
    <xf numFmtId="0" fontId="6" fillId="0" borderId="8" xfId="0" applyFont="1" applyFill="1" applyBorder="1" applyAlignment="1">
      <alignment horizontal="center" vertical="center"/>
    </xf>
    <xf numFmtId="0" fontId="7" fillId="0" borderId="8" xfId="0" applyFont="1" applyFill="1" applyBorder="1" applyAlignment="1">
      <alignment horizontal="center"/>
    </xf>
    <xf numFmtId="9" fontId="7" fillId="0" borderId="2" xfId="33" applyNumberFormat="1" applyFont="1" applyFill="1" applyBorder="1" applyAlignment="1">
      <alignment horizontal="center" vertical="center"/>
    </xf>
    <xf numFmtId="0" fontId="7" fillId="0" borderId="3" xfId="42" applyFont="1" applyFill="1" applyBorder="1" applyAlignment="1">
      <alignment horizontal="center" vertical="center" wrapText="1"/>
    </xf>
    <xf numFmtId="0" fontId="6" fillId="0" borderId="1" xfId="57" applyFont="1" applyFill="1" applyBorder="1" applyAlignment="1">
      <alignment horizontal="center" vertical="center" wrapText="1"/>
    </xf>
    <xf numFmtId="0" fontId="6" fillId="0" borderId="2" xfId="57" applyFont="1" applyFill="1" applyBorder="1" applyAlignment="1">
      <alignment horizontal="center" vertical="center" wrapText="1"/>
    </xf>
    <xf numFmtId="0" fontId="6" fillId="0" borderId="1" xfId="58" applyFont="1" applyFill="1" applyBorder="1" applyAlignment="1">
      <alignment horizontal="center" vertical="center" wrapText="1"/>
    </xf>
    <xf numFmtId="170" fontId="6" fillId="0" borderId="1" xfId="57" applyNumberFormat="1" applyFont="1" applyFill="1" applyBorder="1" applyAlignment="1">
      <alignment horizontal="center" vertical="center" wrapText="1"/>
    </xf>
    <xf numFmtId="0" fontId="7" fillId="0" borderId="1" xfId="42" applyFont="1" applyFill="1" applyBorder="1" applyAlignment="1">
      <alignment horizontal="center" vertical="center" wrapText="1"/>
    </xf>
    <xf numFmtId="170" fontId="7" fillId="0" borderId="3" xfId="60" applyNumberFormat="1" applyFont="1" applyFill="1" applyBorder="1" applyAlignment="1">
      <alignment horizontal="center" vertical="center"/>
    </xf>
    <xf numFmtId="0" fontId="7" fillId="0" borderId="1" xfId="42" applyFont="1" applyFill="1" applyBorder="1" applyAlignment="1">
      <alignment horizontal="center" vertical="center"/>
    </xf>
    <xf numFmtId="170" fontId="7" fillId="0" borderId="1" xfId="42" applyNumberFormat="1" applyFont="1" applyFill="1" applyBorder="1" applyAlignment="1">
      <alignment horizontal="center" vertical="center" wrapText="1"/>
    </xf>
    <xf numFmtId="168" fontId="6" fillId="0" borderId="1" xfId="0" applyNumberFormat="1"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hidden="1"/>
    </xf>
    <xf numFmtId="9" fontId="7" fillId="0" borderId="2"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4" fontId="7" fillId="0" borderId="1" xfId="0" applyNumberFormat="1" applyFont="1" applyFill="1" applyBorder="1" applyAlignment="1">
      <alignment horizontal="center" vertical="center" wrapText="1"/>
    </xf>
    <xf numFmtId="170" fontId="7" fillId="0" borderId="1" xfId="57" applyNumberFormat="1" applyFont="1" applyFill="1" applyBorder="1" applyAlignment="1">
      <alignment horizontal="center" vertical="center" wrapText="1"/>
    </xf>
    <xf numFmtId="170" fontId="7" fillId="0" borderId="1" xfId="0" applyNumberFormat="1" applyFont="1" applyFill="1" applyBorder="1" applyAlignment="1">
      <alignment horizontal="center" vertical="center"/>
    </xf>
    <xf numFmtId="0" fontId="7" fillId="0" borderId="2" xfId="0" applyFont="1" applyFill="1" applyBorder="1" applyAlignment="1" applyProtection="1">
      <alignment horizontal="center" vertical="center" wrapText="1"/>
      <protection hidden="1"/>
    </xf>
    <xf numFmtId="0" fontId="7" fillId="0" borderId="3" xfId="0" applyFont="1" applyFill="1" applyBorder="1" applyAlignment="1" applyProtection="1">
      <alignment horizontal="center" vertical="center" wrapText="1"/>
      <protection hidden="1"/>
    </xf>
    <xf numFmtId="1" fontId="7" fillId="0" borderId="1" xfId="0" applyNumberFormat="1" applyFont="1" applyFill="1" applyBorder="1" applyAlignment="1">
      <alignment horizontal="center" vertical="center" wrapText="1"/>
    </xf>
    <xf numFmtId="170" fontId="7" fillId="0" borderId="1" xfId="0" applyNumberFormat="1" applyFont="1" applyFill="1" applyBorder="1" applyAlignment="1">
      <alignment horizontal="center" vertical="center" wrapText="1"/>
    </xf>
    <xf numFmtId="170" fontId="6" fillId="0" borderId="1" xfId="57" applyNumberFormat="1" applyFont="1" applyFill="1" applyBorder="1" applyAlignment="1">
      <alignment horizontal="right" vertical="center" wrapText="1"/>
    </xf>
    <xf numFmtId="170" fontId="6" fillId="0" borderId="1" xfId="0" applyNumberFormat="1" applyFont="1" applyFill="1" applyBorder="1" applyAlignment="1">
      <alignment horizontal="right" vertical="center" wrapText="1"/>
    </xf>
    <xf numFmtId="0" fontId="6" fillId="0" borderId="1" xfId="65" applyFont="1" applyFill="1" applyBorder="1" applyAlignment="1">
      <alignment horizontal="center" vertical="center" wrapText="1"/>
    </xf>
    <xf numFmtId="169" fontId="7" fillId="0" borderId="2" xfId="0" applyNumberFormat="1" applyFont="1" applyFill="1" applyBorder="1" applyAlignment="1">
      <alignment horizontal="center" vertical="center" wrapText="1"/>
    </xf>
    <xf numFmtId="0" fontId="6" fillId="0" borderId="2" xfId="64" applyFont="1" applyFill="1" applyBorder="1" applyAlignment="1">
      <alignment horizontal="center" vertical="center" wrapText="1"/>
    </xf>
    <xf numFmtId="0" fontId="7" fillId="2" borderId="1" xfId="42" applyFont="1" applyFill="1" applyBorder="1" applyAlignment="1">
      <alignment horizontal="center" vertical="center"/>
    </xf>
    <xf numFmtId="0" fontId="7" fillId="2" borderId="1" xfId="0" applyFont="1" applyFill="1" applyBorder="1" applyAlignment="1">
      <alignment vertical="center" wrapText="1"/>
    </xf>
    <xf numFmtId="10" fontId="7" fillId="0" borderId="6" xfId="0" applyNumberFormat="1" applyFont="1" applyFill="1" applyBorder="1" applyAlignment="1">
      <alignment vertical="center"/>
    </xf>
    <xf numFmtId="0" fontId="7" fillId="0" borderId="1" xfId="48" applyFont="1" applyFill="1" applyBorder="1" applyAlignment="1" applyProtection="1">
      <alignment vertical="center" wrapText="1"/>
      <protection locked="0"/>
    </xf>
    <xf numFmtId="168" fontId="7" fillId="0" borderId="1" xfId="48" applyNumberFormat="1" applyFont="1" applyFill="1" applyBorder="1" applyAlignment="1">
      <alignment vertical="center" wrapText="1"/>
    </xf>
    <xf numFmtId="0" fontId="7" fillId="0" borderId="1" xfId="48" applyFont="1" applyFill="1" applyBorder="1" applyAlignment="1">
      <alignment vertical="center" wrapText="1"/>
    </xf>
    <xf numFmtId="4" fontId="7" fillId="0" borderId="1" xfId="48" applyNumberFormat="1" applyFont="1" applyFill="1" applyBorder="1" applyAlignment="1">
      <alignment vertical="center" wrapText="1"/>
    </xf>
    <xf numFmtId="2" fontId="7" fillId="0" borderId="1" xfId="48" applyNumberFormat="1" applyFont="1" applyFill="1" applyBorder="1" applyAlignment="1">
      <alignment vertical="center" wrapText="1"/>
    </xf>
    <xf numFmtId="0" fontId="0" fillId="0" borderId="1" xfId="0" applyBorder="1" applyAlignment="1"/>
    <xf numFmtId="0" fontId="7" fillId="0" borderId="1" xfId="33" applyFont="1" applyFill="1" applyBorder="1" applyAlignment="1">
      <alignment vertical="center"/>
    </xf>
    <xf numFmtId="0" fontId="7" fillId="0" borderId="3" xfId="0" applyNumberFormat="1" applyFont="1" applyFill="1" applyBorder="1" applyAlignment="1">
      <alignment vertical="center" wrapText="1"/>
    </xf>
    <xf numFmtId="0" fontId="7" fillId="2" borderId="1" xfId="0" applyFont="1" applyFill="1" applyBorder="1" applyAlignment="1">
      <alignment vertical="center"/>
    </xf>
    <xf numFmtId="49" fontId="7" fillId="0" borderId="1" xfId="0" applyNumberFormat="1" applyFont="1" applyFill="1" applyBorder="1" applyAlignment="1" applyProtection="1">
      <alignment vertical="center" wrapText="1"/>
      <protection locked="0"/>
    </xf>
    <xf numFmtId="0" fontId="7" fillId="2" borderId="1" xfId="42" applyFont="1" applyFill="1" applyBorder="1" applyAlignment="1">
      <alignment vertical="center" wrapText="1"/>
    </xf>
    <xf numFmtId="9" fontId="6" fillId="0" borderId="1" xfId="57" applyNumberFormat="1" applyFont="1" applyFill="1" applyBorder="1" applyAlignment="1">
      <alignment vertical="center" wrapText="1"/>
    </xf>
    <xf numFmtId="0" fontId="7" fillId="2" borderId="1" xfId="42" applyFont="1" applyFill="1" applyBorder="1" applyAlignment="1">
      <alignment vertical="center"/>
    </xf>
    <xf numFmtId="2" fontId="7" fillId="0" borderId="1" xfId="42" applyNumberFormat="1" applyFont="1" applyFill="1" applyBorder="1" applyAlignment="1">
      <alignment vertical="center"/>
    </xf>
    <xf numFmtId="1" fontId="7" fillId="0" borderId="1" xfId="42" applyNumberFormat="1" applyFont="1" applyFill="1" applyBorder="1" applyAlignment="1">
      <alignment vertical="center" wrapText="1"/>
    </xf>
    <xf numFmtId="3" fontId="7" fillId="0" borderId="1" xfId="42" applyNumberFormat="1" applyFont="1" applyFill="1" applyBorder="1" applyAlignment="1">
      <alignment vertical="center" wrapText="1"/>
    </xf>
    <xf numFmtId="10" fontId="7" fillId="0" borderId="1" xfId="42" applyNumberFormat="1" applyFont="1" applyFill="1" applyBorder="1" applyAlignment="1">
      <alignment vertical="center"/>
    </xf>
    <xf numFmtId="10" fontId="7" fillId="0" borderId="1" xfId="29" applyNumberFormat="1" applyFont="1" applyFill="1" applyBorder="1" applyAlignment="1">
      <alignment horizontal="center" vertical="center" wrapText="1"/>
    </xf>
    <xf numFmtId="4" fontId="7" fillId="0" borderId="1" xfId="0" applyNumberFormat="1" applyFont="1" applyFill="1" applyBorder="1" applyAlignment="1">
      <alignment vertical="center" wrapText="1"/>
    </xf>
    <xf numFmtId="168" fontId="7" fillId="0" borderId="1" xfId="0" applyNumberFormat="1" applyFont="1" applyFill="1" applyBorder="1" applyAlignment="1">
      <alignment vertical="center" wrapText="1"/>
    </xf>
    <xf numFmtId="0" fontId="7" fillId="2" borderId="1" xfId="63" applyFont="1" applyFill="1" applyBorder="1" applyAlignment="1">
      <alignment vertical="center" wrapText="1"/>
    </xf>
    <xf numFmtId="0" fontId="7" fillId="2" borderId="1" xfId="57" applyFont="1" applyFill="1" applyBorder="1" applyAlignment="1">
      <alignment vertical="center" wrapText="1"/>
    </xf>
    <xf numFmtId="168" fontId="7" fillId="0" borderId="1" xfId="57" applyNumberFormat="1" applyFont="1" applyFill="1" applyBorder="1" applyAlignment="1">
      <alignment vertical="center" wrapText="1"/>
    </xf>
    <xf numFmtId="9" fontId="7" fillId="0" borderId="1" xfId="57" applyNumberFormat="1" applyFont="1" applyFill="1" applyBorder="1" applyAlignment="1">
      <alignment horizontal="center" vertical="center" wrapText="1"/>
    </xf>
    <xf numFmtId="170" fontId="7" fillId="0" borderId="1" xfId="57" applyNumberFormat="1" applyFont="1" applyFill="1" applyBorder="1" applyAlignment="1">
      <alignment vertical="center" wrapText="1"/>
    </xf>
    <xf numFmtId="170" fontId="7" fillId="0" borderId="1" xfId="58" applyNumberFormat="1" applyFont="1" applyFill="1" applyBorder="1" applyAlignment="1">
      <alignment vertical="center" wrapText="1"/>
    </xf>
    <xf numFmtId="167" fontId="7" fillId="0" borderId="1" xfId="57" applyNumberFormat="1" applyFont="1" applyFill="1" applyBorder="1" applyAlignment="1">
      <alignment vertical="center" wrapText="1"/>
    </xf>
    <xf numFmtId="170" fontId="7" fillId="0" borderId="1" xfId="60" applyNumberFormat="1" applyFont="1" applyFill="1" applyBorder="1" applyAlignment="1">
      <alignment vertical="center" wrapText="1"/>
    </xf>
    <xf numFmtId="168" fontId="6" fillId="0" borderId="1" xfId="0" applyNumberFormat="1" applyFont="1" applyFill="1" applyBorder="1" applyAlignment="1">
      <alignment vertical="center" wrapText="1"/>
    </xf>
    <xf numFmtId="170" fontId="7" fillId="0" borderId="1" xfId="42" applyNumberFormat="1" applyFont="1" applyFill="1" applyBorder="1"/>
    <xf numFmtId="2" fontId="7" fillId="0" borderId="1" xfId="0" applyNumberFormat="1" applyFont="1" applyFill="1" applyBorder="1" applyAlignment="1">
      <alignment vertical="center" wrapText="1"/>
    </xf>
    <xf numFmtId="0" fontId="6" fillId="2" borderId="1" xfId="0" applyFont="1" applyFill="1" applyBorder="1" applyAlignment="1">
      <alignment vertical="center"/>
    </xf>
    <xf numFmtId="0" fontId="7" fillId="0" borderId="1" xfId="0" applyFont="1" applyFill="1" applyBorder="1" applyAlignment="1"/>
    <xf numFmtId="0" fontId="6" fillId="0" borderId="2" xfId="32" applyFont="1" applyFill="1" applyBorder="1" applyAlignment="1">
      <alignment horizontal="center" vertical="center" wrapText="1"/>
    </xf>
    <xf numFmtId="170" fontId="6" fillId="0" borderId="2" xfId="32" applyNumberFormat="1" applyFont="1" applyFill="1" applyBorder="1" applyAlignment="1">
      <alignment horizontal="center" vertical="center" wrapText="1"/>
    </xf>
    <xf numFmtId="167" fontId="6" fillId="0" borderId="6" xfId="32" applyNumberFormat="1" applyFont="1" applyFill="1" applyBorder="1" applyAlignment="1">
      <alignment horizontal="center" vertical="center" wrapText="1"/>
    </xf>
    <xf numFmtId="170" fontId="6" fillId="0" borderId="2" xfId="37" applyNumberFormat="1" applyFont="1" applyFill="1" applyBorder="1" applyAlignment="1">
      <alignment horizontal="center" vertical="center" wrapText="1"/>
    </xf>
    <xf numFmtId="10" fontId="6" fillId="0" borderId="2" xfId="37" applyNumberFormat="1" applyFont="1" applyFill="1" applyBorder="1" applyAlignment="1">
      <alignment horizontal="center" vertical="center" wrapText="1"/>
    </xf>
    <xf numFmtId="0" fontId="6" fillId="0" borderId="2" xfId="37" applyFont="1" applyFill="1" applyBorder="1" applyAlignment="1">
      <alignment horizontal="center" vertical="center" wrapText="1"/>
    </xf>
    <xf numFmtId="9" fontId="7" fillId="0" borderId="3" xfId="0" applyNumberFormat="1" applyFont="1" applyFill="1" applyBorder="1" applyAlignment="1">
      <alignment horizontal="center" vertical="center"/>
    </xf>
    <xf numFmtId="2" fontId="7" fillId="0" borderId="3" xfId="0" applyNumberFormat="1" applyFont="1" applyFill="1" applyBorder="1" applyAlignment="1">
      <alignment horizontal="center" vertical="center"/>
    </xf>
    <xf numFmtId="2" fontId="7" fillId="0" borderId="6" xfId="0" applyNumberFormat="1" applyFont="1" applyFill="1" applyBorder="1" applyAlignment="1">
      <alignment vertical="center"/>
    </xf>
    <xf numFmtId="2" fontId="7" fillId="0" borderId="1" xfId="0" applyNumberFormat="1" applyFont="1" applyFill="1" applyBorder="1" applyAlignment="1">
      <alignment vertical="center"/>
    </xf>
    <xf numFmtId="172" fontId="7" fillId="0" borderId="1" xfId="0" applyNumberFormat="1" applyFont="1" applyFill="1" applyBorder="1" applyAlignment="1">
      <alignment vertical="center" wrapText="1"/>
    </xf>
    <xf numFmtId="0" fontId="22" fillId="0" borderId="1" xfId="0" applyNumberFormat="1" applyFont="1" applyFill="1" applyBorder="1" applyAlignment="1">
      <alignment horizontal="center" vertical="center" wrapText="1"/>
    </xf>
    <xf numFmtId="0" fontId="22" fillId="0" borderId="2" xfId="62" applyFont="1" applyFill="1" applyBorder="1" applyAlignment="1">
      <alignment horizontal="center" vertical="center" wrapText="1"/>
    </xf>
    <xf numFmtId="177" fontId="7" fillId="0" borderId="1" xfId="7" applyNumberFormat="1" applyFont="1" applyFill="1" applyBorder="1" applyAlignment="1">
      <alignment horizontal="center" vertical="center" wrapText="1"/>
    </xf>
    <xf numFmtId="167" fontId="22" fillId="0" borderId="1" xfId="62" applyNumberFormat="1" applyFont="1" applyFill="1" applyBorder="1" applyAlignment="1">
      <alignment horizontal="center" vertical="center" wrapText="1"/>
    </xf>
    <xf numFmtId="173" fontId="22" fillId="0" borderId="1" xfId="60" applyNumberFormat="1" applyFont="1" applyFill="1" applyBorder="1" applyAlignment="1">
      <alignment horizontal="center" vertical="center" wrapText="1"/>
    </xf>
    <xf numFmtId="14" fontId="22" fillId="0" borderId="1" xfId="62" applyNumberFormat="1" applyFont="1" applyFill="1" applyBorder="1" applyAlignment="1">
      <alignment horizontal="center" vertical="center" wrapText="1"/>
    </xf>
    <xf numFmtId="172" fontId="22" fillId="0" borderId="1" xfId="62" applyNumberFormat="1" applyFont="1" applyFill="1" applyBorder="1" applyAlignment="1">
      <alignment horizontal="center" vertical="center" wrapText="1"/>
    </xf>
    <xf numFmtId="0" fontId="22" fillId="0" borderId="0" xfId="0" applyFont="1" applyFill="1" applyAlignment="1">
      <alignment horizontal="center" vertical="center" wrapText="1"/>
    </xf>
    <xf numFmtId="168" fontId="22" fillId="0" borderId="1" xfId="62" applyNumberFormat="1" applyFont="1" applyFill="1" applyBorder="1" applyAlignment="1">
      <alignment horizontal="center" vertical="center" wrapText="1"/>
    </xf>
    <xf numFmtId="4" fontId="22" fillId="0" borderId="1" xfId="62" applyNumberFormat="1" applyFont="1" applyFill="1" applyBorder="1" applyAlignment="1">
      <alignment horizontal="center" vertical="center" wrapText="1"/>
    </xf>
    <xf numFmtId="0" fontId="22" fillId="0" borderId="1" xfId="0" applyFont="1" applyFill="1" applyBorder="1"/>
    <xf numFmtId="4" fontId="29" fillId="0" borderId="1" xfId="62" applyNumberFormat="1" applyFont="1" applyFill="1" applyBorder="1" applyAlignment="1">
      <alignment horizontal="center" vertical="center" wrapText="1"/>
    </xf>
    <xf numFmtId="177" fontId="7" fillId="0" borderId="0" xfId="7" applyNumberFormat="1" applyFont="1" applyFill="1" applyBorder="1" applyAlignment="1">
      <alignment horizontal="center" vertical="center"/>
    </xf>
    <xf numFmtId="170" fontId="22" fillId="0" borderId="1" xfId="62" applyNumberFormat="1" applyFont="1" applyFill="1" applyBorder="1" applyAlignment="1">
      <alignment horizontal="center"/>
    </xf>
    <xf numFmtId="170" fontId="22" fillId="0" borderId="1" xfId="0" applyNumberFormat="1" applyFont="1" applyFill="1" applyBorder="1"/>
    <xf numFmtId="172" fontId="22" fillId="0" borderId="1" xfId="62" applyNumberFormat="1" applyFont="1" applyFill="1" applyBorder="1" applyAlignment="1">
      <alignment horizontal="center" vertical="center"/>
    </xf>
    <xf numFmtId="0" fontId="32" fillId="0" borderId="1" xfId="62" applyFont="1" applyFill="1" applyBorder="1" applyAlignment="1">
      <alignment horizontal="center" vertical="center"/>
    </xf>
    <xf numFmtId="0" fontId="22" fillId="0" borderId="1" xfId="46" applyFont="1" applyFill="1" applyBorder="1" applyAlignment="1">
      <alignment horizontal="center" vertical="center" wrapText="1"/>
    </xf>
    <xf numFmtId="0" fontId="22" fillId="0" borderId="1" xfId="46" applyFont="1" applyFill="1" applyBorder="1" applyAlignment="1">
      <alignment horizontal="center" vertical="center" wrapText="1" shrinkToFit="1"/>
    </xf>
    <xf numFmtId="1" fontId="22" fillId="0" borderId="1" xfId="46" applyNumberFormat="1" applyFont="1" applyFill="1" applyBorder="1" applyAlignment="1">
      <alignment horizontal="center" vertical="center" wrapText="1"/>
    </xf>
    <xf numFmtId="9" fontId="22" fillId="0" borderId="1" xfId="46" applyNumberFormat="1" applyFont="1" applyFill="1" applyBorder="1" applyAlignment="1">
      <alignment horizontal="center" vertical="center" wrapText="1"/>
    </xf>
    <xf numFmtId="170" fontId="22" fillId="0" borderId="1" xfId="46" applyNumberFormat="1" applyFont="1" applyFill="1" applyBorder="1" applyAlignment="1">
      <alignment horizontal="center" vertical="center" wrapText="1"/>
    </xf>
    <xf numFmtId="172" fontId="22" fillId="0" borderId="1" xfId="1" applyNumberFormat="1" applyFont="1" applyFill="1" applyBorder="1" applyAlignment="1">
      <alignment horizontal="center" vertical="center" wrapText="1"/>
    </xf>
    <xf numFmtId="3" fontId="22" fillId="0" borderId="1" xfId="1" applyNumberFormat="1" applyFont="1" applyFill="1" applyBorder="1" applyAlignment="1">
      <alignment horizontal="center" vertical="center" wrapText="1"/>
    </xf>
    <xf numFmtId="10" fontId="22" fillId="0" borderId="1" xfId="1"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168" fontId="9" fillId="0" borderId="2" xfId="62" applyNumberFormat="1" applyFont="1" applyFill="1" applyBorder="1" applyAlignment="1">
      <alignment horizontal="center" vertical="center" wrapText="1"/>
    </xf>
    <xf numFmtId="2" fontId="22" fillId="0" borderId="2" xfId="62" applyNumberFormat="1" applyFont="1" applyFill="1" applyBorder="1" applyAlignment="1">
      <alignment horizontal="center" vertical="center" wrapText="1"/>
    </xf>
    <xf numFmtId="170" fontId="9" fillId="0" borderId="2" xfId="62" applyNumberFormat="1" applyFont="1" applyFill="1" applyBorder="1" applyAlignment="1">
      <alignment horizontal="center" vertical="center" wrapText="1"/>
    </xf>
    <xf numFmtId="170" fontId="22" fillId="0" borderId="2" xfId="0" applyNumberFormat="1" applyFont="1" applyFill="1" applyBorder="1"/>
    <xf numFmtId="167" fontId="22" fillId="0" borderId="2" xfId="62" applyNumberFormat="1" applyFont="1" applyFill="1" applyBorder="1" applyAlignment="1">
      <alignment horizontal="center" vertical="center" wrapText="1"/>
    </xf>
    <xf numFmtId="2" fontId="29" fillId="0" borderId="1" xfId="62" applyNumberFormat="1" applyFont="1" applyFill="1" applyBorder="1" applyAlignment="1">
      <alignment horizontal="center" vertical="center" wrapText="1"/>
    </xf>
    <xf numFmtId="10" fontId="22" fillId="0" borderId="1" xfId="62" applyNumberFormat="1" applyFont="1" applyFill="1" applyBorder="1" applyAlignment="1">
      <alignment horizontal="center" vertical="center"/>
    </xf>
    <xf numFmtId="0" fontId="22" fillId="0" borderId="1" xfId="0"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170" fontId="22" fillId="0" borderId="1" xfId="0" applyNumberFormat="1" applyFont="1" applyFill="1" applyBorder="1" applyAlignment="1">
      <alignment horizontal="center"/>
    </xf>
    <xf numFmtId="170" fontId="22" fillId="0" borderId="1" xfId="0" applyNumberFormat="1" applyFont="1" applyFill="1" applyBorder="1" applyAlignment="1">
      <alignment horizontal="center" vertical="center" wrapText="1"/>
    </xf>
    <xf numFmtId="3" fontId="22" fillId="0" borderId="1" xfId="1" applyNumberFormat="1" applyFont="1" applyFill="1" applyBorder="1" applyAlignment="1">
      <alignment horizontal="center" vertical="center"/>
    </xf>
    <xf numFmtId="0" fontId="33" fillId="0" borderId="1" xfId="0" applyNumberFormat="1" applyFont="1" applyFill="1" applyBorder="1" applyAlignment="1">
      <alignment horizontal="center" vertical="center" wrapText="1"/>
    </xf>
    <xf numFmtId="0" fontId="22" fillId="0" borderId="1" xfId="62" applyFont="1" applyFill="1" applyBorder="1" applyAlignment="1">
      <alignment horizontal="center" vertical="center"/>
    </xf>
    <xf numFmtId="1" fontId="22" fillId="0" borderId="1" xfId="62" applyNumberFormat="1" applyFont="1" applyFill="1" applyBorder="1" applyAlignment="1">
      <alignment horizontal="center" vertical="center" wrapText="1" shrinkToFit="1"/>
    </xf>
    <xf numFmtId="170" fontId="22" fillId="0" borderId="1" xfId="62" applyNumberFormat="1" applyFont="1" applyFill="1" applyBorder="1" applyAlignment="1">
      <alignment horizontal="center" vertical="center"/>
    </xf>
    <xf numFmtId="9" fontId="29" fillId="0" borderId="1" xfId="62" applyNumberFormat="1" applyFont="1" applyFill="1" applyBorder="1" applyAlignment="1">
      <alignment horizontal="center" vertical="center"/>
    </xf>
    <xf numFmtId="0" fontId="29" fillId="0" borderId="1" xfId="62" applyFont="1" applyFill="1" applyBorder="1" applyAlignment="1">
      <alignment horizontal="center" vertical="center" wrapText="1"/>
    </xf>
    <xf numFmtId="170" fontId="29" fillId="0" borderId="1" xfId="62" applyNumberFormat="1" applyFont="1" applyFill="1" applyBorder="1" applyAlignment="1">
      <alignment horizontal="center" vertical="center" wrapText="1"/>
    </xf>
    <xf numFmtId="170" fontId="29" fillId="0" borderId="1" xfId="62" applyNumberFormat="1" applyFont="1" applyFill="1" applyBorder="1" applyAlignment="1">
      <alignment horizontal="center" vertical="center"/>
    </xf>
    <xf numFmtId="0" fontId="29" fillId="0" borderId="1" xfId="62" applyFont="1" applyFill="1" applyBorder="1" applyAlignment="1">
      <alignment horizontal="center" vertical="center"/>
    </xf>
    <xf numFmtId="9" fontId="22" fillId="0" borderId="1" xfId="62" applyNumberFormat="1" applyFont="1" applyFill="1" applyBorder="1" applyAlignment="1">
      <alignment horizontal="center" vertical="center"/>
    </xf>
    <xf numFmtId="9" fontId="22" fillId="0" borderId="1" xfId="52" applyFont="1" applyFill="1" applyBorder="1" applyAlignment="1">
      <alignment horizontal="center" vertical="center" wrapText="1"/>
    </xf>
    <xf numFmtId="9" fontId="22" fillId="0" borderId="1" xfId="1" applyNumberFormat="1" applyFont="1" applyFill="1" applyBorder="1" applyAlignment="1">
      <alignment horizontal="center" vertical="center" wrapText="1"/>
    </xf>
    <xf numFmtId="170" fontId="6" fillId="0" borderId="1" xfId="46" applyNumberFormat="1" applyFont="1" applyFill="1" applyBorder="1" applyAlignment="1">
      <alignment vertical="center" wrapText="1" shrinkToFit="1"/>
    </xf>
    <xf numFmtId="0" fontId="22" fillId="0" borderId="6" xfId="0"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9" fontId="9" fillId="0" borderId="3" xfId="0" applyNumberFormat="1" applyFont="1" applyFill="1" applyBorder="1" applyAlignment="1">
      <alignment horizontal="center" vertical="center" wrapText="1"/>
    </xf>
    <xf numFmtId="172" fontId="22" fillId="0" borderId="1" xfId="61" applyNumberFormat="1" applyFont="1" applyFill="1" applyBorder="1" applyAlignment="1">
      <alignment horizontal="center" vertical="center" wrapText="1"/>
    </xf>
    <xf numFmtId="10" fontId="22" fillId="0" borderId="1" xfId="61" applyNumberFormat="1" applyFont="1" applyFill="1" applyBorder="1" applyAlignment="1">
      <alignment horizontal="center" vertical="center" wrapText="1"/>
    </xf>
    <xf numFmtId="0" fontId="22" fillId="0" borderId="1" xfId="61" applyFont="1" applyFill="1" applyBorder="1" applyAlignment="1">
      <alignment horizontal="center" vertical="center" wrapText="1"/>
    </xf>
    <xf numFmtId="1" fontId="22" fillId="0" borderId="1" xfId="52" applyNumberFormat="1" applyFont="1" applyFill="1" applyBorder="1" applyAlignment="1">
      <alignment horizontal="center" vertical="center" wrapText="1"/>
    </xf>
    <xf numFmtId="172" fontId="6" fillId="0" borderId="1" xfId="0" applyNumberFormat="1" applyFont="1" applyFill="1" applyBorder="1" applyAlignment="1">
      <alignment horizontal="right" vertical="center"/>
    </xf>
    <xf numFmtId="10" fontId="22" fillId="0" borderId="1" xfId="0" applyNumberFormat="1" applyFont="1" applyFill="1" applyBorder="1"/>
    <xf numFmtId="169" fontId="22" fillId="0" borderId="1" xfId="46" applyNumberFormat="1" applyFont="1" applyFill="1" applyBorder="1" applyAlignment="1">
      <alignment horizontal="center" vertical="center" wrapText="1"/>
    </xf>
    <xf numFmtId="172" fontId="22" fillId="0" borderId="1" xfId="46" applyNumberFormat="1" applyFont="1" applyFill="1" applyBorder="1" applyAlignment="1">
      <alignment horizontal="center" vertical="center" wrapText="1"/>
    </xf>
    <xf numFmtId="10" fontId="22" fillId="0" borderId="1" xfId="38" applyNumberFormat="1" applyFont="1" applyFill="1" applyBorder="1" applyAlignment="1">
      <alignment horizontal="center" vertical="center" wrapText="1"/>
    </xf>
    <xf numFmtId="3" fontId="22" fillId="0" borderId="1" xfId="38" applyNumberFormat="1" applyFont="1" applyFill="1" applyBorder="1" applyAlignment="1">
      <alignment horizontal="center" vertical="center" wrapText="1"/>
    </xf>
    <xf numFmtId="166" fontId="6" fillId="0" borderId="1" xfId="7" applyFont="1" applyFill="1" applyBorder="1" applyAlignment="1">
      <alignment horizontal="center" vertical="center" wrapText="1"/>
    </xf>
    <xf numFmtId="10" fontId="7" fillId="0" borderId="1" xfId="44"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67" fontId="7" fillId="0" borderId="1" xfId="0" applyNumberFormat="1" applyFont="1" applyFill="1" applyBorder="1" applyAlignment="1">
      <alignment vertical="center"/>
    </xf>
    <xf numFmtId="167" fontId="7" fillId="0" borderId="3" xfId="0" applyNumberFormat="1" applyFont="1" applyFill="1" applyBorder="1" applyAlignment="1">
      <alignment horizontal="center" vertical="center"/>
    </xf>
    <xf numFmtId="166" fontId="7" fillId="0" borderId="3" xfId="7" applyFont="1" applyFill="1" applyBorder="1" applyAlignment="1">
      <alignment horizontal="center" vertical="center"/>
    </xf>
    <xf numFmtId="166" fontId="7" fillId="0" borderId="1" xfId="7" applyFont="1" applyFill="1" applyBorder="1" applyAlignment="1">
      <alignment horizontal="center" vertical="center"/>
    </xf>
    <xf numFmtId="0" fontId="4" fillId="0" borderId="3" xfId="32" applyFont="1" applyFill="1" applyBorder="1" applyAlignment="1">
      <alignment horizontal="center" vertical="center" wrapText="1"/>
    </xf>
    <xf numFmtId="0" fontId="7" fillId="4" borderId="1" xfId="44" applyFont="1" applyFill="1" applyBorder="1" applyAlignment="1">
      <alignment horizontal="center" vertical="center" wrapText="1"/>
    </xf>
    <xf numFmtId="3" fontId="7" fillId="0" borderId="6" xfId="0" applyNumberFormat="1" applyFont="1" applyFill="1" applyBorder="1" applyAlignment="1">
      <alignment horizontal="center" vertical="center" wrapText="1"/>
    </xf>
    <xf numFmtId="0" fontId="7" fillId="4" borderId="2" xfId="44"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3" fontId="7" fillId="0" borderId="2" xfId="0" applyNumberFormat="1" applyFont="1" applyFill="1" applyBorder="1" applyAlignment="1">
      <alignment vertical="center" wrapText="1"/>
    </xf>
    <xf numFmtId="0" fontId="7" fillId="0" borderId="11" xfId="0" applyFont="1" applyFill="1" applyBorder="1" applyAlignment="1">
      <alignment horizontal="center" vertical="center"/>
    </xf>
    <xf numFmtId="0" fontId="7" fillId="0" borderId="11" xfId="0" applyNumberFormat="1" applyFont="1" applyFill="1" applyBorder="1" applyAlignment="1">
      <alignment horizontal="center" vertical="center" wrapText="1"/>
    </xf>
    <xf numFmtId="0" fontId="7" fillId="0" borderId="3" xfId="0" applyNumberFormat="1" applyFont="1" applyFill="1" applyBorder="1" applyAlignment="1">
      <alignment horizontal="justify" vertical="center"/>
    </xf>
    <xf numFmtId="0" fontId="7" fillId="0" borderId="11" xfId="0" applyFont="1" applyFill="1" applyBorder="1" applyAlignment="1">
      <alignment horizontal="center" vertical="center" wrapText="1"/>
    </xf>
    <xf numFmtId="167" fontId="7" fillId="0" borderId="1" xfId="0" applyNumberFormat="1" applyFont="1" applyBorder="1" applyAlignment="1">
      <alignment horizontal="center" vertical="center"/>
    </xf>
    <xf numFmtId="166" fontId="4" fillId="0" borderId="1" xfId="7" applyFont="1" applyFill="1" applyBorder="1" applyAlignment="1">
      <alignment horizontal="center" vertical="center"/>
    </xf>
    <xf numFmtId="10" fontId="7" fillId="0" borderId="0" xfId="0" applyNumberFormat="1" applyFont="1" applyBorder="1" applyAlignment="1">
      <alignment horizontal="center" vertical="center"/>
    </xf>
    <xf numFmtId="0" fontId="7" fillId="0" borderId="1" xfId="32" applyFont="1" applyFill="1" applyBorder="1" applyAlignment="1">
      <alignment horizontal="center" vertical="center" wrapText="1"/>
    </xf>
    <xf numFmtId="166" fontId="7" fillId="0" borderId="1" xfId="7" applyFont="1" applyFill="1" applyBorder="1" applyAlignment="1">
      <alignment horizontal="right" vertical="center" wrapText="1"/>
    </xf>
    <xf numFmtId="166" fontId="7" fillId="0" borderId="1" xfId="7" applyFont="1" applyFill="1" applyBorder="1" applyAlignment="1">
      <alignment horizontal="right" vertical="center"/>
    </xf>
    <xf numFmtId="166" fontId="6" fillId="0" borderId="1" xfId="7" applyFont="1" applyFill="1" applyBorder="1" applyAlignment="1">
      <alignment horizontal="right" vertical="center"/>
    </xf>
    <xf numFmtId="166" fontId="7" fillId="0" borderId="1" xfId="7" applyFont="1" applyFill="1" applyBorder="1" applyAlignment="1">
      <alignment horizontal="center" vertical="center" wrapText="1"/>
    </xf>
    <xf numFmtId="0" fontId="7" fillId="0" borderId="1" xfId="42" applyFont="1" applyFill="1" applyBorder="1" applyAlignment="1">
      <alignment horizontal="center" wrapText="1"/>
    </xf>
    <xf numFmtId="0" fontId="0" fillId="0" borderId="1" xfId="0" applyBorder="1"/>
    <xf numFmtId="166" fontId="4" fillId="0" borderId="1" xfId="7" applyFont="1" applyFill="1" applyBorder="1" applyAlignment="1">
      <alignment horizontal="right" vertical="center"/>
    </xf>
    <xf numFmtId="0" fontId="7" fillId="4" borderId="2" xfId="0" applyFont="1" applyFill="1" applyBorder="1" applyAlignment="1">
      <alignment horizontal="center" vertical="center" wrapText="1"/>
    </xf>
    <xf numFmtId="9" fontId="7" fillId="4" borderId="1" xfId="0" applyNumberFormat="1" applyFont="1" applyFill="1" applyBorder="1" applyAlignment="1">
      <alignment horizontal="center" vertical="center" wrapText="1"/>
    </xf>
    <xf numFmtId="169" fontId="7" fillId="4" borderId="9"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169" fontId="7" fillId="4" borderId="1" xfId="0" applyNumberFormat="1"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180" fontId="7" fillId="0" borderId="1" xfId="56" applyNumberFormat="1" applyFont="1" applyBorder="1" applyAlignment="1">
      <alignment vertical="center"/>
    </xf>
    <xf numFmtId="3" fontId="7" fillId="0" borderId="1" xfId="56" applyNumberFormat="1" applyFont="1" applyBorder="1" applyAlignment="1">
      <alignment vertical="center"/>
    </xf>
    <xf numFmtId="9" fontId="7" fillId="4" borderId="9" xfId="0" applyNumberFormat="1" applyFont="1" applyFill="1" applyBorder="1" applyAlignment="1">
      <alignment horizontal="center" vertical="center" wrapText="1"/>
    </xf>
    <xf numFmtId="167" fontId="7" fillId="4" borderId="1" xfId="0" applyNumberFormat="1" applyFont="1" applyFill="1" applyBorder="1" applyAlignment="1">
      <alignment horizontal="center" vertical="center" wrapText="1"/>
    </xf>
    <xf numFmtId="0" fontId="7" fillId="0" borderId="2" xfId="0" applyNumberFormat="1" applyFont="1" applyFill="1" applyBorder="1" applyAlignment="1">
      <alignment vertical="center"/>
    </xf>
    <xf numFmtId="9" fontId="7" fillId="4" borderId="6" xfId="0" applyNumberFormat="1" applyFont="1" applyFill="1" applyBorder="1" applyAlignment="1">
      <alignment horizontal="center" vertical="center" wrapText="1"/>
    </xf>
    <xf numFmtId="169" fontId="7" fillId="4" borderId="4" xfId="0" applyNumberFormat="1" applyFont="1" applyFill="1" applyBorder="1" applyAlignment="1">
      <alignment horizontal="center" vertical="center" wrapText="1"/>
    </xf>
    <xf numFmtId="176" fontId="7" fillId="4" borderId="1" xfId="56" applyNumberFormat="1" applyFont="1" applyFill="1" applyBorder="1" applyAlignment="1">
      <alignment vertical="center" wrapText="1"/>
    </xf>
    <xf numFmtId="9" fontId="7" fillId="4" borderId="2" xfId="0" applyNumberFormat="1" applyFont="1" applyFill="1" applyBorder="1" applyAlignment="1">
      <alignment horizontal="center" vertical="center" wrapText="1"/>
    </xf>
    <xf numFmtId="169" fontId="7" fillId="4" borderId="12" xfId="0" applyNumberFormat="1" applyFont="1" applyFill="1" applyBorder="1" applyAlignment="1">
      <alignment horizontal="center" vertical="center" wrapText="1"/>
    </xf>
    <xf numFmtId="169" fontId="7" fillId="4" borderId="2" xfId="0" applyNumberFormat="1" applyFont="1" applyFill="1" applyBorder="1" applyAlignment="1">
      <alignment horizontal="center" vertical="center" wrapText="1"/>
    </xf>
    <xf numFmtId="9" fontId="7" fillId="4" borderId="2" xfId="51" applyFont="1" applyFill="1" applyBorder="1" applyAlignment="1">
      <alignment horizontal="center" vertical="center" wrapText="1"/>
    </xf>
    <xf numFmtId="166" fontId="7" fillId="0" borderId="2" xfId="7" applyFont="1" applyFill="1" applyBorder="1" applyAlignment="1">
      <alignment vertical="center"/>
    </xf>
    <xf numFmtId="166" fontId="7" fillId="0" borderId="1" xfId="7" applyFont="1" applyFill="1" applyBorder="1" applyAlignment="1">
      <alignment vertical="center"/>
    </xf>
    <xf numFmtId="166" fontId="4" fillId="0" borderId="1" xfId="7" applyFont="1" applyFill="1" applyBorder="1" applyAlignment="1">
      <alignment vertical="center"/>
    </xf>
    <xf numFmtId="170" fontId="7" fillId="0" borderId="0" xfId="0" applyNumberFormat="1" applyFont="1" applyFill="1" applyBorder="1" applyAlignment="1">
      <alignment vertical="center" wrapText="1"/>
    </xf>
    <xf numFmtId="2" fontId="7" fillId="0" borderId="2" xfId="33" applyNumberFormat="1" applyFont="1" applyFill="1" applyBorder="1" applyAlignment="1">
      <alignment vertical="center" wrapText="1"/>
    </xf>
    <xf numFmtId="176" fontId="7" fillId="0" borderId="2" xfId="6" applyNumberFormat="1" applyFont="1" applyFill="1" applyBorder="1" applyAlignment="1">
      <alignment vertical="center" wrapText="1"/>
    </xf>
    <xf numFmtId="10" fontId="6" fillId="0" borderId="3" xfId="33" applyNumberFormat="1" applyFont="1" applyFill="1" applyBorder="1" applyAlignment="1">
      <alignment horizontal="center" vertical="center" wrapText="1"/>
    </xf>
    <xf numFmtId="176" fontId="7" fillId="0" borderId="2" xfId="6" applyNumberFormat="1" applyFont="1" applyFill="1" applyBorder="1" applyAlignment="1">
      <alignment horizontal="center" vertical="center" wrapText="1"/>
    </xf>
    <xf numFmtId="2" fontId="7" fillId="0" borderId="6" xfId="33" applyNumberFormat="1" applyFont="1" applyFill="1" applyBorder="1" applyAlignment="1">
      <alignment vertical="center" wrapText="1"/>
    </xf>
    <xf numFmtId="176" fontId="7" fillId="0" borderId="6" xfId="6" applyNumberFormat="1" applyFont="1" applyFill="1" applyBorder="1" applyAlignment="1">
      <alignment vertical="center" wrapText="1"/>
    </xf>
    <xf numFmtId="0" fontId="6" fillId="0" borderId="1" xfId="42" applyNumberFormat="1" applyFont="1" applyFill="1" applyBorder="1" applyAlignment="1">
      <alignment horizontal="center" vertical="center" wrapText="1"/>
    </xf>
    <xf numFmtId="176" fontId="7" fillId="0" borderId="1" xfId="6" applyNumberFormat="1" applyFont="1" applyFill="1" applyBorder="1" applyAlignment="1">
      <alignment horizontal="center" vertical="center" wrapText="1"/>
    </xf>
    <xf numFmtId="0" fontId="7" fillId="0" borderId="0" xfId="0" applyFont="1" applyFill="1" applyAlignment="1">
      <alignment horizontal="center" wrapText="1"/>
    </xf>
    <xf numFmtId="172" fontId="7" fillId="0" borderId="2" xfId="33" applyNumberFormat="1" applyFont="1" applyFill="1" applyBorder="1" applyAlignment="1">
      <alignment horizontal="center" vertical="center" wrapText="1"/>
    </xf>
    <xf numFmtId="2" fontId="7" fillId="0" borderId="3" xfId="33" applyNumberFormat="1" applyFont="1" applyFill="1" applyBorder="1" applyAlignment="1">
      <alignment vertical="center" wrapText="1"/>
    </xf>
    <xf numFmtId="176" fontId="7" fillId="0" borderId="3" xfId="6" applyNumberFormat="1" applyFont="1" applyFill="1" applyBorder="1" applyAlignment="1">
      <alignment vertical="center" wrapText="1"/>
    </xf>
    <xf numFmtId="172" fontId="7" fillId="0" borderId="1" xfId="33" applyNumberFormat="1" applyFont="1" applyFill="1" applyBorder="1" applyAlignment="1">
      <alignment horizontal="center" vertical="center" wrapText="1"/>
    </xf>
    <xf numFmtId="1" fontId="7" fillId="0" borderId="2" xfId="0" applyNumberFormat="1" applyFont="1" applyFill="1" applyBorder="1" applyAlignment="1">
      <alignment vertical="center"/>
    </xf>
    <xf numFmtId="170" fontId="0" fillId="0" borderId="1" xfId="0" applyNumberFormat="1" applyFill="1" applyBorder="1" applyAlignment="1">
      <alignment horizontal="center" vertical="center"/>
    </xf>
    <xf numFmtId="0" fontId="6" fillId="0" borderId="27" xfId="33" applyFont="1" applyFill="1" applyBorder="1" applyAlignment="1" applyProtection="1">
      <alignment horizontal="center" vertical="center" wrapText="1"/>
      <protection locked="0"/>
    </xf>
    <xf numFmtId="9" fontId="7" fillId="0" borderId="27" xfId="33" applyNumberFormat="1" applyFont="1" applyFill="1" applyBorder="1" applyAlignment="1">
      <alignment horizontal="center" vertical="center"/>
    </xf>
    <xf numFmtId="0" fontId="7" fillId="0" borderId="27" xfId="33" applyFont="1" applyFill="1" applyBorder="1" applyAlignment="1">
      <alignment horizontal="center" vertical="center" wrapText="1"/>
    </xf>
    <xf numFmtId="2" fontId="7" fillId="0" borderId="27" xfId="33" applyNumberFormat="1" applyFont="1" applyFill="1" applyBorder="1" applyAlignment="1">
      <alignment horizontal="center" vertical="center" wrapText="1"/>
    </xf>
    <xf numFmtId="176" fontId="7" fillId="0" borderId="27" xfId="6" applyNumberFormat="1" applyFont="1" applyFill="1" applyBorder="1" applyAlignment="1">
      <alignment horizontal="center" vertical="center" wrapText="1"/>
    </xf>
    <xf numFmtId="9" fontId="7" fillId="0" borderId="27" xfId="33" applyNumberFormat="1" applyFont="1" applyFill="1" applyBorder="1" applyAlignment="1">
      <alignment horizontal="center" vertical="center" wrapText="1"/>
    </xf>
    <xf numFmtId="169" fontId="7" fillId="0" borderId="27" xfId="33" applyNumberFormat="1" applyFont="1" applyFill="1" applyBorder="1" applyAlignment="1">
      <alignment horizontal="center" vertical="center" wrapText="1"/>
    </xf>
    <xf numFmtId="170" fontId="7" fillId="0" borderId="27" xfId="33" applyNumberFormat="1" applyFont="1" applyFill="1" applyBorder="1" applyAlignment="1">
      <alignment horizontal="center" vertical="center" wrapText="1"/>
    </xf>
    <xf numFmtId="170" fontId="7" fillId="0" borderId="27" xfId="0" applyNumberFormat="1" applyFont="1" applyFill="1" applyBorder="1" applyAlignment="1">
      <alignment horizontal="center" vertical="center" wrapText="1"/>
    </xf>
    <xf numFmtId="172" fontId="7" fillId="0" borderId="27" xfId="33" applyNumberFormat="1" applyFont="1" applyFill="1" applyBorder="1" applyAlignment="1">
      <alignment horizontal="center" vertical="center" wrapText="1"/>
    </xf>
    <xf numFmtId="0" fontId="7" fillId="0" borderId="27" xfId="42" applyFont="1" applyFill="1" applyBorder="1" applyAlignment="1">
      <alignment horizontal="center" vertical="center" wrapText="1"/>
    </xf>
    <xf numFmtId="3" fontId="7" fillId="0" borderId="27" xfId="42" applyNumberFormat="1" applyFont="1" applyFill="1" applyBorder="1" applyAlignment="1">
      <alignment horizontal="center" vertical="center"/>
    </xf>
    <xf numFmtId="0" fontId="7" fillId="0" borderId="32" xfId="0" applyFont="1" applyFill="1" applyBorder="1" applyAlignment="1">
      <alignment horizontal="center" vertical="center" wrapText="1"/>
    </xf>
    <xf numFmtId="168" fontId="7" fillId="0" borderId="32" xfId="0" applyNumberFormat="1" applyFont="1" applyFill="1" applyBorder="1" applyAlignment="1">
      <alignment horizontal="center" vertical="center" wrapText="1"/>
    </xf>
    <xf numFmtId="2" fontId="7" fillId="0" borderId="32" xfId="33"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32" xfId="0" applyFont="1" applyFill="1" applyBorder="1" applyAlignment="1">
      <alignment horizontal="center" vertical="center" wrapText="1"/>
    </xf>
    <xf numFmtId="9" fontId="7" fillId="0" borderId="32" xfId="33" applyNumberFormat="1" applyFont="1" applyFill="1" applyBorder="1" applyAlignment="1">
      <alignment horizontal="center" vertical="center"/>
    </xf>
    <xf numFmtId="0" fontId="7" fillId="0" borderId="32" xfId="33" applyFont="1" applyFill="1" applyBorder="1" applyAlignment="1">
      <alignment horizontal="center" vertical="center" wrapText="1"/>
    </xf>
    <xf numFmtId="169" fontId="7" fillId="0" borderId="32" xfId="33" applyNumberFormat="1" applyFont="1" applyFill="1" applyBorder="1" applyAlignment="1">
      <alignment horizontal="center" vertical="center" wrapText="1"/>
    </xf>
    <xf numFmtId="176" fontId="7" fillId="0" borderId="32" xfId="6" applyNumberFormat="1" applyFont="1" applyFill="1" applyBorder="1" applyAlignment="1">
      <alignment horizontal="center" vertical="center" wrapText="1"/>
    </xf>
    <xf numFmtId="170" fontId="7" fillId="0" borderId="32" xfId="33" applyNumberFormat="1" applyFont="1" applyFill="1" applyBorder="1" applyAlignment="1">
      <alignment horizontal="center" vertical="center" wrapText="1"/>
    </xf>
    <xf numFmtId="170" fontId="7" fillId="0" borderId="32" xfId="0" applyNumberFormat="1" applyFont="1" applyFill="1" applyBorder="1" applyAlignment="1">
      <alignment horizontal="center" vertical="center" wrapText="1"/>
    </xf>
    <xf numFmtId="172" fontId="7" fillId="0" borderId="32" xfId="33" applyNumberFormat="1" applyFont="1" applyFill="1" applyBorder="1" applyAlignment="1">
      <alignment horizontal="center" vertical="center" wrapText="1"/>
    </xf>
    <xf numFmtId="0" fontId="7" fillId="0" borderId="32" xfId="42" applyFont="1" applyFill="1" applyBorder="1" applyAlignment="1">
      <alignment horizontal="center" vertical="center" wrapText="1"/>
    </xf>
    <xf numFmtId="166" fontId="7" fillId="0" borderId="1" xfId="7" applyFont="1" applyFill="1" applyBorder="1"/>
    <xf numFmtId="0" fontId="0" fillId="0" borderId="9" xfId="0" applyBorder="1" applyAlignment="1">
      <alignment horizontal="center"/>
    </xf>
    <xf numFmtId="0" fontId="7" fillId="0" borderId="10" xfId="42" applyFont="1" applyFill="1" applyBorder="1" applyAlignment="1">
      <alignment horizontal="center" wrapText="1"/>
    </xf>
    <xf numFmtId="0" fontId="0" fillId="0" borderId="10" xfId="0" applyBorder="1"/>
    <xf numFmtId="0" fontId="7" fillId="0" borderId="10" xfId="42" applyFont="1" applyFill="1" applyBorder="1" applyAlignment="1">
      <alignment horizontal="center" vertical="center" wrapText="1"/>
    </xf>
    <xf numFmtId="0" fontId="7" fillId="0" borderId="10" xfId="63" applyFont="1" applyFill="1" applyBorder="1" applyAlignment="1">
      <alignment horizontal="center" vertical="center" wrapText="1"/>
    </xf>
    <xf numFmtId="0" fontId="7" fillId="0" borderId="8" xfId="63" applyFont="1" applyFill="1" applyBorder="1" applyAlignment="1">
      <alignment horizontal="center" vertical="center" wrapText="1"/>
    </xf>
    <xf numFmtId="169" fontId="7" fillId="0" borderId="8" xfId="42" applyNumberFormat="1" applyFont="1" applyFill="1" applyBorder="1" applyAlignment="1">
      <alignment horizontal="center" vertical="center" wrapText="1"/>
    </xf>
    <xf numFmtId="0" fontId="7" fillId="0" borderId="8" xfId="63" applyFont="1" applyFill="1" applyBorder="1" applyAlignment="1">
      <alignment horizontal="center" vertical="center"/>
    </xf>
    <xf numFmtId="2" fontId="7" fillId="0" borderId="1" xfId="33" applyNumberFormat="1" applyFont="1" applyFill="1" applyBorder="1" applyAlignment="1">
      <alignment horizontal="center" vertical="center" wrapText="1"/>
    </xf>
    <xf numFmtId="170" fontId="7" fillId="0" borderId="1" xfId="33" applyNumberFormat="1" applyFont="1" applyFill="1" applyBorder="1" applyAlignment="1">
      <alignment vertical="center" wrapText="1"/>
    </xf>
    <xf numFmtId="0" fontId="7" fillId="0" borderId="18" xfId="42" applyFont="1" applyFill="1" applyBorder="1" applyAlignment="1">
      <alignment horizontal="center" vertical="center" wrapText="1"/>
    </xf>
    <xf numFmtId="9" fontId="7" fillId="0" borderId="1" xfId="51" applyFont="1" applyFill="1" applyBorder="1" applyAlignment="1">
      <alignment horizontal="center" vertical="center" wrapText="1"/>
    </xf>
    <xf numFmtId="176" fontId="7" fillId="0" borderId="1" xfId="6" applyNumberFormat="1" applyFont="1" applyFill="1" applyBorder="1" applyAlignment="1">
      <alignment horizontal="left" vertical="center" wrapText="1"/>
    </xf>
    <xf numFmtId="176" fontId="7" fillId="0" borderId="27" xfId="6" applyNumberFormat="1" applyFont="1" applyFill="1" applyBorder="1" applyAlignment="1">
      <alignment horizontal="left" vertical="center" wrapText="1"/>
    </xf>
    <xf numFmtId="166" fontId="7" fillId="0" borderId="1" xfId="7" applyFont="1" applyFill="1" applyBorder="1" applyAlignment="1">
      <alignment vertical="center" wrapText="1"/>
    </xf>
    <xf numFmtId="166" fontId="7" fillId="0" borderId="6" xfId="7" applyFont="1" applyFill="1" applyBorder="1" applyAlignment="1">
      <alignment vertical="center" wrapText="1"/>
    </xf>
    <xf numFmtId="166" fontId="7" fillId="0" borderId="33" xfId="7" applyFont="1" applyFill="1" applyBorder="1" applyAlignment="1">
      <alignment vertical="center" wrapText="1"/>
    </xf>
    <xf numFmtId="166" fontId="7" fillId="0" borderId="3" xfId="7" applyFont="1" applyFill="1" applyBorder="1" applyAlignment="1">
      <alignment horizontal="right" vertical="center" wrapText="1"/>
    </xf>
    <xf numFmtId="0" fontId="7" fillId="0" borderId="0" xfId="0" applyFont="1" applyFill="1" applyAlignment="1">
      <alignment wrapText="1"/>
    </xf>
    <xf numFmtId="0" fontId="7" fillId="0" borderId="1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63" applyFont="1" applyFill="1" applyBorder="1" applyAlignment="1">
      <alignment horizontal="left" vertical="center" wrapText="1"/>
    </xf>
    <xf numFmtId="49" fontId="7" fillId="0" borderId="1" xfId="0" applyNumberFormat="1" applyFont="1" applyFill="1" applyBorder="1" applyAlignment="1" applyProtection="1">
      <alignment horizontal="left" vertical="center" wrapText="1"/>
      <protection locked="0"/>
    </xf>
    <xf numFmtId="3" fontId="7" fillId="0" borderId="1" xfId="6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9" fontId="7" fillId="0" borderId="2" xfId="33" applyNumberFormat="1" applyFont="1" applyFill="1" applyBorder="1" applyAlignment="1">
      <alignment horizontal="center" vertical="center" wrapText="1"/>
    </xf>
    <xf numFmtId="176" fontId="7" fillId="0" borderId="2" xfId="6" applyNumberFormat="1" applyFont="1" applyFill="1" applyBorder="1" applyAlignment="1">
      <alignment horizontal="left" vertical="center" wrapText="1"/>
    </xf>
    <xf numFmtId="0" fontId="7" fillId="0" borderId="1" xfId="42" applyFont="1" applyFill="1" applyBorder="1" applyAlignment="1">
      <alignment horizontal="left" vertical="center" wrapText="1"/>
    </xf>
    <xf numFmtId="4" fontId="7" fillId="0" borderId="2" xfId="42" applyNumberFormat="1" applyFont="1" applyFill="1" applyBorder="1" applyAlignment="1">
      <alignment vertical="center" wrapText="1"/>
    </xf>
    <xf numFmtId="43" fontId="7" fillId="0" borderId="1" xfId="60" applyFont="1" applyFill="1" applyBorder="1" applyAlignment="1">
      <alignment horizontal="center" vertical="center" wrapText="1"/>
    </xf>
    <xf numFmtId="4" fontId="7" fillId="0" borderId="3" xfId="42" applyNumberFormat="1" applyFont="1" applyFill="1" applyBorder="1" applyAlignment="1">
      <alignment vertical="center" wrapText="1"/>
    </xf>
    <xf numFmtId="43" fontId="20" fillId="0" borderId="0" xfId="60" applyFont="1" applyAlignment="1">
      <alignment vertical="center"/>
    </xf>
    <xf numFmtId="0" fontId="36" fillId="0" borderId="1" xfId="0" applyFont="1" applyFill="1" applyBorder="1" applyAlignment="1">
      <alignment horizontal="center" vertical="center" wrapText="1"/>
    </xf>
    <xf numFmtId="1" fontId="7" fillId="0" borderId="1" xfId="51" applyNumberFormat="1" applyFont="1" applyFill="1" applyBorder="1" applyAlignment="1">
      <alignment horizontal="center" vertical="center" wrapText="1"/>
    </xf>
    <xf numFmtId="167" fontId="7" fillId="0" borderId="2" xfId="0" applyNumberFormat="1" applyFont="1" applyFill="1" applyBorder="1" applyAlignment="1">
      <alignment vertical="center"/>
    </xf>
    <xf numFmtId="0" fontId="7" fillId="5" borderId="9" xfId="42" applyFont="1" applyFill="1" applyBorder="1" applyAlignment="1">
      <alignment horizontal="center" vertical="center" wrapText="1"/>
    </xf>
    <xf numFmtId="9" fontId="7" fillId="0" borderId="10" xfId="42" applyNumberFormat="1" applyFont="1" applyFill="1" applyBorder="1" applyAlignment="1" applyProtection="1">
      <alignment horizontal="center" vertical="center" wrapText="1"/>
      <protection hidden="1"/>
    </xf>
    <xf numFmtId="176" fontId="7" fillId="0" borderId="10" xfId="6" applyNumberFormat="1" applyFont="1" applyFill="1" applyBorder="1" applyAlignment="1">
      <alignment horizontal="center" vertical="center" wrapText="1"/>
    </xf>
    <xf numFmtId="0" fontId="7" fillId="0" borderId="10" xfId="33" applyFont="1" applyFill="1" applyBorder="1" applyAlignment="1">
      <alignment horizontal="center" vertical="center" wrapText="1"/>
    </xf>
    <xf numFmtId="9" fontId="7" fillId="0" borderId="10" xfId="33" applyNumberFormat="1" applyFont="1" applyFill="1" applyBorder="1" applyAlignment="1">
      <alignment horizontal="center" vertical="center" wrapText="1"/>
    </xf>
    <xf numFmtId="169" fontId="7" fillId="0" borderId="10" xfId="33" applyNumberFormat="1" applyFont="1" applyFill="1" applyBorder="1" applyAlignment="1">
      <alignment horizontal="center" vertical="center" wrapText="1"/>
    </xf>
    <xf numFmtId="176" fontId="7" fillId="0" borderId="8" xfId="6" applyNumberFormat="1" applyFont="1" applyFill="1" applyBorder="1" applyAlignment="1">
      <alignment horizontal="center" vertical="center" wrapText="1"/>
    </xf>
    <xf numFmtId="0" fontId="31" fillId="0" borderId="1" xfId="33" applyFont="1" applyFill="1" applyBorder="1" applyAlignment="1">
      <alignment horizontal="center" vertical="top" wrapText="1"/>
    </xf>
    <xf numFmtId="10" fontId="31" fillId="0" borderId="1" xfId="33" applyNumberFormat="1" applyFont="1" applyFill="1" applyBorder="1" applyAlignment="1">
      <alignment vertical="center" wrapText="1"/>
    </xf>
    <xf numFmtId="169" fontId="31" fillId="0" borderId="1" xfId="33" applyNumberFormat="1" applyFont="1" applyFill="1" applyBorder="1" applyAlignment="1">
      <alignment horizontal="center" vertical="center" wrapText="1"/>
    </xf>
    <xf numFmtId="0" fontId="31" fillId="0" borderId="2" xfId="48" applyFont="1" applyFill="1" applyBorder="1" applyAlignment="1">
      <alignment vertical="center" wrapText="1"/>
    </xf>
    <xf numFmtId="1" fontId="31" fillId="0" borderId="1" xfId="33" applyNumberFormat="1" applyFont="1" applyFill="1" applyBorder="1" applyAlignment="1">
      <alignment vertical="center" wrapText="1"/>
    </xf>
    <xf numFmtId="9" fontId="31" fillId="0" borderId="1" xfId="33" applyNumberFormat="1" applyFont="1" applyFill="1" applyBorder="1" applyAlignment="1">
      <alignment vertical="center" wrapText="1"/>
    </xf>
    <xf numFmtId="1" fontId="31" fillId="0" borderId="1" xfId="33" applyNumberFormat="1" applyFont="1" applyFill="1" applyBorder="1" applyAlignment="1">
      <alignment horizontal="left" vertical="center" wrapText="1"/>
    </xf>
    <xf numFmtId="170" fontId="31" fillId="0" borderId="1" xfId="33" applyNumberFormat="1" applyFont="1" applyFill="1" applyBorder="1" applyAlignment="1">
      <alignment horizontal="center" vertical="center"/>
    </xf>
    <xf numFmtId="170" fontId="31" fillId="0" borderId="1" xfId="33" applyNumberFormat="1" applyFont="1" applyFill="1" applyBorder="1" applyAlignment="1">
      <alignment horizontal="center" vertical="center" wrapText="1"/>
    </xf>
    <xf numFmtId="167" fontId="38" fillId="0" borderId="1" xfId="33" applyNumberFormat="1" applyFont="1" applyFill="1" applyBorder="1" applyAlignment="1">
      <alignment horizontal="center" vertical="center" wrapText="1"/>
    </xf>
    <xf numFmtId="1" fontId="31" fillId="0" borderId="1" xfId="33" applyNumberFormat="1" applyFont="1" applyFill="1" applyBorder="1" applyAlignment="1">
      <alignment horizontal="center" vertical="center" wrapText="1"/>
    </xf>
    <xf numFmtId="167" fontId="31" fillId="0" borderId="1" xfId="33" applyNumberFormat="1" applyFont="1" applyFill="1" applyBorder="1" applyAlignment="1">
      <alignment horizontal="center" vertical="center" wrapText="1"/>
    </xf>
    <xf numFmtId="172" fontId="31" fillId="0" borderId="1" xfId="33" applyNumberFormat="1" applyFont="1" applyFill="1" applyBorder="1" applyAlignment="1">
      <alignment horizontal="center" vertical="center" wrapText="1"/>
    </xf>
    <xf numFmtId="10" fontId="31" fillId="0" borderId="1" xfId="51" applyNumberFormat="1" applyFont="1" applyFill="1" applyBorder="1" applyAlignment="1">
      <alignment vertical="center"/>
    </xf>
    <xf numFmtId="0" fontId="31" fillId="0" borderId="1" xfId="33" applyFont="1" applyFill="1" applyBorder="1" applyAlignment="1">
      <alignment horizontal="center" vertical="center" wrapText="1"/>
    </xf>
    <xf numFmtId="0" fontId="31" fillId="0" borderId="1" xfId="0" applyFont="1" applyFill="1" applyBorder="1" applyAlignment="1">
      <alignment wrapText="1"/>
    </xf>
    <xf numFmtId="170" fontId="31" fillId="0" borderId="1" xfId="0" applyNumberFormat="1" applyFont="1" applyFill="1" applyBorder="1" applyAlignment="1">
      <alignment horizontal="center" vertical="center"/>
    </xf>
    <xf numFmtId="1" fontId="31" fillId="0" borderId="1" xfId="0" applyNumberFormat="1" applyFont="1" applyFill="1" applyBorder="1" applyAlignment="1">
      <alignment wrapText="1"/>
    </xf>
    <xf numFmtId="0" fontId="31" fillId="0" borderId="1" xfId="48" applyFont="1" applyFill="1" applyBorder="1" applyAlignment="1">
      <alignment horizontal="center" vertical="center" wrapText="1"/>
    </xf>
    <xf numFmtId="0" fontId="31" fillId="0" borderId="1" xfId="33" applyFont="1" applyFill="1" applyBorder="1" applyAlignment="1" applyProtection="1">
      <alignment horizontal="center" vertical="center" wrapText="1"/>
      <protection locked="0"/>
    </xf>
    <xf numFmtId="0" fontId="31" fillId="0" borderId="1" xfId="33" applyFont="1" applyFill="1" applyBorder="1" applyAlignment="1">
      <alignment horizontal="center" vertical="center"/>
    </xf>
    <xf numFmtId="4" fontId="31" fillId="0" borderId="1" xfId="33" applyNumberFormat="1" applyFont="1" applyFill="1" applyBorder="1" applyAlignment="1">
      <alignment horizontal="center" vertical="center" wrapText="1"/>
    </xf>
    <xf numFmtId="174" fontId="31" fillId="0" borderId="1" xfId="33" applyNumberFormat="1" applyFont="1" applyFill="1" applyBorder="1" applyAlignment="1">
      <alignment horizontal="center" vertical="center" wrapText="1"/>
    </xf>
    <xf numFmtId="3" fontId="31" fillId="0" borderId="1" xfId="33" applyNumberFormat="1" applyFont="1" applyFill="1" applyBorder="1" applyAlignment="1">
      <alignment vertical="center" wrapText="1"/>
    </xf>
    <xf numFmtId="170" fontId="31" fillId="0" borderId="1" xfId="0" applyNumberFormat="1" applyFont="1" applyFill="1" applyBorder="1" applyAlignment="1">
      <alignment horizontal="center" vertical="center" wrapText="1"/>
    </xf>
    <xf numFmtId="167" fontId="31" fillId="0" borderId="1" xfId="0" applyNumberFormat="1" applyFont="1" applyFill="1" applyBorder="1" applyAlignment="1">
      <alignment horizontal="center" vertical="center"/>
    </xf>
    <xf numFmtId="10" fontId="31" fillId="0" borderId="1" xfId="0" applyNumberFormat="1" applyFont="1" applyFill="1" applyBorder="1" applyAlignment="1">
      <alignment horizontal="center" vertical="center"/>
    </xf>
    <xf numFmtId="172" fontId="31" fillId="0" borderId="1" xfId="0" applyNumberFormat="1" applyFont="1" applyFill="1" applyBorder="1" applyAlignment="1">
      <alignment horizontal="center" vertical="center"/>
    </xf>
    <xf numFmtId="172" fontId="31" fillId="0" borderId="1" xfId="33" applyNumberFormat="1" applyFont="1" applyFill="1" applyBorder="1" applyAlignment="1">
      <alignment horizontal="center" vertical="center"/>
    </xf>
    <xf numFmtId="0" fontId="30" fillId="0" borderId="1" xfId="33" applyFont="1" applyFill="1" applyBorder="1" applyAlignment="1">
      <alignment horizontal="center" vertical="center" wrapText="1"/>
    </xf>
    <xf numFmtId="9" fontId="31" fillId="0" borderId="1" xfId="33" applyNumberFormat="1" applyFont="1" applyFill="1" applyBorder="1" applyAlignment="1">
      <alignment horizontal="center" vertical="center" wrapText="1"/>
    </xf>
    <xf numFmtId="166" fontId="31" fillId="0" borderId="1" xfId="7" applyFont="1" applyFill="1" applyBorder="1" applyAlignment="1">
      <alignment horizontal="center" vertical="center"/>
    </xf>
    <xf numFmtId="166" fontId="31" fillId="0" borderId="1" xfId="7" applyFont="1" applyFill="1" applyBorder="1" applyAlignment="1">
      <alignment horizontal="center" vertical="center" wrapText="1"/>
    </xf>
    <xf numFmtId="10" fontId="31" fillId="0" borderId="1" xfId="33" applyNumberFormat="1" applyFont="1" applyFill="1" applyBorder="1" applyAlignment="1">
      <alignment horizontal="center" vertical="center" wrapText="1"/>
    </xf>
    <xf numFmtId="175" fontId="31" fillId="0" borderId="1" xfId="33" applyNumberFormat="1" applyFont="1" applyFill="1" applyBorder="1" applyAlignment="1">
      <alignment horizontal="center" vertical="center" wrapText="1"/>
    </xf>
    <xf numFmtId="174" fontId="31" fillId="0" borderId="1" xfId="0" applyNumberFormat="1" applyFont="1" applyFill="1" applyBorder="1" applyAlignment="1">
      <alignment wrapText="1"/>
    </xf>
    <xf numFmtId="0" fontId="31" fillId="0" borderId="1" xfId="0" applyFont="1" applyFill="1" applyBorder="1" applyAlignment="1">
      <alignment horizontal="center" vertical="center"/>
    </xf>
    <xf numFmtId="169" fontId="31" fillId="0" borderId="1" xfId="33" applyNumberFormat="1" applyFont="1" applyFill="1" applyBorder="1" applyAlignment="1">
      <alignment vertical="center" wrapText="1"/>
    </xf>
    <xf numFmtId="169" fontId="31" fillId="0" borderId="1" xfId="6" applyNumberFormat="1" applyFont="1" applyFill="1" applyBorder="1" applyAlignment="1">
      <alignment vertical="center" wrapText="1"/>
    </xf>
    <xf numFmtId="170" fontId="31" fillId="0" borderId="2" xfId="33" applyNumberFormat="1" applyFont="1" applyFill="1" applyBorder="1" applyAlignment="1">
      <alignment horizontal="center" vertical="center" wrapText="1"/>
    </xf>
    <xf numFmtId="3" fontId="31" fillId="0" borderId="1" xfId="33" applyNumberFormat="1" applyFont="1" applyFill="1" applyBorder="1" applyAlignment="1">
      <alignment horizontal="center" vertical="center" wrapText="1"/>
    </xf>
    <xf numFmtId="167" fontId="31" fillId="0" borderId="2" xfId="33" applyNumberFormat="1" applyFont="1" applyFill="1" applyBorder="1" applyAlignment="1">
      <alignment horizontal="center" vertical="center" wrapText="1"/>
    </xf>
    <xf numFmtId="170" fontId="31" fillId="0" borderId="2" xfId="63" applyNumberFormat="1" applyFont="1" applyFill="1" applyBorder="1" applyAlignment="1">
      <alignment horizontal="center" vertical="center"/>
    </xf>
    <xf numFmtId="10" fontId="31" fillId="0" borderId="1" xfId="63" applyNumberFormat="1" applyFont="1" applyFill="1" applyBorder="1" applyAlignment="1">
      <alignment horizontal="center" vertical="center"/>
    </xf>
    <xf numFmtId="0" fontId="31" fillId="0" borderId="2" xfId="63" applyFont="1" applyFill="1" applyBorder="1" applyAlignment="1">
      <alignment horizontal="center" vertical="center"/>
    </xf>
    <xf numFmtId="174" fontId="31" fillId="0" borderId="1" xfId="33" applyNumberFormat="1" applyFont="1" applyFill="1" applyBorder="1" applyAlignment="1">
      <alignment vertical="center" wrapText="1"/>
    </xf>
    <xf numFmtId="170" fontId="31" fillId="0" borderId="1" xfId="63" applyNumberFormat="1" applyFont="1" applyFill="1" applyBorder="1" applyAlignment="1">
      <alignment horizontal="center" vertical="center"/>
    </xf>
    <xf numFmtId="0" fontId="31" fillId="0" borderId="1" xfId="63" applyFont="1" applyFill="1" applyBorder="1" applyAlignment="1">
      <alignment horizontal="center" vertical="center"/>
    </xf>
    <xf numFmtId="169" fontId="31" fillId="0" borderId="6" xfId="33" applyNumberFormat="1" applyFont="1" applyFill="1" applyBorder="1" applyAlignment="1">
      <alignment vertical="center" wrapText="1"/>
    </xf>
    <xf numFmtId="166" fontId="31" fillId="0" borderId="2" xfId="7" applyFont="1" applyFill="1" applyBorder="1" applyAlignment="1">
      <alignment horizontal="center" vertical="center" wrapText="1"/>
    </xf>
    <xf numFmtId="2" fontId="31" fillId="0" borderId="1" xfId="33" applyNumberFormat="1" applyFont="1" applyFill="1" applyBorder="1" applyAlignment="1">
      <alignment vertical="center" wrapText="1"/>
    </xf>
    <xf numFmtId="176" fontId="31" fillId="0" borderId="1" xfId="6" applyNumberFormat="1" applyFont="1" applyFill="1" applyBorder="1" applyAlignment="1">
      <alignment vertical="center" wrapText="1"/>
    </xf>
    <xf numFmtId="170" fontId="31" fillId="0" borderId="2" xfId="0" applyNumberFormat="1" applyFont="1" applyFill="1" applyBorder="1" applyAlignment="1">
      <alignment horizontal="center" vertical="center" wrapText="1"/>
    </xf>
    <xf numFmtId="170" fontId="31" fillId="0" borderId="2" xfId="0" applyNumberFormat="1" applyFont="1" applyFill="1" applyBorder="1" applyAlignment="1">
      <alignment horizontal="center" vertical="center"/>
    </xf>
    <xf numFmtId="0" fontId="31" fillId="0" borderId="2" xfId="0" applyFont="1" applyFill="1" applyBorder="1" applyAlignment="1">
      <alignment horizontal="center" vertical="center"/>
    </xf>
    <xf numFmtId="4" fontId="31" fillId="0" borderId="1" xfId="33" applyNumberFormat="1" applyFont="1" applyFill="1" applyBorder="1" applyAlignment="1">
      <alignment vertical="center" wrapText="1"/>
    </xf>
    <xf numFmtId="166" fontId="31" fillId="0" borderId="2" xfId="7" applyFont="1" applyFill="1" applyBorder="1" applyAlignment="1">
      <alignment horizontal="center" vertical="center"/>
    </xf>
    <xf numFmtId="4" fontId="31" fillId="0" borderId="3" xfId="33" applyNumberFormat="1" applyFont="1" applyFill="1" applyBorder="1" applyAlignment="1">
      <alignment horizontal="center" vertical="center" wrapText="1"/>
    </xf>
    <xf numFmtId="174" fontId="31" fillId="0" borderId="3" xfId="33" applyNumberFormat="1" applyFont="1" applyFill="1" applyBorder="1" applyAlignment="1">
      <alignment horizontal="center" vertical="center" wrapText="1"/>
    </xf>
    <xf numFmtId="167" fontId="6" fillId="0" borderId="2" xfId="33" applyNumberFormat="1" applyFont="1" applyFill="1" applyBorder="1" applyAlignment="1">
      <alignment horizontal="center" vertical="center" wrapText="1"/>
    </xf>
    <xf numFmtId="0" fontId="31" fillId="0" borderId="1" xfId="0" applyFont="1" applyFill="1" applyBorder="1" applyAlignment="1">
      <alignment vertical="center" wrapText="1"/>
    </xf>
    <xf numFmtId="174" fontId="31" fillId="0" borderId="1" xfId="0" applyNumberFormat="1" applyFont="1" applyFill="1" applyBorder="1" applyAlignment="1">
      <alignment vertical="center" wrapText="1"/>
    </xf>
    <xf numFmtId="169" fontId="31" fillId="0" borderId="1" xfId="0" applyNumberFormat="1" applyFont="1" applyFill="1" applyBorder="1" applyAlignment="1">
      <alignment vertical="center" wrapText="1"/>
    </xf>
    <xf numFmtId="167" fontId="31" fillId="0" borderId="2"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1" fontId="31" fillId="0" borderId="1" xfId="0" applyNumberFormat="1" applyFont="1" applyFill="1" applyBorder="1" applyAlignment="1">
      <alignment horizontal="center" vertical="center" wrapText="1"/>
    </xf>
    <xf numFmtId="1" fontId="31" fillId="0" borderId="1" xfId="0" applyNumberFormat="1" applyFont="1" applyFill="1" applyBorder="1" applyAlignment="1">
      <alignment horizontal="center" vertical="center"/>
    </xf>
    <xf numFmtId="170" fontId="31" fillId="0" borderId="1" xfId="0" applyNumberFormat="1" applyFont="1" applyFill="1" applyBorder="1"/>
    <xf numFmtId="10" fontId="31" fillId="0" borderId="1" xfId="0" applyNumberFormat="1" applyFont="1" applyFill="1" applyBorder="1"/>
    <xf numFmtId="0" fontId="31" fillId="0" borderId="1" xfId="0" applyFont="1" applyFill="1" applyBorder="1"/>
    <xf numFmtId="167" fontId="31" fillId="0" borderId="1" xfId="0" applyNumberFormat="1" applyFont="1" applyFill="1" applyBorder="1"/>
    <xf numFmtId="4" fontId="31" fillId="0" borderId="1" xfId="0" applyNumberFormat="1" applyFont="1" applyFill="1" applyBorder="1" applyAlignment="1">
      <alignment horizontal="center" vertical="center" wrapText="1"/>
    </xf>
    <xf numFmtId="174" fontId="31" fillId="0" borderId="1" xfId="0" applyNumberFormat="1" applyFont="1" applyFill="1" applyBorder="1" applyAlignment="1">
      <alignment horizontal="center" vertical="center"/>
    </xf>
    <xf numFmtId="3" fontId="31" fillId="0" borderId="1" xfId="0" applyNumberFormat="1" applyFont="1" applyFill="1" applyBorder="1" applyAlignment="1">
      <alignment horizontal="center" vertical="center"/>
    </xf>
    <xf numFmtId="174" fontId="31" fillId="0" borderId="1" xfId="0" applyNumberFormat="1" applyFont="1" applyFill="1" applyBorder="1"/>
    <xf numFmtId="167" fontId="31" fillId="0" borderId="2" xfId="0" applyNumberFormat="1" applyFont="1" applyFill="1" applyBorder="1" applyAlignment="1">
      <alignment horizontal="center" vertical="center"/>
    </xf>
    <xf numFmtId="3" fontId="31" fillId="0" borderId="2" xfId="0" applyNumberFormat="1" applyFont="1" applyFill="1" applyBorder="1" applyAlignment="1">
      <alignment horizontal="center" vertical="center"/>
    </xf>
    <xf numFmtId="4" fontId="31" fillId="0" borderId="6" xfId="0" applyNumberFormat="1" applyFont="1" applyFill="1" applyBorder="1" applyAlignment="1">
      <alignment horizontal="center" vertical="center" wrapText="1"/>
    </xf>
    <xf numFmtId="170" fontId="31" fillId="0" borderId="2" xfId="0" applyNumberFormat="1" applyFont="1" applyFill="1" applyBorder="1" applyAlignment="1"/>
    <xf numFmtId="170" fontId="31" fillId="0" borderId="3" xfId="0" applyNumberFormat="1" applyFont="1" applyFill="1" applyBorder="1" applyAlignment="1"/>
    <xf numFmtId="174" fontId="31" fillId="0" borderId="1" xfId="0" applyNumberFormat="1" applyFont="1" applyFill="1" applyBorder="1" applyAlignment="1">
      <alignment horizontal="center"/>
    </xf>
    <xf numFmtId="10" fontId="31" fillId="0" borderId="1" xfId="0" applyNumberFormat="1" applyFont="1" applyFill="1" applyBorder="1" applyAlignment="1">
      <alignment vertical="center"/>
    </xf>
    <xf numFmtId="166" fontId="31" fillId="0" borderId="2" xfId="7" applyFont="1" applyFill="1" applyBorder="1" applyAlignment="1">
      <alignment vertical="center" wrapText="1"/>
    </xf>
    <xf numFmtId="166" fontId="31" fillId="0" borderId="1" xfId="7" applyFont="1" applyFill="1" applyBorder="1"/>
    <xf numFmtId="166" fontId="6" fillId="0" borderId="1" xfId="7" applyFont="1" applyFill="1" applyBorder="1" applyAlignment="1">
      <alignment horizontal="right" vertical="center" wrapText="1" shrinkToFit="1"/>
    </xf>
    <xf numFmtId="166" fontId="6" fillId="0" borderId="1" xfId="7" applyFont="1" applyFill="1" applyBorder="1" applyAlignment="1">
      <alignment horizontal="center" vertical="center"/>
    </xf>
    <xf numFmtId="1" fontId="31" fillId="0" borderId="1" xfId="33" applyNumberFormat="1" applyFont="1" applyFill="1" applyBorder="1" applyAlignment="1">
      <alignment horizontal="right" vertical="center" wrapText="1"/>
    </xf>
    <xf numFmtId="172" fontId="7" fillId="0" borderId="0" xfId="0" applyNumberFormat="1" applyFont="1" applyFill="1"/>
    <xf numFmtId="181" fontId="6" fillId="0" borderId="1" xfId="7" applyNumberFormat="1" applyFont="1" applyFill="1" applyBorder="1" applyAlignment="1">
      <alignment horizontal="center" vertical="center"/>
    </xf>
    <xf numFmtId="181" fontId="7" fillId="0" borderId="1" xfId="7" applyNumberFormat="1" applyFont="1" applyFill="1" applyBorder="1" applyAlignment="1">
      <alignment horizontal="center" vertical="center" wrapText="1"/>
    </xf>
    <xf numFmtId="181" fontId="31" fillId="0" borderId="1" xfId="7" applyNumberFormat="1" applyFont="1" applyFill="1" applyBorder="1" applyAlignment="1">
      <alignment horizontal="center" vertical="center"/>
    </xf>
    <xf numFmtId="166" fontId="6" fillId="0" borderId="1" xfId="7" applyFont="1" applyFill="1" applyBorder="1" applyAlignment="1">
      <alignment vertical="center"/>
    </xf>
    <xf numFmtId="44" fontId="7" fillId="0" borderId="0" xfId="42" applyNumberFormat="1" applyFont="1" applyFill="1"/>
    <xf numFmtId="166" fontId="7" fillId="0" borderId="0" xfId="7" applyFont="1" applyFill="1"/>
    <xf numFmtId="172" fontId="7" fillId="0" borderId="1" xfId="0" applyNumberFormat="1" applyFont="1" applyFill="1" applyBorder="1" applyAlignment="1">
      <alignment horizontal="center" vertical="center"/>
    </xf>
    <xf numFmtId="177" fontId="7" fillId="0" borderId="0" xfId="7" applyNumberFormat="1" applyFont="1" applyFill="1" applyBorder="1" applyAlignment="1">
      <alignment horizontal="right" vertical="center"/>
    </xf>
    <xf numFmtId="0" fontId="22" fillId="0" borderId="1" xfId="33" applyFont="1" applyFill="1" applyBorder="1" applyAlignment="1">
      <alignment horizontal="center" vertical="center" wrapText="1"/>
    </xf>
    <xf numFmtId="3" fontId="37" fillId="0" borderId="1" xfId="29" applyNumberFormat="1" applyFont="1" applyFill="1" applyBorder="1"/>
    <xf numFmtId="0" fontId="31" fillId="0" borderId="0" xfId="0" applyFont="1" applyFill="1" applyAlignment="1">
      <alignment horizontal="justify" vertical="center"/>
    </xf>
    <xf numFmtId="0" fontId="41" fillId="0" borderId="1" xfId="0" applyFont="1" applyFill="1" applyBorder="1" applyAlignment="1">
      <alignment wrapText="1"/>
    </xf>
    <xf numFmtId="0" fontId="31" fillId="0" borderId="1" xfId="0" applyFont="1" applyFill="1" applyBorder="1" applyAlignment="1">
      <alignment horizontal="center" wrapText="1"/>
    </xf>
    <xf numFmtId="0" fontId="31" fillId="0" borderId="1" xfId="0" applyFont="1" applyFill="1" applyBorder="1" applyAlignment="1">
      <alignment horizontal="center"/>
    </xf>
    <xf numFmtId="1" fontId="31" fillId="0" borderId="1" xfId="0" applyNumberFormat="1" applyFont="1" applyFill="1" applyBorder="1" applyAlignment="1">
      <alignment horizontal="right"/>
    </xf>
    <xf numFmtId="0" fontId="30" fillId="2" borderId="1" xfId="33" applyFont="1" applyFill="1" applyBorder="1" applyAlignment="1">
      <alignment vertical="center"/>
    </xf>
    <xf numFmtId="0" fontId="30" fillId="2" borderId="1" xfId="33" applyFont="1" applyFill="1" applyBorder="1" applyAlignment="1">
      <alignment horizontal="center" vertical="center"/>
    </xf>
    <xf numFmtId="0" fontId="31" fillId="2" borderId="1" xfId="0" applyFont="1" applyFill="1" applyBorder="1" applyAlignment="1">
      <alignment vertical="center"/>
    </xf>
    <xf numFmtId="0" fontId="6" fillId="2" borderId="26" xfId="33" applyFont="1" applyFill="1" applyBorder="1" applyAlignment="1">
      <alignment vertical="center"/>
    </xf>
    <xf numFmtId="0" fontId="6" fillId="2" borderId="31" xfId="33" applyFont="1" applyFill="1" applyBorder="1" applyAlignment="1">
      <alignment horizontal="center" vertical="center"/>
    </xf>
    <xf numFmtId="0" fontId="6" fillId="2" borderId="1" xfId="57" applyFont="1" applyFill="1" applyBorder="1" applyAlignment="1">
      <alignment horizontal="center" vertical="center" wrapText="1"/>
    </xf>
    <xf numFmtId="0" fontId="7" fillId="2" borderId="11" xfId="0" applyFont="1" applyFill="1" applyBorder="1" applyAlignment="1">
      <alignment horizontal="center" vertical="center"/>
    </xf>
    <xf numFmtId="0" fontId="0" fillId="2" borderId="1" xfId="0" applyFill="1" applyBorder="1" applyAlignment="1">
      <alignment horizontal="center"/>
    </xf>
    <xf numFmtId="0" fontId="0" fillId="2" borderId="1" xfId="0" applyFill="1" applyBorder="1"/>
    <xf numFmtId="0" fontId="6" fillId="2" borderId="1" xfId="0" applyFont="1" applyFill="1" applyBorder="1" applyAlignment="1">
      <alignment horizontal="center"/>
    </xf>
    <xf numFmtId="167" fontId="0" fillId="0" borderId="0" xfId="0" applyNumberFormat="1"/>
    <xf numFmtId="0" fontId="16" fillId="0" borderId="0" xfId="0" applyFont="1" applyAlignment="1">
      <alignment horizontal="center" wrapText="1"/>
    </xf>
    <xf numFmtId="0" fontId="6" fillId="0" borderId="9" xfId="33" applyFont="1" applyFill="1" applyBorder="1" applyAlignment="1">
      <alignment horizontal="center"/>
    </xf>
    <xf numFmtId="0" fontId="6" fillId="0" borderId="10" xfId="33" applyFont="1" applyFill="1" applyBorder="1" applyAlignment="1">
      <alignment horizontal="center"/>
    </xf>
    <xf numFmtId="0" fontId="6" fillId="0" borderId="8" xfId="33" applyFont="1" applyFill="1" applyBorder="1" applyAlignment="1">
      <alignment horizontal="center"/>
    </xf>
    <xf numFmtId="0" fontId="6" fillId="0" borderId="9" xfId="33" applyFont="1" applyFill="1" applyBorder="1" applyAlignment="1">
      <alignment horizontal="center" vertical="center" wrapText="1"/>
    </xf>
    <xf numFmtId="0" fontId="6" fillId="0" borderId="10" xfId="33" applyFont="1" applyFill="1" applyBorder="1" applyAlignment="1">
      <alignment horizontal="center" vertical="center" wrapText="1"/>
    </xf>
    <xf numFmtId="0" fontId="6" fillId="0" borderId="8" xfId="33"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8" xfId="0" applyFont="1" applyFill="1" applyBorder="1" applyAlignment="1">
      <alignment horizontal="center" vertical="center" wrapText="1"/>
    </xf>
    <xf numFmtId="170" fontId="6" fillId="0" borderId="9" xfId="0" applyNumberFormat="1" applyFont="1" applyFill="1" applyBorder="1" applyAlignment="1">
      <alignment horizontal="center" vertical="center" wrapText="1"/>
    </xf>
    <xf numFmtId="170" fontId="6" fillId="0" borderId="10" xfId="0" applyNumberFormat="1" applyFont="1" applyFill="1" applyBorder="1" applyAlignment="1">
      <alignment horizontal="center" vertical="center" wrapText="1"/>
    </xf>
    <xf numFmtId="170" fontId="6" fillId="0" borderId="8" xfId="0" applyNumberFormat="1" applyFont="1" applyFill="1" applyBorder="1" applyAlignment="1">
      <alignment horizontal="center" vertical="center" wrapText="1"/>
    </xf>
    <xf numFmtId="0" fontId="6" fillId="0" borderId="1" xfId="38" applyFont="1" applyFill="1" applyBorder="1" applyAlignment="1">
      <alignment horizontal="center"/>
    </xf>
    <xf numFmtId="0" fontId="6" fillId="0" borderId="9" xfId="38" applyFont="1" applyFill="1" applyBorder="1" applyAlignment="1">
      <alignment horizontal="center"/>
    </xf>
    <xf numFmtId="0" fontId="7" fillId="0" borderId="1" xfId="0" applyFont="1" applyFill="1" applyBorder="1" applyAlignment="1">
      <alignment horizontal="center"/>
    </xf>
    <xf numFmtId="0" fontId="6" fillId="0" borderId="1" xfId="33" applyFont="1" applyFill="1" applyBorder="1" applyAlignment="1">
      <alignment horizontal="center" vertical="center" wrapText="1"/>
    </xf>
    <xf numFmtId="0" fontId="6" fillId="0" borderId="2" xfId="33" applyFont="1" applyFill="1" applyBorder="1" applyAlignment="1">
      <alignment horizontal="center" vertical="center" wrapText="1"/>
    </xf>
    <xf numFmtId="0" fontId="6" fillId="0" borderId="1" xfId="38" applyFont="1" applyFill="1" applyBorder="1" applyAlignment="1">
      <alignment horizontal="center" vertical="center" wrapText="1"/>
    </xf>
    <xf numFmtId="168" fontId="6" fillId="0" borderId="2" xfId="0" applyNumberFormat="1" applyFont="1" applyFill="1" applyBorder="1" applyAlignment="1">
      <alignment horizontal="center" vertical="center" wrapText="1"/>
    </xf>
    <xf numFmtId="168" fontId="6" fillId="0" borderId="3" xfId="0" applyNumberFormat="1"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6" fillId="0" borderId="0" xfId="0" applyFont="1" applyFill="1" applyAlignment="1">
      <alignment horizontal="left" vertical="center" wrapText="1"/>
    </xf>
    <xf numFmtId="0" fontId="6" fillId="0" borderId="12" xfId="33" applyFont="1" applyFill="1" applyBorder="1" applyAlignment="1">
      <alignment horizontal="left" vertical="center" wrapText="1"/>
    </xf>
    <xf numFmtId="0" fontId="6" fillId="0" borderId="14" xfId="33" applyFont="1" applyFill="1" applyBorder="1" applyAlignment="1">
      <alignment horizontal="left" vertical="center" wrapText="1"/>
    </xf>
    <xf numFmtId="0" fontId="6" fillId="0" borderId="7" xfId="33" applyFont="1" applyFill="1" applyBorder="1" applyAlignment="1">
      <alignment horizontal="left" vertical="center" wrapText="1"/>
    </xf>
    <xf numFmtId="0" fontId="6" fillId="0" borderId="1" xfId="33" applyFont="1" applyFill="1" applyBorder="1" applyAlignment="1">
      <alignment vertical="center" wrapText="1"/>
    </xf>
    <xf numFmtId="0" fontId="6" fillId="0" borderId="2" xfId="33" applyFont="1" applyFill="1" applyBorder="1" applyAlignment="1">
      <alignment vertical="center" wrapText="1"/>
    </xf>
    <xf numFmtId="170" fontId="6" fillId="0" borderId="1" xfId="33" applyNumberFormat="1" applyFont="1" applyFill="1" applyBorder="1" applyAlignment="1">
      <alignment horizontal="center" vertical="center" wrapText="1"/>
    </xf>
    <xf numFmtId="168" fontId="6" fillId="0" borderId="1" xfId="33" applyNumberFormat="1" applyFont="1" applyFill="1" applyBorder="1" applyAlignment="1">
      <alignment horizontal="center" vertical="center" wrapText="1"/>
    </xf>
    <xf numFmtId="168" fontId="6" fillId="0" borderId="2" xfId="33" applyNumberFormat="1" applyFont="1" applyFill="1" applyBorder="1" applyAlignment="1">
      <alignment horizontal="center" vertical="center" wrapText="1"/>
    </xf>
    <xf numFmtId="9" fontId="7" fillId="0" borderId="2" xfId="0" applyNumberFormat="1" applyFont="1" applyFill="1" applyBorder="1" applyAlignment="1" applyProtection="1">
      <alignment horizontal="center" vertical="center" wrapText="1"/>
      <protection hidden="1"/>
    </xf>
    <xf numFmtId="9" fontId="7" fillId="0" borderId="6" xfId="0" applyNumberFormat="1" applyFont="1" applyFill="1" applyBorder="1" applyAlignment="1" applyProtection="1">
      <alignment horizontal="center" vertical="center" wrapText="1"/>
      <protection hidden="1"/>
    </xf>
    <xf numFmtId="0" fontId="7" fillId="0" borderId="9" xfId="0" applyFont="1" applyFill="1" applyBorder="1" applyAlignment="1">
      <alignment horizontal="center"/>
    </xf>
    <xf numFmtId="0" fontId="7" fillId="0" borderId="10" xfId="0" applyFont="1" applyFill="1" applyBorder="1" applyAlignment="1">
      <alignment horizontal="center"/>
    </xf>
    <xf numFmtId="0" fontId="7" fillId="0" borderId="8" xfId="0" applyFont="1" applyFill="1" applyBorder="1" applyAlignment="1">
      <alignment horizontal="center"/>
    </xf>
    <xf numFmtId="0" fontId="4" fillId="0" borderId="0" xfId="0" applyFont="1" applyFill="1" applyAlignment="1">
      <alignment horizontal="left" vertical="center" wrapText="1"/>
    </xf>
    <xf numFmtId="0" fontId="30" fillId="0" borderId="0" xfId="44" applyFont="1" applyFill="1" applyBorder="1" applyAlignment="1">
      <alignment horizontal="center" vertical="center" wrapText="1"/>
    </xf>
    <xf numFmtId="0" fontId="4" fillId="0" borderId="4" xfId="44" applyFont="1" applyFill="1" applyBorder="1" applyAlignment="1">
      <alignment horizontal="center" vertical="center" wrapText="1"/>
    </xf>
    <xf numFmtId="0" fontId="4" fillId="0" borderId="0" xfId="44" applyFont="1" applyFill="1" applyBorder="1" applyAlignment="1">
      <alignment horizontal="center" vertical="center" wrapText="1"/>
    </xf>
    <xf numFmtId="166" fontId="4" fillId="0" borderId="0" xfId="9" applyNumberFormat="1" applyFont="1" applyFill="1" applyAlignment="1">
      <alignment horizontal="left" vertical="center" wrapText="1"/>
    </xf>
    <xf numFmtId="0" fontId="4" fillId="0" borderId="0" xfId="44" applyFont="1" applyFill="1" applyAlignment="1">
      <alignment horizontal="left" vertical="center" wrapText="1"/>
    </xf>
    <xf numFmtId="0" fontId="6" fillId="2" borderId="5" xfId="33" applyFont="1" applyFill="1" applyBorder="1" applyAlignment="1">
      <alignment horizontal="center" vertical="center"/>
    </xf>
    <xf numFmtId="0" fontId="6" fillId="2" borderId="30" xfId="33" applyFont="1" applyFill="1" applyBorder="1" applyAlignment="1">
      <alignment horizontal="center" vertical="center"/>
    </xf>
    <xf numFmtId="0" fontId="6" fillId="2" borderId="16" xfId="33"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9" fontId="6" fillId="0" borderId="2" xfId="33" applyNumberFormat="1" applyFont="1" applyFill="1" applyBorder="1" applyAlignment="1">
      <alignment horizontal="center" vertical="center" wrapText="1"/>
    </xf>
    <xf numFmtId="9" fontId="6" fillId="0" borderId="6" xfId="33" applyNumberFormat="1" applyFont="1" applyFill="1" applyBorder="1" applyAlignment="1">
      <alignment horizontal="center" vertical="center" wrapText="1"/>
    </xf>
    <xf numFmtId="9" fontId="6" fillId="0" borderId="3" xfId="33" applyNumberFormat="1" applyFont="1" applyFill="1" applyBorder="1" applyAlignment="1">
      <alignment horizontal="center" vertical="center" wrapText="1"/>
    </xf>
    <xf numFmtId="174" fontId="6" fillId="0" borderId="1" xfId="33" applyNumberFormat="1" applyFont="1" applyFill="1" applyBorder="1" applyAlignment="1">
      <alignment horizontal="center" vertical="center" wrapText="1"/>
    </xf>
    <xf numFmtId="167" fontId="6" fillId="0" borderId="12" xfId="33" applyNumberFormat="1" applyFont="1" applyFill="1" applyBorder="1" applyAlignment="1">
      <alignment horizontal="center" vertical="center" wrapText="1"/>
    </xf>
    <xf numFmtId="167" fontId="6" fillId="0" borderId="7" xfId="33" applyNumberFormat="1" applyFont="1" applyFill="1" applyBorder="1" applyAlignment="1">
      <alignment horizontal="center" vertical="center" wrapText="1"/>
    </xf>
    <xf numFmtId="167" fontId="6" fillId="0" borderId="1" xfId="33" applyNumberFormat="1" applyFont="1" applyFill="1" applyBorder="1" applyAlignment="1">
      <alignment horizontal="center" vertical="center" wrapText="1"/>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8" xfId="0" applyFont="1" applyFill="1" applyBorder="1" applyAlignment="1">
      <alignment horizontal="center"/>
    </xf>
    <xf numFmtId="0" fontId="31" fillId="0" borderId="1" xfId="0" applyFont="1" applyFill="1" applyBorder="1" applyAlignment="1">
      <alignment horizontal="center" vertical="center" wrapText="1"/>
    </xf>
    <xf numFmtId="4" fontId="31" fillId="0" borderId="1" xfId="0" applyNumberFormat="1" applyFont="1" applyFill="1" applyBorder="1" applyAlignment="1">
      <alignment horizontal="center" vertical="center" wrapText="1"/>
    </xf>
    <xf numFmtId="2" fontId="31" fillId="0" borderId="1" xfId="0" applyNumberFormat="1" applyFont="1" applyFill="1" applyBorder="1" applyAlignment="1">
      <alignment horizontal="center" vertical="center" wrapText="1"/>
    </xf>
    <xf numFmtId="0" fontId="31" fillId="0" borderId="1" xfId="0" applyFont="1" applyFill="1" applyBorder="1" applyAlignment="1">
      <alignment horizontal="center"/>
    </xf>
    <xf numFmtId="0" fontId="6" fillId="0" borderId="15" xfId="0" applyFont="1" applyFill="1" applyBorder="1" applyAlignment="1">
      <alignment horizontal="left" vertical="center" wrapText="1"/>
    </xf>
    <xf numFmtId="0" fontId="6" fillId="0" borderId="9" xfId="33" applyFont="1" applyFill="1" applyBorder="1" applyAlignment="1">
      <alignment horizontal="left" vertical="center" wrapText="1"/>
    </xf>
    <xf numFmtId="0" fontId="6" fillId="0" borderId="10" xfId="33" applyFont="1" applyFill="1" applyBorder="1" applyAlignment="1">
      <alignment horizontal="left" vertical="center" wrapText="1"/>
    </xf>
    <xf numFmtId="0" fontId="6" fillId="0" borderId="8" xfId="33" applyFont="1" applyFill="1" applyBorder="1" applyAlignment="1">
      <alignment horizontal="left" vertical="center" wrapText="1"/>
    </xf>
    <xf numFmtId="0" fontId="31" fillId="2" borderId="1" xfId="0" applyFont="1" applyFill="1" applyBorder="1" applyAlignment="1">
      <alignment horizontal="center" vertical="center"/>
    </xf>
    <xf numFmtId="0" fontId="6" fillId="0" borderId="9" xfId="38" applyFont="1" applyFill="1" applyBorder="1" applyAlignment="1">
      <alignment horizontal="center" vertical="center" wrapText="1"/>
    </xf>
    <xf numFmtId="0" fontId="6" fillId="0" borderId="10" xfId="38" applyFont="1" applyFill="1" applyBorder="1" applyAlignment="1">
      <alignment horizontal="center" vertical="center" wrapText="1"/>
    </xf>
    <xf numFmtId="0" fontId="6" fillId="0" borderId="8" xfId="38" applyFont="1" applyFill="1" applyBorder="1" applyAlignment="1">
      <alignment horizontal="center" vertical="center" wrapText="1"/>
    </xf>
    <xf numFmtId="0" fontId="30" fillId="2" borderId="2" xfId="33" applyFont="1" applyFill="1" applyBorder="1" applyAlignment="1">
      <alignment horizontal="center" vertical="center"/>
    </xf>
    <xf numFmtId="0" fontId="30" fillId="2" borderId="6" xfId="33" applyFont="1" applyFill="1" applyBorder="1" applyAlignment="1">
      <alignment horizontal="center" vertical="center"/>
    </xf>
    <xf numFmtId="0" fontId="30" fillId="2" borderId="3" xfId="33" applyFont="1" applyFill="1" applyBorder="1" applyAlignment="1">
      <alignment horizontal="center" vertical="center"/>
    </xf>
    <xf numFmtId="0" fontId="31" fillId="0" borderId="2" xfId="0" applyNumberFormat="1" applyFont="1" applyFill="1" applyBorder="1" applyAlignment="1">
      <alignment horizontal="center" vertical="center" wrapText="1"/>
    </xf>
    <xf numFmtId="0" fontId="31" fillId="0" borderId="6" xfId="0" applyNumberFormat="1" applyFont="1" applyFill="1" applyBorder="1" applyAlignment="1">
      <alignment horizontal="center" vertical="center" wrapText="1"/>
    </xf>
    <xf numFmtId="0" fontId="31" fillId="0" borderId="3" xfId="0" applyNumberFormat="1" applyFont="1" applyFill="1" applyBorder="1" applyAlignment="1">
      <alignment horizontal="center" vertical="center" wrapText="1"/>
    </xf>
    <xf numFmtId="0" fontId="31" fillId="0" borderId="2" xfId="33" applyFont="1" applyFill="1" applyBorder="1" applyAlignment="1">
      <alignment horizontal="center" vertical="center"/>
    </xf>
    <xf numFmtId="0" fontId="31" fillId="0" borderId="6" xfId="33" applyFont="1" applyFill="1" applyBorder="1" applyAlignment="1">
      <alignment horizontal="center" vertical="center"/>
    </xf>
    <xf numFmtId="0" fontId="31" fillId="0" borderId="3" xfId="33" applyFont="1" applyFill="1" applyBorder="1" applyAlignment="1">
      <alignment horizontal="center" vertical="center"/>
    </xf>
    <xf numFmtId="4" fontId="31" fillId="0" borderId="2" xfId="33" applyNumberFormat="1" applyFont="1" applyFill="1" applyBorder="1" applyAlignment="1">
      <alignment horizontal="center" vertical="center" wrapText="1"/>
    </xf>
    <xf numFmtId="4" fontId="31" fillId="0" borderId="6" xfId="33" applyNumberFormat="1" applyFont="1" applyFill="1" applyBorder="1" applyAlignment="1">
      <alignment horizontal="center" vertical="center" wrapText="1"/>
    </xf>
    <xf numFmtId="4" fontId="31" fillId="0" borderId="3" xfId="33" applyNumberFormat="1" applyFont="1" applyFill="1" applyBorder="1" applyAlignment="1">
      <alignment horizontal="center" vertical="center" wrapText="1"/>
    </xf>
    <xf numFmtId="9" fontId="31" fillId="0" borderId="2" xfId="33" applyNumberFormat="1" applyFont="1" applyFill="1" applyBorder="1" applyAlignment="1">
      <alignment horizontal="center" vertical="center" wrapText="1"/>
    </xf>
    <xf numFmtId="9" fontId="31" fillId="0" borderId="6" xfId="33" applyNumberFormat="1" applyFont="1" applyFill="1" applyBorder="1" applyAlignment="1">
      <alignment horizontal="center" vertical="center" wrapText="1"/>
    </xf>
    <xf numFmtId="9" fontId="31" fillId="0" borderId="3" xfId="33" applyNumberFormat="1"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8" xfId="0" applyFont="1" applyFill="1" applyBorder="1" applyAlignment="1">
      <alignment horizontal="center" vertical="center"/>
    </xf>
    <xf numFmtId="0" fontId="31" fillId="0" borderId="2" xfId="33" applyFont="1" applyFill="1" applyBorder="1" applyAlignment="1" applyProtection="1">
      <alignment horizontal="center" vertical="center" wrapText="1"/>
      <protection locked="0"/>
    </xf>
    <xf numFmtId="0" fontId="31" fillId="0" borderId="6" xfId="33" applyFont="1" applyFill="1" applyBorder="1" applyAlignment="1" applyProtection="1">
      <alignment horizontal="center" vertical="center" wrapText="1"/>
      <protection locked="0"/>
    </xf>
    <xf numFmtId="0" fontId="31" fillId="0" borderId="3" xfId="33" applyFont="1" applyFill="1" applyBorder="1" applyAlignment="1" applyProtection="1">
      <alignment horizontal="center" vertical="center" wrapText="1"/>
      <protection locked="0"/>
    </xf>
    <xf numFmtId="9" fontId="31" fillId="0" borderId="2" xfId="33" applyNumberFormat="1" applyFont="1" applyFill="1" applyBorder="1" applyAlignment="1">
      <alignment horizontal="center" vertical="center"/>
    </xf>
    <xf numFmtId="9" fontId="31" fillId="0" borderId="6" xfId="33" applyNumberFormat="1" applyFont="1" applyFill="1" applyBorder="1" applyAlignment="1">
      <alignment horizontal="center" vertical="center"/>
    </xf>
    <xf numFmtId="9" fontId="31" fillId="0" borderId="3" xfId="33" applyNumberFormat="1" applyFont="1" applyFill="1" applyBorder="1" applyAlignment="1">
      <alignment horizontal="center" vertical="center"/>
    </xf>
    <xf numFmtId="0" fontId="31" fillId="0" borderId="2" xfId="33" applyFont="1" applyFill="1" applyBorder="1" applyAlignment="1">
      <alignment horizontal="center" vertical="center" wrapText="1"/>
    </xf>
    <xf numFmtId="0" fontId="31" fillId="0" borderId="6" xfId="33" applyFont="1" applyFill="1" applyBorder="1" applyAlignment="1">
      <alignment horizontal="center" vertical="center" wrapText="1"/>
    </xf>
    <xf numFmtId="0" fontId="31" fillId="0" borderId="3" xfId="33" applyFont="1" applyFill="1" applyBorder="1" applyAlignment="1">
      <alignment horizontal="center" vertical="center" wrapText="1"/>
    </xf>
    <xf numFmtId="0" fontId="6" fillId="0" borderId="1" xfId="38" applyFont="1" applyFill="1" applyBorder="1" applyAlignment="1">
      <alignment horizontal="center" vertical="center"/>
    </xf>
    <xf numFmtId="0" fontId="30" fillId="0" borderId="2" xfId="33" applyFont="1" applyFill="1" applyBorder="1" applyAlignment="1">
      <alignment horizontal="center" vertical="center" wrapText="1"/>
    </xf>
    <xf numFmtId="0" fontId="30" fillId="0" borderId="6" xfId="33" applyFont="1" applyFill="1" applyBorder="1" applyAlignment="1">
      <alignment horizontal="center" vertical="center" wrapText="1"/>
    </xf>
    <xf numFmtId="0" fontId="30" fillId="0" borderId="3" xfId="33" applyFont="1" applyFill="1" applyBorder="1" applyAlignment="1">
      <alignment horizontal="center" vertical="center" wrapText="1"/>
    </xf>
    <xf numFmtId="9" fontId="30" fillId="0" borderId="2" xfId="33" applyNumberFormat="1" applyFont="1" applyFill="1" applyBorder="1" applyAlignment="1">
      <alignment horizontal="center" vertical="center"/>
    </xf>
    <xf numFmtId="9" fontId="30" fillId="0" borderId="6" xfId="33" applyNumberFormat="1" applyFont="1" applyFill="1" applyBorder="1" applyAlignment="1">
      <alignment horizontal="center" vertical="center"/>
    </xf>
    <xf numFmtId="9" fontId="30" fillId="0" borderId="3" xfId="33" applyNumberFormat="1" applyFont="1" applyFill="1" applyBorder="1" applyAlignment="1">
      <alignment horizontal="center" vertical="center"/>
    </xf>
    <xf numFmtId="4" fontId="30" fillId="0" borderId="2" xfId="33" applyNumberFormat="1" applyFont="1" applyFill="1" applyBorder="1" applyAlignment="1">
      <alignment horizontal="center" vertical="center" wrapText="1"/>
    </xf>
    <xf numFmtId="4" fontId="30" fillId="0" borderId="6" xfId="33" applyNumberFormat="1" applyFont="1" applyFill="1" applyBorder="1" applyAlignment="1">
      <alignment horizontal="center" vertical="center" wrapText="1"/>
    </xf>
    <xf numFmtId="4" fontId="30" fillId="0" borderId="3" xfId="33"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0" xfId="0" applyFont="1" applyFill="1" applyBorder="1" applyAlignment="1">
      <alignment horizontal="left" vertical="center" wrapText="1"/>
    </xf>
    <xf numFmtId="0" fontId="30" fillId="2" borderId="1" xfId="33" applyFont="1" applyFill="1" applyBorder="1" applyAlignment="1">
      <alignment horizontal="center" vertical="center"/>
    </xf>
    <xf numFmtId="0" fontId="31" fillId="0" borderId="1" xfId="33" applyFont="1" applyFill="1" applyBorder="1" applyAlignment="1" applyProtection="1">
      <alignment horizontal="center" vertical="center" wrapText="1"/>
      <protection locked="0"/>
    </xf>
    <xf numFmtId="9" fontId="31" fillId="0" borderId="1" xfId="33" applyNumberFormat="1" applyFont="1" applyFill="1" applyBorder="1" applyAlignment="1">
      <alignment horizontal="center" vertical="center"/>
    </xf>
    <xf numFmtId="0" fontId="31" fillId="0" borderId="1" xfId="33" applyFont="1" applyFill="1" applyBorder="1" applyAlignment="1">
      <alignment horizontal="center" vertical="center" wrapText="1"/>
    </xf>
    <xf numFmtId="4" fontId="31" fillId="0" borderId="1" xfId="33" applyNumberFormat="1" applyFont="1" applyFill="1" applyBorder="1" applyAlignment="1">
      <alignment horizontal="center" vertical="center" wrapText="1"/>
    </xf>
    <xf numFmtId="9" fontId="31" fillId="0" borderId="1" xfId="33" applyNumberFormat="1" applyFont="1" applyFill="1" applyBorder="1" applyAlignment="1">
      <alignment horizontal="center" vertical="center" wrapText="1"/>
    </xf>
    <xf numFmtId="167" fontId="6" fillId="0" borderId="9" xfId="33" applyNumberFormat="1" applyFont="1" applyFill="1" applyBorder="1" applyAlignment="1">
      <alignment horizontal="center" vertical="center" wrapText="1"/>
    </xf>
    <xf numFmtId="0" fontId="6" fillId="0" borderId="9" xfId="33" applyFont="1" applyFill="1" applyBorder="1" applyAlignment="1">
      <alignment horizontal="center" vertical="center"/>
    </xf>
    <xf numFmtId="0" fontId="6" fillId="0" borderId="10" xfId="33" applyFont="1" applyFill="1" applyBorder="1" applyAlignment="1">
      <alignment horizontal="center" vertical="center"/>
    </xf>
    <xf numFmtId="0" fontId="30" fillId="0" borderId="1" xfId="33" applyFont="1" applyFill="1" applyBorder="1" applyAlignment="1" applyProtection="1">
      <alignment horizontal="center" vertical="center" wrapText="1"/>
      <protection locked="0"/>
    </xf>
    <xf numFmtId="168" fontId="31" fillId="0" borderId="1" xfId="33" applyNumberFormat="1" applyFont="1" applyFill="1" applyBorder="1" applyAlignment="1">
      <alignment horizontal="center" vertical="center" wrapText="1"/>
    </xf>
    <xf numFmtId="0" fontId="6" fillId="0" borderId="8" xfId="33" applyFont="1" applyFill="1" applyBorder="1" applyAlignment="1">
      <alignment horizontal="center" vertical="center"/>
    </xf>
    <xf numFmtId="0" fontId="7" fillId="0" borderId="10" xfId="0" applyFont="1" applyFill="1" applyBorder="1"/>
    <xf numFmtId="0" fontId="7" fillId="0" borderId="8" xfId="0" applyFont="1" applyFill="1" applyBorder="1"/>
    <xf numFmtId="0" fontId="6" fillId="0" borderId="4" xfId="33" applyFont="1" applyFill="1" applyBorder="1" applyAlignment="1">
      <alignment horizontal="center" vertical="center" wrapText="1"/>
    </xf>
    <xf numFmtId="0" fontId="6" fillId="0" borderId="0" xfId="33" applyFont="1" applyFill="1" applyBorder="1" applyAlignment="1">
      <alignment horizontal="center" vertical="center" wrapText="1"/>
    </xf>
    <xf numFmtId="0" fontId="6" fillId="0" borderId="12" xfId="32" applyFont="1" applyFill="1" applyBorder="1" applyAlignment="1">
      <alignment horizontal="left" vertical="center" wrapText="1"/>
    </xf>
    <xf numFmtId="0" fontId="6" fillId="0" borderId="14" xfId="32" applyFont="1" applyFill="1" applyBorder="1" applyAlignment="1">
      <alignment horizontal="left" vertical="center" wrapText="1"/>
    </xf>
    <xf numFmtId="0" fontId="6" fillId="0" borderId="7" xfId="32"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166" fontId="6" fillId="0" borderId="0" xfId="7" applyFont="1" applyFill="1" applyAlignment="1">
      <alignment horizontal="left" vertical="center" wrapText="1"/>
    </xf>
    <xf numFmtId="0" fontId="6" fillId="0" borderId="1" xfId="37" applyFont="1" applyFill="1" applyBorder="1" applyAlignment="1">
      <alignment horizontal="center" vertical="center" wrapText="1"/>
    </xf>
    <xf numFmtId="167" fontId="6" fillId="0" borderId="1" xfId="32" applyNumberFormat="1" applyFont="1" applyFill="1" applyBorder="1" applyAlignment="1">
      <alignment horizontal="center" vertical="center" wrapText="1"/>
    </xf>
    <xf numFmtId="0" fontId="6" fillId="0" borderId="1" xfId="37" applyFont="1" applyFill="1" applyBorder="1" applyAlignment="1">
      <alignment horizont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1" xfId="32" applyFont="1" applyFill="1" applyBorder="1" applyAlignment="1">
      <alignment horizontal="center" vertical="center" wrapText="1"/>
    </xf>
    <xf numFmtId="170" fontId="6" fillId="0" borderId="1" xfId="32" applyNumberFormat="1" applyFont="1" applyFill="1" applyBorder="1" applyAlignment="1">
      <alignment horizontal="center" vertical="center" wrapText="1"/>
    </xf>
    <xf numFmtId="10" fontId="6" fillId="0" borderId="1" xfId="32" applyNumberFormat="1"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3" xfId="0" applyFont="1" applyFill="1" applyBorder="1" applyAlignment="1">
      <alignment horizontal="center" vertical="center"/>
    </xf>
    <xf numFmtId="0" fontId="6" fillId="0" borderId="9" xfId="32" applyFont="1" applyFill="1" applyBorder="1" applyAlignment="1">
      <alignment horizontal="center" vertical="center" wrapText="1"/>
    </xf>
    <xf numFmtId="0" fontId="6" fillId="0" borderId="8" xfId="32" applyFont="1" applyFill="1" applyBorder="1" applyAlignment="1">
      <alignment horizontal="center" vertical="center" wrapText="1"/>
    </xf>
    <xf numFmtId="167"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167" fontId="7" fillId="0" borderId="2" xfId="0" applyNumberFormat="1" applyFont="1" applyFill="1" applyBorder="1" applyAlignment="1">
      <alignment horizontal="center" vertical="center" wrapText="1"/>
    </xf>
    <xf numFmtId="167" fontId="7" fillId="0" borderId="6" xfId="0" applyNumberFormat="1" applyFont="1" applyFill="1" applyBorder="1" applyAlignment="1">
      <alignment horizontal="center" vertical="center" wrapText="1"/>
    </xf>
    <xf numFmtId="167" fontId="7" fillId="0" borderId="3" xfId="0" applyNumberFormat="1" applyFont="1" applyFill="1" applyBorder="1" applyAlignment="1">
      <alignment horizontal="center" vertical="center" wrapText="1"/>
    </xf>
    <xf numFmtId="170" fontId="6" fillId="0" borderId="12" xfId="0" applyNumberFormat="1" applyFont="1" applyFill="1" applyBorder="1" applyAlignment="1">
      <alignment horizontal="center" vertical="center" wrapText="1"/>
    </xf>
    <xf numFmtId="170" fontId="6" fillId="0" borderId="14" xfId="0" applyNumberFormat="1" applyFont="1" applyFill="1" applyBorder="1" applyAlignment="1">
      <alignment horizontal="center" vertical="center" wrapText="1"/>
    </xf>
    <xf numFmtId="170" fontId="6" fillId="0" borderId="7" xfId="0" applyNumberFormat="1" applyFont="1" applyFill="1" applyBorder="1" applyAlignment="1">
      <alignment horizontal="center" vertical="center" wrapText="1"/>
    </xf>
    <xf numFmtId="170" fontId="6" fillId="0" borderId="11" xfId="0" applyNumberFormat="1" applyFont="1" applyFill="1" applyBorder="1" applyAlignment="1">
      <alignment horizontal="center" vertical="center" wrapText="1"/>
    </xf>
    <xf numFmtId="170" fontId="6" fillId="0" borderId="15" xfId="0" applyNumberFormat="1" applyFont="1" applyFill="1" applyBorder="1" applyAlignment="1">
      <alignment horizontal="center" vertical="center" wrapText="1"/>
    </xf>
    <xf numFmtId="170" fontId="6" fillId="0" borderId="13" xfId="0" applyNumberFormat="1" applyFont="1" applyFill="1" applyBorder="1" applyAlignment="1">
      <alignment horizontal="center" vertical="center" wrapText="1"/>
    </xf>
    <xf numFmtId="167" fontId="6" fillId="0" borderId="12" xfId="0" applyNumberFormat="1" applyFont="1" applyFill="1" applyBorder="1" applyAlignment="1">
      <alignment horizontal="center" vertical="center" wrapText="1"/>
    </xf>
    <xf numFmtId="167" fontId="6" fillId="0" borderId="7" xfId="0" applyNumberFormat="1" applyFont="1" applyFill="1" applyBorder="1" applyAlignment="1">
      <alignment horizontal="center" vertical="center" wrapText="1"/>
    </xf>
    <xf numFmtId="0" fontId="6" fillId="0" borderId="9" xfId="61" applyFont="1" applyFill="1" applyBorder="1" applyAlignment="1">
      <alignment horizontal="center" vertical="center" wrapText="1"/>
    </xf>
    <xf numFmtId="0" fontId="6" fillId="0" borderId="10" xfId="61" applyFont="1" applyFill="1" applyBorder="1" applyAlignment="1">
      <alignment horizontal="center" vertical="center" wrapText="1"/>
    </xf>
    <xf numFmtId="0" fontId="6" fillId="0" borderId="8" xfId="61"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170" fontId="6" fillId="0" borderId="1" xfId="0" applyNumberFormat="1" applyFont="1" applyFill="1" applyBorder="1" applyAlignment="1">
      <alignment horizontal="center" vertical="center" wrapText="1"/>
    </xf>
    <xf numFmtId="167" fontId="6" fillId="0" borderId="2" xfId="0" applyNumberFormat="1" applyFont="1" applyFill="1" applyBorder="1" applyAlignment="1">
      <alignment horizontal="center" vertical="center" wrapText="1"/>
    </xf>
    <xf numFmtId="167" fontId="6" fillId="0" borderId="3" xfId="0" applyNumberFormat="1" applyFont="1" applyFill="1" applyBorder="1" applyAlignment="1">
      <alignment horizontal="center" vertical="center" wrapText="1"/>
    </xf>
    <xf numFmtId="0" fontId="7" fillId="0" borderId="9" xfId="62" applyFont="1" applyFill="1" applyBorder="1" applyAlignment="1">
      <alignment horizontal="center" vertical="center"/>
    </xf>
    <xf numFmtId="0" fontId="7" fillId="0" borderId="10" xfId="62" applyFont="1" applyFill="1" applyBorder="1" applyAlignment="1">
      <alignment horizontal="center" vertical="center"/>
    </xf>
    <xf numFmtId="0" fontId="7" fillId="0" borderId="8" xfId="62" applyFont="1" applyFill="1" applyBorder="1" applyAlignment="1">
      <alignment horizontal="center" vertical="center"/>
    </xf>
    <xf numFmtId="0" fontId="6" fillId="0" borderId="6" xfId="0"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9" xfId="33" applyFont="1" applyFill="1" applyBorder="1" applyAlignment="1">
      <alignment horizontal="center"/>
    </xf>
    <xf numFmtId="0" fontId="7" fillId="0" borderId="10" xfId="33" applyFont="1" applyFill="1" applyBorder="1" applyAlignment="1">
      <alignment horizontal="center"/>
    </xf>
    <xf numFmtId="0" fontId="7" fillId="0" borderId="8" xfId="33" applyFont="1" applyFill="1" applyBorder="1" applyAlignment="1">
      <alignment horizontal="center"/>
    </xf>
    <xf numFmtId="170" fontId="6" fillId="0" borderId="9" xfId="61" applyNumberFormat="1" applyFont="1" applyFill="1" applyBorder="1" applyAlignment="1">
      <alignment horizontal="center" vertical="center" wrapText="1"/>
    </xf>
    <xf numFmtId="170" fontId="6" fillId="0" borderId="10" xfId="61" applyNumberFormat="1" applyFont="1" applyFill="1" applyBorder="1" applyAlignment="1">
      <alignment horizontal="center" vertical="center" wrapText="1"/>
    </xf>
    <xf numFmtId="170" fontId="6" fillId="0" borderId="8" xfId="61" applyNumberFormat="1" applyFont="1" applyFill="1" applyBorder="1" applyAlignment="1">
      <alignment horizontal="center" vertical="center" wrapText="1"/>
    </xf>
    <xf numFmtId="170" fontId="7" fillId="0" borderId="9" xfId="33" applyNumberFormat="1" applyFont="1" applyFill="1" applyBorder="1" applyAlignment="1">
      <alignment horizontal="center"/>
    </xf>
    <xf numFmtId="170" fontId="7" fillId="0" borderId="10" xfId="33" applyNumberFormat="1" applyFont="1" applyFill="1" applyBorder="1" applyAlignment="1">
      <alignment horizontal="center"/>
    </xf>
    <xf numFmtId="170" fontId="7" fillId="0" borderId="8" xfId="33" applyNumberFormat="1" applyFont="1" applyFill="1" applyBorder="1" applyAlignment="1">
      <alignment horizontal="center"/>
    </xf>
    <xf numFmtId="167" fontId="6" fillId="0" borderId="13" xfId="0" applyNumberFormat="1" applyFont="1" applyFill="1" applyBorder="1" applyAlignment="1">
      <alignment horizontal="center" vertical="center" wrapText="1"/>
    </xf>
    <xf numFmtId="0" fontId="6" fillId="0" borderId="12" xfId="33" applyFont="1" applyFill="1" applyBorder="1" applyAlignment="1">
      <alignment horizontal="center" vertical="center" wrapText="1"/>
    </xf>
    <xf numFmtId="0" fontId="6" fillId="0" borderId="7" xfId="33" applyFont="1" applyFill="1" applyBorder="1" applyAlignment="1">
      <alignment horizontal="center" vertical="center" wrapText="1"/>
    </xf>
    <xf numFmtId="0" fontId="6" fillId="0" borderId="11" xfId="33" applyFont="1" applyFill="1" applyBorder="1" applyAlignment="1">
      <alignment horizontal="center" vertical="center" wrapText="1"/>
    </xf>
    <xf numFmtId="0" fontId="6" fillId="0" borderId="13" xfId="33" applyFont="1" applyFill="1" applyBorder="1" applyAlignment="1">
      <alignment horizontal="center" vertical="center" wrapText="1"/>
    </xf>
    <xf numFmtId="0" fontId="7" fillId="0" borderId="1" xfId="0" applyFont="1" applyFill="1" applyBorder="1" applyAlignment="1">
      <alignment horizontal="center" vertical="center"/>
    </xf>
    <xf numFmtId="0" fontId="25" fillId="0" borderId="9" xfId="62" applyFont="1" applyFill="1" applyBorder="1" applyAlignment="1">
      <alignment horizontal="center" vertical="center"/>
    </xf>
    <xf numFmtId="0" fontId="25" fillId="0" borderId="10" xfId="62" applyFont="1" applyFill="1" applyBorder="1" applyAlignment="1">
      <alignment horizontal="center" vertical="center"/>
    </xf>
    <xf numFmtId="0" fontId="25" fillId="0" borderId="8" xfId="62" applyFont="1" applyFill="1" applyBorder="1" applyAlignment="1">
      <alignment horizontal="center" vertical="center"/>
    </xf>
    <xf numFmtId="0" fontId="6" fillId="0" borderId="11" xfId="38" applyFont="1" applyFill="1" applyBorder="1" applyAlignment="1">
      <alignment horizontal="center"/>
    </xf>
    <xf numFmtId="0" fontId="6" fillId="0" borderId="15" xfId="38" applyFont="1" applyFill="1" applyBorder="1" applyAlignment="1">
      <alignment horizontal="center"/>
    </xf>
    <xf numFmtId="167" fontId="6" fillId="0" borderId="1" xfId="0" applyNumberFormat="1" applyFont="1" applyFill="1" applyBorder="1" applyAlignment="1">
      <alignment horizontal="center" vertical="center" wrapText="1"/>
    </xf>
    <xf numFmtId="167" fontId="6" fillId="0" borderId="11" xfId="0" applyNumberFormat="1" applyFont="1" applyFill="1" applyBorder="1" applyAlignment="1">
      <alignment horizontal="center" vertical="center" wrapText="1"/>
    </xf>
    <xf numFmtId="167" fontId="6" fillId="0" borderId="6" xfId="0" applyNumberFormat="1" applyFont="1" applyFill="1" applyBorder="1" applyAlignment="1">
      <alignment horizontal="center" vertical="center" wrapText="1"/>
    </xf>
    <xf numFmtId="167" fontId="9" fillId="0" borderId="19" xfId="0" applyNumberFormat="1" applyFont="1" applyFill="1" applyBorder="1" applyAlignment="1">
      <alignment horizontal="center" vertical="center" wrapText="1"/>
    </xf>
    <xf numFmtId="167" fontId="9" fillId="0" borderId="20" xfId="0" applyNumberFormat="1" applyFont="1" applyFill="1" applyBorder="1" applyAlignment="1">
      <alignment horizontal="center" vertical="center" wrapText="1"/>
    </xf>
    <xf numFmtId="167" fontId="9" fillId="0" borderId="11" xfId="0" applyNumberFormat="1" applyFont="1" applyFill="1" applyBorder="1" applyAlignment="1">
      <alignment horizontal="center" vertical="center" wrapText="1"/>
    </xf>
    <xf numFmtId="167" fontId="9" fillId="0" borderId="13" xfId="0" applyNumberFormat="1" applyFont="1" applyFill="1" applyBorder="1" applyAlignment="1">
      <alignment horizontal="center" vertical="center" wrapText="1"/>
    </xf>
    <xf numFmtId="170" fontId="22" fillId="0" borderId="21" xfId="33" applyNumberFormat="1" applyFont="1" applyFill="1" applyBorder="1" applyAlignment="1">
      <alignment horizontal="center"/>
    </xf>
    <xf numFmtId="170" fontId="22" fillId="0" borderId="22" xfId="33" applyNumberFormat="1" applyFont="1" applyFill="1" applyBorder="1" applyAlignment="1">
      <alignment horizontal="center"/>
    </xf>
    <xf numFmtId="170" fontId="22" fillId="0" borderId="23" xfId="33" applyNumberFormat="1" applyFont="1" applyFill="1" applyBorder="1" applyAlignment="1">
      <alignment horizontal="center"/>
    </xf>
    <xf numFmtId="0" fontId="9" fillId="0" borderId="1" xfId="33" applyFont="1" applyFill="1" applyBorder="1" applyAlignment="1">
      <alignment horizontal="center" vertical="center" wrapText="1"/>
    </xf>
    <xf numFmtId="170" fontId="9" fillId="0" borderId="9" xfId="61" applyNumberFormat="1" applyFont="1" applyFill="1" applyBorder="1" applyAlignment="1">
      <alignment horizontal="center" vertical="center" wrapText="1"/>
    </xf>
    <xf numFmtId="170" fontId="9" fillId="0" borderId="10" xfId="61" applyNumberFormat="1" applyFont="1" applyFill="1" applyBorder="1" applyAlignment="1">
      <alignment horizontal="center" vertical="center" wrapText="1"/>
    </xf>
    <xf numFmtId="170" fontId="9" fillId="0" borderId="8" xfId="61" applyNumberFormat="1" applyFont="1" applyFill="1" applyBorder="1" applyAlignment="1">
      <alignment horizontal="center" vertical="center" wrapText="1"/>
    </xf>
    <xf numFmtId="0" fontId="9" fillId="0" borderId="9" xfId="61" applyFont="1" applyFill="1" applyBorder="1" applyAlignment="1">
      <alignment horizontal="center" vertical="center" wrapText="1"/>
    </xf>
    <xf numFmtId="0" fontId="9" fillId="0" borderId="10" xfId="61" applyFont="1" applyFill="1" applyBorder="1" applyAlignment="1">
      <alignment horizontal="center" vertical="center" wrapText="1"/>
    </xf>
    <xf numFmtId="0" fontId="9" fillId="0" borderId="25" xfId="61" applyFont="1" applyFill="1" applyBorder="1" applyAlignment="1">
      <alignment horizontal="center" vertical="center" wrapText="1"/>
    </xf>
    <xf numFmtId="0" fontId="6" fillId="0" borderId="15" xfId="46" applyFont="1" applyFill="1" applyBorder="1" applyAlignment="1">
      <alignment horizontal="left" vertical="center"/>
    </xf>
    <xf numFmtId="0" fontId="9" fillId="0" borderId="17"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7" xfId="0" applyFont="1" applyFill="1" applyBorder="1" applyAlignment="1">
      <alignment horizontal="center" vertical="center" wrapText="1"/>
    </xf>
    <xf numFmtId="9" fontId="9" fillId="0" borderId="18"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9" fontId="9" fillId="0" borderId="27" xfId="0" applyNumberFormat="1" applyFont="1" applyFill="1" applyBorder="1" applyAlignment="1">
      <alignment horizontal="center" vertical="center" wrapText="1"/>
    </xf>
    <xf numFmtId="167" fontId="4" fillId="0" borderId="0" xfId="0" applyNumberFormat="1" applyFont="1" applyFill="1" applyAlignment="1">
      <alignment horizontal="left" vertical="center"/>
    </xf>
    <xf numFmtId="10" fontId="6" fillId="0" borderId="1" xfId="0" applyNumberFormat="1" applyFont="1" applyFill="1" applyBorder="1" applyAlignment="1">
      <alignment horizontal="center" vertical="center" wrapText="1"/>
    </xf>
    <xf numFmtId="167" fontId="6" fillId="0" borderId="9" xfId="0" applyNumberFormat="1" applyFont="1" applyFill="1" applyBorder="1" applyAlignment="1">
      <alignment horizontal="center" vertical="center" wrapText="1"/>
    </xf>
    <xf numFmtId="167" fontId="6" fillId="0" borderId="8" xfId="0" applyNumberFormat="1" applyFont="1" applyFill="1" applyBorder="1" applyAlignment="1">
      <alignment horizontal="center" vertical="center" wrapText="1"/>
    </xf>
    <xf numFmtId="0" fontId="6" fillId="0" borderId="9" xfId="40" applyFont="1" applyFill="1" applyBorder="1" applyAlignment="1">
      <alignment horizontal="center" vertical="center" wrapText="1"/>
    </xf>
    <xf numFmtId="0" fontId="6" fillId="0" borderId="10" xfId="40" applyFont="1" applyFill="1" applyBorder="1" applyAlignment="1">
      <alignment horizontal="center" vertical="center" wrapText="1"/>
    </xf>
    <xf numFmtId="0" fontId="6" fillId="0" borderId="8" xfId="4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0" fontId="7" fillId="0" borderId="2" xfId="0" applyNumberFormat="1" applyFont="1" applyFill="1" applyBorder="1" applyAlignment="1">
      <alignment horizontal="center" vertical="center"/>
    </xf>
    <xf numFmtId="10" fontId="7" fillId="0" borderId="3" xfId="0" applyNumberFormat="1" applyFont="1" applyFill="1" applyBorder="1" applyAlignment="1">
      <alignment horizontal="center" vertical="center"/>
    </xf>
    <xf numFmtId="0" fontId="30" fillId="2" borderId="1" xfId="0" applyFont="1" applyFill="1" applyBorder="1" applyAlignment="1">
      <alignment horizontal="center" vertical="center"/>
    </xf>
    <xf numFmtId="0" fontId="31" fillId="0" borderId="1" xfId="0" applyFont="1" applyFill="1" applyBorder="1" applyAlignment="1">
      <alignment horizontal="center" vertical="center"/>
    </xf>
    <xf numFmtId="0" fontId="4" fillId="0" borderId="0" xfId="0" applyFont="1" applyFill="1" applyAlignment="1">
      <alignment horizontal="left" vertical="center"/>
    </xf>
    <xf numFmtId="170" fontId="9" fillId="0" borderId="18" xfId="0" applyNumberFormat="1" applyFont="1" applyFill="1" applyBorder="1" applyAlignment="1">
      <alignment horizontal="center" vertical="center" wrapText="1"/>
    </xf>
    <xf numFmtId="170" fontId="9" fillId="0" borderId="1" xfId="0" applyNumberFormat="1" applyFont="1" applyFill="1" applyBorder="1" applyAlignment="1">
      <alignment horizontal="center" vertical="center" wrapText="1"/>
    </xf>
    <xf numFmtId="0" fontId="7" fillId="0" borderId="12" xfId="47" applyFont="1" applyFill="1" applyBorder="1" applyAlignment="1">
      <alignment horizontal="left" vertical="center" wrapText="1"/>
    </xf>
    <xf numFmtId="0" fontId="7" fillId="0" borderId="14" xfId="47" applyFont="1" applyFill="1" applyBorder="1" applyAlignment="1">
      <alignment horizontal="left" vertical="center" wrapText="1"/>
    </xf>
    <xf numFmtId="0" fontId="7" fillId="0" borderId="7" xfId="47" applyFont="1" applyFill="1" applyBorder="1" applyAlignment="1">
      <alignment horizontal="left" vertical="center" wrapText="1"/>
    </xf>
    <xf numFmtId="0" fontId="7" fillId="0" borderId="1" xfId="33" applyFont="1" applyFill="1" applyBorder="1" applyAlignment="1">
      <alignment horizontal="center"/>
    </xf>
    <xf numFmtId="0" fontId="6" fillId="0" borderId="1" xfId="47" applyFont="1" applyFill="1" applyBorder="1" applyAlignment="1">
      <alignment horizontal="center" vertical="center" wrapText="1"/>
    </xf>
    <xf numFmtId="168" fontId="6" fillId="0" borderId="1" xfId="47" applyNumberFormat="1" applyFont="1" applyFill="1" applyBorder="1" applyAlignment="1">
      <alignment horizontal="center" vertical="center" wrapText="1"/>
    </xf>
    <xf numFmtId="167" fontId="6" fillId="0" borderId="1" xfId="47" applyNumberFormat="1" applyFont="1" applyFill="1" applyBorder="1" applyAlignment="1">
      <alignment horizontal="center" vertical="center" wrapText="1"/>
    </xf>
    <xf numFmtId="0" fontId="7" fillId="0" borderId="3" xfId="47" applyFont="1" applyFill="1" applyBorder="1" applyAlignment="1">
      <alignment horizontal="center"/>
    </xf>
    <xf numFmtId="0" fontId="7" fillId="0" borderId="1" xfId="47" applyFont="1" applyFill="1" applyBorder="1" applyAlignment="1">
      <alignment horizontal="center"/>
    </xf>
    <xf numFmtId="0" fontId="4" fillId="0" borderId="15" xfId="0" applyFont="1" applyFill="1" applyBorder="1" applyAlignment="1">
      <alignment horizontal="left" vertical="center" wrapText="1"/>
    </xf>
    <xf numFmtId="0" fontId="4" fillId="0" borderId="1" xfId="33" applyFont="1" applyFill="1" applyBorder="1" applyAlignment="1">
      <alignment horizontal="center"/>
    </xf>
    <xf numFmtId="0" fontId="6" fillId="0" borderId="1" xfId="40" applyFont="1" applyFill="1" applyBorder="1" applyAlignment="1">
      <alignment horizontal="center" vertical="center" wrapText="1"/>
    </xf>
    <xf numFmtId="0" fontId="4" fillId="0" borderId="0" xfId="0" applyFont="1" applyFill="1" applyBorder="1" applyAlignment="1">
      <alignment horizontal="left" vertical="center" wrapText="1"/>
    </xf>
    <xf numFmtId="166" fontId="31" fillId="0" borderId="2" xfId="7" applyFont="1" applyFill="1" applyBorder="1" applyAlignment="1">
      <alignment horizontal="center"/>
    </xf>
    <xf numFmtId="166" fontId="31" fillId="0" borderId="6" xfId="7" applyFont="1" applyFill="1" applyBorder="1" applyAlignment="1">
      <alignment horizontal="center"/>
    </xf>
    <xf numFmtId="166" fontId="31" fillId="0" borderId="2" xfId="7" applyFont="1" applyFill="1" applyBorder="1" applyAlignment="1">
      <alignment horizontal="center" vertical="center"/>
    </xf>
    <xf numFmtId="166" fontId="31" fillId="0" borderId="6" xfId="7" applyFont="1" applyFill="1" applyBorder="1" applyAlignment="1">
      <alignment horizontal="center" vertical="center"/>
    </xf>
    <xf numFmtId="167" fontId="7" fillId="0" borderId="1" xfId="0" applyNumberFormat="1" applyFont="1" applyFill="1" applyBorder="1" applyAlignment="1">
      <alignment horizontal="center" vertical="center"/>
    </xf>
    <xf numFmtId="172" fontId="7" fillId="0" borderId="1" xfId="0" applyNumberFormat="1" applyFont="1" applyFill="1" applyBorder="1" applyAlignment="1">
      <alignment horizontal="center" vertical="center"/>
    </xf>
    <xf numFmtId="10" fontId="7" fillId="0" borderId="1"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30" fillId="2" borderId="2" xfId="48" applyFont="1" applyFill="1" applyBorder="1" applyAlignment="1">
      <alignment vertical="center" wrapText="1"/>
    </xf>
    <xf numFmtId="0" fontId="30" fillId="2" borderId="6" xfId="48" applyFont="1" applyFill="1" applyBorder="1" applyAlignment="1">
      <alignment vertical="center" wrapText="1"/>
    </xf>
    <xf numFmtId="0" fontId="30" fillId="2" borderId="3" xfId="48" applyFont="1" applyFill="1" applyBorder="1" applyAlignment="1">
      <alignment vertical="center" wrapText="1"/>
    </xf>
    <xf numFmtId="0" fontId="31" fillId="0" borderId="2" xfId="48" applyFont="1" applyFill="1" applyBorder="1" applyAlignment="1" applyProtection="1">
      <alignment horizontal="center" vertical="center" wrapText="1"/>
      <protection locked="0"/>
    </xf>
    <xf numFmtId="0" fontId="31" fillId="0" borderId="6" xfId="0" applyFont="1" applyFill="1" applyBorder="1" applyAlignment="1">
      <alignment wrapText="1"/>
    </xf>
    <xf numFmtId="168" fontId="31" fillId="0" borderId="1" xfId="48" applyNumberFormat="1" applyFont="1" applyFill="1" applyBorder="1" applyAlignment="1">
      <alignment horizontal="center" vertical="center" wrapText="1"/>
    </xf>
    <xf numFmtId="0" fontId="31" fillId="0" borderId="1" xfId="0" applyFont="1" applyFill="1" applyBorder="1" applyAlignment="1">
      <alignment wrapText="1"/>
    </xf>
    <xf numFmtId="0" fontId="31" fillId="0" borderId="1" xfId="48" applyFont="1" applyFill="1" applyBorder="1" applyAlignment="1">
      <alignment horizontal="center" vertical="center" wrapText="1"/>
    </xf>
    <xf numFmtId="4" fontId="31" fillId="0" borderId="1" xfId="48" applyNumberFormat="1" applyFont="1" applyFill="1" applyBorder="1" applyAlignment="1">
      <alignment horizontal="center" vertical="center" wrapText="1"/>
    </xf>
    <xf numFmtId="2" fontId="31" fillId="0" borderId="1" xfId="48" applyNumberFormat="1" applyFont="1" applyFill="1" applyBorder="1" applyAlignment="1">
      <alignment horizontal="center" vertical="center" wrapText="1"/>
    </xf>
    <xf numFmtId="0" fontId="31" fillId="0" borderId="1" xfId="33" applyFont="1" applyFill="1" applyBorder="1" applyAlignment="1">
      <alignment horizontal="center" vertical="center"/>
    </xf>
    <xf numFmtId="170" fontId="31" fillId="0" borderId="2" xfId="0" applyNumberFormat="1" applyFont="1" applyFill="1" applyBorder="1" applyAlignment="1">
      <alignment horizontal="center" vertical="center"/>
    </xf>
    <xf numFmtId="170" fontId="31" fillId="0" borderId="6" xfId="0" applyNumberFormat="1" applyFont="1" applyFill="1" applyBorder="1" applyAlignment="1">
      <alignment horizontal="center" vertical="center"/>
    </xf>
    <xf numFmtId="10" fontId="31" fillId="0" borderId="2" xfId="0" applyNumberFormat="1" applyFont="1" applyFill="1" applyBorder="1" applyAlignment="1">
      <alignment horizontal="center" vertical="center"/>
    </xf>
    <xf numFmtId="10" fontId="31" fillId="0" borderId="6" xfId="0" applyNumberFormat="1" applyFont="1" applyFill="1" applyBorder="1" applyAlignment="1">
      <alignment horizontal="center" vertical="center"/>
    </xf>
    <xf numFmtId="166" fontId="31" fillId="0" borderId="3" xfId="7" applyFont="1" applyFill="1" applyBorder="1" applyAlignment="1">
      <alignment horizontal="center" vertical="center"/>
    </xf>
    <xf numFmtId="166" fontId="31" fillId="0" borderId="1" xfId="7" applyFont="1" applyFill="1" applyBorder="1" applyAlignment="1">
      <alignment horizontal="center" vertical="center"/>
    </xf>
    <xf numFmtId="181" fontId="31" fillId="0" borderId="2" xfId="7" applyNumberFormat="1" applyFont="1" applyFill="1" applyBorder="1" applyAlignment="1">
      <alignment horizontal="center" vertical="center"/>
    </xf>
    <xf numFmtId="181" fontId="31" fillId="0" borderId="6" xfId="7" applyNumberFormat="1" applyFont="1" applyFill="1" applyBorder="1" applyAlignment="1">
      <alignment horizontal="center" vertical="center"/>
    </xf>
    <xf numFmtId="0" fontId="6" fillId="0" borderId="12" xfId="42" applyFont="1" applyFill="1" applyBorder="1" applyAlignment="1">
      <alignment horizontal="center" vertical="center" wrapText="1"/>
    </xf>
    <xf numFmtId="0" fontId="6" fillId="0" borderId="14" xfId="42" applyFont="1" applyFill="1" applyBorder="1" applyAlignment="1">
      <alignment horizontal="center" vertical="center" wrapText="1"/>
    </xf>
    <xf numFmtId="0" fontId="6" fillId="0" borderId="4" xfId="42" applyFont="1" applyFill="1" applyBorder="1" applyAlignment="1">
      <alignment horizontal="center" vertical="center" wrapText="1"/>
    </xf>
    <xf numFmtId="0" fontId="6" fillId="0" borderId="0" xfId="42" applyFont="1" applyFill="1" applyBorder="1" applyAlignment="1">
      <alignment horizontal="center" vertical="center" wrapText="1"/>
    </xf>
    <xf numFmtId="0" fontId="6" fillId="0" borderId="0" xfId="42" applyFont="1" applyFill="1" applyAlignment="1">
      <alignment horizontal="left" vertical="center" wrapText="1"/>
    </xf>
    <xf numFmtId="0" fontId="6" fillId="0" borderId="1" xfId="57" applyFont="1" applyFill="1" applyBorder="1" applyAlignment="1">
      <alignment horizontal="center" vertical="center" wrapText="1"/>
    </xf>
    <xf numFmtId="0" fontId="6" fillId="0" borderId="1" xfId="58" applyFont="1" applyFill="1" applyBorder="1" applyAlignment="1">
      <alignment horizontal="center" vertical="center"/>
    </xf>
    <xf numFmtId="0" fontId="6" fillId="0" borderId="2" xfId="57" applyFont="1" applyFill="1" applyBorder="1" applyAlignment="1">
      <alignment horizontal="center" vertical="center" wrapText="1"/>
    </xf>
    <xf numFmtId="168" fontId="6" fillId="0" borderId="1" xfId="57" applyNumberFormat="1" applyFont="1" applyFill="1" applyBorder="1" applyAlignment="1">
      <alignment horizontal="center" vertical="center" wrapText="1"/>
    </xf>
    <xf numFmtId="168" fontId="6" fillId="0" borderId="2" xfId="57" applyNumberFormat="1" applyFont="1" applyFill="1" applyBorder="1" applyAlignment="1">
      <alignment horizontal="center" vertical="center" wrapText="1"/>
    </xf>
    <xf numFmtId="0" fontId="6" fillId="0" borderId="1" xfId="58" applyFont="1" applyFill="1" applyBorder="1" applyAlignment="1">
      <alignment horizontal="center" vertical="center" wrapText="1"/>
    </xf>
    <xf numFmtId="170" fontId="6" fillId="0" borderId="1" xfId="57" applyNumberFormat="1" applyFont="1" applyFill="1" applyBorder="1" applyAlignment="1">
      <alignment horizontal="center" vertical="center" wrapText="1"/>
    </xf>
    <xf numFmtId="0" fontId="6" fillId="0" borderId="9" xfId="57" applyFont="1" applyFill="1" applyBorder="1" applyAlignment="1">
      <alignment horizontal="center" vertical="center" wrapText="1"/>
    </xf>
    <xf numFmtId="0" fontId="6" fillId="0" borderId="8" xfId="57" applyFont="1" applyFill="1" applyBorder="1" applyAlignment="1">
      <alignment horizontal="center" vertical="center" wrapText="1"/>
    </xf>
    <xf numFmtId="167" fontId="7" fillId="0" borderId="2" xfId="0" applyNumberFormat="1" applyFont="1" applyBorder="1" applyAlignment="1">
      <alignment horizontal="center" vertical="center"/>
    </xf>
    <xf numFmtId="167" fontId="7" fillId="0" borderId="3" xfId="0" applyNumberFormat="1" applyFont="1" applyBorder="1" applyAlignment="1">
      <alignment horizontal="center" vertical="center"/>
    </xf>
    <xf numFmtId="10" fontId="7" fillId="0" borderId="2" xfId="0" applyNumberFormat="1" applyFont="1" applyBorder="1" applyAlignment="1">
      <alignment horizontal="center" vertical="center"/>
    </xf>
    <xf numFmtId="10" fontId="7" fillId="0" borderId="3" xfId="0" applyNumberFormat="1" applyFont="1" applyBorder="1" applyAlignment="1">
      <alignment horizontal="center" vertical="center"/>
    </xf>
    <xf numFmtId="0" fontId="7" fillId="0" borderId="1" xfId="42" applyFont="1" applyFill="1" applyBorder="1" applyAlignment="1">
      <alignment horizontal="center" vertical="center"/>
    </xf>
    <xf numFmtId="167" fontId="6" fillId="0" borderId="2" xfId="32" applyNumberFormat="1" applyFont="1" applyFill="1" applyBorder="1" applyAlignment="1">
      <alignment horizontal="center" vertical="center" wrapText="1"/>
    </xf>
    <xf numFmtId="167" fontId="6" fillId="0" borderId="3" xfId="32"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168" fontId="4" fillId="0" borderId="2" xfId="32" applyNumberFormat="1" applyFont="1" applyFill="1" applyBorder="1" applyAlignment="1">
      <alignment horizontal="center" vertical="center" wrapText="1"/>
    </xf>
    <xf numFmtId="168" fontId="4" fillId="0" borderId="3" xfId="32" applyNumberFormat="1"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protection locked="0"/>
    </xf>
    <xf numFmtId="49" fontId="7" fillId="0" borderId="3"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hidden="1"/>
    </xf>
    <xf numFmtId="0" fontId="7" fillId="0" borderId="3" xfId="0" applyFont="1" applyFill="1" applyBorder="1" applyAlignment="1" applyProtection="1">
      <alignment horizontal="center" vertical="center" wrapText="1"/>
      <protection hidden="1"/>
    </xf>
    <xf numFmtId="1" fontId="7" fillId="0" borderId="2"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0" fontId="4" fillId="0" borderId="2" xfId="32" applyFont="1" applyFill="1" applyBorder="1" applyAlignment="1">
      <alignment horizontal="center" vertical="center" wrapText="1"/>
    </xf>
    <xf numFmtId="0" fontId="4" fillId="0" borderId="3" xfId="32" applyFont="1" applyFill="1" applyBorder="1" applyAlignment="1">
      <alignment horizontal="center" vertical="center" wrapText="1"/>
    </xf>
    <xf numFmtId="0" fontId="6" fillId="2" borderId="1" xfId="57" applyFont="1" applyFill="1" applyBorder="1" applyAlignment="1">
      <alignment horizontal="center" vertical="center" wrapText="1"/>
    </xf>
    <xf numFmtId="0" fontId="6" fillId="2" borderId="2" xfId="57" applyFont="1" applyFill="1" applyBorder="1" applyAlignment="1">
      <alignment horizontal="center" vertical="center" wrapText="1"/>
    </xf>
    <xf numFmtId="0" fontId="6" fillId="0" borderId="0" xfId="42" applyFont="1" applyFill="1" applyAlignment="1">
      <alignment horizontal="left" vertical="top" wrapText="1"/>
    </xf>
    <xf numFmtId="0" fontId="6" fillId="0" borderId="10" xfId="57" applyFont="1" applyFill="1" applyBorder="1" applyAlignment="1">
      <alignment horizontal="center" vertical="center" wrapText="1"/>
    </xf>
    <xf numFmtId="0" fontId="6" fillId="0" borderId="3" xfId="57" applyFont="1" applyFill="1" applyBorder="1" applyAlignment="1">
      <alignment horizontal="center" vertical="center" wrapText="1"/>
    </xf>
    <xf numFmtId="0" fontId="7" fillId="0" borderId="6" xfId="0" applyFont="1" applyFill="1" applyBorder="1" applyAlignment="1">
      <alignment horizontal="center" vertical="center" wrapText="1"/>
    </xf>
    <xf numFmtId="167" fontId="7" fillId="0" borderId="2" xfId="0" applyNumberFormat="1" applyFont="1" applyFill="1" applyBorder="1" applyAlignment="1">
      <alignment horizontal="center" vertical="center"/>
    </xf>
    <xf numFmtId="167" fontId="7" fillId="0" borderId="3" xfId="0" applyNumberFormat="1" applyFont="1" applyFill="1" applyBorder="1" applyAlignment="1">
      <alignment horizontal="center" vertical="center"/>
    </xf>
    <xf numFmtId="3" fontId="7" fillId="0" borderId="6" xfId="0" applyNumberFormat="1" applyFont="1" applyFill="1" applyBorder="1" applyAlignment="1">
      <alignment horizontal="center" vertical="center" wrapText="1"/>
    </xf>
    <xf numFmtId="167" fontId="7" fillId="0" borderId="6" xfId="0" applyNumberFormat="1" applyFont="1" applyFill="1" applyBorder="1" applyAlignment="1">
      <alignment horizontal="center" vertical="center"/>
    </xf>
    <xf numFmtId="0" fontId="7" fillId="0" borderId="9" xfId="42" applyFont="1" applyFill="1" applyBorder="1" applyAlignment="1">
      <alignment horizontal="center" vertical="center"/>
    </xf>
    <xf numFmtId="0" fontId="7" fillId="0" borderId="10" xfId="42" applyFont="1" applyFill="1" applyBorder="1" applyAlignment="1">
      <alignment horizontal="center" vertical="center"/>
    </xf>
    <xf numFmtId="0" fontId="7" fillId="0" borderId="8" xfId="42"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44" applyFont="1" applyFill="1" applyBorder="1" applyAlignment="1">
      <alignment horizontal="center" vertical="center" wrapText="1"/>
    </xf>
    <xf numFmtId="0" fontId="7" fillId="0" borderId="3" xfId="44" applyFont="1" applyFill="1" applyBorder="1" applyAlignment="1">
      <alignment horizontal="center" vertical="center" wrapText="1"/>
    </xf>
    <xf numFmtId="0" fontId="7" fillId="0" borderId="2" xfId="0" applyFont="1" applyBorder="1" applyAlignment="1">
      <alignment horizontal="justify" vertical="center"/>
    </xf>
    <xf numFmtId="0" fontId="7" fillId="0" borderId="3" xfId="0" applyFont="1" applyBorder="1" applyAlignment="1">
      <alignment horizontal="justify"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9" fontId="7" fillId="0" borderId="2" xfId="42" applyNumberFormat="1" applyFont="1" applyFill="1" applyBorder="1" applyAlignment="1">
      <alignment horizontal="center" vertical="center"/>
    </xf>
    <xf numFmtId="9" fontId="7" fillId="0" borderId="3" xfId="42" applyNumberFormat="1" applyFont="1" applyFill="1" applyBorder="1" applyAlignment="1">
      <alignment horizontal="center" vertical="center"/>
    </xf>
    <xf numFmtId="0" fontId="7" fillId="0" borderId="6" xfId="0" applyFont="1" applyFill="1" applyBorder="1" applyAlignment="1">
      <alignment horizontal="center" vertical="center"/>
    </xf>
    <xf numFmtId="2" fontId="7" fillId="0" borderId="2" xfId="0" applyNumberFormat="1" applyFont="1" applyFill="1" applyBorder="1" applyAlignment="1">
      <alignment horizontal="center" vertical="center"/>
    </xf>
    <xf numFmtId="2" fontId="7" fillId="0" borderId="6" xfId="0" applyNumberFormat="1" applyFont="1" applyFill="1" applyBorder="1" applyAlignment="1">
      <alignment horizontal="center" vertical="center"/>
    </xf>
    <xf numFmtId="2" fontId="7" fillId="0" borderId="3" xfId="0" applyNumberFormat="1" applyFont="1" applyFill="1" applyBorder="1" applyAlignment="1">
      <alignment horizontal="center" vertical="center"/>
    </xf>
    <xf numFmtId="10" fontId="7" fillId="0" borderId="6" xfId="0" applyNumberFormat="1" applyFont="1" applyFill="1" applyBorder="1" applyAlignment="1">
      <alignment horizontal="center" vertical="center"/>
    </xf>
    <xf numFmtId="10" fontId="7" fillId="0" borderId="6" xfId="0" applyNumberFormat="1" applyFont="1" applyBorder="1" applyAlignment="1">
      <alignment horizontal="center" vertical="center"/>
    </xf>
    <xf numFmtId="0" fontId="7" fillId="0" borderId="6" xfId="0" applyFont="1" applyBorder="1" applyAlignment="1">
      <alignment horizontal="center" vertical="center"/>
    </xf>
    <xf numFmtId="0" fontId="7" fillId="2" borderId="6" xfId="0" applyFont="1" applyFill="1" applyBorder="1" applyAlignment="1">
      <alignment horizontal="center" vertical="center"/>
    </xf>
    <xf numFmtId="0" fontId="7" fillId="0" borderId="2" xfId="0" applyFont="1" applyFill="1" applyBorder="1" applyAlignment="1">
      <alignment horizontal="justify" vertical="center"/>
    </xf>
    <xf numFmtId="0" fontId="7" fillId="0" borderId="6" xfId="0" applyFont="1" applyFill="1" applyBorder="1" applyAlignment="1">
      <alignment horizontal="justify" vertical="center"/>
    </xf>
    <xf numFmtId="0" fontId="7" fillId="0" borderId="3" xfId="0" applyFont="1" applyFill="1" applyBorder="1" applyAlignment="1">
      <alignment horizontal="justify" vertical="center"/>
    </xf>
    <xf numFmtId="3" fontId="7" fillId="0" borderId="2" xfId="0" applyNumberFormat="1" applyFont="1" applyFill="1" applyBorder="1" applyAlignment="1">
      <alignment horizontal="center" vertical="center"/>
    </xf>
    <xf numFmtId="3" fontId="7" fillId="0" borderId="6" xfId="0"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1" fontId="7" fillId="0" borderId="1" xfId="0" applyNumberFormat="1" applyFont="1" applyBorder="1" applyAlignment="1">
      <alignment horizontal="center" vertical="center"/>
    </xf>
    <xf numFmtId="1" fontId="7" fillId="0" borderId="2" xfId="0" applyNumberFormat="1" applyFont="1" applyBorder="1" applyAlignment="1">
      <alignment horizontal="center" vertical="center"/>
    </xf>
    <xf numFmtId="1" fontId="7" fillId="0" borderId="3" xfId="0" applyNumberFormat="1" applyFont="1" applyBorder="1" applyAlignment="1">
      <alignment horizontal="center" vertical="center"/>
    </xf>
    <xf numFmtId="0" fontId="7" fillId="0" borderId="2" xfId="0" applyNumberFormat="1" applyFont="1" applyFill="1" applyBorder="1" applyAlignment="1">
      <alignment horizontal="justify" vertical="center"/>
    </xf>
    <xf numFmtId="0" fontId="7" fillId="0" borderId="3" xfId="0" applyNumberFormat="1" applyFont="1" applyFill="1" applyBorder="1" applyAlignment="1">
      <alignment horizontal="justify" vertical="center"/>
    </xf>
    <xf numFmtId="0" fontId="7" fillId="0" borderId="2" xfId="42" applyFont="1" applyFill="1" applyBorder="1" applyAlignment="1">
      <alignment horizontal="center" vertical="center"/>
    </xf>
    <xf numFmtId="0" fontId="7" fillId="0" borderId="6" xfId="42" applyFont="1" applyFill="1" applyBorder="1" applyAlignment="1">
      <alignment horizontal="center" vertical="center"/>
    </xf>
    <xf numFmtId="0" fontId="7" fillId="0" borderId="3" xfId="42" applyFont="1" applyFill="1" applyBorder="1" applyAlignment="1">
      <alignment horizontal="center" vertical="center"/>
    </xf>
    <xf numFmtId="9" fontId="7" fillId="0" borderId="6" xfId="42" applyNumberFormat="1"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1" xfId="0" applyFont="1" applyFill="1" applyBorder="1" applyAlignment="1">
      <alignment horizontal="center" vertical="center" wrapText="1"/>
    </xf>
    <xf numFmtId="9" fontId="7" fillId="0" borderId="3" xfId="0" applyNumberFormat="1" applyFont="1" applyFill="1" applyBorder="1" applyAlignment="1" applyProtection="1">
      <alignment horizontal="center" vertical="center" wrapText="1"/>
      <protection hidden="1"/>
    </xf>
    <xf numFmtId="1" fontId="7" fillId="0" borderId="14" xfId="0" applyNumberFormat="1" applyFont="1" applyFill="1" applyBorder="1" applyAlignment="1">
      <alignment horizontal="center" vertical="center" wrapText="1"/>
    </xf>
    <xf numFmtId="1" fontId="7" fillId="0" borderId="15"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0" fontId="7" fillId="0" borderId="14" xfId="0" applyFont="1" applyFill="1" applyBorder="1" applyAlignment="1" applyProtection="1">
      <alignment horizontal="center" vertical="center" wrapText="1"/>
      <protection hidden="1"/>
    </xf>
    <xf numFmtId="0" fontId="7" fillId="0" borderId="15" xfId="0" applyFont="1" applyFill="1" applyBorder="1" applyAlignment="1" applyProtection="1">
      <alignment horizontal="center" vertical="center" wrapText="1"/>
      <protection hidden="1"/>
    </xf>
    <xf numFmtId="0" fontId="7" fillId="0" borderId="6" xfId="0" applyFont="1" applyBorder="1" applyAlignment="1">
      <alignment horizontal="center"/>
    </xf>
    <xf numFmtId="0" fontId="7" fillId="0" borderId="3" xfId="0" applyFont="1" applyBorder="1" applyAlignment="1">
      <alignment horizontal="center"/>
    </xf>
    <xf numFmtId="0" fontId="6" fillId="0" borderId="1" xfId="29" applyFont="1" applyFill="1" applyBorder="1" applyAlignment="1">
      <alignment horizontal="center" vertical="center" wrapText="1"/>
    </xf>
    <xf numFmtId="170" fontId="7" fillId="0" borderId="1" xfId="33" applyNumberFormat="1" applyFont="1" applyFill="1" applyBorder="1" applyAlignment="1">
      <alignment horizontal="center"/>
    </xf>
    <xf numFmtId="0" fontId="6" fillId="0" borderId="3" xfId="0" applyFont="1" applyFill="1" applyBorder="1"/>
    <xf numFmtId="168" fontId="6" fillId="0" borderId="2" xfId="32" applyNumberFormat="1" applyFont="1" applyFill="1" applyBorder="1" applyAlignment="1">
      <alignment horizontal="center" vertical="center" wrapText="1"/>
    </xf>
    <xf numFmtId="168" fontId="6" fillId="0" borderId="3" xfId="32" applyNumberFormat="1" applyFont="1" applyFill="1" applyBorder="1" applyAlignment="1">
      <alignment horizontal="center" vertical="center" wrapText="1"/>
    </xf>
    <xf numFmtId="0" fontId="7"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29" applyFont="1" applyFill="1" applyBorder="1" applyAlignment="1">
      <alignment horizontal="center"/>
    </xf>
    <xf numFmtId="168" fontId="6" fillId="0" borderId="1" xfId="0" applyNumberFormat="1" applyFont="1" applyFill="1" applyBorder="1" applyAlignment="1">
      <alignment horizontal="center" vertical="center" wrapText="1"/>
    </xf>
    <xf numFmtId="0" fontId="7" fillId="0" borderId="1" xfId="29" applyFont="1" applyFill="1" applyBorder="1" applyAlignment="1">
      <alignment horizontal="center"/>
    </xf>
    <xf numFmtId="0" fontId="7" fillId="0" borderId="1" xfId="58" applyFont="1" applyBorder="1" applyAlignment="1">
      <alignment horizontal="center"/>
    </xf>
    <xf numFmtId="170" fontId="6" fillId="0" borderId="9" xfId="57" applyNumberFormat="1" applyFont="1" applyFill="1" applyBorder="1" applyAlignment="1">
      <alignment horizontal="center" vertical="center" wrapText="1"/>
    </xf>
    <xf numFmtId="170" fontId="6" fillId="0" borderId="10" xfId="57" applyNumberFormat="1" applyFont="1" applyFill="1" applyBorder="1" applyAlignment="1">
      <alignment horizontal="center" vertical="center" wrapText="1"/>
    </xf>
    <xf numFmtId="170" fontId="6" fillId="0" borderId="8" xfId="57" applyNumberFormat="1" applyFont="1" applyFill="1" applyBorder="1" applyAlignment="1">
      <alignment horizontal="center" vertical="center" wrapText="1"/>
    </xf>
    <xf numFmtId="0" fontId="6" fillId="0" borderId="1" xfId="0" applyFont="1" applyFill="1" applyBorder="1" applyAlignment="1">
      <alignment horizontal="center"/>
    </xf>
    <xf numFmtId="10" fontId="7" fillId="0" borderId="2" xfId="29" applyNumberFormat="1" applyFont="1" applyFill="1" applyBorder="1" applyAlignment="1">
      <alignment horizontal="center" vertical="center" wrapText="1"/>
    </xf>
    <xf numFmtId="10" fontId="7" fillId="0" borderId="3" xfId="2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Fill="1" applyAlignment="1">
      <alignment horizontal="left" vertical="center" wrapText="1"/>
    </xf>
    <xf numFmtId="175" fontId="7" fillId="0" borderId="2" xfId="0" applyNumberFormat="1" applyFont="1" applyFill="1" applyBorder="1" applyAlignment="1">
      <alignment horizontal="center" vertical="center" wrapText="1"/>
    </xf>
    <xf numFmtId="175" fontId="7" fillId="0" borderId="3" xfId="0" applyNumberFormat="1" applyFont="1" applyFill="1" applyBorder="1" applyAlignment="1">
      <alignment horizontal="center" vertical="center" wrapText="1"/>
    </xf>
    <xf numFmtId="0" fontId="4" fillId="0" borderId="0" xfId="0" applyFont="1" applyFill="1" applyBorder="1" applyAlignment="1">
      <alignment horizontal="left"/>
    </xf>
    <xf numFmtId="0" fontId="4" fillId="0" borderId="15" xfId="0" applyFont="1" applyFill="1" applyBorder="1" applyAlignment="1">
      <alignment horizontal="left" vertical="center"/>
    </xf>
    <xf numFmtId="170" fontId="6" fillId="0" borderId="1" xfId="0" applyNumberFormat="1" applyFont="1" applyFill="1" applyBorder="1" applyAlignment="1">
      <alignment horizontal="right" vertical="center" wrapText="1"/>
    </xf>
    <xf numFmtId="168" fontId="6" fillId="0" borderId="6" xfId="0" applyNumberFormat="1" applyFont="1" applyFill="1" applyBorder="1" applyAlignment="1">
      <alignment horizontal="center" vertical="center" wrapText="1"/>
    </xf>
    <xf numFmtId="9" fontId="7" fillId="0" borderId="2" xfId="0" applyNumberFormat="1" applyFont="1" applyBorder="1" applyAlignment="1">
      <alignment horizontal="center" vertical="center"/>
    </xf>
    <xf numFmtId="9" fontId="7" fillId="0" borderId="3" xfId="0" applyNumberFormat="1" applyFont="1" applyBorder="1" applyAlignment="1">
      <alignment horizontal="center" vertical="center"/>
    </xf>
    <xf numFmtId="170" fontId="7" fillId="0" borderId="2" xfId="0" applyNumberFormat="1" applyFont="1" applyFill="1" applyBorder="1" applyAlignment="1">
      <alignment horizontal="center" vertical="center" wrapText="1"/>
    </xf>
    <xf numFmtId="170" fontId="7" fillId="0" borderId="3" xfId="0" applyNumberFormat="1" applyFont="1" applyFill="1" applyBorder="1" applyAlignment="1">
      <alignment horizontal="center" vertical="center" wrapText="1"/>
    </xf>
    <xf numFmtId="170" fontId="6" fillId="0" borderId="2" xfId="37" applyNumberFormat="1" applyFont="1" applyFill="1" applyBorder="1" applyAlignment="1">
      <alignment horizontal="center" vertical="center" wrapText="1"/>
    </xf>
    <xf numFmtId="170" fontId="6" fillId="0" borderId="3" xfId="37" applyNumberFormat="1" applyFont="1" applyFill="1" applyBorder="1" applyAlignment="1">
      <alignment horizontal="center" vertical="center" wrapText="1"/>
    </xf>
    <xf numFmtId="0" fontId="6" fillId="0" borderId="2" xfId="32" applyFont="1" applyFill="1" applyBorder="1" applyAlignment="1">
      <alignment horizontal="center" vertical="center" wrapText="1"/>
    </xf>
    <xf numFmtId="0" fontId="6" fillId="0" borderId="3" xfId="32" applyFont="1" applyFill="1" applyBorder="1" applyAlignment="1">
      <alignment horizontal="center" vertical="center" wrapText="1"/>
    </xf>
    <xf numFmtId="0" fontId="7" fillId="0" borderId="10" xfId="57" applyFont="1" applyFill="1" applyBorder="1" applyAlignment="1">
      <alignment horizontal="center" vertical="center" wrapText="1"/>
    </xf>
    <xf numFmtId="0" fontId="7" fillId="0" borderId="8" xfId="57" applyFont="1" applyFill="1" applyBorder="1" applyAlignment="1">
      <alignment horizontal="center" vertical="center" wrapText="1"/>
    </xf>
    <xf numFmtId="170" fontId="6" fillId="0" borderId="1" xfId="57" applyNumberFormat="1" applyFont="1" applyFill="1" applyBorder="1" applyAlignment="1">
      <alignment horizontal="right" vertical="center" wrapText="1"/>
    </xf>
    <xf numFmtId="0" fontId="7" fillId="0" borderId="15" xfId="0" applyFont="1" applyFill="1" applyBorder="1" applyAlignment="1">
      <alignment horizontal="left" vertical="center"/>
    </xf>
    <xf numFmtId="0" fontId="6" fillId="0" borderId="9" xfId="57" applyFont="1" applyFill="1" applyBorder="1" applyAlignment="1">
      <alignment horizontal="center"/>
    </xf>
    <xf numFmtId="0" fontId="6" fillId="0" borderId="10" xfId="57" applyFont="1" applyFill="1" applyBorder="1" applyAlignment="1">
      <alignment horizontal="center"/>
    </xf>
    <xf numFmtId="0" fontId="6" fillId="0" borderId="8" xfId="57" applyFont="1" applyFill="1" applyBorder="1" applyAlignment="1">
      <alignment horizontal="center"/>
    </xf>
    <xf numFmtId="3" fontId="6" fillId="0" borderId="2" xfId="0" applyNumberFormat="1" applyFont="1" applyFill="1" applyBorder="1" applyAlignment="1">
      <alignment horizontal="center" vertical="center" wrapText="1"/>
    </xf>
    <xf numFmtId="3" fontId="6" fillId="0" borderId="6" xfId="0" applyNumberFormat="1" applyFont="1" applyFill="1" applyBorder="1" applyAlignment="1">
      <alignment horizontal="center" vertical="center" wrapText="1"/>
    </xf>
    <xf numFmtId="3" fontId="6" fillId="0" borderId="3" xfId="0" applyNumberFormat="1" applyFont="1" applyFill="1" applyBorder="1" applyAlignment="1">
      <alignment horizontal="center" vertical="center" wrapText="1"/>
    </xf>
    <xf numFmtId="167" fontId="22" fillId="0" borderId="2" xfId="0" applyNumberFormat="1" applyFont="1" applyFill="1" applyBorder="1" applyAlignment="1">
      <alignment horizontal="center" vertical="center" wrapText="1"/>
    </xf>
    <xf numFmtId="167" fontId="22" fillId="0" borderId="6" xfId="0" applyNumberFormat="1" applyFont="1" applyFill="1" applyBorder="1" applyAlignment="1">
      <alignment horizontal="center" vertical="center" wrapText="1"/>
    </xf>
    <xf numFmtId="167" fontId="22" fillId="0" borderId="3"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1" xfId="33" applyFont="1" applyFill="1" applyBorder="1" applyAlignment="1">
      <alignment horizontal="center"/>
    </xf>
    <xf numFmtId="166" fontId="7" fillId="0" borderId="2" xfId="7" applyFont="1" applyFill="1" applyBorder="1" applyAlignment="1">
      <alignment horizontal="center" vertical="center" wrapText="1"/>
    </xf>
    <xf numFmtId="166" fontId="7" fillId="0" borderId="6" xfId="7" applyFont="1" applyFill="1" applyBorder="1" applyAlignment="1">
      <alignment horizontal="center" vertical="center" wrapText="1"/>
    </xf>
    <xf numFmtId="166" fontId="7" fillId="0" borderId="3" xfId="7" applyFont="1" applyFill="1" applyBorder="1" applyAlignment="1">
      <alignment horizontal="center" vertical="center" wrapText="1"/>
    </xf>
    <xf numFmtId="0" fontId="6" fillId="0" borderId="0" xfId="0" applyFont="1" applyFill="1" applyBorder="1" applyAlignment="1">
      <alignment horizontal="left"/>
    </xf>
    <xf numFmtId="179" fontId="6" fillId="0" borderId="2" xfId="32" applyNumberFormat="1" applyFont="1" applyFill="1" applyBorder="1" applyAlignment="1">
      <alignment horizontal="center" vertical="center" wrapText="1"/>
    </xf>
    <xf numFmtId="179" fontId="6" fillId="0" borderId="3" xfId="32" applyNumberFormat="1" applyFont="1" applyFill="1" applyBorder="1" applyAlignment="1">
      <alignment horizontal="center" vertical="center" wrapText="1"/>
    </xf>
    <xf numFmtId="3" fontId="6" fillId="0" borderId="2" xfId="32" applyNumberFormat="1" applyFont="1" applyFill="1" applyBorder="1" applyAlignment="1">
      <alignment horizontal="center" vertical="center" wrapText="1"/>
    </xf>
    <xf numFmtId="3" fontId="6" fillId="0" borderId="3" xfId="32" applyNumberFormat="1" applyFont="1" applyFill="1" applyBorder="1" applyAlignment="1">
      <alignment horizontal="center" vertical="center" wrapText="1"/>
    </xf>
    <xf numFmtId="169" fontId="7" fillId="0" borderId="2" xfId="0" applyNumberFormat="1" applyFont="1" applyFill="1" applyBorder="1" applyAlignment="1">
      <alignment horizontal="center" vertical="center" wrapText="1"/>
    </xf>
    <xf numFmtId="169" fontId="7" fillId="0" borderId="3" xfId="0"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170" fontId="6" fillId="0" borderId="2" xfId="0" applyNumberFormat="1" applyFont="1" applyFill="1" applyBorder="1" applyAlignment="1">
      <alignment horizontal="center" vertical="center" wrapText="1"/>
    </xf>
    <xf numFmtId="170" fontId="6" fillId="0" borderId="3"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0" fillId="0" borderId="3" xfId="0" applyBorder="1" applyAlignment="1">
      <alignment horizontal="left" wrapText="1"/>
    </xf>
    <xf numFmtId="3" fontId="7" fillId="0" borderId="2" xfId="60" applyNumberFormat="1" applyFont="1" applyFill="1" applyBorder="1" applyAlignment="1">
      <alignment horizontal="center" vertical="center" wrapText="1"/>
    </xf>
    <xf numFmtId="3" fontId="7" fillId="0" borderId="3" xfId="60" applyNumberFormat="1" applyFont="1" applyFill="1" applyBorder="1" applyAlignment="1">
      <alignment horizontal="center" vertical="center" wrapText="1"/>
    </xf>
    <xf numFmtId="3" fontId="7" fillId="0" borderId="2" xfId="60" applyNumberFormat="1" applyFont="1" applyFill="1" applyBorder="1" applyAlignment="1">
      <alignment horizontal="center" vertical="center"/>
    </xf>
    <xf numFmtId="3" fontId="7" fillId="0" borderId="3" xfId="60" applyNumberFormat="1" applyFont="1" applyFill="1" applyBorder="1" applyAlignment="1">
      <alignment horizontal="center" vertical="center"/>
    </xf>
    <xf numFmtId="170" fontId="7" fillId="0" borderId="6" xfId="0" applyNumberFormat="1" applyFont="1" applyFill="1" applyBorder="1" applyAlignment="1">
      <alignment horizontal="center" vertical="center" wrapText="1"/>
    </xf>
    <xf numFmtId="170" fontId="7" fillId="0" borderId="2" xfId="0" applyNumberFormat="1" applyFont="1" applyFill="1" applyBorder="1" applyAlignment="1">
      <alignment horizontal="center" vertical="center"/>
    </xf>
    <xf numFmtId="170" fontId="7" fillId="0" borderId="6" xfId="0" applyNumberFormat="1" applyFont="1" applyFill="1" applyBorder="1" applyAlignment="1">
      <alignment horizontal="center" vertical="center"/>
    </xf>
    <xf numFmtId="170" fontId="7" fillId="0" borderId="3" xfId="0" applyNumberFormat="1" applyFont="1" applyFill="1" applyBorder="1" applyAlignment="1">
      <alignment horizontal="center" vertical="center"/>
    </xf>
    <xf numFmtId="0" fontId="7" fillId="5" borderId="2" xfId="0" applyNumberFormat="1" applyFont="1" applyFill="1" applyBorder="1" applyAlignment="1">
      <alignment horizontal="center" vertical="center" wrapText="1"/>
    </xf>
    <xf numFmtId="0" fontId="7" fillId="5" borderId="6" xfId="0" applyNumberFormat="1" applyFont="1" applyFill="1" applyBorder="1" applyAlignment="1">
      <alignment horizontal="center" vertical="center" wrapText="1"/>
    </xf>
    <xf numFmtId="0" fontId="7" fillId="5" borderId="3" xfId="0" applyNumberFormat="1" applyFont="1" applyFill="1" applyBorder="1" applyAlignment="1">
      <alignment horizontal="center" vertical="center" wrapText="1"/>
    </xf>
    <xf numFmtId="168" fontId="7" fillId="0" borderId="2" xfId="0" applyNumberFormat="1" applyFont="1" applyFill="1" applyBorder="1" applyAlignment="1">
      <alignment horizontal="center" vertical="center" wrapText="1"/>
    </xf>
    <xf numFmtId="168" fontId="7" fillId="0" borderId="6" xfId="0" applyNumberFormat="1" applyFont="1" applyFill="1" applyBorder="1" applyAlignment="1">
      <alignment horizontal="center" vertical="center" wrapText="1"/>
    </xf>
    <xf numFmtId="168" fontId="7" fillId="0" borderId="3" xfId="0" applyNumberFormat="1"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3" xfId="0" applyFont="1" applyFill="1" applyBorder="1" applyAlignment="1">
      <alignment horizontal="left" vertical="center" wrapText="1"/>
    </xf>
    <xf numFmtId="4" fontId="7" fillId="0" borderId="2" xfId="0" applyNumberFormat="1" applyFont="1" applyFill="1" applyBorder="1" applyAlignment="1">
      <alignment horizontal="center" vertical="center" wrapText="1"/>
    </xf>
    <xf numFmtId="4" fontId="7" fillId="0" borderId="6" xfId="0" applyNumberFormat="1" applyFont="1" applyFill="1" applyBorder="1" applyAlignment="1">
      <alignment horizontal="center" vertical="center" wrapText="1"/>
    </xf>
    <xf numFmtId="4" fontId="7" fillId="0" borderId="3" xfId="0" applyNumberFormat="1" applyFont="1" applyFill="1" applyBorder="1" applyAlignment="1">
      <alignment horizontal="center" vertical="center" wrapText="1"/>
    </xf>
    <xf numFmtId="169" fontId="7" fillId="0" borderId="2" xfId="42" applyNumberFormat="1" applyFont="1" applyFill="1" applyBorder="1" applyAlignment="1">
      <alignment horizontal="center" vertical="center" wrapText="1"/>
    </xf>
    <xf numFmtId="169" fontId="7" fillId="0" borderId="6" xfId="42" applyNumberFormat="1" applyFont="1" applyFill="1" applyBorder="1" applyAlignment="1">
      <alignment horizontal="center" vertical="center" wrapText="1"/>
    </xf>
    <xf numFmtId="169" fontId="7" fillId="0" borderId="3" xfId="42" applyNumberFormat="1" applyFont="1" applyFill="1" applyBorder="1" applyAlignment="1">
      <alignment horizontal="center" vertical="center" wrapText="1"/>
    </xf>
    <xf numFmtId="176" fontId="7" fillId="0" borderId="2" xfId="6" applyNumberFormat="1" applyFont="1" applyFill="1" applyBorder="1" applyAlignment="1">
      <alignment horizontal="center" vertical="center" wrapText="1"/>
    </xf>
    <xf numFmtId="176" fontId="7" fillId="0" borderId="3" xfId="6" applyNumberFormat="1" applyFont="1" applyFill="1" applyBorder="1" applyAlignment="1">
      <alignment horizontal="center" vertical="center" wrapText="1"/>
    </xf>
    <xf numFmtId="9" fontId="7" fillId="0" borderId="2" xfId="51" applyFont="1" applyFill="1" applyBorder="1" applyAlignment="1">
      <alignment horizontal="center" vertical="center" wrapText="1"/>
    </xf>
    <xf numFmtId="9" fontId="7" fillId="0" borderId="3" xfId="51" applyFont="1" applyFill="1" applyBorder="1" applyAlignment="1">
      <alignment horizontal="center" vertical="center" wrapText="1"/>
    </xf>
    <xf numFmtId="3" fontId="7" fillId="0" borderId="2" xfId="33" applyNumberFormat="1" applyFont="1" applyFill="1" applyBorder="1" applyAlignment="1">
      <alignment horizontal="center" vertical="center" wrapText="1"/>
    </xf>
    <xf numFmtId="3" fontId="7" fillId="0" borderId="3" xfId="33" applyNumberFormat="1" applyFont="1" applyFill="1" applyBorder="1" applyAlignment="1">
      <alignment horizontal="center" vertical="center" wrapText="1"/>
    </xf>
    <xf numFmtId="167" fontId="7" fillId="0" borderId="2" xfId="29" applyNumberFormat="1" applyFont="1" applyFill="1" applyBorder="1" applyAlignment="1">
      <alignment horizontal="center" vertical="center" wrapText="1"/>
    </xf>
    <xf numFmtId="167" fontId="7" fillId="0" borderId="3" xfId="29"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xf>
    <xf numFmtId="0" fontId="7" fillId="0" borderId="2" xfId="42" applyFont="1" applyFill="1" applyBorder="1" applyAlignment="1">
      <alignment horizontal="center" vertical="center" wrapText="1"/>
    </xf>
    <xf numFmtId="0" fontId="7" fillId="0" borderId="3" xfId="42" applyFont="1" applyFill="1" applyBorder="1" applyAlignment="1">
      <alignment horizontal="center" vertical="center" wrapText="1"/>
    </xf>
    <xf numFmtId="4" fontId="7" fillId="0" borderId="2" xfId="42" applyNumberFormat="1" applyFont="1" applyFill="1" applyBorder="1" applyAlignment="1">
      <alignment horizontal="center" vertical="center" wrapText="1"/>
    </xf>
    <xf numFmtId="4" fontId="7" fillId="0" borderId="3" xfId="42" applyNumberFormat="1" applyFont="1" applyFill="1" applyBorder="1" applyAlignment="1">
      <alignment horizontal="center" vertical="center" wrapText="1"/>
    </xf>
    <xf numFmtId="2" fontId="7" fillId="0" borderId="2" xfId="42" applyNumberFormat="1" applyFont="1" applyFill="1" applyBorder="1" applyAlignment="1">
      <alignment horizontal="center" vertical="center" wrapText="1"/>
    </xf>
    <xf numFmtId="2" fontId="7" fillId="0" borderId="3" xfId="42" applyNumberFormat="1" applyFont="1" applyFill="1" applyBorder="1" applyAlignment="1">
      <alignment horizontal="center" vertical="center" wrapText="1"/>
    </xf>
    <xf numFmtId="0" fontId="6" fillId="0" borderId="1" xfId="64" applyFont="1" applyFill="1" applyBorder="1" applyAlignment="1">
      <alignment horizontal="center" vertical="center" wrapText="1"/>
    </xf>
    <xf numFmtId="0" fontId="6" fillId="0" borderId="1" xfId="65" applyFont="1" applyFill="1" applyBorder="1" applyAlignment="1">
      <alignment horizontal="center" vertical="center" wrapText="1"/>
    </xf>
    <xf numFmtId="0" fontId="6" fillId="0" borderId="2" xfId="64" applyFont="1" applyFill="1" applyBorder="1" applyAlignment="1">
      <alignment horizontal="center" vertical="center" wrapText="1"/>
    </xf>
    <xf numFmtId="0" fontId="6" fillId="0" borderId="9" xfId="64" applyFont="1" applyFill="1" applyBorder="1" applyAlignment="1">
      <alignment horizontal="center" vertical="center" wrapText="1"/>
    </xf>
    <xf numFmtId="0" fontId="6" fillId="0" borderId="8" xfId="64" applyFont="1" applyFill="1" applyBorder="1" applyAlignment="1">
      <alignment horizontal="center" vertical="center" wrapText="1"/>
    </xf>
    <xf numFmtId="170" fontId="6" fillId="0" borderId="1" xfId="64" applyNumberFormat="1" applyFont="1" applyFill="1" applyBorder="1" applyAlignment="1">
      <alignment horizontal="center" vertical="center" wrapText="1"/>
    </xf>
    <xf numFmtId="0" fontId="6" fillId="0" borderId="12" xfId="64" applyFont="1" applyFill="1" applyBorder="1" applyAlignment="1">
      <alignment horizontal="left" vertical="center" wrapText="1"/>
    </xf>
    <xf numFmtId="0" fontId="6" fillId="0" borderId="14" xfId="64" applyFont="1" applyFill="1" applyBorder="1" applyAlignment="1">
      <alignment horizontal="left" vertical="center" wrapText="1"/>
    </xf>
    <xf numFmtId="0" fontId="6" fillId="0" borderId="7" xfId="64" applyFont="1" applyFill="1" applyBorder="1" applyAlignment="1">
      <alignment horizontal="left" vertical="center" wrapText="1"/>
    </xf>
    <xf numFmtId="0" fontId="6" fillId="0" borderId="0" xfId="42" applyFont="1" applyFill="1" applyBorder="1" applyAlignment="1">
      <alignment horizontal="left" vertical="center" wrapText="1"/>
    </xf>
    <xf numFmtId="0" fontId="9" fillId="0" borderId="0" xfId="0" applyFont="1" applyFill="1" applyAlignment="1">
      <alignment horizontal="left" vertical="center" wrapText="1"/>
    </xf>
    <xf numFmtId="0" fontId="6" fillId="0" borderId="1" xfId="33" applyFont="1" applyFill="1" applyBorder="1" applyAlignment="1">
      <alignment horizontal="left" vertical="center" wrapText="1"/>
    </xf>
    <xf numFmtId="0" fontId="4" fillId="0" borderId="9" xfId="42" applyFont="1" applyFill="1" applyBorder="1" applyAlignment="1">
      <alignment horizontal="center"/>
    </xf>
    <xf numFmtId="0" fontId="4" fillId="0" borderId="10" xfId="42" applyFont="1" applyFill="1" applyBorder="1" applyAlignment="1">
      <alignment horizontal="center"/>
    </xf>
    <xf numFmtId="0" fontId="4" fillId="0" borderId="8" xfId="42" applyFont="1" applyFill="1" applyBorder="1" applyAlignment="1">
      <alignment horizontal="center"/>
    </xf>
    <xf numFmtId="0" fontId="6" fillId="0" borderId="11"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3" xfId="0" applyFont="1" applyFill="1" applyBorder="1" applyAlignment="1">
      <alignment horizontal="center" vertical="center"/>
    </xf>
    <xf numFmtId="0" fontId="7" fillId="0" borderId="9" xfId="42" applyFont="1" applyFill="1" applyBorder="1" applyAlignment="1">
      <alignment horizontal="center"/>
    </xf>
    <xf numFmtId="0" fontId="7" fillId="0" borderId="10" xfId="42" applyFont="1" applyFill="1" applyBorder="1" applyAlignment="1">
      <alignment horizontal="center"/>
    </xf>
    <xf numFmtId="0" fontId="7" fillId="0" borderId="8" xfId="42" applyFont="1" applyFill="1" applyBorder="1" applyAlignment="1">
      <alignment horizontal="center"/>
    </xf>
    <xf numFmtId="0" fontId="6" fillId="2" borderId="2" xfId="0" applyFont="1" applyFill="1" applyBorder="1" applyAlignment="1">
      <alignment horizontal="center"/>
    </xf>
    <xf numFmtId="0" fontId="6" fillId="2" borderId="6" xfId="0" applyFont="1" applyFill="1" applyBorder="1" applyAlignment="1">
      <alignment horizontal="center"/>
    </xf>
    <xf numFmtId="0" fontId="6" fillId="2" borderId="3" xfId="0" applyFont="1" applyFill="1" applyBorder="1" applyAlignment="1">
      <alignment horizontal="center"/>
    </xf>
    <xf numFmtId="4" fontId="6" fillId="0" borderId="2" xfId="0" applyNumberFormat="1" applyFont="1" applyFill="1" applyBorder="1" applyAlignment="1">
      <alignment horizontal="center" vertical="center" wrapText="1"/>
    </xf>
    <xf numFmtId="4" fontId="6" fillId="0" borderId="6" xfId="0" applyNumberFormat="1"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0" fontId="7" fillId="0" borderId="2" xfId="0" applyFont="1" applyFill="1" applyBorder="1" applyAlignment="1"/>
    <xf numFmtId="0" fontId="7" fillId="0" borderId="6" xfId="0" applyFont="1" applyFill="1" applyBorder="1" applyAlignment="1"/>
    <xf numFmtId="0" fontId="6" fillId="0" borderId="1" xfId="64" applyFont="1" applyFill="1" applyBorder="1" applyAlignment="1">
      <alignment vertical="center" wrapText="1"/>
    </xf>
    <xf numFmtId="168" fontId="6" fillId="0" borderId="1" xfId="64" applyNumberFormat="1" applyFont="1" applyFill="1" applyBorder="1" applyAlignment="1">
      <alignment horizontal="center" vertical="center" wrapText="1"/>
    </xf>
    <xf numFmtId="168" fontId="6" fillId="0" borderId="2" xfId="64" applyNumberFormat="1" applyFont="1" applyFill="1" applyBorder="1" applyAlignment="1">
      <alignment horizontal="center" vertical="center" wrapText="1"/>
    </xf>
    <xf numFmtId="0" fontId="7" fillId="0" borderId="1" xfId="42" applyFont="1" applyFill="1" applyBorder="1" applyAlignment="1">
      <alignment horizontal="center" vertical="center" wrapText="1"/>
    </xf>
    <xf numFmtId="167" fontId="7" fillId="4" borderId="2" xfId="0" applyNumberFormat="1" applyFont="1" applyFill="1" applyBorder="1" applyAlignment="1">
      <alignment horizontal="center" vertical="center" wrapText="1"/>
    </xf>
    <xf numFmtId="167" fontId="7" fillId="4" borderId="6" xfId="0" applyNumberFormat="1" applyFont="1" applyFill="1" applyBorder="1" applyAlignment="1">
      <alignment horizontal="center" vertical="center" wrapText="1"/>
    </xf>
    <xf numFmtId="167" fontId="7" fillId="4" borderId="3" xfId="0" applyNumberFormat="1" applyFont="1" applyFill="1" applyBorder="1" applyAlignment="1">
      <alignment horizontal="center" vertical="center" wrapText="1"/>
    </xf>
    <xf numFmtId="168" fontId="6" fillId="0" borderId="3" xfId="57" applyNumberFormat="1" applyFont="1" applyFill="1" applyBorder="1" applyAlignment="1">
      <alignment horizontal="center" vertical="center" wrapText="1"/>
    </xf>
    <xf numFmtId="0" fontId="7" fillId="0" borderId="15" xfId="0" applyFont="1" applyFill="1" applyBorder="1" applyAlignment="1">
      <alignment horizontal="center"/>
    </xf>
    <xf numFmtId="0" fontId="7" fillId="0" borderId="13" xfId="0" applyFont="1" applyFill="1" applyBorder="1" applyAlignment="1">
      <alignment horizontal="center"/>
    </xf>
    <xf numFmtId="9" fontId="7" fillId="0" borderId="2" xfId="42" applyNumberFormat="1" applyFont="1" applyFill="1" applyBorder="1" applyAlignment="1" applyProtection="1">
      <alignment horizontal="center" vertical="center" wrapText="1"/>
      <protection hidden="1"/>
    </xf>
    <xf numFmtId="9" fontId="7" fillId="0" borderId="3" xfId="42" applyNumberFormat="1" applyFont="1" applyFill="1" applyBorder="1" applyAlignment="1" applyProtection="1">
      <alignment horizontal="center" vertical="center" wrapText="1"/>
      <protection hidden="1"/>
    </xf>
    <xf numFmtId="0" fontId="7" fillId="0" borderId="2" xfId="0" applyNumberFormat="1" applyFont="1" applyFill="1" applyBorder="1" applyAlignment="1">
      <alignment horizontal="center" vertical="center"/>
    </xf>
    <xf numFmtId="0" fontId="6" fillId="2" borderId="29" xfId="0" applyFont="1" applyFill="1" applyBorder="1" applyAlignment="1">
      <alignment horizontal="center"/>
    </xf>
    <xf numFmtId="0" fontId="7" fillId="2" borderId="6" xfId="0" applyFont="1" applyFill="1" applyBorder="1" applyAlignment="1">
      <alignment horizontal="center"/>
    </xf>
    <xf numFmtId="4" fontId="6" fillId="0" borderId="19"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1" xfId="0" applyFont="1" applyFill="1" applyBorder="1" applyAlignment="1"/>
    <xf numFmtId="180" fontId="7" fillId="0" borderId="1" xfId="56" applyNumberFormat="1" applyFont="1" applyBorder="1" applyAlignment="1">
      <alignment vertical="center"/>
    </xf>
    <xf numFmtId="167" fontId="6" fillId="4" borderId="2" xfId="0" applyNumberFormat="1" applyFont="1" applyFill="1" applyBorder="1" applyAlignment="1">
      <alignment horizontal="center" vertical="center" wrapText="1"/>
    </xf>
    <xf numFmtId="167" fontId="6" fillId="4" borderId="6" xfId="0" applyNumberFormat="1" applyFont="1" applyFill="1" applyBorder="1" applyAlignment="1">
      <alignment horizontal="center" vertical="center" wrapText="1"/>
    </xf>
    <xf numFmtId="167" fontId="6" fillId="4" borderId="3" xfId="0" applyNumberFormat="1" applyFont="1" applyFill="1" applyBorder="1" applyAlignment="1">
      <alignment horizontal="center" vertical="center" wrapText="1"/>
    </xf>
    <xf numFmtId="166" fontId="7" fillId="4" borderId="2" xfId="7" applyFont="1" applyFill="1" applyBorder="1" applyAlignment="1">
      <alignment horizontal="center" vertical="center" wrapText="1"/>
    </xf>
    <xf numFmtId="166" fontId="7" fillId="4" borderId="6" xfId="7" applyFont="1" applyFill="1" applyBorder="1" applyAlignment="1">
      <alignment horizontal="center" vertical="center" wrapText="1"/>
    </xf>
    <xf numFmtId="166" fontId="7" fillId="4" borderId="3" xfId="7" applyFont="1" applyFill="1" applyBorder="1" applyAlignment="1">
      <alignment horizontal="center" vertical="center" wrapText="1"/>
    </xf>
    <xf numFmtId="3" fontId="7" fillId="4" borderId="2" xfId="0" applyNumberFormat="1" applyFont="1" applyFill="1" applyBorder="1" applyAlignment="1">
      <alignment horizontal="center" vertical="center" wrapText="1"/>
    </xf>
    <xf numFmtId="3"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166" fontId="7" fillId="0" borderId="2" xfId="7" applyFont="1" applyFill="1" applyBorder="1" applyAlignment="1">
      <alignment horizontal="center" vertical="center"/>
    </xf>
    <xf numFmtId="166" fontId="7" fillId="0" borderId="3" xfId="7" applyFont="1" applyFill="1" applyBorder="1" applyAlignment="1">
      <alignment horizontal="center" vertical="center"/>
    </xf>
    <xf numFmtId="0" fontId="7" fillId="2" borderId="7" xfId="42" applyFont="1" applyFill="1" applyBorder="1" applyAlignment="1">
      <alignment horizontal="center" vertical="center" wrapText="1"/>
    </xf>
    <xf numFmtId="0" fontId="7" fillId="2" borderId="34" xfId="42" applyFont="1" applyFill="1" applyBorder="1" applyAlignment="1">
      <alignment horizontal="center" vertical="center" wrapText="1"/>
    </xf>
    <xf numFmtId="0" fontId="7" fillId="2" borderId="13" xfId="42"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9" fontId="7" fillId="0" borderId="1" xfId="51" applyFont="1" applyFill="1" applyBorder="1" applyAlignment="1">
      <alignment horizontal="center" vertical="center"/>
    </xf>
    <xf numFmtId="0" fontId="36" fillId="0" borderId="1" xfId="0" applyFont="1" applyFill="1" applyBorder="1" applyAlignment="1">
      <alignment horizontal="center" vertical="center" wrapText="1"/>
    </xf>
    <xf numFmtId="2" fontId="7" fillId="0" borderId="1" xfId="42" applyNumberFormat="1" applyFont="1" applyFill="1" applyBorder="1" applyAlignment="1">
      <alignment horizontal="center" vertical="center" wrapText="1"/>
    </xf>
    <xf numFmtId="0" fontId="7" fillId="0" borderId="2" xfId="0" applyFont="1" applyFill="1" applyBorder="1" applyAlignment="1">
      <alignment horizontal="center"/>
    </xf>
    <xf numFmtId="0" fontId="7" fillId="0" borderId="6" xfId="0" applyFont="1" applyFill="1" applyBorder="1" applyAlignment="1">
      <alignment horizontal="center"/>
    </xf>
    <xf numFmtId="0" fontId="7" fillId="0" borderId="3" xfId="0" applyFont="1" applyFill="1" applyBorder="1" applyAlignment="1">
      <alignment horizontal="center"/>
    </xf>
    <xf numFmtId="167" fontId="30" fillId="0" borderId="0" xfId="42" applyNumberFormat="1" applyFont="1" applyBorder="1" applyAlignment="1">
      <alignment horizontal="center"/>
    </xf>
    <xf numFmtId="0" fontId="31" fillId="0" borderId="0" xfId="42" applyFont="1" applyAlignment="1">
      <alignment horizontal="left" wrapText="1"/>
    </xf>
    <xf numFmtId="0" fontId="30" fillId="0" borderId="1" xfId="42" applyFont="1" applyBorder="1" applyAlignment="1">
      <alignment horizontal="center" vertical="center" wrapText="1"/>
    </xf>
    <xf numFmtId="167" fontId="30" fillId="0" borderId="1" xfId="42" applyNumberFormat="1" applyFont="1" applyBorder="1" applyAlignment="1">
      <alignment horizontal="center"/>
    </xf>
    <xf numFmtId="0" fontId="4" fillId="0" borderId="1" xfId="38" applyFont="1" applyFill="1" applyBorder="1" applyAlignment="1">
      <alignment horizontal="center" vertical="center" wrapText="1"/>
    </xf>
  </cellXfs>
  <cellStyles count="66">
    <cellStyle name="Hipervínculo" xfId="55" builtinId="8"/>
    <cellStyle name="Millares" xfId="56" builtinId="3"/>
    <cellStyle name="Millares 2" xfId="1"/>
    <cellStyle name="Millares 2 2" xfId="2"/>
    <cellStyle name="Millares 3" xfId="3"/>
    <cellStyle name="Millares 4" xfId="4"/>
    <cellStyle name="Millares 5" xfId="5"/>
    <cellStyle name="Millares 6" xfId="6"/>
    <cellStyle name="Millares 7" xfId="60"/>
    <cellStyle name="Moneda" xfId="7" builtinId="4"/>
    <cellStyle name="Moneda 10" xfId="8"/>
    <cellStyle name="Moneda 10 2" xfId="9"/>
    <cellStyle name="Moneda 10 3" xfId="10"/>
    <cellStyle name="Moneda 11" xfId="11"/>
    <cellStyle name="Moneda 12" xfId="12"/>
    <cellStyle name="Moneda 13" xfId="13"/>
    <cellStyle name="Moneda 14" xfId="14"/>
    <cellStyle name="Moneda 15" xfId="15"/>
    <cellStyle name="Moneda 16" xfId="16"/>
    <cellStyle name="Moneda 17" xfId="17"/>
    <cellStyle name="Moneda 2" xfId="18"/>
    <cellStyle name="Moneda 2 2" xfId="19"/>
    <cellStyle name="Moneda 3" xfId="20"/>
    <cellStyle name="Moneda 4" xfId="21"/>
    <cellStyle name="Moneda 4 2" xfId="22"/>
    <cellStyle name="Moneda 4 3" xfId="23"/>
    <cellStyle name="Moneda 5" xfId="24"/>
    <cellStyle name="Moneda 6" xfId="25"/>
    <cellStyle name="Moneda 7" xfId="26"/>
    <cellStyle name="Moneda 8" xfId="27"/>
    <cellStyle name="Moneda 9" xfId="28"/>
    <cellStyle name="Normal" xfId="0" builtinId="0"/>
    <cellStyle name="Normal 2" xfId="29"/>
    <cellStyle name="Normal 2 2" xfId="30"/>
    <cellStyle name="Normal 2 3" xfId="31"/>
    <cellStyle name="Normal 2 4" xfId="32"/>
    <cellStyle name="Normal 2 4 2" xfId="33"/>
    <cellStyle name="Normal 2 4 2 2" xfId="64"/>
    <cellStyle name="Normal 2 4 3" xfId="57"/>
    <cellStyle name="Normal 2 5" xfId="34"/>
    <cellStyle name="Normal 2 5 2" xfId="35"/>
    <cellStyle name="Normal 2 5 3" xfId="36"/>
    <cellStyle name="Normal 2 5 3 2" xfId="62"/>
    <cellStyle name="Normal 2 5 4" xfId="37"/>
    <cellStyle name="Normal 2 5 4 2" xfId="38"/>
    <cellStyle name="Normal 2 5 4 2 2" xfId="65"/>
    <cellStyle name="Normal 2 5 4 3" xfId="58"/>
    <cellStyle name="Normal 2 5 5" xfId="39"/>
    <cellStyle name="Normal 2 6" xfId="40"/>
    <cellStyle name="Normal 2 6 2" xfId="61"/>
    <cellStyle name="Normal 2 7" xfId="41"/>
    <cellStyle name="Normal 2 8" xfId="42"/>
    <cellStyle name="Normal 3" xfId="43"/>
    <cellStyle name="Normal 3 2" xfId="44"/>
    <cellStyle name="Normal 3 2 2" xfId="45"/>
    <cellStyle name="Normal 3 2 3" xfId="59"/>
    <cellStyle name="Normal 4" xfId="46"/>
    <cellStyle name="Normal 5" xfId="47"/>
    <cellStyle name="Normal 5 2" xfId="48"/>
    <cellStyle name="Normal 6" xfId="49"/>
    <cellStyle name="Normal 7" xfId="50"/>
    <cellStyle name="Normal 8" xfId="63"/>
    <cellStyle name="Porcentual" xfId="51" builtinId="5"/>
    <cellStyle name="Porcentual 2" xfId="52"/>
    <cellStyle name="Porcentual 2 2" xfId="53"/>
    <cellStyle name="Porcentual 3" xfId="5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oopp@turbo.gov.co" TargetMode="External"/><Relationship Id="rId3" Type="http://schemas.openxmlformats.org/officeDocument/2006/relationships/hyperlink" Target="mailto:fovis@turbo.gov.co" TargetMode="External"/><Relationship Id="rId7" Type="http://schemas.openxmlformats.org/officeDocument/2006/relationships/hyperlink" Target="mailto:alcalde@turbo.gov.co" TargetMode="External"/><Relationship Id="rId2" Type="http://schemas.openxmlformats.org/officeDocument/2006/relationships/hyperlink" Target="mailto:gobierno@turbo.gov.co" TargetMode="External"/><Relationship Id="rId1" Type="http://schemas.openxmlformats.org/officeDocument/2006/relationships/hyperlink" Target="mailto:sem@turboeducado.gov.co" TargetMode="External"/><Relationship Id="rId6" Type="http://schemas.openxmlformats.org/officeDocument/2006/relationships/hyperlink" Target="mailto:agricultura@turbo.gov.co" TargetMode="External"/><Relationship Id="rId11" Type="http://schemas.openxmlformats.org/officeDocument/2006/relationships/printerSettings" Target="../printerSettings/printerSettings1.bin"/><Relationship Id="rId5" Type="http://schemas.openxmlformats.org/officeDocument/2006/relationships/hyperlink" Target="mailto:transito@turbo.gov.co," TargetMode="External"/><Relationship Id="rId10" Type="http://schemas.openxmlformats.org/officeDocument/2006/relationships/hyperlink" Target="mailto:turbdl@edatel.net.co" TargetMode="External"/><Relationship Id="rId4" Type="http://schemas.openxmlformats.org/officeDocument/2006/relationships/hyperlink" Target="mailto:hacienda@turbo.gov.co," TargetMode="External"/><Relationship Id="rId9" Type="http://schemas.openxmlformats.org/officeDocument/2006/relationships/hyperlink" Target="mailto:planeacion@turbo.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E15"/>
  <sheetViews>
    <sheetView tabSelected="1" workbookViewId="0">
      <selection activeCell="A24" sqref="A24"/>
    </sheetView>
  </sheetViews>
  <sheetFormatPr baseColWidth="10" defaultRowHeight="20.25"/>
  <cols>
    <col min="1" max="1" width="37.140625" style="146" customWidth="1"/>
    <col min="2" max="3" width="38.7109375" style="144" customWidth="1"/>
    <col min="4" max="4" width="36.140625" style="144" customWidth="1"/>
    <col min="5" max="5" width="33.7109375" style="146" customWidth="1"/>
    <col min="6" max="16384" width="11.42578125" style="144"/>
  </cols>
  <sheetData>
    <row r="2" spans="1:5" ht="60.75" customHeight="1">
      <c r="A2" s="1099" t="s">
        <v>104</v>
      </c>
      <c r="B2" s="1099"/>
      <c r="C2" s="1099"/>
    </row>
    <row r="4" spans="1:5">
      <c r="A4" s="147" t="s">
        <v>87</v>
      </c>
      <c r="B4" s="145" t="s">
        <v>8</v>
      </c>
      <c r="C4" s="145" t="s">
        <v>99</v>
      </c>
      <c r="D4" s="145" t="s">
        <v>88</v>
      </c>
      <c r="E4" s="342" t="s">
        <v>9</v>
      </c>
    </row>
    <row r="5" spans="1:5">
      <c r="A5" s="148"/>
      <c r="B5" s="149" t="s">
        <v>1064</v>
      </c>
      <c r="C5" s="149" t="s">
        <v>1065</v>
      </c>
      <c r="D5" s="150" t="s">
        <v>77</v>
      </c>
      <c r="E5" s="147"/>
    </row>
    <row r="6" spans="1:5">
      <c r="A6" s="148" t="s">
        <v>89</v>
      </c>
      <c r="B6" s="149" t="s">
        <v>1066</v>
      </c>
      <c r="C6" s="148" t="s">
        <v>1079</v>
      </c>
      <c r="D6" s="150" t="s">
        <v>78</v>
      </c>
      <c r="E6" s="147"/>
    </row>
    <row r="7" spans="1:5">
      <c r="A7" s="148" t="s">
        <v>90</v>
      </c>
      <c r="B7" s="149" t="s">
        <v>1067</v>
      </c>
      <c r="C7" s="148" t="s">
        <v>100</v>
      </c>
      <c r="D7" s="150" t="s">
        <v>79</v>
      </c>
      <c r="E7" s="147"/>
    </row>
    <row r="8" spans="1:5">
      <c r="A8" s="148" t="s">
        <v>91</v>
      </c>
      <c r="B8" s="149" t="s">
        <v>1068</v>
      </c>
      <c r="C8" s="148" t="s">
        <v>101</v>
      </c>
      <c r="D8" s="150" t="s">
        <v>80</v>
      </c>
      <c r="E8" s="147"/>
    </row>
    <row r="9" spans="1:5">
      <c r="A9" s="148" t="s">
        <v>92</v>
      </c>
      <c r="B9" s="149" t="s">
        <v>1069</v>
      </c>
      <c r="C9" s="148" t="s">
        <v>1080</v>
      </c>
      <c r="D9" s="150" t="s">
        <v>86</v>
      </c>
      <c r="E9" s="147"/>
    </row>
    <row r="10" spans="1:5">
      <c r="A10" s="148" t="s">
        <v>93</v>
      </c>
      <c r="B10" s="149" t="s">
        <v>1070</v>
      </c>
      <c r="C10" s="148" t="s">
        <v>102</v>
      </c>
      <c r="D10" s="150" t="s">
        <v>81</v>
      </c>
      <c r="E10" s="147"/>
    </row>
    <row r="11" spans="1:5" ht="40.5">
      <c r="A11" s="148" t="s">
        <v>94</v>
      </c>
      <c r="B11" s="149" t="s">
        <v>1071</v>
      </c>
      <c r="C11" s="148" t="s">
        <v>1077</v>
      </c>
      <c r="D11" s="150" t="s">
        <v>82</v>
      </c>
      <c r="E11" s="147"/>
    </row>
    <row r="12" spans="1:5">
      <c r="A12" s="148" t="s">
        <v>95</v>
      </c>
      <c r="B12" s="149" t="s">
        <v>1072</v>
      </c>
      <c r="C12" s="148" t="s">
        <v>103</v>
      </c>
      <c r="D12" s="150" t="s">
        <v>83</v>
      </c>
      <c r="E12" s="147"/>
    </row>
    <row r="13" spans="1:5" ht="40.5">
      <c r="A13" s="148" t="s">
        <v>96</v>
      </c>
      <c r="B13" s="149" t="s">
        <v>1073</v>
      </c>
      <c r="C13" s="148" t="s">
        <v>1078</v>
      </c>
      <c r="D13" s="150" t="s">
        <v>84</v>
      </c>
      <c r="E13" s="147"/>
    </row>
    <row r="14" spans="1:5">
      <c r="A14" s="148" t="s">
        <v>97</v>
      </c>
      <c r="B14" s="149" t="s">
        <v>1074</v>
      </c>
      <c r="C14" s="148" t="s">
        <v>1076</v>
      </c>
      <c r="D14" s="150" t="s">
        <v>85</v>
      </c>
      <c r="E14" s="147"/>
    </row>
    <row r="15" spans="1:5" ht="40.5">
      <c r="A15" s="148" t="s">
        <v>98</v>
      </c>
      <c r="B15" s="149" t="s">
        <v>1075</v>
      </c>
      <c r="C15" s="148" t="s">
        <v>1076</v>
      </c>
      <c r="D15" s="150"/>
      <c r="E15" s="147" t="s">
        <v>250</v>
      </c>
    </row>
  </sheetData>
  <mergeCells count="1">
    <mergeCell ref="A2:C2"/>
  </mergeCells>
  <hyperlinks>
    <hyperlink ref="D8" r:id="rId1"/>
    <hyperlink ref="D13" r:id="rId2"/>
    <hyperlink ref="D14" r:id="rId3"/>
    <hyperlink ref="D7" r:id="rId4"/>
    <hyperlink ref="D12" r:id="rId5"/>
    <hyperlink ref="D11" r:id="rId6"/>
    <hyperlink ref="D5" r:id="rId7"/>
    <hyperlink ref="D10" r:id="rId8"/>
    <hyperlink ref="D6" r:id="rId9"/>
    <hyperlink ref="D9" r:id="rId10"/>
  </hyperlinks>
  <pageMargins left="0.7" right="0.7" top="0.75" bottom="0.75" header="0.3" footer="0.3"/>
  <pageSetup orientation="portrait" verticalDpi="0" r:id="rId11"/>
</worksheet>
</file>

<file path=xl/worksheets/sheet2.xml><?xml version="1.0" encoding="utf-8"?>
<worksheet xmlns="http://schemas.openxmlformats.org/spreadsheetml/2006/main" xmlns:r="http://schemas.openxmlformats.org/officeDocument/2006/relationships">
  <sheetPr codeName="Hoja1"/>
  <dimension ref="A1:AD37"/>
  <sheetViews>
    <sheetView workbookViewId="0">
      <selection activeCell="A19" sqref="A16:A19"/>
    </sheetView>
  </sheetViews>
  <sheetFormatPr baseColWidth="10" defaultRowHeight="12"/>
  <cols>
    <col min="1" max="1" width="11.42578125" style="20"/>
    <col min="2" max="2" width="14.28515625" style="20" customWidth="1"/>
    <col min="3" max="3" width="13.28515625" style="20" customWidth="1"/>
    <col min="4" max="4" width="13.42578125" style="20" customWidth="1"/>
    <col min="5" max="5" width="14" style="20" customWidth="1"/>
    <col min="6" max="7" width="11.42578125" style="20"/>
    <col min="8" max="8" width="16.85546875" style="20" customWidth="1"/>
    <col min="9" max="9" width="12.7109375" style="20" customWidth="1"/>
    <col min="10" max="10" width="15.5703125" style="20" customWidth="1"/>
    <col min="11" max="15" width="11.42578125" style="20"/>
    <col min="16" max="16" width="12.7109375" style="52" bestFit="1" customWidth="1"/>
    <col min="17" max="17" width="11.7109375" style="52" bestFit="1" customWidth="1"/>
    <col min="18" max="19" width="11.5703125" style="52" bestFit="1" customWidth="1"/>
    <col min="20" max="20" width="16.7109375" style="52" customWidth="1"/>
    <col min="21" max="21" width="12.7109375" style="52" bestFit="1" customWidth="1"/>
    <col min="22" max="23" width="13.5703125" style="20" customWidth="1"/>
    <col min="24" max="24" width="12.28515625" style="20" customWidth="1"/>
    <col min="25" max="25" width="16.85546875" style="52" customWidth="1"/>
    <col min="26" max="26" width="18.42578125" style="52" customWidth="1"/>
    <col min="27" max="27" width="15.7109375" style="20" customWidth="1"/>
    <col min="28" max="28" width="14.5703125" style="20" customWidth="1"/>
    <col min="29" max="29" width="13.5703125" style="20" customWidth="1"/>
    <col min="30" max="30" width="14.7109375" style="20" customWidth="1"/>
    <col min="31" max="16384" width="11.42578125" style="20"/>
  </cols>
  <sheetData>
    <row r="1" spans="1:30" s="23" customFormat="1">
      <c r="P1" s="51"/>
      <c r="Q1" s="51"/>
      <c r="R1" s="51"/>
      <c r="S1" s="51"/>
      <c r="T1" s="51"/>
      <c r="U1" s="51"/>
      <c r="Y1" s="51"/>
      <c r="Z1" s="51"/>
    </row>
    <row r="2" spans="1:30" s="478" customFormat="1" ht="15.75">
      <c r="A2" s="1140" t="s">
        <v>525</v>
      </c>
      <c r="B2" s="1140"/>
      <c r="C2" s="1140"/>
      <c r="D2" s="1140"/>
      <c r="E2" s="1140"/>
      <c r="F2" s="1140"/>
      <c r="G2" s="1140"/>
      <c r="H2" s="1140"/>
      <c r="I2" s="1140"/>
      <c r="J2" s="1140"/>
      <c r="K2" s="1140"/>
      <c r="L2" s="1140"/>
      <c r="M2" s="1140"/>
      <c r="N2" s="1140"/>
      <c r="O2" s="1140"/>
      <c r="P2" s="1140"/>
      <c r="Q2" s="1140"/>
      <c r="R2" s="1140"/>
      <c r="S2" s="1140"/>
      <c r="T2" s="1140"/>
      <c r="U2" s="1140"/>
      <c r="Y2" s="479"/>
      <c r="Z2" s="479"/>
    </row>
    <row r="3" spans="1:30" s="47" customFormat="1" ht="12.75">
      <c r="A3" s="1141"/>
      <c r="B3" s="1142"/>
      <c r="C3" s="1142"/>
      <c r="D3" s="1142"/>
      <c r="E3" s="1142"/>
      <c r="F3" s="1142"/>
      <c r="G3" s="1142"/>
      <c r="H3" s="1142"/>
      <c r="I3" s="1142"/>
      <c r="J3" s="1142"/>
      <c r="K3" s="1142"/>
      <c r="L3" s="1142"/>
      <c r="M3" s="1142"/>
      <c r="N3" s="1142"/>
      <c r="O3" s="1142"/>
      <c r="P3" s="1142"/>
      <c r="Q3" s="1142"/>
      <c r="R3" s="1142"/>
      <c r="S3" s="1142"/>
      <c r="T3" s="1142"/>
      <c r="U3" s="1142"/>
      <c r="Y3" s="72"/>
      <c r="Z3" s="72"/>
    </row>
    <row r="4" spans="1:30" s="47" customFormat="1" ht="12.75">
      <c r="A4" s="127"/>
      <c r="B4" s="108"/>
      <c r="C4" s="128"/>
      <c r="D4" s="128"/>
      <c r="E4" s="108"/>
      <c r="F4" s="128"/>
      <c r="G4" s="128"/>
      <c r="H4" s="128"/>
      <c r="I4" s="128"/>
      <c r="J4" s="128"/>
      <c r="K4" s="128"/>
      <c r="L4" s="128"/>
      <c r="M4" s="128"/>
      <c r="N4" s="128"/>
      <c r="O4" s="128"/>
      <c r="P4" s="117"/>
      <c r="Q4" s="117"/>
      <c r="R4" s="117"/>
      <c r="S4" s="117"/>
      <c r="T4" s="117"/>
      <c r="U4" s="117"/>
      <c r="Y4" s="72"/>
      <c r="Z4" s="72"/>
    </row>
    <row r="5" spans="1:30" s="47" customFormat="1" ht="12.75">
      <c r="A5" s="1143" t="s">
        <v>48</v>
      </c>
      <c r="B5" s="1143"/>
      <c r="C5" s="1143"/>
      <c r="D5" s="1143"/>
      <c r="E5" s="1143"/>
      <c r="F5" s="1143"/>
      <c r="G5" s="1143"/>
      <c r="H5" s="1143"/>
      <c r="I5" s="1143"/>
      <c r="J5" s="1143"/>
      <c r="K5" s="1143"/>
      <c r="L5" s="1143"/>
      <c r="M5" s="1143"/>
      <c r="N5" s="1143"/>
      <c r="O5" s="1143"/>
      <c r="P5" s="1143"/>
      <c r="Q5" s="1143"/>
      <c r="R5" s="1143"/>
      <c r="S5" s="1143"/>
      <c r="T5" s="1143"/>
      <c r="U5" s="1143"/>
      <c r="Y5" s="72"/>
      <c r="Z5" s="72"/>
    </row>
    <row r="6" spans="1:30" s="47" customFormat="1" ht="12.75">
      <c r="A6" s="1144" t="s">
        <v>49</v>
      </c>
      <c r="B6" s="1144"/>
      <c r="C6" s="1144"/>
      <c r="D6" s="1144"/>
      <c r="E6" s="1144"/>
      <c r="F6" s="1144"/>
      <c r="G6" s="1144"/>
      <c r="H6" s="1144"/>
      <c r="I6" s="1144"/>
      <c r="J6" s="1144"/>
      <c r="K6" s="1144"/>
      <c r="L6" s="1144"/>
      <c r="M6" s="129"/>
      <c r="N6" s="129"/>
      <c r="O6" s="129"/>
      <c r="P6" s="118"/>
      <c r="Q6" s="118"/>
      <c r="R6" s="118"/>
      <c r="S6" s="118"/>
      <c r="T6" s="118"/>
      <c r="U6" s="118"/>
      <c r="Y6" s="72"/>
      <c r="Z6" s="72"/>
    </row>
    <row r="7" spans="1:30" s="47" customFormat="1" ht="12.75">
      <c r="A7" s="1144"/>
      <c r="B7" s="1144"/>
      <c r="C7" s="1144"/>
      <c r="D7" s="1144"/>
      <c r="E7" s="1144"/>
      <c r="F7" s="1144"/>
      <c r="G7" s="1144"/>
      <c r="H7" s="1144"/>
      <c r="I7" s="1144"/>
      <c r="J7" s="1144"/>
      <c r="K7" s="1144"/>
      <c r="L7" s="1144"/>
      <c r="M7" s="129"/>
      <c r="N7" s="129"/>
      <c r="O7" s="129"/>
      <c r="P7" s="118"/>
      <c r="Q7" s="118"/>
      <c r="R7" s="118"/>
      <c r="S7" s="118"/>
      <c r="T7" s="118"/>
      <c r="U7" s="119"/>
      <c r="Y7" s="72"/>
      <c r="Z7" s="72"/>
    </row>
    <row r="8" spans="1:30" s="47" customFormat="1" ht="12.75">
      <c r="A8" s="130"/>
      <c r="B8" s="130"/>
      <c r="C8" s="130"/>
      <c r="D8" s="130"/>
      <c r="E8" s="130"/>
      <c r="F8" s="130"/>
      <c r="G8" s="130"/>
      <c r="H8" s="130"/>
      <c r="I8" s="130"/>
      <c r="J8" s="130"/>
      <c r="K8" s="130"/>
      <c r="L8" s="130"/>
      <c r="M8" s="129"/>
      <c r="N8" s="129"/>
      <c r="O8" s="129"/>
      <c r="P8" s="118"/>
      <c r="Q8" s="118"/>
      <c r="R8" s="118"/>
      <c r="S8" s="118"/>
      <c r="T8" s="118"/>
      <c r="U8" s="119"/>
      <c r="Y8" s="72"/>
      <c r="Z8" s="72"/>
    </row>
    <row r="9" spans="1:30" s="47" customFormat="1" ht="12.75">
      <c r="A9" s="1139" t="s">
        <v>47</v>
      </c>
      <c r="B9" s="1139"/>
      <c r="C9" s="1139"/>
      <c r="D9" s="1139"/>
      <c r="E9" s="1139"/>
      <c r="P9" s="72"/>
      <c r="Q9" s="72"/>
      <c r="R9" s="72"/>
      <c r="S9" s="72"/>
      <c r="T9" s="72"/>
      <c r="U9" s="72"/>
      <c r="Y9" s="72"/>
      <c r="Z9" s="72"/>
    </row>
    <row r="10" spans="1:30" s="47" customFormat="1" ht="12.75">
      <c r="A10" s="46" t="s">
        <v>52</v>
      </c>
      <c r="B10" s="120"/>
      <c r="C10" s="69"/>
      <c r="D10" s="69"/>
      <c r="E10" s="121"/>
      <c r="P10" s="72"/>
      <c r="Q10" s="72"/>
      <c r="R10" s="72"/>
      <c r="S10" s="72"/>
      <c r="T10" s="72"/>
      <c r="U10" s="72"/>
      <c r="Y10" s="72"/>
      <c r="Z10" s="72"/>
    </row>
    <row r="12" spans="1:30">
      <c r="A12" s="114"/>
      <c r="B12" s="115"/>
      <c r="C12" s="115"/>
      <c r="D12" s="115"/>
      <c r="E12" s="115"/>
      <c r="F12" s="115"/>
      <c r="G12" s="115"/>
      <c r="H12" s="115"/>
      <c r="I12" s="115"/>
      <c r="J12" s="115"/>
      <c r="K12" s="115"/>
      <c r="L12" s="115"/>
      <c r="M12" s="115"/>
      <c r="N12" s="115"/>
      <c r="O12" s="115"/>
      <c r="P12" s="238"/>
      <c r="Q12" s="238"/>
      <c r="R12" s="238"/>
      <c r="S12" s="238"/>
      <c r="T12" s="238"/>
      <c r="U12" s="238"/>
      <c r="V12" s="116"/>
      <c r="W12" s="116"/>
      <c r="X12" s="68"/>
      <c r="Y12" s="1100" t="s">
        <v>0</v>
      </c>
      <c r="Z12" s="1101"/>
      <c r="AA12" s="1101"/>
      <c r="AB12" s="1101"/>
      <c r="AC12" s="1101"/>
      <c r="AD12" s="1102"/>
    </row>
    <row r="13" spans="1:30">
      <c r="A13" s="1106" t="s">
        <v>1</v>
      </c>
      <c r="B13" s="1106" t="s">
        <v>32</v>
      </c>
      <c r="C13" s="1120" t="s">
        <v>33</v>
      </c>
      <c r="D13" s="1108" t="s">
        <v>45</v>
      </c>
      <c r="E13" s="1109"/>
      <c r="F13" s="1109"/>
      <c r="G13" s="1110"/>
      <c r="H13" s="1106" t="s">
        <v>4</v>
      </c>
      <c r="I13" s="1120" t="s">
        <v>530</v>
      </c>
      <c r="J13" s="1106" t="s">
        <v>5</v>
      </c>
      <c r="K13" s="1108" t="s">
        <v>105</v>
      </c>
      <c r="L13" s="1109"/>
      <c r="M13" s="1110"/>
      <c r="N13" s="1108" t="s">
        <v>106</v>
      </c>
      <c r="O13" s="1110"/>
      <c r="P13" s="1111" t="s">
        <v>7</v>
      </c>
      <c r="Q13" s="1112"/>
      <c r="R13" s="1112"/>
      <c r="S13" s="1112"/>
      <c r="T13" s="1112"/>
      <c r="U13" s="1113"/>
      <c r="V13" s="1108" t="s">
        <v>8</v>
      </c>
      <c r="W13" s="1110"/>
      <c r="X13" s="1106" t="s">
        <v>9</v>
      </c>
      <c r="Y13" s="1103" t="s">
        <v>10</v>
      </c>
      <c r="Z13" s="1104"/>
      <c r="AA13" s="1105"/>
      <c r="AB13" s="1103" t="s">
        <v>11</v>
      </c>
      <c r="AC13" s="1104"/>
      <c r="AD13" s="1105"/>
    </row>
    <row r="14" spans="1:30" ht="54" customHeight="1" thickBot="1">
      <c r="A14" s="1107"/>
      <c r="B14" s="1107"/>
      <c r="C14" s="1121"/>
      <c r="D14" s="67" t="s">
        <v>12</v>
      </c>
      <c r="E14" s="67" t="s">
        <v>13</v>
      </c>
      <c r="F14" s="636" t="s">
        <v>528</v>
      </c>
      <c r="G14" s="653" t="s">
        <v>529</v>
      </c>
      <c r="H14" s="1107"/>
      <c r="I14" s="1121"/>
      <c r="J14" s="1107"/>
      <c r="K14" s="67" t="s">
        <v>13</v>
      </c>
      <c r="L14" s="636" t="s">
        <v>528</v>
      </c>
      <c r="M14" s="653" t="s">
        <v>529</v>
      </c>
      <c r="N14" s="138" t="s">
        <v>107</v>
      </c>
      <c r="O14" s="175" t="s">
        <v>178</v>
      </c>
      <c r="P14" s="65" t="s">
        <v>14</v>
      </c>
      <c r="Q14" s="65" t="s">
        <v>15</v>
      </c>
      <c r="R14" s="65" t="s">
        <v>16</v>
      </c>
      <c r="S14" s="65" t="s">
        <v>17</v>
      </c>
      <c r="T14" s="65" t="s">
        <v>23</v>
      </c>
      <c r="U14" s="65" t="s">
        <v>18</v>
      </c>
      <c r="V14" s="653" t="s">
        <v>8</v>
      </c>
      <c r="W14" s="67" t="s">
        <v>72</v>
      </c>
      <c r="X14" s="1107"/>
      <c r="Y14" s="171" t="s">
        <v>46</v>
      </c>
      <c r="Z14" s="171" t="s">
        <v>20</v>
      </c>
      <c r="AA14" s="66" t="s">
        <v>21</v>
      </c>
      <c r="AB14" s="66" t="s">
        <v>22</v>
      </c>
      <c r="AC14" s="66" t="s">
        <v>20</v>
      </c>
      <c r="AD14" s="133" t="s">
        <v>21</v>
      </c>
    </row>
    <row r="15" spans="1:30" ht="96.75" thickBot="1">
      <c r="A15" s="1092" t="s">
        <v>774</v>
      </c>
      <c r="B15" s="929" t="s">
        <v>66</v>
      </c>
      <c r="C15" s="930">
        <v>0.25</v>
      </c>
      <c r="D15" s="929" t="s">
        <v>775</v>
      </c>
      <c r="E15" s="929" t="s">
        <v>776</v>
      </c>
      <c r="F15" s="931"/>
      <c r="G15" s="932"/>
      <c r="H15" s="933" t="s">
        <v>777</v>
      </c>
      <c r="I15" s="934">
        <v>0</v>
      </c>
      <c r="J15" s="935" t="s">
        <v>778</v>
      </c>
      <c r="K15" s="935" t="s">
        <v>779</v>
      </c>
      <c r="L15" s="936"/>
      <c r="M15" s="937"/>
      <c r="N15" s="937" t="s">
        <v>764</v>
      </c>
      <c r="O15" s="937"/>
      <c r="P15" s="518"/>
      <c r="Q15" s="938"/>
      <c r="R15" s="939"/>
      <c r="S15" s="938"/>
      <c r="T15" s="938"/>
      <c r="U15" s="940">
        <v>5000</v>
      </c>
      <c r="V15" s="941" t="s">
        <v>761</v>
      </c>
      <c r="W15" s="679"/>
      <c r="X15" s="679"/>
      <c r="Y15" s="875">
        <f>SUM(P15:U15)</f>
        <v>5000</v>
      </c>
      <c r="Z15" s="153"/>
      <c r="AA15" s="704"/>
      <c r="AB15" s="1"/>
      <c r="AC15" s="1"/>
      <c r="AD15" s="190" t="e">
        <f t="shared" ref="AD15" si="0">AC15/AB15</f>
        <v>#DIV/0!</v>
      </c>
    </row>
    <row r="16" spans="1:30" s="23" customFormat="1">
      <c r="A16" s="1136" t="s">
        <v>56</v>
      </c>
      <c r="B16" s="1137"/>
      <c r="C16" s="1137"/>
      <c r="D16" s="1137"/>
      <c r="E16" s="1137"/>
      <c r="F16" s="1137"/>
      <c r="G16" s="1137"/>
      <c r="H16" s="1137"/>
      <c r="I16" s="1137"/>
      <c r="J16" s="1137"/>
      <c r="K16" s="1137"/>
      <c r="L16" s="1137"/>
      <c r="M16" s="1138"/>
      <c r="N16" s="693"/>
      <c r="O16" s="693"/>
      <c r="P16" s="693">
        <f t="shared" ref="P16:V16" si="1">SUM(P15:P15)</f>
        <v>0</v>
      </c>
      <c r="Q16" s="693">
        <f t="shared" si="1"/>
        <v>0</v>
      </c>
      <c r="R16" s="693">
        <f t="shared" si="1"/>
        <v>0</v>
      </c>
      <c r="S16" s="693">
        <f t="shared" si="1"/>
        <v>0</v>
      </c>
      <c r="T16" s="693">
        <f t="shared" si="1"/>
        <v>0</v>
      </c>
      <c r="U16" s="850">
        <f t="shared" si="1"/>
        <v>5000</v>
      </c>
      <c r="V16" s="693">
        <f t="shared" si="1"/>
        <v>0</v>
      </c>
      <c r="W16" s="693"/>
      <c r="X16" s="693"/>
      <c r="Y16" s="850">
        <f>SUM(Y15:Y15)</f>
        <v>5000</v>
      </c>
      <c r="Z16" s="693">
        <f>SUM(Z15:Z15)</f>
        <v>0</v>
      </c>
      <c r="AA16" s="154">
        <f>Z16/Y16*1</f>
        <v>0</v>
      </c>
      <c r="AB16" s="1"/>
      <c r="AC16" s="1"/>
      <c r="AD16" s="190"/>
    </row>
    <row r="17" spans="1:30" s="23" customFormat="1">
      <c r="A17" s="1136" t="s">
        <v>55</v>
      </c>
      <c r="B17" s="1137"/>
      <c r="C17" s="1137"/>
      <c r="D17" s="1137"/>
      <c r="E17" s="1137"/>
      <c r="F17" s="1137"/>
      <c r="G17" s="1137"/>
      <c r="H17" s="1137"/>
      <c r="I17" s="1137"/>
      <c r="J17" s="1137"/>
      <c r="K17" s="1137"/>
      <c r="L17" s="1137"/>
      <c r="M17" s="1138"/>
      <c r="N17" s="86"/>
      <c r="O17" s="86"/>
      <c r="P17" s="86">
        <f>P16</f>
        <v>0</v>
      </c>
      <c r="Q17" s="86">
        <f t="shared" ref="Q17:Z17" si="2">Q16</f>
        <v>0</v>
      </c>
      <c r="R17" s="86">
        <f t="shared" si="2"/>
        <v>0</v>
      </c>
      <c r="S17" s="86">
        <f t="shared" si="2"/>
        <v>0</v>
      </c>
      <c r="T17" s="86">
        <f t="shared" si="2"/>
        <v>0</v>
      </c>
      <c r="U17" s="942">
        <f t="shared" si="2"/>
        <v>5000</v>
      </c>
      <c r="V17" s="86"/>
      <c r="W17" s="86"/>
      <c r="X17" s="86"/>
      <c r="Y17" s="942">
        <f t="shared" si="2"/>
        <v>5000</v>
      </c>
      <c r="Z17" s="86">
        <f t="shared" si="2"/>
        <v>0</v>
      </c>
      <c r="AA17" s="154">
        <f>Z17/Y17*1</f>
        <v>0</v>
      </c>
      <c r="AB17" s="518"/>
      <c r="AC17" s="518"/>
      <c r="AD17" s="29"/>
    </row>
    <row r="18" spans="1:30" s="23" customFormat="1">
      <c r="P18" s="51"/>
      <c r="Q18" s="51"/>
      <c r="R18" s="51"/>
      <c r="S18" s="51"/>
      <c r="T18" s="51"/>
      <c r="U18" s="51"/>
      <c r="Y18" s="51"/>
      <c r="Z18" s="51"/>
    </row>
    <row r="19" spans="1:30">
      <c r="A19" s="1125" t="s">
        <v>60</v>
      </c>
      <c r="B19" s="1125"/>
      <c r="C19" s="1125"/>
      <c r="D19" s="1125"/>
      <c r="E19" s="1125"/>
    </row>
    <row r="20" spans="1:30">
      <c r="A20" s="90" t="s">
        <v>61</v>
      </c>
      <c r="B20" s="35"/>
      <c r="C20" s="70"/>
      <c r="D20" s="70"/>
      <c r="E20" s="122"/>
    </row>
    <row r="21" spans="1:30">
      <c r="A21" s="1126"/>
      <c r="B21" s="1127"/>
      <c r="C21" s="1127"/>
      <c r="D21" s="1127"/>
      <c r="E21" s="1127"/>
      <c r="F21" s="1127"/>
      <c r="G21" s="1127"/>
      <c r="H21" s="1127"/>
      <c r="I21" s="1127"/>
      <c r="J21" s="1127"/>
      <c r="K21" s="1127"/>
      <c r="L21" s="1127"/>
      <c r="M21" s="1127"/>
      <c r="N21" s="1127"/>
      <c r="O21" s="1127"/>
      <c r="P21" s="1127"/>
      <c r="Q21" s="1127"/>
      <c r="R21" s="1127"/>
      <c r="S21" s="1127"/>
      <c r="T21" s="1127"/>
      <c r="U21" s="1127"/>
      <c r="V21" s="1128"/>
      <c r="W21" s="113"/>
      <c r="X21" s="5"/>
      <c r="Y21" s="1114" t="s">
        <v>0</v>
      </c>
      <c r="Z21" s="1114"/>
      <c r="AA21" s="1114"/>
      <c r="AB21" s="1114"/>
      <c r="AC21" s="1114"/>
      <c r="AD21" s="1115"/>
    </row>
    <row r="22" spans="1:30">
      <c r="A22" s="1129" t="s">
        <v>1</v>
      </c>
      <c r="B22" s="1117" t="s">
        <v>26</v>
      </c>
      <c r="C22" s="1132" t="s">
        <v>2</v>
      </c>
      <c r="D22" s="66"/>
      <c r="E22" s="1117" t="s">
        <v>3</v>
      </c>
      <c r="F22" s="1117"/>
      <c r="G22" s="1117"/>
      <c r="H22" s="1117" t="s">
        <v>4</v>
      </c>
      <c r="I22" s="1120" t="s">
        <v>33</v>
      </c>
      <c r="J22" s="1117" t="s">
        <v>5</v>
      </c>
      <c r="K22" s="1117" t="s">
        <v>6</v>
      </c>
      <c r="L22" s="1117"/>
      <c r="M22" s="1117"/>
      <c r="N22" s="1108" t="s">
        <v>106</v>
      </c>
      <c r="O22" s="1110"/>
      <c r="P22" s="1131" t="s">
        <v>7</v>
      </c>
      <c r="Q22" s="1131"/>
      <c r="R22" s="1131"/>
      <c r="S22" s="1131"/>
      <c r="T22" s="1131"/>
      <c r="U22" s="1131"/>
      <c r="V22" s="124" t="s">
        <v>8</v>
      </c>
      <c r="W22" s="66"/>
      <c r="X22" s="1117" t="s">
        <v>9</v>
      </c>
      <c r="Y22" s="1119" t="s">
        <v>10</v>
      </c>
      <c r="Z22" s="1119"/>
      <c r="AA22" s="1119"/>
      <c r="AB22" s="1119" t="s">
        <v>11</v>
      </c>
      <c r="AC22" s="1119"/>
      <c r="AD22" s="1119"/>
    </row>
    <row r="23" spans="1:30" ht="36">
      <c r="A23" s="1130"/>
      <c r="B23" s="1118"/>
      <c r="C23" s="1133"/>
      <c r="D23" s="126" t="s">
        <v>12</v>
      </c>
      <c r="E23" s="126" t="s">
        <v>13</v>
      </c>
      <c r="F23" s="126" t="s">
        <v>75</v>
      </c>
      <c r="G23" s="126" t="s">
        <v>74</v>
      </c>
      <c r="H23" s="1118"/>
      <c r="I23" s="1121"/>
      <c r="J23" s="1118"/>
      <c r="K23" s="126" t="s">
        <v>13</v>
      </c>
      <c r="L23" s="126" t="s">
        <v>75</v>
      </c>
      <c r="M23" s="126" t="s">
        <v>74</v>
      </c>
      <c r="N23" s="138" t="s">
        <v>107</v>
      </c>
      <c r="O23" s="175" t="s">
        <v>178</v>
      </c>
      <c r="P23" s="93" t="s">
        <v>14</v>
      </c>
      <c r="Q23" s="93" t="s">
        <v>15</v>
      </c>
      <c r="R23" s="93" t="s">
        <v>16</v>
      </c>
      <c r="S23" s="93" t="s">
        <v>17</v>
      </c>
      <c r="T23" s="93" t="s">
        <v>23</v>
      </c>
      <c r="U23" s="93" t="s">
        <v>18</v>
      </c>
      <c r="V23" s="123" t="s">
        <v>13</v>
      </c>
      <c r="W23" s="66" t="s">
        <v>72</v>
      </c>
      <c r="X23" s="1118"/>
      <c r="Y23" s="88" t="s">
        <v>19</v>
      </c>
      <c r="Z23" s="88" t="s">
        <v>20</v>
      </c>
      <c r="AA23" s="58" t="s">
        <v>21</v>
      </c>
      <c r="AB23" s="134" t="s">
        <v>22</v>
      </c>
      <c r="AC23" s="134" t="s">
        <v>20</v>
      </c>
      <c r="AD23" s="134" t="s">
        <v>21</v>
      </c>
    </row>
    <row r="24" spans="1:30">
      <c r="A24" s="1145" t="s">
        <v>507</v>
      </c>
      <c r="B24" s="1148" t="s">
        <v>62</v>
      </c>
      <c r="C24" s="1150">
        <v>1</v>
      </c>
      <c r="D24" s="1134" t="s">
        <v>63</v>
      </c>
      <c r="E24" s="1134" t="s">
        <v>67</v>
      </c>
      <c r="F24" s="902"/>
      <c r="G24" s="903"/>
      <c r="H24" s="681"/>
      <c r="I24" s="904"/>
      <c r="J24" s="681"/>
      <c r="K24" s="702"/>
      <c r="L24" s="363"/>
      <c r="M24" s="909"/>
      <c r="N24" s="905"/>
      <c r="O24" s="905"/>
      <c r="P24" s="416"/>
      <c r="Q24" s="416"/>
      <c r="R24" s="663"/>
      <c r="S24" s="416"/>
      <c r="T24" s="416"/>
      <c r="U24" s="416"/>
      <c r="V24" s="713"/>
      <c r="W24" s="222"/>
      <c r="X24" s="161"/>
      <c r="Y24" s="162"/>
      <c r="Z24" s="160"/>
      <c r="AA24" s="154"/>
      <c r="AB24" s="163"/>
      <c r="AC24" s="163"/>
      <c r="AD24" s="154" t="e">
        <f t="shared" ref="AD24:AD32" si="3">AC24/AB24</f>
        <v>#DIV/0!</v>
      </c>
    </row>
    <row r="25" spans="1:30">
      <c r="A25" s="1146"/>
      <c r="B25" s="1149"/>
      <c r="C25" s="1151"/>
      <c r="D25" s="1135"/>
      <c r="E25" s="1135"/>
      <c r="F25" s="906"/>
      <c r="G25" s="907"/>
      <c r="H25" s="908"/>
      <c r="I25" s="303"/>
      <c r="J25" s="713"/>
      <c r="K25" s="702"/>
      <c r="L25" s="363"/>
      <c r="M25" s="909"/>
      <c r="N25" s="905"/>
      <c r="O25" s="905"/>
      <c r="P25" s="416"/>
      <c r="Q25" s="416"/>
      <c r="R25" s="663"/>
      <c r="S25" s="416"/>
      <c r="T25" s="416"/>
      <c r="U25" s="416"/>
      <c r="V25" s="713"/>
      <c r="W25" s="222"/>
      <c r="X25" s="166"/>
      <c r="Y25" s="239"/>
      <c r="Z25" s="901"/>
      <c r="AA25" s="205"/>
      <c r="AB25" s="915"/>
      <c r="AC25" s="163"/>
      <c r="AD25" s="154"/>
    </row>
    <row r="26" spans="1:30" ht="60">
      <c r="A26" s="1146"/>
      <c r="B26" s="1149"/>
      <c r="C26" s="1151"/>
      <c r="D26" s="1135"/>
      <c r="E26" s="1135"/>
      <c r="F26" s="906"/>
      <c r="G26" s="907"/>
      <c r="H26" s="910" t="s">
        <v>755</v>
      </c>
      <c r="I26" s="303"/>
      <c r="J26" s="217" t="s">
        <v>756</v>
      </c>
      <c r="K26" s="702" t="s">
        <v>757</v>
      </c>
      <c r="L26" s="363"/>
      <c r="M26" s="909"/>
      <c r="N26" s="905" t="s">
        <v>152</v>
      </c>
      <c r="O26" s="905"/>
      <c r="P26" s="20"/>
      <c r="Q26" s="416"/>
      <c r="R26" s="663"/>
      <c r="S26" s="416"/>
      <c r="T26" s="416"/>
      <c r="U26" s="911">
        <v>15000</v>
      </c>
      <c r="V26" s="713"/>
      <c r="W26" s="222"/>
      <c r="X26" s="166"/>
      <c r="Y26" s="899">
        <f>SUM(Q26:U26)</f>
        <v>15000</v>
      </c>
      <c r="Z26" s="160"/>
      <c r="AA26" s="154"/>
      <c r="AB26" s="163"/>
      <c r="AC26" s="163"/>
      <c r="AD26" s="154"/>
    </row>
    <row r="27" spans="1:30" ht="72">
      <c r="A27" s="1146"/>
      <c r="B27" s="1149"/>
      <c r="C27" s="1151"/>
      <c r="D27" s="1135"/>
      <c r="E27" s="1135"/>
      <c r="F27" s="906"/>
      <c r="G27" s="907"/>
      <c r="H27" s="679" t="s">
        <v>758</v>
      </c>
      <c r="I27" s="37">
        <v>1</v>
      </c>
      <c r="J27" s="713" t="s">
        <v>759</v>
      </c>
      <c r="K27" s="702" t="s">
        <v>760</v>
      </c>
      <c r="L27" s="363"/>
      <c r="M27" s="909"/>
      <c r="N27" s="905" t="s">
        <v>152</v>
      </c>
      <c r="O27" s="905"/>
      <c r="P27" s="911"/>
      <c r="Q27" s="416"/>
      <c r="R27" s="663"/>
      <c r="S27" s="416"/>
      <c r="T27" s="416"/>
      <c r="U27" s="911">
        <v>50000</v>
      </c>
      <c r="V27" s="713" t="s">
        <v>761</v>
      </c>
      <c r="W27" s="222"/>
      <c r="X27" s="166"/>
      <c r="Y27" s="899">
        <f>SUM(Q27:U27)</f>
        <v>50000</v>
      </c>
      <c r="Z27" s="160"/>
      <c r="AA27" s="154"/>
      <c r="AB27" s="163"/>
      <c r="AC27" s="163"/>
      <c r="AD27" s="154"/>
    </row>
    <row r="28" spans="1:30" ht="72">
      <c r="A28" s="1147"/>
      <c r="B28" s="1149"/>
      <c r="C28" s="1152"/>
      <c r="D28" s="1135"/>
      <c r="E28" s="1135"/>
      <c r="F28" s="912"/>
      <c r="G28" s="913"/>
      <c r="H28" s="908" t="s">
        <v>762</v>
      </c>
      <c r="I28" s="303"/>
      <c r="J28" s="908" t="s">
        <v>762</v>
      </c>
      <c r="K28" s="702" t="s">
        <v>763</v>
      </c>
      <c r="L28" s="363"/>
      <c r="M28" s="909"/>
      <c r="N28" s="909" t="s">
        <v>764</v>
      </c>
      <c r="O28" s="909"/>
      <c r="P28" s="153"/>
      <c r="Q28" s="153"/>
      <c r="R28" s="732"/>
      <c r="S28" s="153"/>
      <c r="T28" s="153"/>
      <c r="U28" s="914">
        <v>2000</v>
      </c>
      <c r="V28" s="713" t="s">
        <v>761</v>
      </c>
      <c r="W28" s="222"/>
      <c r="X28" s="166"/>
      <c r="Y28" s="899">
        <f>SUM(Q28:U28)</f>
        <v>2000</v>
      </c>
      <c r="Z28" s="160"/>
      <c r="AA28" s="154"/>
      <c r="AB28" s="163"/>
      <c r="AC28" s="163"/>
      <c r="AD28" s="154"/>
    </row>
    <row r="29" spans="1:30" ht="84.75" thickBot="1">
      <c r="A29" s="1091" t="s">
        <v>765</v>
      </c>
      <c r="B29" s="917" t="s">
        <v>766</v>
      </c>
      <c r="C29" s="918">
        <v>0</v>
      </c>
      <c r="D29" s="919" t="s">
        <v>767</v>
      </c>
      <c r="E29" s="684" t="s">
        <v>768</v>
      </c>
      <c r="F29" s="920"/>
      <c r="G29" s="921"/>
      <c r="H29" s="919" t="s">
        <v>769</v>
      </c>
      <c r="I29" s="922">
        <v>0</v>
      </c>
      <c r="J29" s="923" t="s">
        <v>770</v>
      </c>
      <c r="K29" s="919" t="s">
        <v>771</v>
      </c>
      <c r="L29" s="923"/>
      <c r="M29" s="921"/>
      <c r="N29" s="921" t="s">
        <v>772</v>
      </c>
      <c r="O29" s="921"/>
      <c r="P29" s="924"/>
      <c r="Q29" s="924"/>
      <c r="R29" s="925"/>
      <c r="S29" s="924"/>
      <c r="T29" s="924"/>
      <c r="U29" s="926">
        <v>5000</v>
      </c>
      <c r="V29" s="927" t="s">
        <v>773</v>
      </c>
      <c r="W29" s="928"/>
      <c r="X29" s="166"/>
      <c r="Y29" s="899">
        <f>SUM(Q29:U29)</f>
        <v>5000</v>
      </c>
      <c r="Z29" s="160"/>
      <c r="AA29" s="154"/>
      <c r="AB29" s="163"/>
      <c r="AC29" s="163"/>
      <c r="AD29" s="154"/>
    </row>
    <row r="30" spans="1:30">
      <c r="A30" s="739"/>
      <c r="B30" s="316"/>
      <c r="C30" s="156"/>
      <c r="D30" s="156"/>
      <c r="E30" s="156"/>
      <c r="F30" s="157"/>
      <c r="G30" s="157"/>
      <c r="H30" s="2"/>
      <c r="I30" s="37"/>
      <c r="J30" s="722"/>
      <c r="K30" s="723"/>
      <c r="L30" s="731"/>
      <c r="M30" s="731"/>
      <c r="N30" s="731"/>
      <c r="O30" s="731"/>
      <c r="P30" s="160"/>
      <c r="Q30" s="160"/>
      <c r="R30" s="160"/>
      <c r="S30" s="160"/>
      <c r="T30" s="160"/>
      <c r="U30" s="160"/>
      <c r="V30" s="2"/>
      <c r="W30" s="2"/>
      <c r="X30" s="166"/>
      <c r="Y30" s="162"/>
      <c r="Z30" s="160"/>
      <c r="AA30" s="154"/>
      <c r="AB30" s="163"/>
      <c r="AC30" s="163"/>
      <c r="AD30" s="154"/>
    </row>
    <row r="31" spans="1:30">
      <c r="A31" s="739"/>
      <c r="B31" s="316"/>
      <c r="C31" s="156"/>
      <c r="D31" s="156"/>
      <c r="E31" s="156"/>
      <c r="F31" s="157"/>
      <c r="G31" s="157"/>
      <c r="H31" s="2"/>
      <c r="I31" s="37"/>
      <c r="J31" s="722"/>
      <c r="K31" s="723"/>
      <c r="L31" s="731"/>
      <c r="M31" s="731"/>
      <c r="N31" s="731"/>
      <c r="O31" s="731"/>
      <c r="P31" s="160"/>
      <c r="Q31" s="160"/>
      <c r="R31" s="160"/>
      <c r="S31" s="160"/>
      <c r="T31" s="160"/>
      <c r="U31" s="160"/>
      <c r="V31" s="2"/>
      <c r="W31" s="2"/>
      <c r="X31" s="166"/>
      <c r="Y31" s="162"/>
      <c r="Z31" s="160"/>
      <c r="AA31" s="154"/>
      <c r="AB31" s="163"/>
      <c r="AC31" s="163"/>
      <c r="AD31" s="154"/>
    </row>
    <row r="32" spans="1:30" ht="12.75">
      <c r="A32" s="739"/>
      <c r="B32" s="316"/>
      <c r="C32" s="164"/>
      <c r="D32" s="156"/>
      <c r="E32" s="2"/>
      <c r="F32" s="165"/>
      <c r="G32" s="165"/>
      <c r="H32" s="2"/>
      <c r="I32" s="37"/>
      <c r="J32" s="37"/>
      <c r="K32" s="2"/>
      <c r="L32" s="165"/>
      <c r="M32" s="165"/>
      <c r="N32" s="165"/>
      <c r="O32" s="165"/>
      <c r="P32" s="160"/>
      <c r="Q32" s="160"/>
      <c r="R32" s="160"/>
      <c r="S32" s="160"/>
      <c r="T32" s="160"/>
      <c r="U32" s="162"/>
      <c r="V32" s="2"/>
      <c r="W32" s="2"/>
      <c r="X32" s="166"/>
      <c r="Y32" s="162"/>
      <c r="Z32" s="916"/>
      <c r="AA32" s="154"/>
      <c r="AB32" s="163"/>
      <c r="AC32" s="163"/>
      <c r="AD32" s="154" t="e">
        <f t="shared" si="3"/>
        <v>#DIV/0!</v>
      </c>
    </row>
    <row r="33" spans="1:30">
      <c r="A33" s="1116" t="s">
        <v>65</v>
      </c>
      <c r="B33" s="1116"/>
      <c r="C33" s="1116"/>
      <c r="D33" s="1116"/>
      <c r="E33" s="1116"/>
      <c r="F33" s="1116"/>
      <c r="G33" s="1116"/>
      <c r="H33" s="1116"/>
      <c r="I33" s="1116"/>
      <c r="J33" s="1116"/>
      <c r="K33" s="1116"/>
      <c r="L33" s="1116"/>
      <c r="M33" s="1116"/>
      <c r="N33" s="112"/>
      <c r="O33" s="112"/>
      <c r="P33" s="34">
        <f t="shared" ref="P33:V33" si="4">SUM(P24)</f>
        <v>0</v>
      </c>
      <c r="Q33" s="34">
        <f t="shared" si="4"/>
        <v>0</v>
      </c>
      <c r="R33" s="34">
        <f t="shared" si="4"/>
        <v>0</v>
      </c>
      <c r="S33" s="34">
        <f t="shared" si="4"/>
        <v>0</v>
      </c>
      <c r="T33" s="34">
        <f t="shared" si="4"/>
        <v>0</v>
      </c>
      <c r="U33" s="34">
        <f>SUM(U24:U32)</f>
        <v>72000</v>
      </c>
      <c r="V33" s="22">
        <f t="shared" si="4"/>
        <v>0</v>
      </c>
      <c r="W33" s="22"/>
      <c r="X33" s="22">
        <f>SUM(X24:X32)</f>
        <v>0</v>
      </c>
      <c r="Y33" s="86">
        <f>SUM(Y24:Y32)</f>
        <v>72000</v>
      </c>
      <c r="Z33" s="86">
        <f>SUM(Z24:Z32)</f>
        <v>0</v>
      </c>
      <c r="AA33" s="57">
        <f>Z33/Y33</f>
        <v>0</v>
      </c>
      <c r="AB33" s="29"/>
      <c r="AC33" s="29"/>
      <c r="AD33" s="29"/>
    </row>
    <row r="34" spans="1:30">
      <c r="AA34" s="57"/>
    </row>
    <row r="35" spans="1:30">
      <c r="AA35" s="57"/>
    </row>
    <row r="36" spans="1:30">
      <c r="AA36" s="57"/>
    </row>
    <row r="37" spans="1:30" s="46" customFormat="1" ht="12.75">
      <c r="A37" s="1122" t="s">
        <v>166</v>
      </c>
      <c r="B37" s="1123"/>
      <c r="C37" s="1123"/>
      <c r="D37" s="1123"/>
      <c r="E37" s="1123"/>
      <c r="F37" s="1123"/>
      <c r="G37" s="1123"/>
      <c r="H37" s="1123"/>
      <c r="I37" s="1123"/>
      <c r="J37" s="1123"/>
      <c r="K37" s="1123"/>
      <c r="L37" s="1123"/>
      <c r="M37" s="1124"/>
      <c r="N37" s="627"/>
      <c r="O37" s="627"/>
      <c r="P37" s="633">
        <f t="shared" ref="P37:U37" si="5">P33+P17</f>
        <v>0</v>
      </c>
      <c r="Q37" s="633">
        <f t="shared" si="5"/>
        <v>0</v>
      </c>
      <c r="R37" s="633">
        <f t="shared" si="5"/>
        <v>0</v>
      </c>
      <c r="S37" s="633">
        <f t="shared" si="5"/>
        <v>0</v>
      </c>
      <c r="T37" s="633">
        <f t="shared" si="5"/>
        <v>0</v>
      </c>
      <c r="U37" s="633">
        <f t="shared" si="5"/>
        <v>77000</v>
      </c>
      <c r="V37" s="633"/>
      <c r="W37" s="633"/>
      <c r="X37" s="633"/>
      <c r="Y37" s="633">
        <f>Y33+Y17</f>
        <v>77000</v>
      </c>
      <c r="Z37" s="633">
        <f>Z33+Z17</f>
        <v>0</v>
      </c>
      <c r="AA37" s="634">
        <f>Z37/Y37</f>
        <v>0</v>
      </c>
      <c r="AB37" s="626"/>
      <c r="AC37" s="626"/>
      <c r="AD37" s="626"/>
    </row>
  </sheetData>
  <mergeCells count="45">
    <mergeCell ref="A17:M17"/>
    <mergeCell ref="A16:M16"/>
    <mergeCell ref="A9:E9"/>
    <mergeCell ref="A2:U2"/>
    <mergeCell ref="A3:U3"/>
    <mergeCell ref="A5:U5"/>
    <mergeCell ref="A6:L7"/>
    <mergeCell ref="N13:O13"/>
    <mergeCell ref="D13:G13"/>
    <mergeCell ref="A13:A14"/>
    <mergeCell ref="B13:B14"/>
    <mergeCell ref="C13:C14"/>
    <mergeCell ref="H13:H14"/>
    <mergeCell ref="I13:I14"/>
    <mergeCell ref="A37:M37"/>
    <mergeCell ref="A19:E19"/>
    <mergeCell ref="A21:V21"/>
    <mergeCell ref="A22:A23"/>
    <mergeCell ref="B22:B23"/>
    <mergeCell ref="P22:U22"/>
    <mergeCell ref="C22:C23"/>
    <mergeCell ref="E22:G22"/>
    <mergeCell ref="K22:M22"/>
    <mergeCell ref="N22:O22"/>
    <mergeCell ref="H22:H23"/>
    <mergeCell ref="J22:J23"/>
    <mergeCell ref="E24:E28"/>
    <mergeCell ref="A24:A28"/>
    <mergeCell ref="B24:B28"/>
    <mergeCell ref="C24:C28"/>
    <mergeCell ref="Y21:AD21"/>
    <mergeCell ref="A33:M33"/>
    <mergeCell ref="X22:X23"/>
    <mergeCell ref="Y22:AA22"/>
    <mergeCell ref="AB22:AD22"/>
    <mergeCell ref="I22:I23"/>
    <mergeCell ref="D24:D28"/>
    <mergeCell ref="Y12:AD12"/>
    <mergeCell ref="Y13:AA13"/>
    <mergeCell ref="AB13:AD13"/>
    <mergeCell ref="J13:J14"/>
    <mergeCell ref="K13:M13"/>
    <mergeCell ref="P13:U13"/>
    <mergeCell ref="V13:W13"/>
    <mergeCell ref="X13:X14"/>
  </mergeCells>
  <pageMargins left="0.70866141732283472" right="0.70866141732283472" top="0.74803149606299213" bottom="0.74803149606299213" header="0.31496062992125984" footer="0.31496062992125984"/>
  <pageSetup orientation="landscape" r:id="rId1"/>
  <headerFooter>
    <oddHeader>&amp;CMUNICIPIO DE TURBO
PLAN DE ACCIÓN 2011&amp;RBANCO DE PROYECTOS
PERIODO ENERO - DICIEMBRE</oddHeader>
  </headerFooter>
</worksheet>
</file>

<file path=xl/worksheets/sheet3.xml><?xml version="1.0" encoding="utf-8"?>
<worksheet xmlns="http://schemas.openxmlformats.org/spreadsheetml/2006/main" xmlns:r="http://schemas.openxmlformats.org/officeDocument/2006/relationships">
  <sheetPr codeName="Hoja2"/>
  <dimension ref="A1:BN300"/>
  <sheetViews>
    <sheetView topLeftCell="A28" zoomScaleSheetLayoutView="73" workbookViewId="0">
      <selection activeCell="E283" sqref="E283"/>
    </sheetView>
  </sheetViews>
  <sheetFormatPr baseColWidth="10" defaultRowHeight="12"/>
  <cols>
    <col min="1" max="1" width="11.42578125" style="31" customWidth="1"/>
    <col min="2" max="2" width="23.42578125" style="20" customWidth="1"/>
    <col min="3" max="3" width="9.85546875" style="110" customWidth="1"/>
    <col min="4" max="4" width="20.140625" style="20" customWidth="1"/>
    <col min="5" max="5" width="19" style="20" customWidth="1"/>
    <col min="6" max="6" width="11.42578125" style="20"/>
    <col min="7" max="7" width="14.5703125" style="20" customWidth="1"/>
    <col min="8" max="8" width="22.28515625" style="20" customWidth="1"/>
    <col min="9" max="9" width="11.42578125" style="32"/>
    <col min="10" max="10" width="19.140625" style="20" customWidth="1"/>
    <col min="11" max="11" width="19.7109375" style="20" customWidth="1"/>
    <col min="12" max="14" width="11.42578125" style="20" customWidth="1"/>
    <col min="15" max="15" width="14.140625" style="20" customWidth="1"/>
    <col min="16" max="16" width="18.5703125" style="63" customWidth="1"/>
    <col min="17" max="17" width="27" style="63" customWidth="1"/>
    <col min="18" max="18" width="22.140625" style="63" customWidth="1"/>
    <col min="19" max="19" width="19" style="63" customWidth="1"/>
    <col min="20" max="20" width="18.85546875" style="63" customWidth="1"/>
    <col min="21" max="21" width="22.140625" style="52" customWidth="1"/>
    <col min="22" max="22" width="19.7109375" style="33" customWidth="1"/>
    <col min="23" max="23" width="18" style="33" customWidth="1"/>
    <col min="24" max="24" width="18.5703125" style="21" customWidth="1"/>
    <col min="25" max="25" width="23.140625" style="63" customWidth="1"/>
    <col min="26" max="26" width="21" style="52" customWidth="1"/>
    <col min="27" max="27" width="15.42578125" style="32" customWidth="1"/>
    <col min="28" max="28" width="13" style="31" customWidth="1"/>
    <col min="29" max="29" width="12" style="20" customWidth="1"/>
    <col min="30" max="30" width="14.42578125" style="32" bestFit="1" customWidth="1"/>
    <col min="31" max="31" width="13.85546875" style="20" bestFit="1" customWidth="1"/>
    <col min="32" max="32" width="12.85546875" style="20" bestFit="1" customWidth="1"/>
    <col min="33" max="16384" width="11.42578125" style="20"/>
  </cols>
  <sheetData>
    <row r="1" spans="1:30" ht="12.75">
      <c r="A1" s="1230" t="s">
        <v>526</v>
      </c>
      <c r="B1" s="1231"/>
      <c r="C1" s="1231"/>
      <c r="D1" s="1231"/>
      <c r="E1" s="1231"/>
      <c r="F1" s="1231"/>
      <c r="G1" s="1231"/>
      <c r="H1" s="1231"/>
      <c r="I1" s="1231"/>
      <c r="J1" s="1231"/>
      <c r="K1" s="1231"/>
      <c r="L1" s="1231"/>
      <c r="M1" s="1231"/>
      <c r="N1" s="1231"/>
      <c r="O1" s="1231"/>
      <c r="P1" s="1231"/>
      <c r="Q1" s="1231"/>
      <c r="R1" s="1231"/>
      <c r="S1" s="1231"/>
      <c r="T1" s="1231"/>
      <c r="U1" s="1231"/>
    </row>
    <row r="2" spans="1:30">
      <c r="A2" s="1232"/>
      <c r="B2" s="1233"/>
      <c r="C2" s="1233"/>
      <c r="D2" s="1233"/>
      <c r="E2" s="1233"/>
      <c r="F2" s="1233"/>
      <c r="G2" s="1233"/>
      <c r="H2" s="1233"/>
      <c r="I2" s="1233"/>
      <c r="J2" s="1233"/>
      <c r="K2" s="1233"/>
      <c r="L2" s="1233"/>
      <c r="M2" s="1233"/>
      <c r="N2" s="1233"/>
      <c r="O2" s="1233"/>
      <c r="P2" s="1233"/>
      <c r="Q2" s="1233"/>
      <c r="R2" s="1233"/>
      <c r="S2" s="1233"/>
      <c r="T2" s="1233"/>
      <c r="U2" s="1233"/>
    </row>
    <row r="3" spans="1:30">
      <c r="A3" s="1234" t="s">
        <v>31</v>
      </c>
      <c r="B3" s="1234"/>
      <c r="C3" s="1234"/>
      <c r="D3" s="1234"/>
      <c r="E3" s="1234"/>
      <c r="F3" s="1234"/>
      <c r="G3" s="1234"/>
      <c r="H3" s="1234"/>
      <c r="I3" s="1234"/>
      <c r="J3" s="1234"/>
      <c r="K3" s="1234"/>
      <c r="L3" s="1234"/>
      <c r="M3" s="1234"/>
      <c r="N3" s="1234"/>
      <c r="O3" s="1234"/>
      <c r="P3" s="1234"/>
      <c r="Q3" s="1234"/>
      <c r="R3" s="1234"/>
      <c r="S3" s="1234"/>
      <c r="T3" s="1234"/>
      <c r="U3" s="1234"/>
    </row>
    <row r="4" spans="1:30">
      <c r="A4" s="1125" t="s">
        <v>27</v>
      </c>
      <c r="B4" s="1125"/>
      <c r="C4" s="1125"/>
      <c r="D4" s="1125"/>
      <c r="E4" s="1125"/>
      <c r="F4" s="1125"/>
      <c r="G4" s="1125"/>
      <c r="H4" s="1125"/>
      <c r="I4" s="1125"/>
      <c r="J4" s="1125"/>
      <c r="K4" s="1125"/>
      <c r="L4" s="1125"/>
      <c r="M4" s="696"/>
      <c r="N4" s="696"/>
      <c r="O4" s="696"/>
      <c r="P4" s="64"/>
      <c r="Q4" s="64"/>
      <c r="R4" s="64"/>
      <c r="S4" s="64"/>
      <c r="T4" s="64"/>
      <c r="U4" s="91"/>
    </row>
    <row r="5" spans="1:30">
      <c r="A5" s="1125"/>
      <c r="B5" s="1125"/>
      <c r="C5" s="1125"/>
      <c r="D5" s="1125"/>
      <c r="E5" s="1125"/>
      <c r="F5" s="1125"/>
      <c r="G5" s="1125"/>
      <c r="H5" s="1125"/>
      <c r="I5" s="1125"/>
      <c r="J5" s="1125"/>
      <c r="K5" s="1125"/>
      <c r="L5" s="1125"/>
      <c r="M5" s="696"/>
      <c r="N5" s="696"/>
      <c r="O5" s="696"/>
      <c r="P5" s="64"/>
      <c r="Q5" s="64"/>
      <c r="R5" s="64"/>
      <c r="S5" s="64"/>
      <c r="T5" s="64"/>
      <c r="U5" s="91"/>
    </row>
    <row r="6" spans="1:30">
      <c r="A6" s="109"/>
      <c r="B6" s="639"/>
      <c r="C6" s="89"/>
      <c r="D6" s="639"/>
      <c r="E6" s="639"/>
      <c r="F6" s="639"/>
      <c r="G6" s="639"/>
      <c r="H6" s="639"/>
      <c r="I6" s="89"/>
      <c r="J6" s="639"/>
      <c r="K6" s="639"/>
      <c r="L6" s="639"/>
      <c r="M6" s="696"/>
      <c r="N6" s="696"/>
      <c r="O6" s="696"/>
      <c r="P6" s="64"/>
      <c r="Q6" s="64"/>
      <c r="R6" s="64"/>
      <c r="S6" s="64"/>
      <c r="T6" s="64"/>
      <c r="U6" s="91"/>
    </row>
    <row r="7" spans="1:30">
      <c r="A7" s="1125" t="s">
        <v>25</v>
      </c>
      <c r="B7" s="1125"/>
      <c r="C7" s="1125"/>
      <c r="D7" s="1125"/>
      <c r="E7" s="1125"/>
      <c r="F7" s="1125"/>
      <c r="G7" s="1125"/>
      <c r="H7" s="1125"/>
      <c r="I7" s="89"/>
      <c r="J7" s="639"/>
      <c r="K7" s="639"/>
      <c r="L7" s="639"/>
      <c r="M7" s="696"/>
      <c r="N7" s="696"/>
      <c r="O7" s="696"/>
      <c r="P7" s="64"/>
      <c r="Q7" s="64"/>
      <c r="R7" s="64"/>
      <c r="S7" s="64"/>
      <c r="T7" s="64"/>
      <c r="U7" s="91"/>
    </row>
    <row r="8" spans="1:30" ht="45" customHeight="1">
      <c r="A8" s="1125" t="s">
        <v>28</v>
      </c>
      <c r="B8" s="1125"/>
      <c r="C8" s="1125"/>
      <c r="D8" s="1125"/>
      <c r="E8" s="1125"/>
      <c r="F8" s="1125"/>
      <c r="G8" s="1125"/>
      <c r="H8" s="1125"/>
      <c r="I8" s="1125"/>
      <c r="J8" s="1125"/>
      <c r="K8" s="639"/>
      <c r="L8" s="639"/>
      <c r="M8" s="696"/>
      <c r="N8" s="696"/>
      <c r="O8" s="696"/>
      <c r="P8" s="64"/>
      <c r="Q8" s="64"/>
      <c r="R8" s="64"/>
      <c r="S8" s="64"/>
      <c r="T8" s="64"/>
      <c r="U8" s="91"/>
    </row>
    <row r="9" spans="1:30" ht="20.25" customHeight="1">
      <c r="A9" s="1125" t="s">
        <v>24</v>
      </c>
      <c r="B9" s="1125"/>
      <c r="C9" s="1125"/>
      <c r="D9" s="1125"/>
      <c r="E9" s="1125"/>
      <c r="F9" s="1125"/>
      <c r="G9" s="1125"/>
      <c r="H9" s="1125"/>
      <c r="I9" s="1125"/>
      <c r="J9" s="1125"/>
      <c r="K9" s="639"/>
      <c r="L9" s="639"/>
      <c r="M9" s="696"/>
      <c r="N9" s="696"/>
      <c r="O9" s="696"/>
      <c r="P9" s="64"/>
      <c r="Q9" s="64"/>
      <c r="R9" s="64"/>
      <c r="S9" s="64"/>
      <c r="T9" s="64"/>
      <c r="U9" s="91"/>
    </row>
    <row r="10" spans="1:30">
      <c r="A10" s="1227"/>
      <c r="B10" s="1228"/>
      <c r="C10" s="1228"/>
      <c r="D10" s="1228"/>
      <c r="E10" s="1228"/>
      <c r="F10" s="1228"/>
      <c r="G10" s="1228"/>
      <c r="H10" s="1228"/>
      <c r="I10" s="1228"/>
      <c r="J10" s="1228"/>
      <c r="K10" s="1228"/>
      <c r="L10" s="1228"/>
      <c r="M10" s="1228"/>
      <c r="N10" s="1228"/>
      <c r="O10" s="1228"/>
      <c r="P10" s="1228"/>
      <c r="Q10" s="1228"/>
      <c r="R10" s="1228"/>
      <c r="S10" s="1228"/>
      <c r="T10" s="1228"/>
      <c r="U10" s="1228"/>
      <c r="V10" s="1229"/>
      <c r="W10" s="695"/>
      <c r="X10" s="44"/>
      <c r="Y10" s="1237" t="s">
        <v>0</v>
      </c>
      <c r="Z10" s="1237"/>
      <c r="AA10" s="1237"/>
      <c r="AB10" s="1237"/>
      <c r="AC10" s="1237"/>
      <c r="AD10" s="1237"/>
    </row>
    <row r="11" spans="1:30" ht="12.75" customHeight="1">
      <c r="A11" s="1241" t="s">
        <v>1</v>
      </c>
      <c r="B11" s="1241" t="s">
        <v>26</v>
      </c>
      <c r="C11" s="1243" t="s">
        <v>2</v>
      </c>
      <c r="D11" s="694"/>
      <c r="E11" s="1241" t="s">
        <v>3</v>
      </c>
      <c r="F11" s="1241"/>
      <c r="G11" s="1241"/>
      <c r="H11" s="1241" t="s">
        <v>4</v>
      </c>
      <c r="I11" s="1243" t="s">
        <v>2</v>
      </c>
      <c r="J11" s="1241" t="s">
        <v>5</v>
      </c>
      <c r="K11" s="1241" t="s">
        <v>6</v>
      </c>
      <c r="L11" s="1241"/>
      <c r="M11" s="1241"/>
      <c r="N11" s="1247" t="s">
        <v>106</v>
      </c>
      <c r="O11" s="1248"/>
      <c r="P11" s="1242" t="s">
        <v>7</v>
      </c>
      <c r="Q11" s="1242"/>
      <c r="R11" s="1242"/>
      <c r="S11" s="1242"/>
      <c r="T11" s="1242"/>
      <c r="U11" s="1242"/>
      <c r="V11" s="1236" t="s">
        <v>8</v>
      </c>
      <c r="W11" s="1236"/>
      <c r="X11" s="1236" t="s">
        <v>9</v>
      </c>
      <c r="Y11" s="1235" t="s">
        <v>10</v>
      </c>
      <c r="Z11" s="1235"/>
      <c r="AA11" s="1235"/>
      <c r="AB11" s="1235" t="s">
        <v>11</v>
      </c>
      <c r="AC11" s="1235"/>
      <c r="AD11" s="1235"/>
    </row>
    <row r="12" spans="1:30" ht="51.75" customHeight="1">
      <c r="A12" s="1241"/>
      <c r="B12" s="1241"/>
      <c r="C12" s="1243"/>
      <c r="D12" s="774" t="s">
        <v>12</v>
      </c>
      <c r="E12" s="774" t="s">
        <v>13</v>
      </c>
      <c r="F12" s="774" t="s">
        <v>549</v>
      </c>
      <c r="G12" s="774" t="s">
        <v>529</v>
      </c>
      <c r="H12" s="1241"/>
      <c r="I12" s="1243"/>
      <c r="J12" s="1241"/>
      <c r="K12" s="774" t="s">
        <v>13</v>
      </c>
      <c r="L12" s="774" t="s">
        <v>549</v>
      </c>
      <c r="M12" s="774" t="s">
        <v>529</v>
      </c>
      <c r="N12" s="774" t="s">
        <v>70</v>
      </c>
      <c r="O12" s="774" t="s">
        <v>178</v>
      </c>
      <c r="P12" s="775" t="s">
        <v>14</v>
      </c>
      <c r="Q12" s="775" t="s">
        <v>30</v>
      </c>
      <c r="R12" s="775" t="s">
        <v>16</v>
      </c>
      <c r="S12" s="775" t="s">
        <v>17</v>
      </c>
      <c r="T12" s="775" t="s">
        <v>23</v>
      </c>
      <c r="U12" s="775" t="s">
        <v>18</v>
      </c>
      <c r="V12" s="776" t="s">
        <v>13</v>
      </c>
      <c r="W12" s="776" t="s">
        <v>72</v>
      </c>
      <c r="X12" s="1236"/>
      <c r="Y12" s="777" t="s">
        <v>19</v>
      </c>
      <c r="Z12" s="777" t="s">
        <v>20</v>
      </c>
      <c r="AA12" s="778" t="s">
        <v>21</v>
      </c>
      <c r="AB12" s="779" t="s">
        <v>22</v>
      </c>
      <c r="AC12" s="779" t="s">
        <v>20</v>
      </c>
      <c r="AD12" s="778" t="s">
        <v>21</v>
      </c>
    </row>
    <row r="13" spans="1:30" s="518" customFormat="1" ht="24.75" customHeight="1">
      <c r="A13" s="1251" t="s">
        <v>112</v>
      </c>
      <c r="B13" s="1254" t="s">
        <v>113</v>
      </c>
      <c r="C13" s="1254"/>
      <c r="D13" s="1254" t="s">
        <v>114</v>
      </c>
      <c r="E13" s="1254" t="s">
        <v>115</v>
      </c>
      <c r="F13" s="1254">
        <v>19273</v>
      </c>
      <c r="G13" s="1254">
        <v>23000</v>
      </c>
      <c r="H13" s="200" t="s">
        <v>116</v>
      </c>
      <c r="I13" s="851">
        <v>0</v>
      </c>
      <c r="J13" s="201" t="s">
        <v>117</v>
      </c>
      <c r="K13" s="200" t="s">
        <v>118</v>
      </c>
      <c r="L13" s="679">
        <v>19273</v>
      </c>
      <c r="M13" s="679">
        <v>23000</v>
      </c>
      <c r="N13" s="3"/>
      <c r="O13" s="3"/>
      <c r="P13" s="1249">
        <v>38700</v>
      </c>
      <c r="Q13" s="1250">
        <v>91200</v>
      </c>
      <c r="R13" s="1249"/>
      <c r="S13" s="1249"/>
      <c r="T13" s="1249"/>
      <c r="U13" s="1249"/>
      <c r="V13" s="1249" t="s">
        <v>554</v>
      </c>
      <c r="W13" s="1255" t="s">
        <v>555</v>
      </c>
      <c r="X13" s="1368"/>
      <c r="Y13" s="1369">
        <f>SUM(P13:U15)</f>
        <v>129900</v>
      </c>
      <c r="Z13" s="1370" t="e">
        <f>Y13/X13</f>
        <v>#DIV/0!</v>
      </c>
      <c r="AA13" s="1302">
        <v>23000</v>
      </c>
      <c r="AB13" s="1302"/>
      <c r="AC13" s="783"/>
      <c r="AD13" s="191" t="e">
        <f t="shared" ref="AD13:AD19" si="0">AC13/AB13</f>
        <v>#DIV/0!</v>
      </c>
    </row>
    <row r="14" spans="1:30" s="518" customFormat="1" ht="72">
      <c r="A14" s="1252"/>
      <c r="B14" s="1254"/>
      <c r="C14" s="1254"/>
      <c r="D14" s="1254"/>
      <c r="E14" s="1254"/>
      <c r="F14" s="1254"/>
      <c r="G14" s="1254"/>
      <c r="H14" s="200" t="s">
        <v>119</v>
      </c>
      <c r="I14" s="851">
        <v>0</v>
      </c>
      <c r="J14" s="203" t="s">
        <v>120</v>
      </c>
      <c r="K14" s="200" t="s">
        <v>121</v>
      </c>
      <c r="L14" s="679">
        <v>345</v>
      </c>
      <c r="M14" s="679">
        <v>345</v>
      </c>
      <c r="N14" s="679"/>
      <c r="O14" s="679"/>
      <c r="P14" s="1249"/>
      <c r="Q14" s="1250"/>
      <c r="R14" s="1249"/>
      <c r="S14" s="1249"/>
      <c r="T14" s="1249"/>
      <c r="U14" s="1249"/>
      <c r="V14" s="1249"/>
      <c r="W14" s="1256"/>
      <c r="X14" s="1368"/>
      <c r="Y14" s="1369"/>
      <c r="Z14" s="1370"/>
      <c r="AA14" s="1302"/>
      <c r="AB14" s="1302"/>
      <c r="AC14" s="202"/>
      <c r="AD14" s="191" t="e">
        <f t="shared" si="0"/>
        <v>#DIV/0!</v>
      </c>
    </row>
    <row r="15" spans="1:30" s="518" customFormat="1" ht="48">
      <c r="A15" s="1253"/>
      <c r="B15" s="1254"/>
      <c r="C15" s="1254"/>
      <c r="D15" s="1254"/>
      <c r="E15" s="1254"/>
      <c r="F15" s="1254"/>
      <c r="G15" s="1254"/>
      <c r="H15" s="200" t="s">
        <v>122</v>
      </c>
      <c r="I15" s="851">
        <v>0</v>
      </c>
      <c r="J15" s="203" t="s">
        <v>123</v>
      </c>
      <c r="K15" s="200" t="s">
        <v>124</v>
      </c>
      <c r="L15" s="3">
        <v>18045</v>
      </c>
      <c r="M15" s="3">
        <v>19273</v>
      </c>
      <c r="N15" s="679"/>
      <c r="O15" s="679"/>
      <c r="P15" s="1249"/>
      <c r="Q15" s="1250"/>
      <c r="R15" s="1249"/>
      <c r="S15" s="1249"/>
      <c r="T15" s="1249"/>
      <c r="U15" s="1249"/>
      <c r="V15" s="1249"/>
      <c r="W15" s="1257"/>
      <c r="X15" s="1368"/>
      <c r="Y15" s="1369"/>
      <c r="Z15" s="1370"/>
      <c r="AA15" s="1302"/>
      <c r="AB15" s="1302"/>
      <c r="AC15" s="202"/>
      <c r="AD15" s="191" t="e">
        <f t="shared" si="0"/>
        <v>#DIV/0!</v>
      </c>
    </row>
    <row r="16" spans="1:30" s="518" customFormat="1" ht="120">
      <c r="A16" s="739" t="s">
        <v>556</v>
      </c>
      <c r="B16" s="2" t="s">
        <v>557</v>
      </c>
      <c r="C16" s="2"/>
      <c r="D16" s="2" t="s">
        <v>125</v>
      </c>
      <c r="E16" s="2" t="s">
        <v>558</v>
      </c>
      <c r="F16" s="679">
        <v>1600</v>
      </c>
      <c r="G16" s="679">
        <v>13200</v>
      </c>
      <c r="H16" s="679" t="s">
        <v>559</v>
      </c>
      <c r="I16" s="720">
        <v>0</v>
      </c>
      <c r="J16" s="3" t="s">
        <v>560</v>
      </c>
      <c r="K16" s="679" t="s">
        <v>561</v>
      </c>
      <c r="L16" s="3">
        <v>1600</v>
      </c>
      <c r="M16" s="3">
        <v>13200</v>
      </c>
      <c r="N16" s="3"/>
      <c r="O16" s="3"/>
      <c r="P16" s="161"/>
      <c r="Q16" s="852">
        <v>87600</v>
      </c>
      <c r="R16" s="161"/>
      <c r="S16" s="161"/>
      <c r="T16" s="161"/>
      <c r="U16" s="161"/>
      <c r="V16" s="161" t="s">
        <v>562</v>
      </c>
      <c r="W16" s="161" t="s">
        <v>563</v>
      </c>
      <c r="X16" s="853"/>
      <c r="Y16" s="1079">
        <f>SUM(Q16:W18)</f>
        <v>87600</v>
      </c>
      <c r="Z16" s="191" t="e">
        <f>Y16/X16</f>
        <v>#DIV/0!</v>
      </c>
      <c r="AA16" s="202">
        <v>13200</v>
      </c>
      <c r="AB16" s="202"/>
      <c r="AC16" s="202"/>
      <c r="AD16" s="191" t="e">
        <f t="shared" si="0"/>
        <v>#DIV/0!</v>
      </c>
    </row>
    <row r="17" spans="1:30" s="518" customFormat="1">
      <c r="A17" s="739"/>
      <c r="B17" s="2"/>
      <c r="C17" s="2"/>
      <c r="D17" s="2"/>
      <c r="E17" s="2"/>
      <c r="F17" s="679"/>
      <c r="G17" s="679"/>
      <c r="H17" s="679"/>
      <c r="I17" s="37"/>
      <c r="J17" s="3"/>
      <c r="K17" s="679"/>
      <c r="L17" s="731"/>
      <c r="M17" s="731"/>
      <c r="N17" s="3"/>
      <c r="O17" s="731"/>
      <c r="P17" s="160"/>
      <c r="Q17" s="160"/>
      <c r="R17" s="160"/>
      <c r="S17" s="160"/>
      <c r="T17" s="160"/>
      <c r="U17" s="160"/>
      <c r="V17" s="688"/>
      <c r="W17" s="688"/>
      <c r="X17" s="161"/>
      <c r="Y17" s="162"/>
      <c r="Z17" s="162"/>
      <c r="AA17" s="154"/>
      <c r="AB17" s="202"/>
      <c r="AC17" s="202"/>
      <c r="AD17" s="191" t="e">
        <f t="shared" si="0"/>
        <v>#DIV/0!</v>
      </c>
    </row>
    <row r="18" spans="1:30" s="518" customFormat="1">
      <c r="A18" s="739"/>
      <c r="B18" s="2"/>
      <c r="C18" s="2"/>
      <c r="D18" s="2"/>
      <c r="E18" s="2"/>
      <c r="F18" s="679"/>
      <c r="G18" s="679"/>
      <c r="H18" s="679"/>
      <c r="I18" s="37"/>
      <c r="J18" s="3"/>
      <c r="K18" s="679"/>
      <c r="L18" s="731"/>
      <c r="M18" s="731"/>
      <c r="N18" s="3"/>
      <c r="O18" s="731"/>
      <c r="P18" s="160"/>
      <c r="Q18" s="160"/>
      <c r="R18" s="160"/>
      <c r="S18" s="160"/>
      <c r="T18" s="160"/>
      <c r="U18" s="160"/>
      <c r="V18" s="688"/>
      <c r="W18" s="688"/>
      <c r="X18" s="784"/>
      <c r="Y18" s="162"/>
      <c r="Z18" s="162"/>
      <c r="AA18" s="154"/>
      <c r="AB18" s="202"/>
      <c r="AC18" s="202"/>
      <c r="AD18" s="191" t="e">
        <f t="shared" si="0"/>
        <v>#DIV/0!</v>
      </c>
    </row>
    <row r="19" spans="1:30" s="518" customFormat="1">
      <c r="A19" s="739"/>
      <c r="B19" s="2"/>
      <c r="C19" s="679"/>
      <c r="D19" s="2"/>
      <c r="E19" s="2"/>
      <c r="F19" s="679"/>
      <c r="G19" s="679"/>
      <c r="H19" s="679"/>
      <c r="I19" s="37"/>
      <c r="J19" s="3"/>
      <c r="K19" s="679"/>
      <c r="L19" s="731"/>
      <c r="M19" s="731"/>
      <c r="N19" s="3"/>
      <c r="O19" s="731"/>
      <c r="P19" s="160"/>
      <c r="Q19" s="160"/>
      <c r="R19" s="160"/>
      <c r="S19" s="160"/>
      <c r="T19" s="160"/>
      <c r="U19" s="160"/>
      <c r="V19" s="688"/>
      <c r="W19" s="688"/>
      <c r="X19" s="784"/>
      <c r="Y19" s="162"/>
      <c r="Z19" s="50"/>
      <c r="AA19" s="154"/>
      <c r="AB19" s="202"/>
      <c r="AC19" s="202"/>
      <c r="AD19" s="191" t="e">
        <f t="shared" si="0"/>
        <v>#DIV/0!</v>
      </c>
    </row>
    <row r="20" spans="1:30">
      <c r="A20" s="1244" t="s">
        <v>108</v>
      </c>
      <c r="B20" s="1245"/>
      <c r="C20" s="1245"/>
      <c r="D20" s="1245"/>
      <c r="E20" s="1245"/>
      <c r="F20" s="1245"/>
      <c r="G20" s="1245"/>
      <c r="H20" s="1245"/>
      <c r="I20" s="1245"/>
      <c r="J20" s="1245"/>
      <c r="K20" s="1245"/>
      <c r="L20" s="1245"/>
      <c r="M20" s="1245"/>
      <c r="N20" s="1245"/>
      <c r="O20" s="1246"/>
      <c r="P20" s="662">
        <f>SUM(P13:P19)</f>
        <v>38700</v>
      </c>
      <c r="Q20" s="662">
        <f t="shared" ref="Q20:U20" si="1">SUM(Q13:Q19)</f>
        <v>178800</v>
      </c>
      <c r="R20" s="662">
        <f t="shared" si="1"/>
        <v>0</v>
      </c>
      <c r="S20" s="662">
        <f t="shared" si="1"/>
        <v>0</v>
      </c>
      <c r="T20" s="662">
        <f t="shared" si="1"/>
        <v>0</v>
      </c>
      <c r="U20" s="662">
        <f t="shared" si="1"/>
        <v>0</v>
      </c>
      <c r="V20" s="662"/>
      <c r="W20" s="662"/>
      <c r="X20" s="662"/>
      <c r="Y20" s="855">
        <f>SUM(Y13:Y19)</f>
        <v>217500</v>
      </c>
      <c r="Z20" s="662" t="e">
        <f>SUM(Z13:Z19)</f>
        <v>#DIV/0!</v>
      </c>
      <c r="AA20" s="780" t="e">
        <f t="shared" ref="AA20:AA21" si="2">Z20/Y20</f>
        <v>#DIV/0!</v>
      </c>
      <c r="AB20" s="781"/>
      <c r="AC20" s="782"/>
      <c r="AD20" s="740"/>
    </row>
    <row r="21" spans="1:30">
      <c r="A21" s="1238" t="s">
        <v>29</v>
      </c>
      <c r="B21" s="1239"/>
      <c r="C21" s="1239"/>
      <c r="D21" s="1239"/>
      <c r="E21" s="1239"/>
      <c r="F21" s="1239"/>
      <c r="G21" s="1239"/>
      <c r="H21" s="1239"/>
      <c r="I21" s="1239"/>
      <c r="J21" s="1239"/>
      <c r="K21" s="1239"/>
      <c r="L21" s="1239"/>
      <c r="M21" s="1240"/>
      <c r="N21" s="689"/>
      <c r="O21" s="689"/>
      <c r="P21" s="728">
        <f>P20</f>
        <v>38700</v>
      </c>
      <c r="Q21" s="728">
        <f t="shared" ref="Q21:Z21" si="3">Q20</f>
        <v>178800</v>
      </c>
      <c r="R21" s="728">
        <f t="shared" si="3"/>
        <v>0</v>
      </c>
      <c r="S21" s="728">
        <f t="shared" si="3"/>
        <v>0</v>
      </c>
      <c r="T21" s="728">
        <f t="shared" si="3"/>
        <v>0</v>
      </c>
      <c r="U21" s="728">
        <f t="shared" si="3"/>
        <v>0</v>
      </c>
      <c r="V21" s="728"/>
      <c r="W21" s="728"/>
      <c r="X21" s="728"/>
      <c r="Y21" s="856">
        <f t="shared" si="3"/>
        <v>217500</v>
      </c>
      <c r="Z21" s="728" t="e">
        <f t="shared" si="3"/>
        <v>#DIV/0!</v>
      </c>
      <c r="AA21" s="155" t="e">
        <f t="shared" si="2"/>
        <v>#DIV/0!</v>
      </c>
      <c r="AB21" s="650"/>
      <c r="AC21" s="518"/>
      <c r="AD21" s="56"/>
    </row>
    <row r="22" spans="1:30">
      <c r="A22" s="35"/>
      <c r="B22" s="35"/>
      <c r="C22" s="35"/>
      <c r="D22" s="35"/>
      <c r="E22" s="35"/>
      <c r="F22" s="35"/>
      <c r="G22" s="35"/>
      <c r="H22" s="35"/>
      <c r="I22" s="35"/>
      <c r="J22" s="35"/>
      <c r="K22" s="35"/>
      <c r="L22" s="35"/>
      <c r="M22" s="35"/>
      <c r="N22" s="35"/>
      <c r="O22" s="35"/>
      <c r="P22" s="54"/>
      <c r="Q22" s="54"/>
      <c r="R22" s="54"/>
      <c r="S22" s="54"/>
      <c r="T22" s="54"/>
      <c r="U22" s="54"/>
      <c r="V22" s="54"/>
      <c r="W22" s="54"/>
      <c r="X22" s="54"/>
      <c r="Y22" s="54"/>
      <c r="Z22" s="54"/>
      <c r="AA22" s="155"/>
      <c r="AB22" s="35"/>
      <c r="AC22" s="23"/>
      <c r="AD22" s="26"/>
    </row>
    <row r="23" spans="1:30">
      <c r="A23" s="35"/>
      <c r="B23" s="35"/>
      <c r="C23" s="35"/>
      <c r="D23" s="35"/>
      <c r="E23" s="35"/>
      <c r="F23" s="35"/>
      <c r="G23" s="35"/>
      <c r="H23" s="35"/>
      <c r="I23" s="35"/>
      <c r="J23" s="35"/>
      <c r="K23" s="35"/>
      <c r="L23" s="35"/>
      <c r="M23" s="35"/>
      <c r="N23" s="35"/>
      <c r="O23" s="35"/>
      <c r="P23" s="54"/>
      <c r="Q23" s="54"/>
      <c r="R23" s="54"/>
      <c r="S23" s="54"/>
      <c r="T23" s="54"/>
      <c r="U23" s="54"/>
      <c r="V23" s="54"/>
      <c r="W23" s="54"/>
      <c r="X23" s="54"/>
      <c r="Y23" s="54"/>
      <c r="Z23" s="54"/>
      <c r="AA23" s="155"/>
      <c r="AB23" s="35"/>
      <c r="AC23" s="23"/>
      <c r="AD23" s="26"/>
    </row>
    <row r="24" spans="1:30">
      <c r="A24" s="309" t="s">
        <v>186</v>
      </c>
      <c r="B24" s="90"/>
      <c r="C24" s="90"/>
      <c r="D24" s="90"/>
      <c r="E24" s="90"/>
      <c r="F24" s="90"/>
      <c r="G24" s="90"/>
      <c r="H24" s="90"/>
      <c r="I24" s="310"/>
      <c r="J24" s="90"/>
      <c r="K24" s="90"/>
      <c r="L24" s="90"/>
      <c r="M24" s="90"/>
      <c r="N24" s="90"/>
      <c r="O24" s="90"/>
      <c r="P24" s="311"/>
      <c r="Q24" s="311"/>
      <c r="R24" s="311"/>
      <c r="S24" s="311"/>
      <c r="T24" s="311"/>
      <c r="U24" s="273"/>
      <c r="V24" s="312"/>
      <c r="W24" s="312"/>
      <c r="X24" s="312"/>
      <c r="Y24" s="313"/>
      <c r="Z24" s="311"/>
      <c r="AA24" s="273"/>
      <c r="AB24" s="310"/>
      <c r="AC24" s="90"/>
      <c r="AD24" s="90"/>
    </row>
    <row r="25" spans="1:30">
      <c r="A25" s="309" t="s">
        <v>187</v>
      </c>
      <c r="B25" s="90"/>
      <c r="C25" s="90"/>
      <c r="D25" s="90"/>
      <c r="E25" s="90"/>
      <c r="F25" s="90"/>
      <c r="G25" s="90"/>
      <c r="H25" s="90"/>
      <c r="I25" s="310"/>
      <c r="J25" s="90"/>
      <c r="K25" s="90"/>
      <c r="L25" s="90"/>
      <c r="M25" s="90"/>
      <c r="N25" s="90"/>
      <c r="O25" s="90"/>
      <c r="P25" s="311"/>
      <c r="Q25" s="311"/>
      <c r="R25" s="311"/>
      <c r="S25" s="311"/>
      <c r="T25" s="311"/>
      <c r="U25" s="273"/>
      <c r="V25" s="312"/>
      <c r="W25" s="312"/>
      <c r="X25" s="312"/>
      <c r="Y25" s="313" t="e">
        <f>SUM(#REF!)</f>
        <v>#REF!</v>
      </c>
      <c r="Z25" s="311"/>
      <c r="AA25" s="273"/>
      <c r="AB25" s="310"/>
      <c r="AC25" s="90"/>
      <c r="AD25" s="90"/>
    </row>
    <row r="26" spans="1:30">
      <c r="A26" s="1269"/>
      <c r="B26" s="1269"/>
      <c r="C26" s="1269"/>
      <c r="D26" s="1269"/>
      <c r="E26" s="1269"/>
      <c r="F26" s="1269"/>
      <c r="G26" s="1269"/>
      <c r="H26" s="1269"/>
      <c r="I26" s="37"/>
      <c r="J26" s="722"/>
      <c r="K26" s="723"/>
      <c r="L26" s="679"/>
      <c r="M26" s="679"/>
      <c r="N26" s="679"/>
      <c r="O26" s="679"/>
      <c r="P26" s="732"/>
      <c r="Q26" s="732"/>
      <c r="R26" s="732"/>
      <c r="S26" s="732"/>
      <c r="T26" s="732"/>
      <c r="U26" s="86"/>
      <c r="V26" s="161"/>
      <c r="W26" s="161"/>
      <c r="X26" s="161"/>
      <c r="Y26" s="1288" t="s">
        <v>0</v>
      </c>
      <c r="Z26" s="1289"/>
      <c r="AA26" s="1289"/>
      <c r="AB26" s="1289"/>
      <c r="AC26" s="1289"/>
      <c r="AD26" s="1290"/>
    </row>
    <row r="27" spans="1:30" ht="24" customHeight="1">
      <c r="A27" s="1270" t="s">
        <v>1</v>
      </c>
      <c r="B27" s="1270" t="s">
        <v>32</v>
      </c>
      <c r="C27" s="1271" t="s">
        <v>2</v>
      </c>
      <c r="D27" s="653"/>
      <c r="E27" s="1270" t="s">
        <v>3</v>
      </c>
      <c r="F27" s="1270"/>
      <c r="G27" s="1270"/>
      <c r="H27" s="1270" t="s">
        <v>4</v>
      </c>
      <c r="I27" s="1271" t="s">
        <v>2</v>
      </c>
      <c r="J27" s="1270" t="s">
        <v>5</v>
      </c>
      <c r="K27" s="1270" t="s">
        <v>6</v>
      </c>
      <c r="L27" s="1270"/>
      <c r="M27" s="1270"/>
      <c r="N27" s="1117" t="s">
        <v>68</v>
      </c>
      <c r="O27" s="1117"/>
      <c r="P27" s="1272" t="s">
        <v>7</v>
      </c>
      <c r="Q27" s="1272"/>
      <c r="R27" s="1272"/>
      <c r="S27" s="1272"/>
      <c r="T27" s="1272"/>
      <c r="U27" s="1272"/>
      <c r="V27" s="1264" t="s">
        <v>8</v>
      </c>
      <c r="W27" s="1265"/>
      <c r="X27" s="1273" t="s">
        <v>9</v>
      </c>
      <c r="Y27" s="1266" t="s">
        <v>10</v>
      </c>
      <c r="Z27" s="1267"/>
      <c r="AA27" s="1268"/>
      <c r="AB27" s="1266" t="s">
        <v>11</v>
      </c>
      <c r="AC27" s="1267"/>
      <c r="AD27" s="1268"/>
    </row>
    <row r="28" spans="1:30" ht="39" customHeight="1">
      <c r="A28" s="1270"/>
      <c r="B28" s="1270"/>
      <c r="C28" s="1271"/>
      <c r="D28" s="653" t="s">
        <v>12</v>
      </c>
      <c r="E28" s="653" t="s">
        <v>13</v>
      </c>
      <c r="F28" s="653" t="s">
        <v>549</v>
      </c>
      <c r="G28" s="653" t="s">
        <v>529</v>
      </c>
      <c r="H28" s="1270"/>
      <c r="I28" s="1271"/>
      <c r="J28" s="1270"/>
      <c r="K28" s="653" t="s">
        <v>13</v>
      </c>
      <c r="L28" s="653" t="s">
        <v>549</v>
      </c>
      <c r="M28" s="653" t="s">
        <v>529</v>
      </c>
      <c r="N28" s="641" t="s">
        <v>164</v>
      </c>
      <c r="O28" s="641" t="s">
        <v>178</v>
      </c>
      <c r="P28" s="693" t="s">
        <v>14</v>
      </c>
      <c r="Q28" s="693" t="s">
        <v>15</v>
      </c>
      <c r="R28" s="693" t="s">
        <v>16</v>
      </c>
      <c r="S28" s="693" t="s">
        <v>17</v>
      </c>
      <c r="T28" s="693" t="s">
        <v>23</v>
      </c>
      <c r="U28" s="693" t="s">
        <v>18</v>
      </c>
      <c r="V28" s="125" t="s">
        <v>13</v>
      </c>
      <c r="W28" s="654" t="s">
        <v>72</v>
      </c>
      <c r="X28" s="1274"/>
      <c r="Y28" s="314" t="s">
        <v>19</v>
      </c>
      <c r="Z28" s="314" t="s">
        <v>20</v>
      </c>
      <c r="AA28" s="315" t="s">
        <v>21</v>
      </c>
      <c r="AB28" s="347" t="s">
        <v>22</v>
      </c>
      <c r="AC28" s="347" t="s">
        <v>20</v>
      </c>
      <c r="AD28" s="315" t="s">
        <v>21</v>
      </c>
    </row>
    <row r="29" spans="1:30" ht="45">
      <c r="A29" s="582">
        <v>216</v>
      </c>
      <c r="B29" s="785" t="s">
        <v>188</v>
      </c>
      <c r="C29" s="451"/>
      <c r="D29" s="786" t="s">
        <v>189</v>
      </c>
      <c r="E29" s="450" t="s">
        <v>190</v>
      </c>
      <c r="F29" s="453">
        <v>110</v>
      </c>
      <c r="G29" s="487"/>
      <c r="H29" s="450" t="s">
        <v>191</v>
      </c>
      <c r="I29" s="454"/>
      <c r="J29" s="450" t="s">
        <v>192</v>
      </c>
      <c r="K29" s="450" t="s">
        <v>193</v>
      </c>
      <c r="L29" s="453">
        <v>110</v>
      </c>
      <c r="M29" s="453"/>
      <c r="N29" s="450" t="s">
        <v>152</v>
      </c>
      <c r="O29" s="450">
        <v>49307</v>
      </c>
      <c r="P29" s="455"/>
      <c r="Q29" s="787">
        <f>433019397/1000</f>
        <v>433019.397</v>
      </c>
      <c r="R29" s="456"/>
      <c r="S29" s="456"/>
      <c r="T29" s="456"/>
      <c r="U29" s="457"/>
      <c r="V29" s="788" t="s">
        <v>531</v>
      </c>
      <c r="W29" s="789">
        <v>8427558</v>
      </c>
      <c r="X29" s="790"/>
      <c r="Y29" s="787">
        <f>(190372475+212646922+30000000)/1000</f>
        <v>433019.397</v>
      </c>
      <c r="Z29" s="791"/>
      <c r="AA29" s="458"/>
      <c r="AB29" s="450"/>
      <c r="AC29" s="450"/>
      <c r="AD29" s="322" t="e">
        <f t="shared" ref="AD29:AD33" si="4">AC29/AB29</f>
        <v>#DIV/0!</v>
      </c>
    </row>
    <row r="30" spans="1:30" ht="56.25">
      <c r="A30" s="582">
        <v>227</v>
      </c>
      <c r="B30" s="792" t="s">
        <v>194</v>
      </c>
      <c r="C30" s="793"/>
      <c r="D30" s="450" t="s">
        <v>195</v>
      </c>
      <c r="E30" s="794" t="s">
        <v>196</v>
      </c>
      <c r="F30" s="452">
        <v>80</v>
      </c>
      <c r="G30" s="795"/>
      <c r="H30" s="796" t="s">
        <v>197</v>
      </c>
      <c r="I30" s="454"/>
      <c r="J30" s="450" t="s">
        <v>198</v>
      </c>
      <c r="K30" s="794" t="s">
        <v>199</v>
      </c>
      <c r="L30" s="452">
        <v>80</v>
      </c>
      <c r="M30" s="453"/>
      <c r="N30" s="450" t="s">
        <v>152</v>
      </c>
      <c r="O30" s="450">
        <v>49308</v>
      </c>
      <c r="P30" s="456"/>
      <c r="Q30" s="797">
        <f>(746096703+50000000)/1000</f>
        <v>796096.70299999998</v>
      </c>
      <c r="R30" s="798"/>
      <c r="S30" s="456"/>
      <c r="T30" s="456"/>
      <c r="U30" s="799"/>
      <c r="V30" s="788" t="s">
        <v>531</v>
      </c>
      <c r="W30" s="789">
        <v>8427558</v>
      </c>
      <c r="X30" s="790"/>
      <c r="Y30" s="797">
        <f>(746096703+50000000)/1000</f>
        <v>796096.70299999998</v>
      </c>
      <c r="Z30" s="800"/>
      <c r="AA30" s="458"/>
      <c r="AB30" s="801"/>
      <c r="AC30" s="801"/>
      <c r="AD30" s="322" t="e">
        <f t="shared" si="4"/>
        <v>#DIV/0!</v>
      </c>
    </row>
    <row r="31" spans="1:30" ht="67.5">
      <c r="A31" s="582">
        <v>207</v>
      </c>
      <c r="B31" s="802" t="s">
        <v>532</v>
      </c>
      <c r="C31" s="803"/>
      <c r="D31" s="803" t="s">
        <v>200</v>
      </c>
      <c r="E31" s="803" t="s">
        <v>121</v>
      </c>
      <c r="F31" s="804">
        <v>1200</v>
      </c>
      <c r="G31" s="804"/>
      <c r="H31" s="802" t="s">
        <v>201</v>
      </c>
      <c r="I31" s="805"/>
      <c r="J31" s="803" t="s">
        <v>202</v>
      </c>
      <c r="K31" s="803" t="s">
        <v>200</v>
      </c>
      <c r="L31" s="804">
        <v>1200</v>
      </c>
      <c r="M31" s="804"/>
      <c r="N31" s="804" t="s">
        <v>152</v>
      </c>
      <c r="O31" s="804">
        <v>1448</v>
      </c>
      <c r="P31" s="806"/>
      <c r="Q31" s="787">
        <v>410000</v>
      </c>
      <c r="R31" s="806"/>
      <c r="S31" s="806"/>
      <c r="T31" s="806"/>
      <c r="U31" s="799"/>
      <c r="V31" s="788" t="s">
        <v>531</v>
      </c>
      <c r="W31" s="789">
        <v>8427558</v>
      </c>
      <c r="X31" s="790"/>
      <c r="Y31" s="787">
        <v>410000</v>
      </c>
      <c r="Z31" s="807"/>
      <c r="AA31" s="458"/>
      <c r="AB31" s="808"/>
      <c r="AC31" s="808"/>
      <c r="AD31" s="322" t="e">
        <f t="shared" si="4"/>
        <v>#DIV/0!</v>
      </c>
    </row>
    <row r="32" spans="1:30" ht="67.5">
      <c r="A32" s="582">
        <v>215</v>
      </c>
      <c r="B32" s="810" t="s">
        <v>533</v>
      </c>
      <c r="C32" s="811"/>
      <c r="D32" s="786" t="s">
        <v>203</v>
      </c>
      <c r="E32" s="786" t="s">
        <v>204</v>
      </c>
      <c r="F32" s="812">
        <v>5</v>
      </c>
      <c r="G32" s="812"/>
      <c r="H32" s="786" t="s">
        <v>205</v>
      </c>
      <c r="I32" s="786"/>
      <c r="J32" s="786" t="s">
        <v>206</v>
      </c>
      <c r="K32" s="786" t="s">
        <v>207</v>
      </c>
      <c r="L32" s="812">
        <v>5</v>
      </c>
      <c r="M32" s="452"/>
      <c r="N32" s="786" t="s">
        <v>152</v>
      </c>
      <c r="O32" s="786">
        <v>21</v>
      </c>
      <c r="P32" s="813"/>
      <c r="Q32" s="787">
        <v>287150</v>
      </c>
      <c r="R32" s="813"/>
      <c r="S32" s="813"/>
      <c r="T32" s="813"/>
      <c r="U32" s="814"/>
      <c r="V32" s="788" t="s">
        <v>531</v>
      </c>
      <c r="W32" s="789">
        <v>8427558</v>
      </c>
      <c r="X32" s="790"/>
      <c r="Y32" s="787">
        <v>287150</v>
      </c>
      <c r="Z32" s="815"/>
      <c r="AA32" s="809"/>
      <c r="AB32" s="788"/>
      <c r="AC32" s="788"/>
      <c r="AD32" s="322" t="e">
        <f t="shared" si="4"/>
        <v>#DIV/0!</v>
      </c>
    </row>
    <row r="33" spans="1:30">
      <c r="A33" s="582"/>
      <c r="B33" s="450"/>
      <c r="C33" s="451"/>
      <c r="D33" s="450"/>
      <c r="E33" s="450"/>
      <c r="F33" s="452"/>
      <c r="G33" s="453"/>
      <c r="H33" s="450"/>
      <c r="I33" s="454"/>
      <c r="J33" s="450"/>
      <c r="K33" s="450"/>
      <c r="L33" s="453"/>
      <c r="M33" s="453"/>
      <c r="N33" s="450"/>
      <c r="O33" s="450"/>
      <c r="P33" s="455"/>
      <c r="Q33" s="456"/>
      <c r="R33" s="456"/>
      <c r="S33" s="456"/>
      <c r="T33" s="456"/>
      <c r="U33" s="457"/>
      <c r="V33" s="679"/>
      <c r="W33" s="679"/>
      <c r="X33" s="790"/>
      <c r="Y33" s="456"/>
      <c r="Z33" s="456"/>
      <c r="AA33" s="458"/>
      <c r="AB33" s="450"/>
      <c r="AC33" s="450"/>
      <c r="AD33" s="322" t="e">
        <f t="shared" si="4"/>
        <v>#DIV/0!</v>
      </c>
    </row>
    <row r="34" spans="1:30">
      <c r="A34" s="1275" t="s">
        <v>208</v>
      </c>
      <c r="B34" s="1276"/>
      <c r="C34" s="1276"/>
      <c r="D34" s="1276"/>
      <c r="E34" s="1276"/>
      <c r="F34" s="1276"/>
      <c r="G34" s="1276"/>
      <c r="H34" s="1276"/>
      <c r="I34" s="1276"/>
      <c r="J34" s="1276"/>
      <c r="K34" s="1276"/>
      <c r="L34" s="1276"/>
      <c r="M34" s="1277"/>
      <c r="N34" s="323"/>
      <c r="O34" s="323"/>
      <c r="P34" s="318">
        <f>SUM(P29:P33)</f>
        <v>0</v>
      </c>
      <c r="Q34" s="850">
        <f t="shared" ref="Q34:Z34" si="5">SUM(Q29:Q33)</f>
        <v>1926266.1</v>
      </c>
      <c r="R34" s="318">
        <f t="shared" si="5"/>
        <v>0</v>
      </c>
      <c r="S34" s="318">
        <f t="shared" si="5"/>
        <v>0</v>
      </c>
      <c r="T34" s="318">
        <f t="shared" si="5"/>
        <v>0</v>
      </c>
      <c r="U34" s="318">
        <f t="shared" si="5"/>
        <v>0</v>
      </c>
      <c r="V34" s="318"/>
      <c r="W34" s="318"/>
      <c r="X34" s="318"/>
      <c r="Y34" s="850">
        <f>SUM(Y29:Y33)</f>
        <v>1926266.1</v>
      </c>
      <c r="Z34" s="318">
        <f t="shared" si="5"/>
        <v>0</v>
      </c>
      <c r="AA34" s="458">
        <f>Z34/Y34</f>
        <v>0</v>
      </c>
      <c r="AB34" s="317"/>
      <c r="AC34" s="317"/>
      <c r="AD34" s="322"/>
    </row>
    <row r="35" spans="1:30">
      <c r="C35" s="20"/>
      <c r="X35" s="33"/>
      <c r="Y35" s="33"/>
      <c r="Z35" s="63"/>
      <c r="AA35" s="63"/>
      <c r="AB35" s="32"/>
      <c r="AC35" s="32"/>
      <c r="AD35" s="20"/>
    </row>
    <row r="36" spans="1:30">
      <c r="A36" s="309" t="s">
        <v>209</v>
      </c>
      <c r="B36" s="90"/>
      <c r="C36" s="90"/>
      <c r="D36" s="90"/>
      <c r="E36" s="90"/>
      <c r="F36" s="90"/>
      <c r="G36" s="90"/>
      <c r="H36" s="90"/>
      <c r="I36" s="310"/>
      <c r="J36" s="90"/>
      <c r="K36" s="90"/>
      <c r="L36" s="90"/>
      <c r="M36" s="90"/>
      <c r="N36" s="90"/>
      <c r="O36" s="90"/>
      <c r="P36" s="311"/>
      <c r="Q36" s="311"/>
      <c r="R36" s="311"/>
      <c r="S36" s="311"/>
      <c r="T36" s="311"/>
      <c r="U36" s="273"/>
      <c r="V36" s="312"/>
      <c r="W36" s="312"/>
      <c r="X36" s="312"/>
      <c r="Y36" s="312"/>
      <c r="Z36" s="311"/>
      <c r="AA36" s="311"/>
      <c r="AB36" s="310"/>
      <c r="AC36" s="310"/>
      <c r="AD36" s="90"/>
    </row>
    <row r="37" spans="1:30">
      <c r="A37" s="309" t="s">
        <v>210</v>
      </c>
      <c r="B37" s="90"/>
      <c r="C37" s="90"/>
      <c r="D37" s="90"/>
      <c r="E37" s="90"/>
      <c r="F37" s="90"/>
      <c r="G37" s="90"/>
      <c r="H37" s="90"/>
      <c r="I37" s="310"/>
      <c r="J37" s="90"/>
      <c r="K37" s="90"/>
      <c r="L37" s="90"/>
      <c r="M37" s="90"/>
      <c r="N37" s="90"/>
      <c r="O37" s="90"/>
      <c r="P37" s="311"/>
      <c r="Q37" s="311"/>
      <c r="R37" s="311"/>
      <c r="S37" s="311"/>
      <c r="T37" s="311"/>
      <c r="U37" s="273"/>
      <c r="V37" s="312"/>
      <c r="W37" s="312"/>
      <c r="X37" s="312"/>
      <c r="Y37" s="313"/>
      <c r="Z37" s="311"/>
      <c r="AA37" s="273"/>
      <c r="AB37" s="310"/>
      <c r="AC37" s="90"/>
      <c r="AD37" s="90"/>
    </row>
    <row r="38" spans="1:30" ht="12.75" customHeight="1">
      <c r="A38" s="1106" t="s">
        <v>1</v>
      </c>
      <c r="B38" s="1106" t="s">
        <v>32</v>
      </c>
      <c r="C38" s="1279" t="s">
        <v>2</v>
      </c>
      <c r="D38" s="1106" t="s">
        <v>12</v>
      </c>
      <c r="E38" s="1282" t="s">
        <v>3</v>
      </c>
      <c r="F38" s="1283"/>
      <c r="G38" s="1284"/>
      <c r="H38" s="1106" t="s">
        <v>4</v>
      </c>
      <c r="I38" s="1279" t="s">
        <v>2</v>
      </c>
      <c r="J38" s="1106" t="s">
        <v>5</v>
      </c>
      <c r="K38" s="1282" t="s">
        <v>6</v>
      </c>
      <c r="L38" s="1283"/>
      <c r="M38" s="1284"/>
      <c r="N38" s="1298" t="s">
        <v>68</v>
      </c>
      <c r="O38" s="1299"/>
      <c r="P38" s="1258" t="s">
        <v>7</v>
      </c>
      <c r="Q38" s="1259"/>
      <c r="R38" s="1259"/>
      <c r="S38" s="1259"/>
      <c r="T38" s="1259"/>
      <c r="U38" s="1260"/>
      <c r="V38" s="1249" t="s">
        <v>8</v>
      </c>
      <c r="W38" s="1249"/>
      <c r="X38" s="459"/>
      <c r="Y38" s="1294" t="s">
        <v>0</v>
      </c>
      <c r="Z38" s="1295"/>
      <c r="AA38" s="1295"/>
      <c r="AB38" s="1295"/>
      <c r="AC38" s="1295"/>
      <c r="AD38" s="1296"/>
    </row>
    <row r="39" spans="1:30" ht="21" customHeight="1">
      <c r="A39" s="1278"/>
      <c r="B39" s="1278"/>
      <c r="C39" s="1280"/>
      <c r="D39" s="1278"/>
      <c r="E39" s="1285"/>
      <c r="F39" s="1286"/>
      <c r="G39" s="1287"/>
      <c r="H39" s="1278"/>
      <c r="I39" s="1280"/>
      <c r="J39" s="1278"/>
      <c r="K39" s="1285"/>
      <c r="L39" s="1286"/>
      <c r="M39" s="1287"/>
      <c r="N39" s="1300"/>
      <c r="O39" s="1301"/>
      <c r="P39" s="1261"/>
      <c r="Q39" s="1262"/>
      <c r="R39" s="1262"/>
      <c r="S39" s="1262"/>
      <c r="T39" s="1262"/>
      <c r="U39" s="1263"/>
      <c r="V39" s="1249"/>
      <c r="W39" s="1249"/>
      <c r="X39" s="1265" t="s">
        <v>9</v>
      </c>
      <c r="Y39" s="1291" t="s">
        <v>10</v>
      </c>
      <c r="Z39" s="1292"/>
      <c r="AA39" s="1293"/>
      <c r="AB39" s="1266" t="s">
        <v>11</v>
      </c>
      <c r="AC39" s="1267"/>
      <c r="AD39" s="1268"/>
    </row>
    <row r="40" spans="1:30" ht="36">
      <c r="A40" s="1107"/>
      <c r="B40" s="1107"/>
      <c r="C40" s="1281"/>
      <c r="D40" s="1107"/>
      <c r="E40" s="653" t="s">
        <v>13</v>
      </c>
      <c r="F40" s="653" t="s">
        <v>549</v>
      </c>
      <c r="G40" s="653" t="s">
        <v>529</v>
      </c>
      <c r="H40" s="1107"/>
      <c r="I40" s="1281"/>
      <c r="J40" s="1107"/>
      <c r="K40" s="653" t="s">
        <v>13</v>
      </c>
      <c r="L40" s="653" t="s">
        <v>549</v>
      </c>
      <c r="M40" s="653" t="s">
        <v>529</v>
      </c>
      <c r="N40" s="641" t="s">
        <v>164</v>
      </c>
      <c r="O40" s="641" t="s">
        <v>178</v>
      </c>
      <c r="P40" s="693" t="s">
        <v>14</v>
      </c>
      <c r="Q40" s="693" t="s">
        <v>15</v>
      </c>
      <c r="R40" s="693" t="s">
        <v>16</v>
      </c>
      <c r="S40" s="693" t="s">
        <v>17</v>
      </c>
      <c r="T40" s="693" t="s">
        <v>23</v>
      </c>
      <c r="U40" s="693" t="s">
        <v>18</v>
      </c>
      <c r="V40" s="654" t="s">
        <v>13</v>
      </c>
      <c r="W40" s="654" t="s">
        <v>111</v>
      </c>
      <c r="X40" s="1297"/>
      <c r="Y40" s="314" t="s">
        <v>19</v>
      </c>
      <c r="Z40" s="314" t="s">
        <v>20</v>
      </c>
      <c r="AA40" s="315" t="s">
        <v>21</v>
      </c>
      <c r="AB40" s="347" t="s">
        <v>22</v>
      </c>
      <c r="AC40" s="347" t="s">
        <v>20</v>
      </c>
      <c r="AD40" s="315" t="s">
        <v>21</v>
      </c>
    </row>
    <row r="41" spans="1:30" ht="45">
      <c r="A41" s="582">
        <v>203</v>
      </c>
      <c r="B41" s="785" t="s">
        <v>211</v>
      </c>
      <c r="C41" s="793"/>
      <c r="D41" s="450" t="s">
        <v>212</v>
      </c>
      <c r="E41" s="450" t="s">
        <v>213</v>
      </c>
      <c r="F41" s="452">
        <v>9</v>
      </c>
      <c r="G41" s="487"/>
      <c r="H41" s="450" t="s">
        <v>214</v>
      </c>
      <c r="I41" s="450"/>
      <c r="J41" s="450" t="s">
        <v>215</v>
      </c>
      <c r="K41" s="450" t="s">
        <v>216</v>
      </c>
      <c r="L41" s="452">
        <v>9</v>
      </c>
      <c r="M41" s="816"/>
      <c r="N41" s="450" t="s">
        <v>152</v>
      </c>
      <c r="O41" s="450">
        <v>1278</v>
      </c>
      <c r="P41" s="456"/>
      <c r="Q41" s="1080">
        <f>(1312512000+384000000)/1000</f>
        <v>1696512</v>
      </c>
      <c r="R41" s="456"/>
      <c r="S41" s="456"/>
      <c r="T41" s="457"/>
      <c r="U41" s="456"/>
      <c r="V41" s="788" t="s">
        <v>531</v>
      </c>
      <c r="W41" s="789">
        <v>8427558</v>
      </c>
      <c r="X41" s="790"/>
      <c r="Y41" s="1080">
        <f>(1312512000+384000000)/1000</f>
        <v>1696512</v>
      </c>
      <c r="Z41" s="456"/>
      <c r="AA41" s="817"/>
      <c r="AB41" s="788"/>
      <c r="AC41" s="788"/>
      <c r="AD41" s="315"/>
    </row>
    <row r="42" spans="1:30" ht="56.25">
      <c r="A42" s="582">
        <v>204</v>
      </c>
      <c r="B42" s="823" t="s">
        <v>222</v>
      </c>
      <c r="C42" s="824"/>
      <c r="D42" s="450" t="s">
        <v>223</v>
      </c>
      <c r="E42" s="450" t="s">
        <v>224</v>
      </c>
      <c r="F42" s="825">
        <v>2877</v>
      </c>
      <c r="G42" s="825"/>
      <c r="H42" s="796" t="s">
        <v>225</v>
      </c>
      <c r="I42" s="454"/>
      <c r="J42" s="450" t="s">
        <v>226</v>
      </c>
      <c r="K42" s="450" t="s">
        <v>227</v>
      </c>
      <c r="L42" s="825">
        <v>2877</v>
      </c>
      <c r="M42" s="825"/>
      <c r="N42" s="825" t="s">
        <v>152</v>
      </c>
      <c r="O42" s="825">
        <v>3255</v>
      </c>
      <c r="P42" s="456"/>
      <c r="Q42" s="787">
        <v>2408000</v>
      </c>
      <c r="R42" s="826"/>
      <c r="S42" s="826"/>
      <c r="T42" s="457"/>
      <c r="U42" s="826"/>
      <c r="V42" s="788" t="s">
        <v>531</v>
      </c>
      <c r="W42" s="789">
        <v>8427558</v>
      </c>
      <c r="X42" s="790"/>
      <c r="Y42" s="787">
        <v>2408000</v>
      </c>
      <c r="Z42" s="800"/>
      <c r="AA42" s="817"/>
      <c r="AB42" s="825"/>
      <c r="AC42" s="330"/>
      <c r="AD42" s="329" t="e">
        <f t="shared" ref="AD42:AD45" si="6">AC42/AB42</f>
        <v>#DIV/0!</v>
      </c>
    </row>
    <row r="43" spans="1:30" ht="56.25">
      <c r="A43" s="582">
        <v>214</v>
      </c>
      <c r="B43" s="785" t="s">
        <v>217</v>
      </c>
      <c r="C43" s="793"/>
      <c r="D43" s="450" t="s">
        <v>218</v>
      </c>
      <c r="E43" s="450" t="s">
        <v>219</v>
      </c>
      <c r="F43" s="785">
        <v>37695</v>
      </c>
      <c r="G43" s="785"/>
      <c r="H43" s="818" t="s">
        <v>220</v>
      </c>
      <c r="I43" s="819"/>
      <c r="J43" s="818" t="s">
        <v>221</v>
      </c>
      <c r="K43" s="450" t="s">
        <v>219</v>
      </c>
      <c r="L43" s="785">
        <v>37695</v>
      </c>
      <c r="M43" s="785"/>
      <c r="N43" s="785" t="s">
        <v>152</v>
      </c>
      <c r="O43" s="785">
        <v>36711</v>
      </c>
      <c r="P43" s="820"/>
      <c r="Q43" s="787">
        <v>2300000</v>
      </c>
      <c r="R43" s="821"/>
      <c r="S43" s="821"/>
      <c r="T43" s="457"/>
      <c r="U43" s="821"/>
      <c r="V43" s="788" t="s">
        <v>531</v>
      </c>
      <c r="W43" s="789">
        <v>8427558</v>
      </c>
      <c r="X43" s="790"/>
      <c r="Y43" s="787">
        <v>2300000</v>
      </c>
      <c r="Z43" s="456"/>
      <c r="AA43" s="817"/>
      <c r="AB43" s="822"/>
      <c r="AC43" s="822"/>
      <c r="AD43" s="329"/>
    </row>
    <row r="44" spans="1:30" ht="33.75">
      <c r="A44" s="582" t="s">
        <v>534</v>
      </c>
      <c r="B44" s="450" t="s">
        <v>228</v>
      </c>
      <c r="C44" s="824"/>
      <c r="D44" s="450" t="s">
        <v>229</v>
      </c>
      <c r="E44" s="796" t="s">
        <v>230</v>
      </c>
      <c r="F44" s="816">
        <v>75</v>
      </c>
      <c r="G44" s="816"/>
      <c r="H44" s="796" t="s">
        <v>231</v>
      </c>
      <c r="I44" s="827"/>
      <c r="J44" s="828" t="s">
        <v>232</v>
      </c>
      <c r="K44" s="828" t="s">
        <v>230</v>
      </c>
      <c r="L44" s="816">
        <v>75</v>
      </c>
      <c r="M44" s="452"/>
      <c r="N44" s="452" t="s">
        <v>152</v>
      </c>
      <c r="O44" s="843">
        <v>37</v>
      </c>
      <c r="P44" s="829"/>
      <c r="Q44" s="787">
        <v>1181000</v>
      </c>
      <c r="R44" s="830"/>
      <c r="S44" s="830"/>
      <c r="T44" s="457"/>
      <c r="U44" s="830"/>
      <c r="V44" s="788" t="s">
        <v>531</v>
      </c>
      <c r="W44" s="789">
        <v>8427558</v>
      </c>
      <c r="X44" s="790"/>
      <c r="Y44" s="787">
        <v>1181000</v>
      </c>
      <c r="Z44" s="830"/>
      <c r="AA44" s="817"/>
      <c r="AB44" s="831"/>
      <c r="AC44" s="332"/>
      <c r="AD44" s="329" t="e">
        <f t="shared" si="6"/>
        <v>#DIV/0!</v>
      </c>
    </row>
    <row r="45" spans="1:30" ht="33.75">
      <c r="A45" s="582">
        <v>219</v>
      </c>
      <c r="B45" s="450" t="s">
        <v>535</v>
      </c>
      <c r="C45" s="818"/>
      <c r="D45" s="818" t="s">
        <v>233</v>
      </c>
      <c r="E45" s="818" t="s">
        <v>234</v>
      </c>
      <c r="F45" s="805">
        <v>1</v>
      </c>
      <c r="G45" s="805"/>
      <c r="H45" s="818" t="s">
        <v>235</v>
      </c>
      <c r="I45" s="832"/>
      <c r="J45" s="818" t="s">
        <v>236</v>
      </c>
      <c r="K45" s="818" t="s">
        <v>536</v>
      </c>
      <c r="L45" s="805">
        <v>1</v>
      </c>
      <c r="M45" s="833"/>
      <c r="N45" s="833" t="s">
        <v>152</v>
      </c>
      <c r="O45" s="843">
        <v>37</v>
      </c>
      <c r="P45" s="798"/>
      <c r="Q45" s="787">
        <v>797880</v>
      </c>
      <c r="R45" s="798"/>
      <c r="S45" s="826"/>
      <c r="T45" s="457"/>
      <c r="U45" s="826"/>
      <c r="V45" s="788" t="s">
        <v>531</v>
      </c>
      <c r="W45" s="789">
        <v>8427558</v>
      </c>
      <c r="X45" s="790"/>
      <c r="Y45" s="787">
        <v>797880</v>
      </c>
      <c r="Z45" s="806"/>
      <c r="AA45" s="817"/>
      <c r="AB45" s="834"/>
      <c r="AC45" s="329"/>
      <c r="AD45" s="329" t="e">
        <f t="shared" si="6"/>
        <v>#DIV/0!</v>
      </c>
    </row>
    <row r="46" spans="1:30">
      <c r="A46" s="1303" t="s">
        <v>237</v>
      </c>
      <c r="B46" s="1304"/>
      <c r="C46" s="1304"/>
      <c r="D46" s="1304"/>
      <c r="E46" s="1304"/>
      <c r="F46" s="1304"/>
      <c r="G46" s="1304"/>
      <c r="H46" s="1304"/>
      <c r="I46" s="1304"/>
      <c r="J46" s="1304"/>
      <c r="K46" s="1304"/>
      <c r="L46" s="1304"/>
      <c r="M46" s="1305"/>
      <c r="N46" s="332"/>
      <c r="O46" s="332"/>
      <c r="P46" s="334">
        <f>SUM(P42:P45)</f>
        <v>0</v>
      </c>
      <c r="Q46" s="1069">
        <f>SUM(Q41:Q45)</f>
        <v>8383392</v>
      </c>
      <c r="R46" s="334">
        <f>SUM(R42:R45)</f>
        <v>0</v>
      </c>
      <c r="S46" s="334">
        <f>SUM(S42:S45)</f>
        <v>0</v>
      </c>
      <c r="T46" s="334">
        <f>SUM(T42:T45)</f>
        <v>0</v>
      </c>
      <c r="U46" s="334">
        <f>SUM(U42:U45)</f>
        <v>0</v>
      </c>
      <c r="V46" s="334"/>
      <c r="W46" s="334"/>
      <c r="X46" s="334"/>
      <c r="Y46" s="835">
        <f>SUM(Y41:Y45)</f>
        <v>8383392</v>
      </c>
      <c r="Z46" s="334">
        <f>SUM(Z42:Z45)</f>
        <v>0</v>
      </c>
      <c r="AA46" s="328">
        <f t="shared" ref="AA46" si="7">Z46/Y46</f>
        <v>0</v>
      </c>
      <c r="AB46" s="333"/>
      <c r="AC46" s="333"/>
      <c r="AD46" s="328"/>
    </row>
    <row r="47" spans="1:30">
      <c r="C47" s="20"/>
      <c r="U47" s="63"/>
      <c r="X47" s="33"/>
      <c r="Y47" s="33"/>
      <c r="Z47" s="63"/>
      <c r="AA47" s="63"/>
      <c r="AB47" s="32"/>
      <c r="AC47" s="32"/>
      <c r="AD47" s="20"/>
    </row>
    <row r="48" spans="1:30">
      <c r="A48" s="309" t="s">
        <v>209</v>
      </c>
      <c r="B48" s="90"/>
      <c r="C48" s="90"/>
      <c r="D48" s="90"/>
      <c r="E48" s="90"/>
      <c r="F48" s="90"/>
      <c r="G48" s="90"/>
      <c r="H48" s="90"/>
      <c r="I48" s="310"/>
      <c r="J48" s="90"/>
      <c r="K48" s="90"/>
      <c r="L48" s="90"/>
      <c r="M48" s="90"/>
      <c r="N48" s="90"/>
      <c r="O48" s="90"/>
      <c r="P48" s="311"/>
      <c r="Q48" s="311"/>
      <c r="R48" s="311"/>
      <c r="S48" s="311"/>
      <c r="T48" s="311"/>
      <c r="U48" s="273"/>
      <c r="V48" s="312"/>
      <c r="W48" s="312"/>
      <c r="X48" s="312"/>
      <c r="Y48" s="313"/>
      <c r="Z48" s="311"/>
      <c r="AA48" s="273"/>
      <c r="AB48" s="310"/>
      <c r="AC48" s="90"/>
      <c r="AD48" s="90"/>
    </row>
    <row r="49" spans="1:30">
      <c r="A49" s="309" t="s">
        <v>238</v>
      </c>
      <c r="B49" s="90"/>
      <c r="C49" s="90"/>
      <c r="D49" s="90"/>
      <c r="E49" s="90"/>
      <c r="F49" s="90"/>
      <c r="G49" s="90"/>
      <c r="H49" s="90"/>
      <c r="I49" s="310"/>
      <c r="J49" s="90"/>
      <c r="K49" s="90"/>
      <c r="L49" s="90"/>
      <c r="M49" s="90"/>
      <c r="N49" s="90"/>
      <c r="O49" s="90"/>
      <c r="P49" s="311"/>
      <c r="Q49" s="311"/>
      <c r="R49" s="311"/>
      <c r="S49" s="311"/>
      <c r="T49" s="311"/>
      <c r="U49" s="273"/>
      <c r="V49" s="312"/>
      <c r="W49" s="312"/>
      <c r="X49" s="312"/>
      <c r="Y49" s="313"/>
      <c r="Z49" s="311"/>
      <c r="AA49" s="273"/>
      <c r="AB49" s="310"/>
      <c r="AC49" s="90"/>
      <c r="AD49" s="90"/>
    </row>
    <row r="50" spans="1:30">
      <c r="C50" s="20"/>
      <c r="X50" s="33"/>
      <c r="Y50" s="21"/>
      <c r="Z50" s="63"/>
      <c r="AA50" s="52"/>
      <c r="AB50" s="32"/>
      <c r="AD50" s="20"/>
    </row>
    <row r="51" spans="1:30" ht="12.75" customHeight="1">
      <c r="A51" s="1106" t="s">
        <v>1</v>
      </c>
      <c r="B51" s="1106" t="s">
        <v>32</v>
      </c>
      <c r="C51" s="1279" t="s">
        <v>2</v>
      </c>
      <c r="D51" s="1106" t="s">
        <v>12</v>
      </c>
      <c r="E51" s="1282" t="s">
        <v>3</v>
      </c>
      <c r="F51" s="1283"/>
      <c r="G51" s="1284"/>
      <c r="H51" s="1106" t="s">
        <v>4</v>
      </c>
      <c r="I51" s="1279" t="s">
        <v>2</v>
      </c>
      <c r="J51" s="1106" t="s">
        <v>5</v>
      </c>
      <c r="K51" s="1282" t="s">
        <v>6</v>
      </c>
      <c r="L51" s="1283"/>
      <c r="M51" s="1284"/>
      <c r="N51" s="691"/>
      <c r="O51" s="691"/>
      <c r="P51" s="1258" t="s">
        <v>7</v>
      </c>
      <c r="Q51" s="1259"/>
      <c r="R51" s="1259"/>
      <c r="S51" s="1259"/>
      <c r="T51" s="1259"/>
      <c r="U51" s="1260"/>
      <c r="V51" s="1308" t="s">
        <v>8</v>
      </c>
      <c r="W51" s="1308"/>
      <c r="X51" s="1308" t="s">
        <v>9</v>
      </c>
      <c r="Y51" s="1295" t="s">
        <v>0</v>
      </c>
      <c r="Z51" s="1295"/>
      <c r="AA51" s="1295"/>
      <c r="AB51" s="1295"/>
      <c r="AC51" s="1295"/>
      <c r="AD51" s="1296"/>
    </row>
    <row r="52" spans="1:30" ht="27" customHeight="1">
      <c r="A52" s="1278"/>
      <c r="B52" s="1278"/>
      <c r="C52" s="1280"/>
      <c r="D52" s="1278"/>
      <c r="E52" s="1285"/>
      <c r="F52" s="1286"/>
      <c r="G52" s="1287"/>
      <c r="H52" s="1278"/>
      <c r="I52" s="1280"/>
      <c r="J52" s="1278"/>
      <c r="K52" s="1285"/>
      <c r="L52" s="1286"/>
      <c r="M52" s="1287"/>
      <c r="N52" s="1103" t="s">
        <v>68</v>
      </c>
      <c r="O52" s="1105"/>
      <c r="P52" s="1261"/>
      <c r="Q52" s="1262"/>
      <c r="R52" s="1262"/>
      <c r="S52" s="1262"/>
      <c r="T52" s="1262"/>
      <c r="U52" s="1263"/>
      <c r="V52" s="1308"/>
      <c r="W52" s="1308"/>
      <c r="X52" s="1308"/>
      <c r="Y52" s="1292" t="s">
        <v>10</v>
      </c>
      <c r="Z52" s="1292"/>
      <c r="AA52" s="1293"/>
      <c r="AB52" s="1266" t="s">
        <v>11</v>
      </c>
      <c r="AC52" s="1267"/>
      <c r="AD52" s="1268"/>
    </row>
    <row r="53" spans="1:30" ht="48" customHeight="1">
      <c r="A53" s="1107"/>
      <c r="B53" s="1107"/>
      <c r="C53" s="1281"/>
      <c r="D53" s="1278"/>
      <c r="E53" s="636" t="s">
        <v>13</v>
      </c>
      <c r="F53" s="636" t="s">
        <v>549</v>
      </c>
      <c r="G53" s="636" t="s">
        <v>529</v>
      </c>
      <c r="H53" s="1107"/>
      <c r="I53" s="1281"/>
      <c r="J53" s="1107"/>
      <c r="K53" s="653" t="s">
        <v>13</v>
      </c>
      <c r="L53" s="653" t="s">
        <v>549</v>
      </c>
      <c r="M53" s="653" t="s">
        <v>529</v>
      </c>
      <c r="N53" s="641" t="s">
        <v>164</v>
      </c>
      <c r="O53" s="641" t="s">
        <v>178</v>
      </c>
      <c r="P53" s="693" t="s">
        <v>14</v>
      </c>
      <c r="Q53" s="693" t="s">
        <v>15</v>
      </c>
      <c r="R53" s="693" t="s">
        <v>16</v>
      </c>
      <c r="S53" s="693" t="s">
        <v>17</v>
      </c>
      <c r="T53" s="693" t="s">
        <v>23</v>
      </c>
      <c r="U53" s="693" t="s">
        <v>18</v>
      </c>
      <c r="V53" s="654" t="s">
        <v>13</v>
      </c>
      <c r="W53" s="654" t="s">
        <v>111</v>
      </c>
      <c r="X53" s="654"/>
      <c r="Y53" s="314" t="s">
        <v>19</v>
      </c>
      <c r="Z53" s="314" t="s">
        <v>20</v>
      </c>
      <c r="AA53" s="315" t="s">
        <v>21</v>
      </c>
      <c r="AB53" s="347" t="s">
        <v>22</v>
      </c>
      <c r="AC53" s="347" t="s">
        <v>20</v>
      </c>
      <c r="AD53" s="315" t="s">
        <v>21</v>
      </c>
    </row>
    <row r="54" spans="1:30" ht="33" customHeight="1">
      <c r="A54" s="725">
        <v>218</v>
      </c>
      <c r="B54" s="836" t="s">
        <v>537</v>
      </c>
      <c r="C54" s="837"/>
      <c r="D54" s="818" t="s">
        <v>239</v>
      </c>
      <c r="E54" s="818" t="s">
        <v>240</v>
      </c>
      <c r="F54" s="810">
        <v>1448</v>
      </c>
      <c r="G54" s="810"/>
      <c r="H54" s="838" t="s">
        <v>241</v>
      </c>
      <c r="I54" s="839"/>
      <c r="J54" s="838" t="s">
        <v>242</v>
      </c>
      <c r="K54" s="818" t="s">
        <v>243</v>
      </c>
      <c r="L54" s="810">
        <v>1448</v>
      </c>
      <c r="M54" s="810"/>
      <c r="N54" s="683" t="s">
        <v>152</v>
      </c>
      <c r="O54" s="1081">
        <v>1448</v>
      </c>
      <c r="P54" s="682"/>
      <c r="Q54" s="787">
        <f>52821815178/1000</f>
        <v>52821815.178000003</v>
      </c>
      <c r="R54" s="682"/>
      <c r="S54" s="682"/>
      <c r="T54" s="682"/>
      <c r="U54" s="682"/>
      <c r="V54" s="788" t="s">
        <v>531</v>
      </c>
      <c r="W54" s="789">
        <v>8427558</v>
      </c>
      <c r="X54" s="790"/>
      <c r="Y54" s="1074">
        <f>+Q54</f>
        <v>52821815.178000003</v>
      </c>
      <c r="Z54" s="840"/>
      <c r="AA54" s="841"/>
      <c r="AB54" s="842"/>
      <c r="AC54" s="842"/>
      <c r="AD54" s="336" t="e">
        <f t="shared" ref="AD54:AD55" si="8">AC54/AB54</f>
        <v>#DIV/0!</v>
      </c>
    </row>
    <row r="55" spans="1:30" ht="21.75" customHeight="1">
      <c r="A55" s="725" t="s">
        <v>538</v>
      </c>
      <c r="B55" s="818" t="s">
        <v>539</v>
      </c>
      <c r="C55" s="818"/>
      <c r="D55" s="818" t="s">
        <v>540</v>
      </c>
      <c r="E55" s="818" t="s">
        <v>541</v>
      </c>
      <c r="F55" s="805">
        <v>1</v>
      </c>
      <c r="G55" s="805"/>
      <c r="H55" s="818" t="s">
        <v>542</v>
      </c>
      <c r="I55" s="832"/>
      <c r="J55" s="818" t="s">
        <v>543</v>
      </c>
      <c r="K55" s="818" t="s">
        <v>544</v>
      </c>
      <c r="L55" s="805">
        <v>1</v>
      </c>
      <c r="M55" s="833"/>
      <c r="N55" s="833" t="s">
        <v>152</v>
      </c>
      <c r="O55" s="843">
        <v>38</v>
      </c>
      <c r="P55" s="798"/>
      <c r="Q55" s="787">
        <v>4062000</v>
      </c>
      <c r="R55" s="798"/>
      <c r="S55" s="826"/>
      <c r="T55" s="457"/>
      <c r="U55" s="826"/>
      <c r="V55" s="788" t="s">
        <v>531</v>
      </c>
      <c r="W55" s="789">
        <v>8427558</v>
      </c>
      <c r="X55" s="790"/>
      <c r="Y55" s="1074">
        <f>+Q55</f>
        <v>4062000</v>
      </c>
      <c r="Z55" s="456"/>
      <c r="AA55" s="841"/>
      <c r="AB55" s="834"/>
      <c r="AC55" s="834"/>
      <c r="AD55" s="336" t="e">
        <f t="shared" si="8"/>
        <v>#DIV/0!</v>
      </c>
    </row>
    <row r="56" spans="1:30" ht="21.75" customHeight="1">
      <c r="A56" s="725" t="s">
        <v>246</v>
      </c>
      <c r="B56" s="818" t="s">
        <v>545</v>
      </c>
      <c r="C56" s="795"/>
      <c r="D56" s="818" t="s">
        <v>546</v>
      </c>
      <c r="E56" s="818" t="s">
        <v>247</v>
      </c>
      <c r="F56" s="818">
        <v>38</v>
      </c>
      <c r="G56" s="818"/>
      <c r="H56" s="818" t="s">
        <v>547</v>
      </c>
      <c r="I56" s="845"/>
      <c r="J56" s="818" t="s">
        <v>548</v>
      </c>
      <c r="K56" s="818" t="s">
        <v>547</v>
      </c>
      <c r="L56" s="818">
        <v>38</v>
      </c>
      <c r="M56" s="818"/>
      <c r="N56" s="846" t="s">
        <v>152</v>
      </c>
      <c r="O56" s="843">
        <v>37</v>
      </c>
      <c r="P56" s="806"/>
      <c r="Q56" s="787">
        <v>270000</v>
      </c>
      <c r="R56" s="806"/>
      <c r="S56" s="806"/>
      <c r="T56" s="806"/>
      <c r="U56" s="806"/>
      <c r="V56" s="788" t="s">
        <v>531</v>
      </c>
      <c r="W56" s="789">
        <v>8427558</v>
      </c>
      <c r="X56" s="790"/>
      <c r="Y56" s="1074">
        <f>+Q56</f>
        <v>270000</v>
      </c>
      <c r="Z56" s="847"/>
      <c r="AA56" s="848">
        <f>Z56/Y56</f>
        <v>0</v>
      </c>
      <c r="AB56" s="849"/>
      <c r="AC56" s="849"/>
      <c r="AD56" s="336"/>
    </row>
    <row r="57" spans="1:30">
      <c r="A57" s="1238" t="s">
        <v>244</v>
      </c>
      <c r="B57" s="1239"/>
      <c r="C57" s="1239"/>
      <c r="D57" s="1239"/>
      <c r="E57" s="1239"/>
      <c r="F57" s="1239"/>
      <c r="G57" s="1239"/>
      <c r="H57" s="1239"/>
      <c r="I57" s="1239"/>
      <c r="J57" s="1239"/>
      <c r="K57" s="1239"/>
      <c r="L57" s="1239"/>
      <c r="M57" s="1240"/>
      <c r="N57" s="650"/>
      <c r="O57" s="650"/>
      <c r="P57" s="206">
        <f>SUM(P54:P55)</f>
        <v>0</v>
      </c>
      <c r="Q57" s="844">
        <f>SUM(Q54:Q56)</f>
        <v>57153815.178000003</v>
      </c>
      <c r="R57" s="206">
        <f t="shared" ref="R57:Z57" si="9">SUM(R54:R55)</f>
        <v>0</v>
      </c>
      <c r="S57" s="206">
        <f t="shared" si="9"/>
        <v>0</v>
      </c>
      <c r="T57" s="206">
        <f t="shared" si="9"/>
        <v>0</v>
      </c>
      <c r="U57" s="206">
        <f t="shared" si="9"/>
        <v>0</v>
      </c>
      <c r="V57" s="206"/>
      <c r="W57" s="206"/>
      <c r="X57" s="206"/>
      <c r="Y57" s="1073">
        <f>SUM(Y54:Y56)</f>
        <v>57153815.178000003</v>
      </c>
      <c r="Z57" s="206">
        <f t="shared" si="9"/>
        <v>0</v>
      </c>
      <c r="AA57" s="335">
        <f>Z57/Y57</f>
        <v>0</v>
      </c>
      <c r="AB57" s="518"/>
      <c r="AC57" s="518"/>
      <c r="AD57" s="56"/>
    </row>
    <row r="58" spans="1:30">
      <c r="C58" s="20"/>
      <c r="U58" s="63"/>
      <c r="X58" s="33"/>
      <c r="Y58" s="33"/>
      <c r="Z58" s="63"/>
      <c r="AA58" s="63"/>
      <c r="AB58" s="32"/>
      <c r="AC58" s="32"/>
      <c r="AD58" s="20"/>
    </row>
    <row r="59" spans="1:30">
      <c r="A59" s="309" t="s">
        <v>209</v>
      </c>
      <c r="B59" s="90"/>
      <c r="C59" s="90"/>
      <c r="D59" s="90"/>
      <c r="E59" s="90"/>
      <c r="F59" s="90"/>
      <c r="G59" s="90"/>
      <c r="H59" s="90"/>
      <c r="I59" s="310"/>
      <c r="J59" s="90"/>
      <c r="K59" s="90"/>
      <c r="L59" s="90"/>
      <c r="M59" s="90"/>
      <c r="N59" s="90"/>
      <c r="O59" s="90"/>
      <c r="P59" s="311"/>
      <c r="Q59" s="311"/>
      <c r="R59" s="311"/>
      <c r="S59" s="311"/>
      <c r="T59" s="311"/>
      <c r="U59" s="273"/>
      <c r="V59" s="312"/>
      <c r="W59" s="312"/>
      <c r="X59" s="312"/>
      <c r="Y59" s="313"/>
      <c r="Z59" s="311"/>
      <c r="AA59" s="273"/>
      <c r="AB59" s="310"/>
      <c r="AC59" s="90"/>
      <c r="AD59" s="90"/>
    </row>
    <row r="60" spans="1:30">
      <c r="A60" s="309" t="s">
        <v>245</v>
      </c>
      <c r="B60" s="90"/>
      <c r="C60" s="90"/>
      <c r="D60" s="90"/>
      <c r="E60" s="90"/>
      <c r="F60" s="90"/>
      <c r="G60" s="90"/>
      <c r="H60" s="90"/>
      <c r="I60" s="310"/>
      <c r="J60" s="90"/>
      <c r="K60" s="90"/>
      <c r="L60" s="90"/>
      <c r="M60" s="90"/>
      <c r="N60" s="90"/>
      <c r="O60" s="90"/>
      <c r="P60" s="311"/>
      <c r="Q60" s="311"/>
      <c r="R60" s="311"/>
      <c r="S60" s="311"/>
      <c r="T60" s="311"/>
      <c r="U60" s="273"/>
      <c r="V60" s="312"/>
      <c r="W60" s="312"/>
      <c r="X60" s="312"/>
      <c r="Y60" s="313"/>
      <c r="Z60" s="311"/>
      <c r="AA60" s="273"/>
      <c r="AB60" s="310"/>
      <c r="AC60" s="90"/>
      <c r="AD60" s="90"/>
    </row>
    <row r="61" spans="1:30">
      <c r="C61" s="20"/>
      <c r="X61" s="33"/>
      <c r="Y61" s="21"/>
      <c r="Z61" s="63"/>
      <c r="AA61" s="52"/>
      <c r="AB61" s="32"/>
      <c r="AD61" s="20"/>
    </row>
    <row r="62" spans="1:30" ht="12.75" customHeight="1">
      <c r="A62" s="1106" t="s">
        <v>1</v>
      </c>
      <c r="B62" s="1106" t="s">
        <v>32</v>
      </c>
      <c r="C62" s="1279" t="s">
        <v>2</v>
      </c>
      <c r="D62" s="1106" t="s">
        <v>12</v>
      </c>
      <c r="E62" s="1282" t="s">
        <v>3</v>
      </c>
      <c r="F62" s="1283"/>
      <c r="G62" s="1284"/>
      <c r="H62" s="1106" t="s">
        <v>4</v>
      </c>
      <c r="I62" s="1279" t="s">
        <v>2</v>
      </c>
      <c r="J62" s="1106" t="s">
        <v>5</v>
      </c>
      <c r="K62" s="1282" t="s">
        <v>6</v>
      </c>
      <c r="L62" s="1283"/>
      <c r="M62" s="1284"/>
      <c r="N62" s="691"/>
      <c r="O62" s="691"/>
      <c r="P62" s="1258" t="s">
        <v>7</v>
      </c>
      <c r="Q62" s="1259"/>
      <c r="R62" s="1259"/>
      <c r="S62" s="1259"/>
      <c r="T62" s="1259"/>
      <c r="U62" s="1260"/>
      <c r="V62" s="1264" t="s">
        <v>8</v>
      </c>
      <c r="W62" s="1265"/>
      <c r="X62" s="1273" t="s">
        <v>9</v>
      </c>
      <c r="Y62" s="1294" t="s">
        <v>0</v>
      </c>
      <c r="Z62" s="1295"/>
      <c r="AA62" s="1295"/>
      <c r="AB62" s="1295"/>
      <c r="AC62" s="1295"/>
      <c r="AD62" s="1296"/>
    </row>
    <row r="63" spans="1:30" ht="24" customHeight="1">
      <c r="A63" s="1278"/>
      <c r="B63" s="1278"/>
      <c r="C63" s="1280"/>
      <c r="D63" s="1278"/>
      <c r="E63" s="1285"/>
      <c r="F63" s="1286"/>
      <c r="G63" s="1287"/>
      <c r="H63" s="1278"/>
      <c r="I63" s="1280"/>
      <c r="J63" s="1278"/>
      <c r="K63" s="1285"/>
      <c r="L63" s="1286"/>
      <c r="M63" s="1287"/>
      <c r="N63" s="1103" t="s">
        <v>68</v>
      </c>
      <c r="O63" s="1105"/>
      <c r="P63" s="1261"/>
      <c r="Q63" s="1262"/>
      <c r="R63" s="1262"/>
      <c r="S63" s="1262"/>
      <c r="T63" s="1262"/>
      <c r="U63" s="1263"/>
      <c r="V63" s="1309"/>
      <c r="W63" s="1297"/>
      <c r="X63" s="1310"/>
      <c r="Y63" s="1291" t="s">
        <v>10</v>
      </c>
      <c r="Z63" s="1292"/>
      <c r="AA63" s="1293"/>
      <c r="AB63" s="1266" t="s">
        <v>11</v>
      </c>
      <c r="AC63" s="1267"/>
      <c r="AD63" s="1268"/>
    </row>
    <row r="64" spans="1:30" ht="36">
      <c r="A64" s="1107"/>
      <c r="B64" s="1107"/>
      <c r="C64" s="1281"/>
      <c r="D64" s="1107"/>
      <c r="E64" s="636" t="s">
        <v>13</v>
      </c>
      <c r="F64" s="636" t="s">
        <v>549</v>
      </c>
      <c r="G64" s="636" t="s">
        <v>529</v>
      </c>
      <c r="H64" s="1107"/>
      <c r="I64" s="1281"/>
      <c r="J64" s="1107"/>
      <c r="K64" s="653" t="s">
        <v>13</v>
      </c>
      <c r="L64" s="653" t="s">
        <v>549</v>
      </c>
      <c r="M64" s="653" t="s">
        <v>529</v>
      </c>
      <c r="N64" s="641" t="s">
        <v>164</v>
      </c>
      <c r="O64" s="641" t="s">
        <v>178</v>
      </c>
      <c r="P64" s="693" t="s">
        <v>14</v>
      </c>
      <c r="Q64" s="693" t="s">
        <v>15</v>
      </c>
      <c r="R64" s="693" t="s">
        <v>16</v>
      </c>
      <c r="S64" s="693" t="s">
        <v>17</v>
      </c>
      <c r="T64" s="693" t="s">
        <v>23</v>
      </c>
      <c r="U64" s="693" t="s">
        <v>18</v>
      </c>
      <c r="V64" s="654" t="s">
        <v>13</v>
      </c>
      <c r="W64" s="654" t="s">
        <v>111</v>
      </c>
      <c r="X64" s="1274"/>
      <c r="Y64" s="314" t="s">
        <v>19</v>
      </c>
      <c r="Z64" s="314" t="s">
        <v>20</v>
      </c>
      <c r="AA64" s="315" t="s">
        <v>21</v>
      </c>
      <c r="AB64" s="347" t="s">
        <v>22</v>
      </c>
      <c r="AC64" s="685" t="s">
        <v>20</v>
      </c>
      <c r="AD64" s="315" t="s">
        <v>21</v>
      </c>
    </row>
    <row r="65" spans="1:30">
      <c r="A65" s="725"/>
      <c r="B65" s="637"/>
      <c r="C65" s="690"/>
      <c r="D65" s="637"/>
      <c r="E65" s="636"/>
      <c r="F65" s="636"/>
      <c r="G65" s="636"/>
      <c r="H65" s="637"/>
      <c r="I65" s="690"/>
      <c r="J65" s="637"/>
      <c r="K65" s="653"/>
      <c r="L65" s="653"/>
      <c r="M65" s="653"/>
      <c r="N65" s="641"/>
      <c r="O65" s="641"/>
      <c r="P65" s="693"/>
      <c r="Q65" s="693"/>
      <c r="R65" s="693"/>
      <c r="S65" s="693"/>
      <c r="T65" s="693"/>
      <c r="U65" s="693"/>
      <c r="V65" s="654"/>
      <c r="W65" s="654"/>
      <c r="X65" s="686"/>
      <c r="Y65" s="314"/>
      <c r="Z65" s="314"/>
      <c r="AA65" s="315"/>
      <c r="AB65" s="347"/>
      <c r="AC65" s="685"/>
      <c r="AD65" s="315"/>
    </row>
    <row r="66" spans="1:30">
      <c r="A66" s="725"/>
      <c r="B66" s="637"/>
      <c r="C66" s="690"/>
      <c r="D66" s="637"/>
      <c r="E66" s="636"/>
      <c r="F66" s="636"/>
      <c r="G66" s="636"/>
      <c r="H66" s="637"/>
      <c r="I66" s="690"/>
      <c r="J66" s="637"/>
      <c r="K66" s="653"/>
      <c r="L66" s="653"/>
      <c r="M66" s="653"/>
      <c r="N66" s="641"/>
      <c r="O66" s="641"/>
      <c r="P66" s="693"/>
      <c r="Q66" s="693"/>
      <c r="R66" s="693"/>
      <c r="S66" s="693"/>
      <c r="T66" s="693"/>
      <c r="U66" s="693"/>
      <c r="V66" s="654"/>
      <c r="W66" s="654"/>
      <c r="X66" s="686"/>
      <c r="Y66" s="314"/>
      <c r="Z66" s="314"/>
      <c r="AA66" s="315"/>
      <c r="AB66" s="347"/>
      <c r="AC66" s="685"/>
      <c r="AD66" s="315"/>
    </row>
    <row r="67" spans="1:30">
      <c r="A67" s="581"/>
      <c r="B67" s="679"/>
      <c r="C67" s="518"/>
      <c r="D67" s="679"/>
      <c r="E67" s="679"/>
      <c r="F67" s="679"/>
      <c r="G67" s="679"/>
      <c r="H67" s="679"/>
      <c r="I67" s="56"/>
      <c r="J67" s="679"/>
      <c r="K67" s="679"/>
      <c r="L67" s="679"/>
      <c r="M67" s="679"/>
      <c r="N67" s="337"/>
      <c r="O67" s="331"/>
      <c r="P67" s="327"/>
      <c r="Q67" s="327"/>
      <c r="R67" s="327"/>
      <c r="S67" s="327"/>
      <c r="T67" s="327"/>
      <c r="U67" s="327"/>
      <c r="V67" s="319"/>
      <c r="W67" s="320"/>
      <c r="X67" s="321"/>
      <c r="Y67" s="327"/>
      <c r="Z67" s="327"/>
      <c r="AA67" s="48"/>
      <c r="AB67" s="45"/>
      <c r="AC67" s="338"/>
      <c r="AD67" s="48" t="e">
        <f t="shared" ref="AD67:AD68" si="10">AC67/AB67</f>
        <v>#DIV/0!</v>
      </c>
    </row>
    <row r="68" spans="1:30">
      <c r="A68" s="1302" t="s">
        <v>249</v>
      </c>
      <c r="B68" s="1302"/>
      <c r="C68" s="1302"/>
      <c r="D68" s="1302"/>
      <c r="E68" s="1302"/>
      <c r="F68" s="1302"/>
      <c r="G68" s="1302"/>
      <c r="H68" s="1302"/>
      <c r="I68" s="1302"/>
      <c r="J68" s="1302"/>
      <c r="K68" s="1302"/>
      <c r="L68" s="1302"/>
      <c r="M68" s="1302"/>
      <c r="N68" s="1302"/>
      <c r="O68" s="1302"/>
      <c r="P68" s="728">
        <f t="shared" ref="P68:U68" si="11">SUM(P67)</f>
        <v>0</v>
      </c>
      <c r="Q68" s="728">
        <f t="shared" si="11"/>
        <v>0</v>
      </c>
      <c r="R68" s="728">
        <f t="shared" si="11"/>
        <v>0</v>
      </c>
      <c r="S68" s="728">
        <f t="shared" si="11"/>
        <v>0</v>
      </c>
      <c r="T68" s="728">
        <f t="shared" si="11"/>
        <v>0</v>
      </c>
      <c r="U68" s="728">
        <f t="shared" si="11"/>
        <v>0</v>
      </c>
      <c r="V68" s="728"/>
      <c r="W68" s="728"/>
      <c r="X68" s="728"/>
      <c r="Y68" s="728">
        <f>SUM(Y67)</f>
        <v>0</v>
      </c>
      <c r="Z68" s="728">
        <f>SUM(Z67)</f>
        <v>0</v>
      </c>
      <c r="AA68" s="48" t="e">
        <f>Z68/Y68</f>
        <v>#DIV/0!</v>
      </c>
      <c r="AB68" s="192"/>
      <c r="AC68" s="192"/>
      <c r="AD68" s="48" t="e">
        <f t="shared" si="10"/>
        <v>#DIV/0!</v>
      </c>
    </row>
    <row r="69" spans="1:30">
      <c r="A69" s="339"/>
      <c r="C69" s="20"/>
      <c r="I69" s="20"/>
      <c r="P69" s="52"/>
      <c r="Q69" s="52"/>
      <c r="R69" s="52"/>
      <c r="S69" s="52"/>
      <c r="T69" s="52"/>
      <c r="V69" s="20"/>
      <c r="W69" s="20"/>
      <c r="X69" s="20"/>
      <c r="Y69" s="20"/>
      <c r="Z69" s="51"/>
      <c r="AA69" s="51"/>
      <c r="AB69" s="341"/>
      <c r="AC69" s="23"/>
      <c r="AD69" s="20"/>
    </row>
    <row r="70" spans="1:30">
      <c r="A70" s="1238" t="s">
        <v>248</v>
      </c>
      <c r="B70" s="1239"/>
      <c r="C70" s="1239"/>
      <c r="D70" s="1239"/>
      <c r="E70" s="1239"/>
      <c r="F70" s="1239"/>
      <c r="G70" s="1239"/>
      <c r="H70" s="1239"/>
      <c r="I70" s="1239"/>
      <c r="J70" s="1239"/>
      <c r="K70" s="1239"/>
      <c r="L70" s="1239"/>
      <c r="M70" s="1239"/>
      <c r="N70" s="1239"/>
      <c r="O70" s="1240"/>
      <c r="P70" s="728">
        <f t="shared" ref="P70:U70" si="12">P34+P46+P57+P68</f>
        <v>0</v>
      </c>
      <c r="Q70" s="1070">
        <f t="shared" si="12"/>
        <v>67463473.277999997</v>
      </c>
      <c r="R70" s="728">
        <f t="shared" si="12"/>
        <v>0</v>
      </c>
      <c r="S70" s="728">
        <f t="shared" si="12"/>
        <v>0</v>
      </c>
      <c r="T70" s="728">
        <f t="shared" si="12"/>
        <v>0</v>
      </c>
      <c r="U70" s="728">
        <f t="shared" si="12"/>
        <v>0</v>
      </c>
      <c r="V70" s="728"/>
      <c r="W70" s="728"/>
      <c r="X70" s="728"/>
      <c r="Y70" s="856">
        <f>Y34+Y46+Y57+Y68</f>
        <v>67463473.277999997</v>
      </c>
      <c r="Z70" s="728">
        <f>Z34+Z46+Z57+Z68</f>
        <v>0</v>
      </c>
      <c r="AA70" s="48">
        <f>Z70/Y70</f>
        <v>0</v>
      </c>
      <c r="AB70" s="48"/>
      <c r="AC70" s="23"/>
      <c r="AD70" s="26"/>
    </row>
    <row r="71" spans="1:30">
      <c r="A71" s="35"/>
      <c r="B71" s="35"/>
      <c r="C71" s="35"/>
      <c r="D71" s="35"/>
      <c r="E71" s="35"/>
      <c r="F71" s="35"/>
      <c r="G71" s="35"/>
      <c r="H71" s="35"/>
      <c r="I71" s="35"/>
      <c r="J71" s="35"/>
      <c r="K71" s="35"/>
      <c r="L71" s="35"/>
      <c r="M71" s="35"/>
      <c r="N71" s="35"/>
      <c r="O71" s="35"/>
      <c r="P71" s="54"/>
      <c r="Q71" s="54"/>
      <c r="R71" s="54"/>
      <c r="S71" s="54"/>
      <c r="T71" s="54"/>
      <c r="U71" s="54"/>
      <c r="V71" s="54"/>
      <c r="W71" s="54"/>
      <c r="X71" s="54"/>
      <c r="Y71" s="54"/>
      <c r="Z71" s="54"/>
      <c r="AA71" s="54"/>
      <c r="AB71" s="341"/>
      <c r="AC71" s="23"/>
      <c r="AD71" s="26"/>
    </row>
    <row r="72" spans="1:30">
      <c r="A72" s="35"/>
      <c r="B72" s="35"/>
      <c r="C72" s="35"/>
      <c r="D72" s="35"/>
      <c r="E72" s="35"/>
      <c r="F72" s="35"/>
      <c r="G72" s="35"/>
      <c r="H72" s="35"/>
      <c r="I72" s="35"/>
      <c r="J72" s="35"/>
      <c r="K72" s="35"/>
      <c r="L72" s="35"/>
      <c r="M72" s="35"/>
      <c r="N72" s="35"/>
      <c r="O72" s="35"/>
      <c r="P72" s="54"/>
      <c r="Q72" s="54"/>
      <c r="R72" s="54"/>
      <c r="S72" s="54"/>
      <c r="T72" s="54"/>
      <c r="U72" s="54"/>
      <c r="V72" s="54"/>
      <c r="W72" s="54"/>
      <c r="X72" s="54"/>
      <c r="Y72" s="54"/>
      <c r="Z72" s="54"/>
      <c r="AA72" s="54"/>
      <c r="AB72" s="341"/>
      <c r="AC72" s="23"/>
      <c r="AD72" s="26"/>
    </row>
    <row r="73" spans="1:30">
      <c r="A73" s="1125" t="s">
        <v>251</v>
      </c>
      <c r="B73" s="1125"/>
      <c r="C73" s="1125"/>
      <c r="D73" s="1125"/>
      <c r="E73" s="1125"/>
      <c r="F73" s="1125"/>
      <c r="G73" s="1125"/>
      <c r="H73" s="1125"/>
      <c r="I73" s="355"/>
      <c r="J73" s="109"/>
      <c r="K73" s="109"/>
      <c r="L73" s="639"/>
      <c r="M73" s="696"/>
      <c r="N73" s="696"/>
      <c r="O73" s="356"/>
      <c r="P73" s="64"/>
      <c r="Q73" s="64"/>
      <c r="R73" s="64"/>
      <c r="S73" s="64"/>
      <c r="T73" s="91"/>
      <c r="V73" s="21"/>
      <c r="W73" s="63"/>
      <c r="X73" s="52"/>
      <c r="Y73" s="52"/>
      <c r="AA73" s="20"/>
      <c r="AB73" s="20"/>
      <c r="AC73" s="32"/>
      <c r="AD73" s="20"/>
    </row>
    <row r="74" spans="1:30">
      <c r="A74" s="1125" t="s">
        <v>252</v>
      </c>
      <c r="B74" s="1125"/>
      <c r="C74" s="1125"/>
      <c r="D74" s="1125"/>
      <c r="E74" s="1125"/>
      <c r="F74" s="1125"/>
      <c r="G74" s="1125"/>
      <c r="H74" s="1125"/>
      <c r="I74" s="1125"/>
      <c r="J74" s="1125"/>
      <c r="K74" s="109"/>
      <c r="L74" s="639"/>
      <c r="M74" s="696"/>
      <c r="N74" s="696"/>
      <c r="O74" s="356"/>
      <c r="P74" s="64"/>
      <c r="Q74" s="64"/>
      <c r="R74" s="64"/>
      <c r="S74" s="64"/>
      <c r="T74" s="91"/>
      <c r="V74" s="21"/>
      <c r="W74" s="63"/>
      <c r="X74" s="52"/>
      <c r="Y74" s="52"/>
      <c r="AA74" s="20"/>
      <c r="AB74" s="20"/>
      <c r="AC74" s="32"/>
      <c r="AD74" s="20"/>
    </row>
    <row r="75" spans="1:30">
      <c r="A75" s="1125" t="s">
        <v>253</v>
      </c>
      <c r="B75" s="1125"/>
      <c r="C75" s="1125"/>
      <c r="D75" s="1125"/>
      <c r="E75" s="1125"/>
      <c r="F75" s="1125"/>
      <c r="G75" s="1125"/>
      <c r="H75" s="1125"/>
      <c r="I75" s="1125"/>
      <c r="J75" s="1125"/>
      <c r="K75" s="109"/>
      <c r="L75" s="639"/>
      <c r="M75" s="696"/>
      <c r="N75" s="696"/>
      <c r="O75" s="356"/>
      <c r="P75" s="64"/>
      <c r="Q75" s="64"/>
      <c r="R75" s="64"/>
      <c r="S75" s="64"/>
      <c r="T75" s="91"/>
      <c r="V75" s="21"/>
      <c r="W75" s="63"/>
      <c r="X75" s="52"/>
      <c r="Y75" s="52"/>
      <c r="AA75" s="20"/>
      <c r="AB75" s="20"/>
      <c r="AC75" s="32"/>
      <c r="AD75" s="20"/>
    </row>
    <row r="76" spans="1:30">
      <c r="A76" s="357" t="s">
        <v>254</v>
      </c>
      <c r="B76" s="90"/>
      <c r="C76" s="90"/>
      <c r="D76" s="90"/>
      <c r="E76" s="90"/>
      <c r="F76" s="90"/>
      <c r="G76" s="90"/>
      <c r="H76" s="309"/>
      <c r="I76" s="358"/>
      <c r="J76" s="309"/>
      <c r="K76" s="109"/>
      <c r="L76" s="639"/>
      <c r="M76" s="696"/>
      <c r="N76" s="696"/>
      <c r="O76" s="356"/>
      <c r="P76" s="64"/>
      <c r="Q76" s="64"/>
      <c r="R76" s="64"/>
      <c r="S76" s="64"/>
      <c r="T76" s="91"/>
      <c r="V76" s="21"/>
      <c r="W76" s="63"/>
      <c r="X76" s="52"/>
      <c r="Y76" s="52"/>
      <c r="AA76" s="20"/>
      <c r="AB76" s="20"/>
      <c r="AC76" s="32"/>
      <c r="AD76" s="20"/>
    </row>
    <row r="77" spans="1:30">
      <c r="A77" s="357" t="s">
        <v>255</v>
      </c>
      <c r="B77" s="90"/>
      <c r="C77" s="90"/>
      <c r="D77" s="90"/>
      <c r="E77" s="90"/>
      <c r="F77" s="90"/>
      <c r="G77" s="90"/>
      <c r="H77" s="309"/>
      <c r="I77" s="358"/>
      <c r="J77" s="309"/>
      <c r="K77" s="109"/>
      <c r="L77" s="639"/>
      <c r="M77" s="696"/>
      <c r="N77" s="696"/>
      <c r="O77" s="356"/>
      <c r="P77" s="64"/>
      <c r="Q77" s="64"/>
      <c r="R77" s="64"/>
      <c r="S77" s="64"/>
      <c r="T77" s="91"/>
      <c r="V77" s="21"/>
      <c r="W77" s="63"/>
      <c r="X77" s="52"/>
      <c r="Y77" s="52"/>
      <c r="AA77" s="20"/>
      <c r="AB77" s="20"/>
      <c r="AC77" s="32"/>
      <c r="AD77" s="20"/>
    </row>
    <row r="78" spans="1:30">
      <c r="A78" s="1164" t="s">
        <v>256</v>
      </c>
      <c r="B78" s="1164"/>
      <c r="C78" s="1164"/>
      <c r="D78" s="1164"/>
      <c r="E78" s="1164"/>
      <c r="F78" s="1164"/>
      <c r="G78" s="1164"/>
      <c r="H78" s="1164"/>
      <c r="I78" s="1164"/>
      <c r="J78" s="1164"/>
      <c r="K78" s="109"/>
      <c r="L78" s="639"/>
      <c r="M78" s="696"/>
      <c r="N78" s="696"/>
      <c r="O78" s="356"/>
      <c r="P78" s="64"/>
      <c r="Q78" s="64"/>
      <c r="R78" s="64"/>
      <c r="S78" s="64"/>
      <c r="T78" s="91"/>
      <c r="V78" s="21"/>
      <c r="W78" s="63"/>
      <c r="X78" s="52"/>
      <c r="Y78" s="52"/>
      <c r="AA78" s="20"/>
      <c r="AB78" s="20"/>
      <c r="AC78" s="32"/>
      <c r="AD78" s="20"/>
    </row>
    <row r="79" spans="1:30">
      <c r="A79" s="1225"/>
      <c r="B79" s="1226"/>
      <c r="C79" s="1226"/>
      <c r="D79" s="1226"/>
      <c r="E79" s="1226"/>
      <c r="F79" s="1226"/>
      <c r="G79" s="1226"/>
      <c r="H79" s="1226"/>
      <c r="I79" s="1226"/>
      <c r="J79" s="1226"/>
      <c r="K79" s="1226"/>
      <c r="L79" s="1226"/>
      <c r="M79" s="1226"/>
      <c r="N79" s="1226"/>
      <c r="O79" s="1226"/>
      <c r="P79" s="1226"/>
      <c r="Q79" s="1226"/>
      <c r="R79" s="1226"/>
      <c r="S79" s="1226"/>
      <c r="T79" s="1226"/>
      <c r="U79" s="1226"/>
      <c r="V79" s="1226"/>
      <c r="W79" s="1226"/>
      <c r="X79" s="1226"/>
      <c r="Y79" s="1226"/>
      <c r="Z79" s="1226"/>
      <c r="AA79" s="1226"/>
      <c r="AB79" s="1226"/>
      <c r="AC79" s="1226"/>
      <c r="AD79" s="1226"/>
    </row>
    <row r="80" spans="1:30" ht="12.75" customHeight="1">
      <c r="A80" s="1117"/>
      <c r="B80" s="1117"/>
      <c r="C80" s="1117"/>
      <c r="D80" s="1117"/>
      <c r="E80" s="1117"/>
      <c r="F80" s="1117"/>
      <c r="G80" s="1117"/>
      <c r="H80" s="1117"/>
      <c r="I80" s="1117"/>
      <c r="J80" s="1117"/>
      <c r="K80" s="1117"/>
      <c r="L80" s="1117"/>
      <c r="M80" s="1117"/>
      <c r="N80" s="1117"/>
      <c r="O80" s="1117"/>
      <c r="P80" s="1117"/>
      <c r="Q80" s="1117"/>
      <c r="R80" s="1117"/>
      <c r="S80" s="1117"/>
      <c r="T80" s="1117"/>
      <c r="U80" s="1117"/>
      <c r="V80" s="1117"/>
      <c r="W80" s="1117"/>
      <c r="X80" s="1117"/>
      <c r="Y80" s="1114" t="s">
        <v>0</v>
      </c>
      <c r="Z80" s="1114"/>
      <c r="AA80" s="1114"/>
      <c r="AB80" s="1114"/>
      <c r="AC80" s="1114"/>
      <c r="AD80" s="1114"/>
    </row>
    <row r="81" spans="1:30">
      <c r="A81" s="1129" t="s">
        <v>1</v>
      </c>
      <c r="B81" s="1117" t="s">
        <v>26</v>
      </c>
      <c r="C81" s="1132" t="s">
        <v>2</v>
      </c>
      <c r="D81" s="641"/>
      <c r="E81" s="1117" t="s">
        <v>3</v>
      </c>
      <c r="F81" s="1117"/>
      <c r="G81" s="1117"/>
      <c r="H81" s="1117" t="s">
        <v>4</v>
      </c>
      <c r="I81" s="1153" t="s">
        <v>2</v>
      </c>
      <c r="J81" s="1117" t="s">
        <v>5</v>
      </c>
      <c r="K81" s="1117" t="s">
        <v>6</v>
      </c>
      <c r="L81" s="1117"/>
      <c r="M81" s="1117"/>
      <c r="N81" s="1103" t="s">
        <v>68</v>
      </c>
      <c r="O81" s="1105"/>
      <c r="P81" s="1131" t="s">
        <v>7</v>
      </c>
      <c r="Q81" s="1131"/>
      <c r="R81" s="1131"/>
      <c r="S81" s="1131"/>
      <c r="T81" s="1131"/>
      <c r="U81" s="1131"/>
      <c r="V81" s="1156" t="s">
        <v>8</v>
      </c>
      <c r="W81" s="1156"/>
      <c r="X81" s="1156" t="s">
        <v>9</v>
      </c>
      <c r="Y81" s="1119" t="s">
        <v>10</v>
      </c>
      <c r="Z81" s="1119"/>
      <c r="AA81" s="1119"/>
      <c r="AB81" s="1119" t="s">
        <v>11</v>
      </c>
      <c r="AC81" s="1119"/>
      <c r="AD81" s="1119"/>
    </row>
    <row r="82" spans="1:30" ht="36">
      <c r="A82" s="1129"/>
      <c r="B82" s="1117"/>
      <c r="C82" s="1132"/>
      <c r="D82" s="641" t="s">
        <v>12</v>
      </c>
      <c r="E82" s="641" t="s">
        <v>13</v>
      </c>
      <c r="F82" s="641" t="s">
        <v>550</v>
      </c>
      <c r="G82" s="641" t="s">
        <v>551</v>
      </c>
      <c r="H82" s="1117"/>
      <c r="I82" s="1153"/>
      <c r="J82" s="1117"/>
      <c r="K82" s="641" t="s">
        <v>13</v>
      </c>
      <c r="L82" s="641" t="s">
        <v>549</v>
      </c>
      <c r="M82" s="641" t="s">
        <v>529</v>
      </c>
      <c r="N82" s="641" t="s">
        <v>257</v>
      </c>
      <c r="O82" s="359" t="s">
        <v>258</v>
      </c>
      <c r="P82" s="642" t="s">
        <v>14</v>
      </c>
      <c r="Q82" s="642" t="s">
        <v>30</v>
      </c>
      <c r="R82" s="642" t="s">
        <v>16</v>
      </c>
      <c r="S82" s="642" t="s">
        <v>17</v>
      </c>
      <c r="T82" s="642" t="s">
        <v>23</v>
      </c>
      <c r="U82" s="642" t="s">
        <v>18</v>
      </c>
      <c r="V82" s="360" t="s">
        <v>259</v>
      </c>
      <c r="W82" s="699" t="s">
        <v>72</v>
      </c>
      <c r="X82" s="1156"/>
      <c r="Y82" s="362" t="s">
        <v>19</v>
      </c>
      <c r="Z82" s="87" t="s">
        <v>20</v>
      </c>
      <c r="AA82" s="39" t="s">
        <v>21</v>
      </c>
      <c r="AB82" s="645" t="s">
        <v>22</v>
      </c>
      <c r="AC82" s="645" t="s">
        <v>20</v>
      </c>
      <c r="AD82" s="39" t="s">
        <v>21</v>
      </c>
    </row>
    <row r="83" spans="1:30" ht="57" customHeight="1">
      <c r="A83" s="1375" t="s">
        <v>878</v>
      </c>
      <c r="B83" s="1378" t="s">
        <v>260</v>
      </c>
      <c r="C83" s="1380">
        <v>0.05</v>
      </c>
      <c r="D83" s="1382" t="s">
        <v>261</v>
      </c>
      <c r="E83" s="1383" t="s">
        <v>262</v>
      </c>
      <c r="F83" s="1384">
        <v>95</v>
      </c>
      <c r="G83" s="1384">
        <v>100</v>
      </c>
      <c r="H83" s="985" t="s">
        <v>263</v>
      </c>
      <c r="I83" s="986" t="e">
        <f>Y83/#REF!</f>
        <v>#REF!</v>
      </c>
      <c r="J83" s="987" t="s">
        <v>870</v>
      </c>
      <c r="K83" s="988" t="s">
        <v>264</v>
      </c>
      <c r="L83" s="989">
        <v>134000</v>
      </c>
      <c r="M83" s="989">
        <v>128368</v>
      </c>
      <c r="N83" s="990" t="s">
        <v>871</v>
      </c>
      <c r="O83" s="991" t="s">
        <v>265</v>
      </c>
      <c r="P83" s="992">
        <v>0</v>
      </c>
      <c r="Q83" s="1082">
        <v>250000</v>
      </c>
      <c r="R83" s="993">
        <v>0</v>
      </c>
      <c r="S83" s="993">
        <v>0</v>
      </c>
      <c r="T83" s="993">
        <v>0</v>
      </c>
      <c r="U83" s="993">
        <v>0</v>
      </c>
      <c r="V83" s="994" t="s">
        <v>872</v>
      </c>
      <c r="W83" s="995">
        <v>71983521</v>
      </c>
      <c r="X83" s="996" t="s">
        <v>873</v>
      </c>
      <c r="Y83" s="1017">
        <f>SUM(Q83:U83)</f>
        <v>250000</v>
      </c>
      <c r="Z83" s="997">
        <v>0</v>
      </c>
      <c r="AA83" s="998">
        <f>Z83/Y83</f>
        <v>0</v>
      </c>
      <c r="AB83" s="1051">
        <v>96</v>
      </c>
      <c r="AC83" s="377"/>
      <c r="AD83" s="297"/>
    </row>
    <row r="84" spans="1:30" ht="63.75" customHeight="1">
      <c r="A84" s="1376"/>
      <c r="B84" s="1379"/>
      <c r="C84" s="1381"/>
      <c r="D84" s="1381"/>
      <c r="E84" s="1381"/>
      <c r="F84" s="1381"/>
      <c r="G84" s="1381"/>
      <c r="H84" s="999" t="s">
        <v>266</v>
      </c>
      <c r="I84" s="986" t="e">
        <f t="shared" ref="I84:I92" si="13">Y84/$Y$25</f>
        <v>#REF!</v>
      </c>
      <c r="J84" s="987" t="s">
        <v>874</v>
      </c>
      <c r="K84" s="988" t="s">
        <v>264</v>
      </c>
      <c r="L84" s="989">
        <v>134000</v>
      </c>
      <c r="M84" s="989">
        <v>128368</v>
      </c>
      <c r="N84" s="990" t="s">
        <v>871</v>
      </c>
      <c r="O84" s="991" t="s">
        <v>265</v>
      </c>
      <c r="P84" s="992">
        <v>0</v>
      </c>
      <c r="Q84" s="1082">
        <v>125000</v>
      </c>
      <c r="R84" s="993">
        <v>0</v>
      </c>
      <c r="S84" s="993">
        <v>0</v>
      </c>
      <c r="T84" s="993">
        <v>0</v>
      </c>
      <c r="U84" s="993">
        <v>0</v>
      </c>
      <c r="V84" s="994" t="s">
        <v>872</v>
      </c>
      <c r="W84" s="995">
        <v>71983521</v>
      </c>
      <c r="X84" s="996" t="s">
        <v>873</v>
      </c>
      <c r="Y84" s="1017">
        <f t="shared" ref="Y84:Y92" si="14">SUM(Q84:U84)</f>
        <v>125000</v>
      </c>
      <c r="Z84" s="997">
        <v>0</v>
      </c>
      <c r="AA84" s="998">
        <f t="shared" ref="AA84:AA92" si="15">Z84/Y84</f>
        <v>0</v>
      </c>
      <c r="AB84" s="1051">
        <v>144</v>
      </c>
      <c r="AC84" s="377"/>
      <c r="AD84" s="297"/>
    </row>
    <row r="85" spans="1:30" ht="91.5" customHeight="1">
      <c r="A85" s="1376"/>
      <c r="B85" s="1379"/>
      <c r="C85" s="1381"/>
      <c r="D85" s="1381"/>
      <c r="E85" s="1381"/>
      <c r="F85" s="1381"/>
      <c r="G85" s="1381"/>
      <c r="H85" s="1000" t="s">
        <v>267</v>
      </c>
      <c r="I85" s="986" t="e">
        <f t="shared" si="13"/>
        <v>#REF!</v>
      </c>
      <c r="J85" s="987" t="s">
        <v>875</v>
      </c>
      <c r="K85" s="988" t="s">
        <v>264</v>
      </c>
      <c r="L85" s="989">
        <v>134000</v>
      </c>
      <c r="M85" s="989">
        <v>128368</v>
      </c>
      <c r="N85" s="990" t="s">
        <v>871</v>
      </c>
      <c r="O85" s="991" t="s">
        <v>265</v>
      </c>
      <c r="P85" s="992">
        <v>0</v>
      </c>
      <c r="Q85" s="1082">
        <v>50000</v>
      </c>
      <c r="R85" s="993">
        <v>0</v>
      </c>
      <c r="S85" s="993">
        <v>0</v>
      </c>
      <c r="T85" s="993">
        <v>0</v>
      </c>
      <c r="U85" s="993">
        <v>0</v>
      </c>
      <c r="V85" s="994" t="s">
        <v>872</v>
      </c>
      <c r="W85" s="995">
        <v>71983521</v>
      </c>
      <c r="X85" s="996" t="s">
        <v>873</v>
      </c>
      <c r="Y85" s="1017">
        <f t="shared" si="14"/>
        <v>50000</v>
      </c>
      <c r="Z85" s="997">
        <v>0</v>
      </c>
      <c r="AA85" s="998">
        <f t="shared" si="15"/>
        <v>0</v>
      </c>
      <c r="AB85" s="1051">
        <v>50</v>
      </c>
      <c r="AC85" s="377"/>
      <c r="AD85" s="297"/>
    </row>
    <row r="86" spans="1:30" ht="76.5" customHeight="1">
      <c r="A86" s="1376"/>
      <c r="B86" s="1379"/>
      <c r="C86" s="1381"/>
      <c r="D86" s="1381"/>
      <c r="E86" s="1381"/>
      <c r="F86" s="1381"/>
      <c r="G86" s="1381"/>
      <c r="H86" s="999" t="s">
        <v>268</v>
      </c>
      <c r="I86" s="986" t="e">
        <f t="shared" si="13"/>
        <v>#REF!</v>
      </c>
      <c r="J86" s="987" t="s">
        <v>875</v>
      </c>
      <c r="K86" s="988" t="s">
        <v>264</v>
      </c>
      <c r="L86" s="989">
        <v>134000</v>
      </c>
      <c r="M86" s="989">
        <v>128368</v>
      </c>
      <c r="N86" s="990" t="s">
        <v>871</v>
      </c>
      <c r="O86" s="991" t="s">
        <v>265</v>
      </c>
      <c r="P86" s="1001">
        <v>0</v>
      </c>
      <c r="Q86" s="1082">
        <v>80000</v>
      </c>
      <c r="R86" s="993">
        <v>0</v>
      </c>
      <c r="S86" s="993">
        <v>0</v>
      </c>
      <c r="T86" s="993">
        <v>0</v>
      </c>
      <c r="U86" s="993">
        <v>0</v>
      </c>
      <c r="V86" s="994" t="s">
        <v>872</v>
      </c>
      <c r="W86" s="995">
        <v>71983521</v>
      </c>
      <c r="X86" s="996" t="s">
        <v>873</v>
      </c>
      <c r="Y86" s="1017">
        <f t="shared" si="14"/>
        <v>80000</v>
      </c>
      <c r="Z86" s="997">
        <v>0</v>
      </c>
      <c r="AA86" s="998">
        <f t="shared" si="15"/>
        <v>0</v>
      </c>
      <c r="AB86" s="1051">
        <v>50</v>
      </c>
      <c r="AC86" s="377"/>
      <c r="AD86" s="297"/>
    </row>
    <row r="87" spans="1:30" ht="68.25" customHeight="1">
      <c r="A87" s="1376"/>
      <c r="B87" s="1379"/>
      <c r="C87" s="1381"/>
      <c r="D87" s="1381"/>
      <c r="E87" s="1381"/>
      <c r="F87" s="1381"/>
      <c r="G87" s="1381"/>
      <c r="H87" s="999" t="s">
        <v>269</v>
      </c>
      <c r="I87" s="986" t="e">
        <f t="shared" si="13"/>
        <v>#REF!</v>
      </c>
      <c r="J87" s="987" t="s">
        <v>875</v>
      </c>
      <c r="K87" s="988" t="s">
        <v>264</v>
      </c>
      <c r="L87" s="989">
        <v>134000</v>
      </c>
      <c r="M87" s="989">
        <v>128368</v>
      </c>
      <c r="N87" s="990" t="s">
        <v>871</v>
      </c>
      <c r="O87" s="991" t="s">
        <v>265</v>
      </c>
      <c r="P87" s="1001">
        <v>0</v>
      </c>
      <c r="Q87" s="1082">
        <v>194000</v>
      </c>
      <c r="R87" s="993">
        <v>0</v>
      </c>
      <c r="S87" s="993">
        <v>0</v>
      </c>
      <c r="T87" s="993">
        <v>0</v>
      </c>
      <c r="U87" s="993">
        <v>0</v>
      </c>
      <c r="V87" s="994" t="s">
        <v>872</v>
      </c>
      <c r="W87" s="995">
        <v>71983521</v>
      </c>
      <c r="X87" s="996" t="s">
        <v>873</v>
      </c>
      <c r="Y87" s="1017">
        <f t="shared" si="14"/>
        <v>194000</v>
      </c>
      <c r="Z87" s="997">
        <v>0</v>
      </c>
      <c r="AA87" s="998">
        <f t="shared" si="15"/>
        <v>0</v>
      </c>
      <c r="AB87" s="1051">
        <v>144</v>
      </c>
      <c r="AC87" s="377"/>
      <c r="AD87" s="297"/>
    </row>
    <row r="88" spans="1:30" ht="53.25" customHeight="1">
      <c r="A88" s="1376"/>
      <c r="B88" s="1379"/>
      <c r="C88" s="1381"/>
      <c r="D88" s="1381"/>
      <c r="E88" s="1381"/>
      <c r="F88" s="1381"/>
      <c r="G88" s="1381"/>
      <c r="H88" s="1000" t="s">
        <v>270</v>
      </c>
      <c r="I88" s="986" t="e">
        <f t="shared" si="13"/>
        <v>#REF!</v>
      </c>
      <c r="J88" s="987" t="s">
        <v>876</v>
      </c>
      <c r="K88" s="988" t="s">
        <v>264</v>
      </c>
      <c r="L88" s="1002">
        <v>27000</v>
      </c>
      <c r="M88" s="1002">
        <v>30000</v>
      </c>
      <c r="N88" s="990" t="s">
        <v>871</v>
      </c>
      <c r="O88" s="991" t="s">
        <v>265</v>
      </c>
      <c r="P88" s="992">
        <v>0</v>
      </c>
      <c r="Q88" s="1082">
        <v>80462</v>
      </c>
      <c r="R88" s="993">
        <v>0</v>
      </c>
      <c r="S88" s="993">
        <v>0</v>
      </c>
      <c r="T88" s="993">
        <v>0</v>
      </c>
      <c r="U88" s="993">
        <v>0</v>
      </c>
      <c r="V88" s="994" t="s">
        <v>872</v>
      </c>
      <c r="W88" s="995">
        <v>71983521</v>
      </c>
      <c r="X88" s="996" t="s">
        <v>873</v>
      </c>
      <c r="Y88" s="1017">
        <f t="shared" si="14"/>
        <v>80462</v>
      </c>
      <c r="Z88" s="997">
        <v>0</v>
      </c>
      <c r="AA88" s="998">
        <f t="shared" si="15"/>
        <v>0</v>
      </c>
      <c r="AB88" s="1051">
        <v>60</v>
      </c>
      <c r="AC88" s="377"/>
      <c r="AD88" s="297"/>
    </row>
    <row r="89" spans="1:30" ht="47.25" customHeight="1">
      <c r="A89" s="1376"/>
      <c r="B89" s="1379"/>
      <c r="C89" s="1381"/>
      <c r="D89" s="1381"/>
      <c r="E89" s="1381"/>
      <c r="F89" s="1381"/>
      <c r="G89" s="1381"/>
      <c r="H89" s="999" t="s">
        <v>271</v>
      </c>
      <c r="I89" s="986" t="e">
        <f t="shared" si="13"/>
        <v>#REF!</v>
      </c>
      <c r="J89" s="987" t="s">
        <v>877</v>
      </c>
      <c r="K89" s="988" t="s">
        <v>264</v>
      </c>
      <c r="L89" s="1002">
        <v>27000</v>
      </c>
      <c r="M89" s="1002">
        <v>30000</v>
      </c>
      <c r="N89" s="990" t="s">
        <v>871</v>
      </c>
      <c r="O89" s="991" t="s">
        <v>265</v>
      </c>
      <c r="P89" s="992">
        <v>0</v>
      </c>
      <c r="Q89" s="1082">
        <v>80000</v>
      </c>
      <c r="R89" s="993">
        <v>0</v>
      </c>
      <c r="S89" s="993">
        <v>0</v>
      </c>
      <c r="T89" s="993">
        <v>0</v>
      </c>
      <c r="U89" s="993">
        <v>0</v>
      </c>
      <c r="V89" s="994" t="s">
        <v>872</v>
      </c>
      <c r="W89" s="995">
        <v>71983521</v>
      </c>
      <c r="X89" s="996" t="s">
        <v>873</v>
      </c>
      <c r="Y89" s="1017">
        <f t="shared" si="14"/>
        <v>80000</v>
      </c>
      <c r="Z89" s="997">
        <v>0</v>
      </c>
      <c r="AA89" s="998">
        <f t="shared" si="15"/>
        <v>0</v>
      </c>
      <c r="AB89" s="1051">
        <v>60</v>
      </c>
      <c r="AC89" s="377"/>
      <c r="AD89" s="297"/>
    </row>
    <row r="90" spans="1:30" ht="51" customHeight="1">
      <c r="A90" s="1376"/>
      <c r="B90" s="1379"/>
      <c r="C90" s="1381"/>
      <c r="D90" s="1381"/>
      <c r="E90" s="1381"/>
      <c r="F90" s="1381"/>
      <c r="G90" s="1381"/>
      <c r="H90" s="999" t="s">
        <v>272</v>
      </c>
      <c r="I90" s="986" t="e">
        <f t="shared" si="13"/>
        <v>#REF!</v>
      </c>
      <c r="J90" s="987" t="s">
        <v>875</v>
      </c>
      <c r="K90" s="988" t="s">
        <v>264</v>
      </c>
      <c r="L90" s="989">
        <v>134000</v>
      </c>
      <c r="M90" s="989">
        <v>128368</v>
      </c>
      <c r="N90" s="990" t="s">
        <v>871</v>
      </c>
      <c r="O90" s="991" t="s">
        <v>265</v>
      </c>
      <c r="P90" s="992">
        <v>0</v>
      </c>
      <c r="Q90" s="1082">
        <v>45000</v>
      </c>
      <c r="R90" s="993">
        <v>0</v>
      </c>
      <c r="S90" s="993">
        <v>0</v>
      </c>
      <c r="T90" s="993">
        <v>0</v>
      </c>
      <c r="U90" s="993">
        <v>0</v>
      </c>
      <c r="V90" s="994" t="s">
        <v>872</v>
      </c>
      <c r="W90" s="995">
        <v>71983521</v>
      </c>
      <c r="X90" s="996" t="s">
        <v>873</v>
      </c>
      <c r="Y90" s="1017">
        <f t="shared" si="14"/>
        <v>45000</v>
      </c>
      <c r="Z90" s="997">
        <v>0</v>
      </c>
      <c r="AA90" s="998">
        <f t="shared" si="15"/>
        <v>0</v>
      </c>
      <c r="AB90" s="1051">
        <v>40</v>
      </c>
      <c r="AC90" s="377"/>
      <c r="AD90" s="297"/>
    </row>
    <row r="91" spans="1:30" ht="81" customHeight="1">
      <c r="A91" s="1376"/>
      <c r="B91" s="1379"/>
      <c r="C91" s="1381"/>
      <c r="D91" s="1381"/>
      <c r="E91" s="1381"/>
      <c r="F91" s="1381"/>
      <c r="G91" s="1381"/>
      <c r="H91" s="999" t="s">
        <v>273</v>
      </c>
      <c r="I91" s="986" t="e">
        <f t="shared" si="13"/>
        <v>#REF!</v>
      </c>
      <c r="J91" s="987" t="s">
        <v>875</v>
      </c>
      <c r="K91" s="988" t="s">
        <v>264</v>
      </c>
      <c r="L91" s="989">
        <v>134000</v>
      </c>
      <c r="M91" s="989">
        <v>128368</v>
      </c>
      <c r="N91" s="990" t="s">
        <v>871</v>
      </c>
      <c r="O91" s="991" t="s">
        <v>265</v>
      </c>
      <c r="P91" s="992">
        <v>0</v>
      </c>
      <c r="Q91" s="1082">
        <v>70000</v>
      </c>
      <c r="R91" s="993">
        <v>0</v>
      </c>
      <c r="S91" s="993">
        <v>0</v>
      </c>
      <c r="T91" s="993">
        <v>0</v>
      </c>
      <c r="U91" s="993">
        <v>0</v>
      </c>
      <c r="V91" s="994" t="s">
        <v>872</v>
      </c>
      <c r="W91" s="995">
        <v>71983521</v>
      </c>
      <c r="X91" s="996" t="s">
        <v>873</v>
      </c>
      <c r="Y91" s="1017">
        <f t="shared" si="14"/>
        <v>70000</v>
      </c>
      <c r="Z91" s="997">
        <v>0</v>
      </c>
      <c r="AA91" s="998">
        <f t="shared" si="15"/>
        <v>0</v>
      </c>
      <c r="AB91" s="1051">
        <v>40</v>
      </c>
      <c r="AC91" s="377"/>
      <c r="AD91" s="297"/>
    </row>
    <row r="92" spans="1:30" ht="46.5" customHeight="1">
      <c r="A92" s="1377"/>
      <c r="B92" s="1379"/>
      <c r="C92" s="1381"/>
      <c r="D92" s="1381"/>
      <c r="E92" s="1381"/>
      <c r="F92" s="1381"/>
      <c r="G92" s="1381"/>
      <c r="H92" s="1003" t="s">
        <v>274</v>
      </c>
      <c r="I92" s="986" t="e">
        <f t="shared" si="13"/>
        <v>#REF!</v>
      </c>
      <c r="J92" s="987" t="s">
        <v>875</v>
      </c>
      <c r="K92" s="988" t="s">
        <v>264</v>
      </c>
      <c r="L92" s="989">
        <v>134000</v>
      </c>
      <c r="M92" s="989">
        <v>128368</v>
      </c>
      <c r="N92" s="990" t="s">
        <v>871</v>
      </c>
      <c r="O92" s="991" t="s">
        <v>265</v>
      </c>
      <c r="P92" s="992">
        <v>0</v>
      </c>
      <c r="Q92" s="1082">
        <v>80000</v>
      </c>
      <c r="R92" s="993">
        <v>0</v>
      </c>
      <c r="S92" s="993">
        <v>0</v>
      </c>
      <c r="T92" s="993">
        <v>0</v>
      </c>
      <c r="U92" s="993">
        <v>0</v>
      </c>
      <c r="V92" s="994" t="s">
        <v>872</v>
      </c>
      <c r="W92" s="995">
        <v>71983521</v>
      </c>
      <c r="X92" s="996" t="s">
        <v>873</v>
      </c>
      <c r="Y92" s="1017">
        <f t="shared" si="14"/>
        <v>80000</v>
      </c>
      <c r="Z92" s="997">
        <v>0</v>
      </c>
      <c r="AA92" s="998">
        <f t="shared" si="15"/>
        <v>0</v>
      </c>
      <c r="AB92" s="1051">
        <v>40</v>
      </c>
      <c r="AC92" s="377"/>
      <c r="AD92" s="297"/>
    </row>
    <row r="93" spans="1:30" ht="16.5" customHeight="1">
      <c r="A93" s="700"/>
      <c r="B93" s="741"/>
      <c r="C93" s="742"/>
      <c r="D93" s="743"/>
      <c r="E93" s="744"/>
      <c r="F93" s="745"/>
      <c r="G93" s="745"/>
      <c r="H93" s="702"/>
      <c r="I93" s="297"/>
      <c r="J93" s="363"/>
      <c r="K93" s="364"/>
      <c r="L93" s="365"/>
      <c r="M93" s="365"/>
      <c r="N93" s="366"/>
      <c r="O93" s="367"/>
      <c r="P93" s="368"/>
      <c r="Q93" s="153"/>
      <c r="R93" s="153"/>
      <c r="S93" s="153"/>
      <c r="T93" s="153"/>
      <c r="U93" s="153"/>
      <c r="V93" s="369"/>
      <c r="W93" s="370"/>
      <c r="X93" s="369"/>
      <c r="Y93" s="153"/>
      <c r="Z93" s="153"/>
      <c r="AA93" s="371"/>
      <c r="AB93" s="377"/>
      <c r="AC93" s="377"/>
      <c r="AD93" s="297"/>
    </row>
    <row r="94" spans="1:30" ht="12" customHeight="1">
      <c r="A94" s="746"/>
      <c r="B94" s="164"/>
      <c r="C94" s="164"/>
      <c r="D94" s="164"/>
      <c r="E94" s="164"/>
      <c r="F94" s="164"/>
      <c r="G94" s="164"/>
      <c r="H94" s="702"/>
      <c r="I94" s="297"/>
      <c r="J94" s="363"/>
      <c r="K94" s="364"/>
      <c r="L94" s="365"/>
      <c r="M94" s="365"/>
      <c r="N94" s="366"/>
      <c r="O94" s="367"/>
      <c r="P94" s="368"/>
      <c r="Q94" s="153"/>
      <c r="R94" s="153"/>
      <c r="S94" s="153"/>
      <c r="T94" s="153"/>
      <c r="U94" s="153"/>
      <c r="V94" s="369"/>
      <c r="W94" s="370"/>
      <c r="X94" s="369"/>
      <c r="Y94" s="153"/>
      <c r="Z94" s="153"/>
      <c r="AA94" s="371"/>
      <c r="AB94" s="377"/>
      <c r="AC94" s="377"/>
      <c r="AD94" s="297"/>
    </row>
    <row r="95" spans="1:30" ht="12" customHeight="1">
      <c r="A95" s="746"/>
      <c r="B95" s="164"/>
      <c r="C95" s="164"/>
      <c r="D95" s="164"/>
      <c r="E95" s="164"/>
      <c r="F95" s="164"/>
      <c r="G95" s="164"/>
      <c r="H95" s="701"/>
      <c r="I95" s="297"/>
      <c r="J95" s="363"/>
      <c r="K95" s="364"/>
      <c r="L95" s="373"/>
      <c r="M95" s="373"/>
      <c r="N95" s="366"/>
      <c r="O95" s="367"/>
      <c r="P95" s="368"/>
      <c r="Q95" s="153"/>
      <c r="R95" s="153"/>
      <c r="S95" s="153"/>
      <c r="T95" s="153"/>
      <c r="U95" s="153"/>
      <c r="V95" s="369"/>
      <c r="W95" s="370"/>
      <c r="X95" s="369"/>
      <c r="Y95" s="153"/>
      <c r="Z95" s="153"/>
      <c r="AA95" s="371"/>
      <c r="AB95" s="377"/>
      <c r="AC95" s="377"/>
      <c r="AD95" s="297"/>
    </row>
    <row r="96" spans="1:30" ht="12" customHeight="1">
      <c r="A96" s="746"/>
      <c r="B96" s="164"/>
      <c r="C96" s="164"/>
      <c r="D96" s="164"/>
      <c r="E96" s="164"/>
      <c r="F96" s="164"/>
      <c r="G96" s="164"/>
      <c r="H96" s="702"/>
      <c r="I96" s="297"/>
      <c r="J96" s="363"/>
      <c r="K96" s="364"/>
      <c r="L96" s="373"/>
      <c r="M96" s="373"/>
      <c r="N96" s="366"/>
      <c r="O96" s="367"/>
      <c r="P96" s="368"/>
      <c r="Q96" s="153"/>
      <c r="R96" s="153"/>
      <c r="S96" s="153"/>
      <c r="T96" s="153"/>
      <c r="U96" s="153"/>
      <c r="V96" s="369"/>
      <c r="W96" s="370"/>
      <c r="X96" s="369"/>
      <c r="Y96" s="153"/>
      <c r="Z96" s="153"/>
      <c r="AA96" s="371"/>
      <c r="AB96" s="377"/>
      <c r="AC96" s="377"/>
      <c r="AD96" s="297"/>
    </row>
    <row r="97" spans="1:66">
      <c r="A97" s="1187" t="s">
        <v>275</v>
      </c>
      <c r="B97" s="1223"/>
      <c r="C97" s="1223"/>
      <c r="D97" s="1223"/>
      <c r="E97" s="1223"/>
      <c r="F97" s="1223"/>
      <c r="G97" s="1223"/>
      <c r="H97" s="1223"/>
      <c r="I97" s="1223"/>
      <c r="J97" s="1223"/>
      <c r="K97" s="1223"/>
      <c r="L97" s="1223"/>
      <c r="M97" s="1224"/>
      <c r="N97" s="705"/>
      <c r="O97" s="375"/>
      <c r="P97" s="206">
        <f t="shared" ref="P97:Z97" si="16">SUM(P83:P96)</f>
        <v>0</v>
      </c>
      <c r="Q97" s="1070">
        <f t="shared" si="16"/>
        <v>1054462</v>
      </c>
      <c r="R97" s="206">
        <f t="shared" si="16"/>
        <v>0</v>
      </c>
      <c r="S97" s="206">
        <f t="shared" si="16"/>
        <v>0</v>
      </c>
      <c r="T97" s="206">
        <f t="shared" si="16"/>
        <v>0</v>
      </c>
      <c r="U97" s="206">
        <f t="shared" si="16"/>
        <v>0</v>
      </c>
      <c r="V97" s="206"/>
      <c r="W97" s="206"/>
      <c r="X97" s="206"/>
      <c r="Y97" s="1070">
        <f t="shared" si="16"/>
        <v>1054462</v>
      </c>
      <c r="Z97" s="206">
        <f t="shared" si="16"/>
        <v>0</v>
      </c>
      <c r="AA97" s="376">
        <f t="shared" ref="AA97" si="17">Z97/Y97</f>
        <v>0</v>
      </c>
      <c r="AB97" s="192"/>
      <c r="AC97" s="377"/>
      <c r="AD97" s="207"/>
    </row>
    <row r="98" spans="1:66">
      <c r="A98" s="378"/>
      <c r="C98" s="20"/>
      <c r="H98" s="31"/>
      <c r="I98" s="379"/>
      <c r="J98" s="31"/>
      <c r="K98" s="31"/>
      <c r="O98" s="380"/>
      <c r="T98" s="52"/>
      <c r="V98" s="21"/>
      <c r="W98" s="63"/>
      <c r="X98" s="52"/>
      <c r="Y98" s="52"/>
      <c r="AA98" s="20"/>
      <c r="AB98" s="20"/>
      <c r="AC98" s="32"/>
      <c r="AD98" s="20"/>
    </row>
    <row r="99" spans="1:66">
      <c r="A99" s="357" t="s">
        <v>254</v>
      </c>
      <c r="B99" s="90"/>
      <c r="C99" s="90"/>
      <c r="D99" s="90"/>
      <c r="E99" s="90"/>
      <c r="F99" s="90"/>
      <c r="G99" s="90"/>
      <c r="H99" s="309"/>
      <c r="I99" s="358"/>
      <c r="J99" s="309"/>
      <c r="K99" s="31"/>
      <c r="O99" s="380"/>
      <c r="T99" s="52"/>
      <c r="V99" s="21"/>
      <c r="W99" s="63"/>
      <c r="X99" s="52"/>
      <c r="Y99" s="52"/>
      <c r="AA99" s="20"/>
      <c r="AB99" s="20"/>
      <c r="AC99" s="32"/>
      <c r="AD99" s="20"/>
    </row>
    <row r="100" spans="1:66">
      <c r="A100" s="357" t="s">
        <v>276</v>
      </c>
      <c r="B100" s="90"/>
      <c r="C100" s="90"/>
      <c r="D100" s="90"/>
      <c r="E100" s="90"/>
      <c r="F100" s="90"/>
      <c r="G100" s="90"/>
      <c r="H100" s="309"/>
      <c r="I100" s="358"/>
      <c r="J100" s="309"/>
      <c r="K100" s="31"/>
      <c r="O100" s="380"/>
      <c r="T100" s="52"/>
      <c r="V100" s="21"/>
      <c r="W100" s="63"/>
      <c r="X100" s="52"/>
      <c r="Y100" s="52"/>
      <c r="AA100" s="20"/>
      <c r="AB100" s="20"/>
      <c r="AC100" s="32"/>
      <c r="AD100" s="20"/>
    </row>
    <row r="101" spans="1:66">
      <c r="A101" s="1164" t="s">
        <v>277</v>
      </c>
      <c r="B101" s="1164"/>
      <c r="C101" s="1164"/>
      <c r="D101" s="1164"/>
      <c r="E101" s="1164"/>
      <c r="F101" s="1164"/>
      <c r="G101" s="1164"/>
      <c r="H101" s="1164"/>
      <c r="I101" s="1164"/>
      <c r="J101" s="1164"/>
      <c r="K101" s="109"/>
      <c r="L101" s="639"/>
      <c r="M101" s="696"/>
      <c r="N101" s="696"/>
      <c r="O101" s="356"/>
      <c r="P101" s="64"/>
      <c r="Q101" s="64"/>
      <c r="R101" s="64"/>
      <c r="S101" s="64"/>
      <c r="T101" s="91"/>
      <c r="V101" s="21"/>
      <c r="W101" s="63"/>
      <c r="X101" s="52"/>
      <c r="Y101" s="52"/>
      <c r="AA101" s="20"/>
      <c r="AB101" s="20"/>
      <c r="AC101" s="32"/>
      <c r="AD101" s="20"/>
    </row>
    <row r="102" spans="1:66">
      <c r="A102" s="381"/>
      <c r="B102" s="382"/>
      <c r="C102" s="382"/>
      <c r="D102" s="382"/>
      <c r="E102" s="382"/>
      <c r="F102" s="382"/>
      <c r="G102" s="382"/>
      <c r="H102" s="649"/>
      <c r="I102" s="383"/>
      <c r="J102" s="649"/>
      <c r="K102" s="649"/>
      <c r="L102" s="382"/>
      <c r="M102" s="382"/>
      <c r="N102" s="382"/>
      <c r="O102" s="384"/>
      <c r="P102" s="385"/>
      <c r="Q102" s="385"/>
      <c r="R102" s="385"/>
      <c r="S102" s="385"/>
      <c r="T102" s="385"/>
      <c r="U102" s="385"/>
      <c r="V102" s="1156" t="s">
        <v>8</v>
      </c>
      <c r="W102" s="1156"/>
      <c r="X102" s="1156" t="s">
        <v>9</v>
      </c>
      <c r="Y102" s="1114" t="s">
        <v>0</v>
      </c>
      <c r="Z102" s="1114"/>
      <c r="AA102" s="1114"/>
      <c r="AB102" s="1114"/>
      <c r="AC102" s="1114"/>
      <c r="AD102" s="1114"/>
    </row>
    <row r="103" spans="1:66">
      <c r="A103" s="1129" t="s">
        <v>1</v>
      </c>
      <c r="B103" s="1117" t="s">
        <v>26</v>
      </c>
      <c r="C103" s="1132" t="s">
        <v>2</v>
      </c>
      <c r="D103" s="641"/>
      <c r="E103" s="1117" t="s">
        <v>3</v>
      </c>
      <c r="F103" s="1117"/>
      <c r="G103" s="1117"/>
      <c r="H103" s="1117" t="s">
        <v>4</v>
      </c>
      <c r="I103" s="1153" t="s">
        <v>2</v>
      </c>
      <c r="J103" s="1117" t="s">
        <v>5</v>
      </c>
      <c r="K103" s="1218" t="s">
        <v>6</v>
      </c>
      <c r="L103" s="1219"/>
      <c r="M103" s="1222"/>
      <c r="N103" s="1103" t="s">
        <v>68</v>
      </c>
      <c r="O103" s="1104"/>
      <c r="P103" s="1131" t="s">
        <v>7</v>
      </c>
      <c r="Q103" s="1131"/>
      <c r="R103" s="1131"/>
      <c r="S103" s="1131"/>
      <c r="T103" s="1131"/>
      <c r="U103" s="1131"/>
      <c r="V103" s="1156"/>
      <c r="W103" s="1156"/>
      <c r="X103" s="1156"/>
      <c r="Y103" s="1119" t="s">
        <v>10</v>
      </c>
      <c r="Z103" s="1119"/>
      <c r="AA103" s="1119"/>
      <c r="AB103" s="1119" t="s">
        <v>11</v>
      </c>
      <c r="AC103" s="1119"/>
      <c r="AD103" s="1119"/>
    </row>
    <row r="104" spans="1:66" ht="36">
      <c r="A104" s="1129"/>
      <c r="B104" s="1117"/>
      <c r="C104" s="1132"/>
      <c r="D104" s="641" t="s">
        <v>12</v>
      </c>
      <c r="E104" s="641" t="s">
        <v>13</v>
      </c>
      <c r="F104" s="641" t="s">
        <v>549</v>
      </c>
      <c r="G104" s="641" t="s">
        <v>529</v>
      </c>
      <c r="H104" s="1117"/>
      <c r="I104" s="1153"/>
      <c r="J104" s="1117"/>
      <c r="K104" s="641" t="s">
        <v>13</v>
      </c>
      <c r="L104" s="641" t="s">
        <v>549</v>
      </c>
      <c r="M104" s="641" t="s">
        <v>529</v>
      </c>
      <c r="N104" s="641" t="s">
        <v>164</v>
      </c>
      <c r="O104" s="386" t="s">
        <v>178</v>
      </c>
      <c r="P104" s="642" t="s">
        <v>14</v>
      </c>
      <c r="Q104" s="642" t="s">
        <v>30</v>
      </c>
      <c r="R104" s="642" t="s">
        <v>16</v>
      </c>
      <c r="S104" s="642" t="s">
        <v>17</v>
      </c>
      <c r="T104" s="642" t="s">
        <v>23</v>
      </c>
      <c r="U104" s="642" t="s">
        <v>18</v>
      </c>
      <c r="V104" s="699" t="s">
        <v>259</v>
      </c>
      <c r="W104" s="699" t="s">
        <v>111</v>
      </c>
      <c r="X104" s="1156"/>
      <c r="Y104" s="87" t="s">
        <v>19</v>
      </c>
      <c r="Z104" s="87" t="s">
        <v>20</v>
      </c>
      <c r="AA104" s="39" t="s">
        <v>21</v>
      </c>
      <c r="AB104" s="645" t="s">
        <v>22</v>
      </c>
      <c r="AC104" s="645" t="s">
        <v>20</v>
      </c>
      <c r="AD104" s="39" t="s">
        <v>21</v>
      </c>
    </row>
    <row r="105" spans="1:66" s="429" customFormat="1" ht="165">
      <c r="A105" s="1088" t="s">
        <v>879</v>
      </c>
      <c r="B105" s="1004" t="s">
        <v>278</v>
      </c>
      <c r="C105" s="1005"/>
      <c r="D105" s="999" t="s">
        <v>880</v>
      </c>
      <c r="E105" s="1006" t="s">
        <v>279</v>
      </c>
      <c r="F105" s="990">
        <v>0.69889999999999997</v>
      </c>
      <c r="G105" s="990">
        <v>0.82699999999999996</v>
      </c>
      <c r="H105" s="999" t="s">
        <v>881</v>
      </c>
      <c r="I105" s="1007"/>
      <c r="J105" s="987" t="s">
        <v>882</v>
      </c>
      <c r="K105" s="1006" t="s">
        <v>280</v>
      </c>
      <c r="L105" s="1008">
        <v>89719</v>
      </c>
      <c r="M105" s="1008">
        <v>106160</v>
      </c>
      <c r="N105" s="990" t="s">
        <v>883</v>
      </c>
      <c r="O105" s="991" t="s">
        <v>884</v>
      </c>
      <c r="P105" s="1009">
        <v>0</v>
      </c>
      <c r="Q105" s="1009">
        <v>0</v>
      </c>
      <c r="R105" s="1009">
        <v>0</v>
      </c>
      <c r="S105" s="1006">
        <v>18000</v>
      </c>
      <c r="T105" s="1009">
        <v>0</v>
      </c>
      <c r="U105" s="1017">
        <v>6457248</v>
      </c>
      <c r="V105" s="996" t="s">
        <v>885</v>
      </c>
      <c r="W105" s="995" t="s">
        <v>886</v>
      </c>
      <c r="X105" s="996"/>
      <c r="Y105" s="1016">
        <f t="shared" ref="Y105:Y110" si="18">SUM(P105:U105)</f>
        <v>6475248</v>
      </c>
      <c r="Z105" s="1010">
        <v>0</v>
      </c>
      <c r="AA105" s="1011">
        <f t="shared" ref="AA105:AA110" si="19">Z105/Y105</f>
        <v>0</v>
      </c>
      <c r="AB105" s="1008">
        <v>16441</v>
      </c>
      <c r="AC105" s="650"/>
      <c r="AD105" s="111"/>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row>
    <row r="106" spans="1:66" ht="120">
      <c r="A106" s="1211" t="s">
        <v>887</v>
      </c>
      <c r="B106" s="1214" t="s">
        <v>281</v>
      </c>
      <c r="C106" s="1385">
        <v>5</v>
      </c>
      <c r="D106" s="1214" t="s">
        <v>282</v>
      </c>
      <c r="E106" s="1215" t="s">
        <v>283</v>
      </c>
      <c r="F106" s="1216"/>
      <c r="G106" s="1216">
        <v>1</v>
      </c>
      <c r="H106" s="999" t="s">
        <v>888</v>
      </c>
      <c r="I106" s="1007"/>
      <c r="J106" s="987" t="s">
        <v>889</v>
      </c>
      <c r="K106" s="987" t="s">
        <v>284</v>
      </c>
      <c r="L106" s="1008">
        <v>34000</v>
      </c>
      <c r="M106" s="1008">
        <v>28000</v>
      </c>
      <c r="N106" s="990" t="s">
        <v>883</v>
      </c>
      <c r="O106" s="991" t="s">
        <v>884</v>
      </c>
      <c r="P106" s="992">
        <v>0</v>
      </c>
      <c r="Q106" s="997">
        <v>1598000</v>
      </c>
      <c r="R106" s="1009">
        <v>0</v>
      </c>
      <c r="S106" s="993">
        <v>0</v>
      </c>
      <c r="T106" s="993">
        <v>0</v>
      </c>
      <c r="U106" s="993">
        <v>0</v>
      </c>
      <c r="V106" s="996" t="s">
        <v>885</v>
      </c>
      <c r="W106" s="995" t="s">
        <v>890</v>
      </c>
      <c r="X106" s="996"/>
      <c r="Y106" s="1017">
        <f t="shared" si="18"/>
        <v>1598000</v>
      </c>
      <c r="Z106" s="1012">
        <v>0</v>
      </c>
      <c r="AA106" s="1011">
        <f t="shared" si="19"/>
        <v>0</v>
      </c>
      <c r="AB106" s="1008">
        <v>28000</v>
      </c>
      <c r="AC106" s="650"/>
      <c r="AD106" s="297"/>
    </row>
    <row r="107" spans="1:66" ht="120">
      <c r="A107" s="1211"/>
      <c r="B107" s="1214"/>
      <c r="C107" s="1385"/>
      <c r="D107" s="1214"/>
      <c r="E107" s="1215"/>
      <c r="F107" s="1216"/>
      <c r="G107" s="1216"/>
      <c r="H107" s="999" t="s">
        <v>891</v>
      </c>
      <c r="I107" s="1007"/>
      <c r="J107" s="987" t="s">
        <v>892</v>
      </c>
      <c r="K107" s="987" t="s">
        <v>893</v>
      </c>
      <c r="L107" s="989"/>
      <c r="M107" s="1008">
        <v>106160</v>
      </c>
      <c r="N107" s="990" t="s">
        <v>894</v>
      </c>
      <c r="O107" s="1071" t="s">
        <v>299</v>
      </c>
      <c r="P107" s="992">
        <v>0</v>
      </c>
      <c r="Q107" s="993">
        <v>0</v>
      </c>
      <c r="R107" s="1009">
        <v>0</v>
      </c>
      <c r="S107" s="993">
        <v>10000</v>
      </c>
      <c r="T107" s="993">
        <v>0</v>
      </c>
      <c r="U107" s="993">
        <v>0</v>
      </c>
      <c r="V107" s="996" t="s">
        <v>895</v>
      </c>
      <c r="W107" s="995" t="s">
        <v>896</v>
      </c>
      <c r="X107" s="996"/>
      <c r="Y107" s="1016">
        <f t="shared" si="18"/>
        <v>10000</v>
      </c>
      <c r="Z107" s="1001">
        <v>0</v>
      </c>
      <c r="AA107" s="1011">
        <f>Z107/Y107</f>
        <v>0</v>
      </c>
      <c r="AB107" s="1008">
        <v>106160</v>
      </c>
      <c r="AC107" s="650"/>
      <c r="AD107" s="111"/>
    </row>
    <row r="108" spans="1:66" ht="120">
      <c r="A108" s="1211"/>
      <c r="B108" s="1214"/>
      <c r="C108" s="1385"/>
      <c r="D108" s="1214"/>
      <c r="E108" s="1215"/>
      <c r="F108" s="1216"/>
      <c r="G108" s="1216"/>
      <c r="H108" s="999" t="s">
        <v>285</v>
      </c>
      <c r="I108" s="1007"/>
      <c r="J108" s="987" t="s">
        <v>897</v>
      </c>
      <c r="K108" s="987" t="s">
        <v>286</v>
      </c>
      <c r="L108" s="1008">
        <v>89719</v>
      </c>
      <c r="M108" s="1008">
        <v>106160</v>
      </c>
      <c r="N108" s="990" t="s">
        <v>883</v>
      </c>
      <c r="O108" s="991" t="s">
        <v>884</v>
      </c>
      <c r="P108" s="1016">
        <v>419423</v>
      </c>
      <c r="Q108" s="1017">
        <f>(1116131906+12867332346.3)/1000</f>
        <v>13983464.2523</v>
      </c>
      <c r="R108" s="1017">
        <v>1120143</v>
      </c>
      <c r="S108" s="1016">
        <v>0</v>
      </c>
      <c r="T108" s="1016">
        <v>3282555</v>
      </c>
      <c r="U108" s="1017">
        <v>16431802</v>
      </c>
      <c r="V108" s="996" t="s">
        <v>898</v>
      </c>
      <c r="W108" s="995" t="s">
        <v>899</v>
      </c>
      <c r="X108" s="996"/>
      <c r="Y108" s="1016">
        <f t="shared" si="18"/>
        <v>35237387.252300002</v>
      </c>
      <c r="Z108" s="1010">
        <v>0</v>
      </c>
      <c r="AA108" s="1011">
        <f t="shared" si="19"/>
        <v>0</v>
      </c>
      <c r="AB108" s="1008">
        <v>89719</v>
      </c>
      <c r="AC108" s="650"/>
      <c r="AD108" s="297"/>
    </row>
    <row r="109" spans="1:66" s="429" customFormat="1" ht="165">
      <c r="A109" s="1089" t="s">
        <v>900</v>
      </c>
      <c r="B109" s="1014" t="s">
        <v>901</v>
      </c>
      <c r="C109" s="1005"/>
      <c r="D109" s="999" t="s">
        <v>902</v>
      </c>
      <c r="E109" s="1006" t="s">
        <v>903</v>
      </c>
      <c r="F109" s="1015"/>
      <c r="G109" s="1015">
        <v>1</v>
      </c>
      <c r="H109" s="999" t="s">
        <v>904</v>
      </c>
      <c r="I109" s="1007"/>
      <c r="J109" s="987" t="s">
        <v>905</v>
      </c>
      <c r="K109" s="987" t="s">
        <v>286</v>
      </c>
      <c r="L109" s="1008"/>
      <c r="M109" s="1008">
        <v>106160</v>
      </c>
      <c r="N109" s="990" t="s">
        <v>894</v>
      </c>
      <c r="O109" s="991"/>
      <c r="P109" s="1009">
        <v>0</v>
      </c>
      <c r="Q109" s="1009">
        <v>0</v>
      </c>
      <c r="R109" s="1009">
        <v>0</v>
      </c>
      <c r="S109" s="1013">
        <v>6000000</v>
      </c>
      <c r="T109" s="1009">
        <v>0</v>
      </c>
      <c r="U109" s="1009">
        <v>0</v>
      </c>
      <c r="V109" s="996" t="s">
        <v>898</v>
      </c>
      <c r="W109" s="995" t="s">
        <v>906</v>
      </c>
      <c r="X109" s="996"/>
      <c r="Y109" s="1016">
        <f t="shared" si="18"/>
        <v>6000000</v>
      </c>
      <c r="Z109" s="1010">
        <v>0</v>
      </c>
      <c r="AA109" s="1011">
        <f t="shared" si="19"/>
        <v>0</v>
      </c>
      <c r="AB109" s="1008">
        <v>106160</v>
      </c>
      <c r="AC109" s="650"/>
      <c r="AD109" s="297"/>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row>
    <row r="110" spans="1:66" ht="120">
      <c r="A110" s="1089" t="s">
        <v>900</v>
      </c>
      <c r="B110" s="1014" t="s">
        <v>907</v>
      </c>
      <c r="C110" s="1005"/>
      <c r="D110" s="999" t="s">
        <v>908</v>
      </c>
      <c r="E110" s="1006"/>
      <c r="F110" s="1015"/>
      <c r="G110" s="1015">
        <v>1</v>
      </c>
      <c r="H110" s="1083" t="s">
        <v>909</v>
      </c>
      <c r="I110" s="1007"/>
      <c r="J110" s="987" t="s">
        <v>910</v>
      </c>
      <c r="K110" s="987" t="s">
        <v>286</v>
      </c>
      <c r="L110" s="1008"/>
      <c r="M110" s="1008">
        <v>106160</v>
      </c>
      <c r="N110" s="990" t="s">
        <v>894</v>
      </c>
      <c r="O110" s="991"/>
      <c r="P110" s="1009">
        <v>0</v>
      </c>
      <c r="Q110" s="1009">
        <v>0</v>
      </c>
      <c r="R110" s="1009">
        <v>0</v>
      </c>
      <c r="S110" s="1013">
        <v>6000000</v>
      </c>
      <c r="T110" s="1009">
        <v>0</v>
      </c>
      <c r="U110" s="1009">
        <v>0</v>
      </c>
      <c r="V110" s="996" t="s">
        <v>898</v>
      </c>
      <c r="W110" s="995" t="s">
        <v>911</v>
      </c>
      <c r="X110" s="996"/>
      <c r="Y110" s="1016">
        <f t="shared" si="18"/>
        <v>6000000</v>
      </c>
      <c r="Z110" s="1010">
        <v>0</v>
      </c>
      <c r="AA110" s="1011">
        <f t="shared" si="19"/>
        <v>0</v>
      </c>
      <c r="AB110" s="1008">
        <v>106160</v>
      </c>
      <c r="AC110" s="192"/>
      <c r="AD110" s="207"/>
    </row>
    <row r="111" spans="1:66">
      <c r="A111" s="1218" t="s">
        <v>287</v>
      </c>
      <c r="B111" s="1219"/>
      <c r="C111" s="1219"/>
      <c r="D111" s="1219"/>
      <c r="E111" s="1219"/>
      <c r="F111" s="1219"/>
      <c r="G111" s="1219"/>
      <c r="H111" s="1219"/>
      <c r="I111" s="1219"/>
      <c r="J111" s="1219"/>
      <c r="K111" s="1219"/>
      <c r="L111" s="1219"/>
      <c r="M111" s="1219"/>
      <c r="N111" s="1219"/>
      <c r="O111" s="1219"/>
      <c r="P111" s="389">
        <f t="shared" ref="P111:Z111" si="20">P110+P97</f>
        <v>0</v>
      </c>
      <c r="Q111" s="1070">
        <f>SUM(Q105:Q110)</f>
        <v>15581464.2523</v>
      </c>
      <c r="R111" s="1070">
        <f t="shared" si="20"/>
        <v>0</v>
      </c>
      <c r="S111" s="1070">
        <f>SUM(S105:S110)</f>
        <v>12028000</v>
      </c>
      <c r="T111" s="1070">
        <f t="shared" si="20"/>
        <v>0</v>
      </c>
      <c r="U111" s="1070">
        <f>SUM(U105:U110)</f>
        <v>22889050</v>
      </c>
      <c r="V111" s="389" t="e">
        <f t="shared" si="20"/>
        <v>#VALUE!</v>
      </c>
      <c r="W111" s="389" t="e">
        <f t="shared" si="20"/>
        <v>#VALUE!</v>
      </c>
      <c r="X111" s="389">
        <f t="shared" si="20"/>
        <v>0</v>
      </c>
      <c r="Y111" s="1070">
        <f t="shared" si="20"/>
        <v>7054462</v>
      </c>
      <c r="Z111" s="389">
        <f t="shared" si="20"/>
        <v>0</v>
      </c>
      <c r="AA111" s="111">
        <f t="shared" ref="AA111" si="21">Z111/Y111</f>
        <v>0</v>
      </c>
      <c r="AB111" s="390"/>
      <c r="AC111" s="390"/>
      <c r="AD111" s="390"/>
    </row>
    <row r="112" spans="1:66">
      <c r="A112" s="391"/>
      <c r="B112" s="392"/>
      <c r="C112" s="393"/>
      <c r="D112" s="392"/>
      <c r="E112" s="394"/>
      <c r="F112" s="82"/>
      <c r="G112" s="82"/>
      <c r="H112" s="392"/>
      <c r="I112" s="395"/>
      <c r="J112" s="396"/>
      <c r="K112" s="396"/>
      <c r="L112" s="397"/>
      <c r="M112" s="397"/>
      <c r="N112" s="397"/>
      <c r="O112" s="398"/>
      <c r="P112" s="81"/>
      <c r="Q112" s="288"/>
      <c r="R112" s="81"/>
      <c r="S112" s="81"/>
      <c r="T112" s="81"/>
      <c r="U112" s="81"/>
      <c r="V112" s="399"/>
      <c r="W112" s="54"/>
      <c r="X112" s="54"/>
      <c r="Y112" s="54"/>
      <c r="Z112" s="81"/>
      <c r="AA112" s="35"/>
      <c r="AB112" s="35"/>
      <c r="AC112" s="400"/>
      <c r="AD112" s="20"/>
    </row>
    <row r="113" spans="1:30">
      <c r="A113" s="1125" t="s">
        <v>288</v>
      </c>
      <c r="B113" s="1125"/>
      <c r="C113" s="1125"/>
      <c r="D113" s="1125"/>
      <c r="E113" s="1125"/>
      <c r="F113" s="1125"/>
      <c r="G113" s="1125"/>
      <c r="H113" s="1125"/>
      <c r="I113" s="355"/>
      <c r="J113" s="109"/>
      <c r="K113" s="109"/>
      <c r="L113" s="639"/>
      <c r="M113" s="696"/>
      <c r="N113" s="696"/>
      <c r="O113" s="356"/>
      <c r="P113" s="64"/>
      <c r="Q113" s="64"/>
      <c r="R113" s="64"/>
      <c r="S113" s="64"/>
      <c r="T113" s="91"/>
      <c r="V113" s="21"/>
      <c r="W113" s="63"/>
      <c r="X113" s="52"/>
      <c r="Y113" s="52"/>
      <c r="AA113" s="20"/>
      <c r="AB113" s="20"/>
      <c r="AC113" s="32"/>
      <c r="AD113" s="20"/>
    </row>
    <row r="114" spans="1:30">
      <c r="A114" s="1125" t="s">
        <v>289</v>
      </c>
      <c r="B114" s="1125"/>
      <c r="C114" s="1125"/>
      <c r="D114" s="1125"/>
      <c r="E114" s="1125"/>
      <c r="F114" s="1125"/>
      <c r="G114" s="1125"/>
      <c r="H114" s="1125"/>
      <c r="I114" s="1125"/>
      <c r="J114" s="1125"/>
      <c r="K114" s="109"/>
      <c r="L114" s="639"/>
      <c r="M114" s="696"/>
      <c r="N114" s="696"/>
      <c r="O114" s="356"/>
      <c r="P114" s="64"/>
      <c r="Q114" s="64"/>
      <c r="R114" s="64"/>
      <c r="S114" s="64"/>
      <c r="T114" s="91"/>
      <c r="V114" s="21"/>
      <c r="W114" s="63"/>
      <c r="X114" s="52"/>
      <c r="Y114" s="52"/>
      <c r="AA114" s="20"/>
      <c r="AB114" s="20"/>
      <c r="AC114" s="32"/>
      <c r="AD114" s="20"/>
    </row>
    <row r="115" spans="1:30">
      <c r="A115" s="1210" t="s">
        <v>290</v>
      </c>
      <c r="B115" s="1210"/>
      <c r="C115" s="1210"/>
      <c r="D115" s="1210"/>
      <c r="E115" s="1210"/>
      <c r="F115" s="1210"/>
      <c r="G115" s="1210"/>
      <c r="H115" s="1210"/>
      <c r="I115" s="1210"/>
      <c r="J115" s="1210"/>
      <c r="K115" s="109"/>
      <c r="L115" s="639"/>
      <c r="M115" s="696"/>
      <c r="N115" s="696"/>
      <c r="O115" s="356"/>
      <c r="P115" s="64"/>
      <c r="Q115" s="64"/>
      <c r="R115" s="64"/>
      <c r="S115" s="64"/>
      <c r="T115" s="91"/>
      <c r="V115" s="21"/>
      <c r="W115" s="63"/>
      <c r="X115" s="52"/>
      <c r="Y115" s="52"/>
      <c r="AA115" s="20"/>
      <c r="AB115" s="20"/>
      <c r="AC115" s="32"/>
      <c r="AD115" s="20"/>
    </row>
    <row r="116" spans="1:30">
      <c r="A116" s="1117"/>
      <c r="B116" s="1117"/>
      <c r="C116" s="1117"/>
      <c r="D116" s="1117"/>
      <c r="E116" s="1117"/>
      <c r="F116" s="1117"/>
      <c r="G116" s="1117"/>
      <c r="H116" s="1117"/>
      <c r="I116" s="1117"/>
      <c r="J116" s="1117"/>
      <c r="K116" s="1117"/>
      <c r="L116" s="1117"/>
      <c r="M116" s="1117"/>
      <c r="N116" s="1117"/>
      <c r="O116" s="1117"/>
      <c r="P116" s="1131" t="s">
        <v>7</v>
      </c>
      <c r="Q116" s="1131"/>
      <c r="R116" s="1131"/>
      <c r="S116" s="1131"/>
      <c r="T116" s="1131"/>
      <c r="U116" s="1131"/>
      <c r="V116" s="1156" t="s">
        <v>8</v>
      </c>
      <c r="W116" s="1217"/>
      <c r="X116" s="1114" t="s">
        <v>0</v>
      </c>
      <c r="Y116" s="1114"/>
      <c r="Z116" s="1114"/>
      <c r="AA116" s="1114"/>
      <c r="AB116" s="1114"/>
      <c r="AC116" s="1114"/>
      <c r="AD116" s="1114"/>
    </row>
    <row r="117" spans="1:30">
      <c r="A117" s="1129" t="s">
        <v>1</v>
      </c>
      <c r="B117" s="1117" t="s">
        <v>26</v>
      </c>
      <c r="C117" s="1132" t="s">
        <v>2</v>
      </c>
      <c r="D117" s="641"/>
      <c r="E117" s="1117" t="s">
        <v>3</v>
      </c>
      <c r="F117" s="1117"/>
      <c r="G117" s="1117"/>
      <c r="H117" s="1117" t="s">
        <v>4</v>
      </c>
      <c r="I117" s="1153" t="s">
        <v>2</v>
      </c>
      <c r="J117" s="1117" t="s">
        <v>5</v>
      </c>
      <c r="K117" s="1117" t="s">
        <v>6</v>
      </c>
      <c r="L117" s="1117"/>
      <c r="M117" s="1117"/>
      <c r="N117" s="1103" t="s">
        <v>68</v>
      </c>
      <c r="O117" s="1105"/>
      <c r="P117" s="1131"/>
      <c r="Q117" s="1131"/>
      <c r="R117" s="1131"/>
      <c r="S117" s="1131"/>
      <c r="T117" s="1131"/>
      <c r="U117" s="1131"/>
      <c r="V117" s="1156"/>
      <c r="W117" s="1217"/>
      <c r="X117" s="1156" t="s">
        <v>9</v>
      </c>
      <c r="Y117" s="1119" t="s">
        <v>10</v>
      </c>
      <c r="Z117" s="1119"/>
      <c r="AA117" s="1119"/>
      <c r="AB117" s="1119" t="s">
        <v>11</v>
      </c>
      <c r="AC117" s="1119"/>
      <c r="AD117" s="1119"/>
    </row>
    <row r="118" spans="1:30" ht="36">
      <c r="A118" s="1129"/>
      <c r="B118" s="1117"/>
      <c r="C118" s="1132"/>
      <c r="D118" s="641" t="s">
        <v>12</v>
      </c>
      <c r="E118" s="641" t="s">
        <v>13</v>
      </c>
      <c r="F118" s="641" t="s">
        <v>549</v>
      </c>
      <c r="G118" s="641" t="s">
        <v>529</v>
      </c>
      <c r="H118" s="1117"/>
      <c r="I118" s="1153"/>
      <c r="J118" s="1117"/>
      <c r="K118" s="641" t="s">
        <v>13</v>
      </c>
      <c r="L118" s="641" t="s">
        <v>549</v>
      </c>
      <c r="M118" s="641" t="s">
        <v>529</v>
      </c>
      <c r="N118" s="641" t="s">
        <v>164</v>
      </c>
      <c r="O118" s="401" t="s">
        <v>178</v>
      </c>
      <c r="P118" s="642" t="s">
        <v>291</v>
      </c>
      <c r="Q118" s="642" t="s">
        <v>30</v>
      </c>
      <c r="R118" s="642" t="s">
        <v>16</v>
      </c>
      <c r="S118" s="642" t="s">
        <v>17</v>
      </c>
      <c r="T118" s="642" t="s">
        <v>23</v>
      </c>
      <c r="U118" s="642" t="s">
        <v>292</v>
      </c>
      <c r="V118" s="642" t="s">
        <v>259</v>
      </c>
      <c r="W118" s="402" t="s">
        <v>72</v>
      </c>
      <c r="X118" s="1156"/>
      <c r="Y118" s="87" t="s">
        <v>19</v>
      </c>
      <c r="Z118" s="87" t="s">
        <v>20</v>
      </c>
      <c r="AA118" s="39" t="s">
        <v>21</v>
      </c>
      <c r="AB118" s="645" t="s">
        <v>22</v>
      </c>
      <c r="AC118" s="645" t="s">
        <v>20</v>
      </c>
      <c r="AD118" s="39" t="s">
        <v>21</v>
      </c>
    </row>
    <row r="119" spans="1:30" ht="180">
      <c r="A119" s="1211">
        <v>158</v>
      </c>
      <c r="B119" s="1220" t="s">
        <v>293</v>
      </c>
      <c r="C119" s="1221">
        <v>0.3</v>
      </c>
      <c r="D119" s="1214" t="s">
        <v>294</v>
      </c>
      <c r="E119" s="1215" t="s">
        <v>295</v>
      </c>
      <c r="F119" s="1018">
        <v>0.1</v>
      </c>
      <c r="G119" s="1018">
        <v>0.15</v>
      </c>
      <c r="H119" s="1084" t="s">
        <v>296</v>
      </c>
      <c r="I119" s="1007"/>
      <c r="J119" s="1000" t="s">
        <v>297</v>
      </c>
      <c r="K119" s="1000" t="s">
        <v>298</v>
      </c>
      <c r="L119" s="987">
        <v>466</v>
      </c>
      <c r="M119" s="987">
        <v>600</v>
      </c>
      <c r="N119" s="990" t="s">
        <v>883</v>
      </c>
      <c r="O119" s="1071" t="s">
        <v>299</v>
      </c>
      <c r="P119" s="1017">
        <v>18100</v>
      </c>
      <c r="Q119" s="1017">
        <v>0</v>
      </c>
      <c r="R119" s="1017">
        <v>0</v>
      </c>
      <c r="S119" s="1017">
        <v>0</v>
      </c>
      <c r="T119" s="1017">
        <v>0</v>
      </c>
      <c r="U119" s="1017">
        <v>421800</v>
      </c>
      <c r="V119" s="996" t="s">
        <v>912</v>
      </c>
      <c r="W119" s="995" t="s">
        <v>913</v>
      </c>
      <c r="X119" s="996" t="s">
        <v>300</v>
      </c>
      <c r="Y119" s="1016">
        <f>SUM(P119:U119)</f>
        <v>439900</v>
      </c>
      <c r="Z119" s="1001">
        <v>0</v>
      </c>
      <c r="AA119" s="406"/>
      <c r="AB119" s="650"/>
      <c r="AC119" s="650"/>
      <c r="AD119" s="111"/>
    </row>
    <row r="120" spans="1:30" ht="150">
      <c r="A120" s="1211"/>
      <c r="B120" s="1220"/>
      <c r="C120" s="1221"/>
      <c r="D120" s="1214"/>
      <c r="E120" s="1215"/>
      <c r="F120" s="1018">
        <v>0.1</v>
      </c>
      <c r="G120" s="1018">
        <v>0.15</v>
      </c>
      <c r="H120" s="1084" t="s">
        <v>301</v>
      </c>
      <c r="I120" s="1007"/>
      <c r="J120" s="1000" t="s">
        <v>302</v>
      </c>
      <c r="K120" s="1000" t="s">
        <v>303</v>
      </c>
      <c r="L120" s="1019">
        <v>1067</v>
      </c>
      <c r="M120" s="1019">
        <v>2</v>
      </c>
      <c r="N120" s="990" t="s">
        <v>883</v>
      </c>
      <c r="O120" s="1071" t="s">
        <v>299</v>
      </c>
      <c r="P120" s="1017">
        <v>0</v>
      </c>
      <c r="Q120" s="1017">
        <v>0</v>
      </c>
      <c r="R120" s="1017">
        <v>0</v>
      </c>
      <c r="S120" s="1017">
        <v>0</v>
      </c>
      <c r="T120" s="1017">
        <v>0</v>
      </c>
      <c r="U120" s="1017">
        <v>960300</v>
      </c>
      <c r="V120" s="996" t="s">
        <v>912</v>
      </c>
      <c r="W120" s="995" t="s">
        <v>914</v>
      </c>
      <c r="X120" s="996" t="s">
        <v>304</v>
      </c>
      <c r="Y120" s="1016">
        <f t="shared" ref="Y120:Y129" si="22">SUM(P120:U120)</f>
        <v>960300</v>
      </c>
      <c r="Z120" s="1001">
        <v>0</v>
      </c>
      <c r="AA120" s="406"/>
      <c r="AB120" s="650"/>
      <c r="AC120" s="650"/>
      <c r="AD120" s="111"/>
    </row>
    <row r="121" spans="1:30" ht="150">
      <c r="A121" s="1211"/>
      <c r="B121" s="1220"/>
      <c r="C121" s="1221"/>
      <c r="D121" s="1214"/>
      <c r="E121" s="1215"/>
      <c r="F121" s="1018">
        <v>0.1</v>
      </c>
      <c r="G121" s="1018">
        <v>0.15</v>
      </c>
      <c r="H121" s="1084" t="s">
        <v>305</v>
      </c>
      <c r="I121" s="1007"/>
      <c r="J121" s="1000" t="s">
        <v>306</v>
      </c>
      <c r="K121" s="1000" t="s">
        <v>307</v>
      </c>
      <c r="L121" s="987">
        <v>600</v>
      </c>
      <c r="M121" s="987">
        <v>1000</v>
      </c>
      <c r="N121" s="990" t="s">
        <v>883</v>
      </c>
      <c r="O121" s="1071" t="s">
        <v>299</v>
      </c>
      <c r="P121" s="1017">
        <v>0</v>
      </c>
      <c r="Q121" s="1017">
        <v>0</v>
      </c>
      <c r="R121" s="1017">
        <v>0</v>
      </c>
      <c r="S121" s="1017">
        <v>0</v>
      </c>
      <c r="T121" s="1017">
        <v>0</v>
      </c>
      <c r="U121" s="1017">
        <v>75000</v>
      </c>
      <c r="V121" s="996" t="s">
        <v>912</v>
      </c>
      <c r="W121" s="995" t="s">
        <v>915</v>
      </c>
      <c r="X121" s="996" t="s">
        <v>308</v>
      </c>
      <c r="Y121" s="1016">
        <f t="shared" si="22"/>
        <v>75000</v>
      </c>
      <c r="Z121" s="1001">
        <v>0</v>
      </c>
      <c r="AA121" s="406"/>
      <c r="AB121" s="650"/>
      <c r="AC121" s="650"/>
      <c r="AD121" s="111"/>
    </row>
    <row r="122" spans="1:30" ht="150">
      <c r="A122" s="1211"/>
      <c r="B122" s="1220"/>
      <c r="C122" s="1221"/>
      <c r="D122" s="1214"/>
      <c r="E122" s="1215"/>
      <c r="F122" s="1018">
        <v>0.1</v>
      </c>
      <c r="G122" s="1018">
        <v>0.15</v>
      </c>
      <c r="H122" s="1000" t="s">
        <v>309</v>
      </c>
      <c r="I122" s="1007"/>
      <c r="J122" s="1000" t="s">
        <v>310</v>
      </c>
      <c r="K122" s="1000" t="s">
        <v>311</v>
      </c>
      <c r="L122" s="987">
        <v>5</v>
      </c>
      <c r="M122" s="987">
        <v>10</v>
      </c>
      <c r="N122" s="990" t="s">
        <v>883</v>
      </c>
      <c r="O122" s="1071" t="s">
        <v>299</v>
      </c>
      <c r="P122" s="993">
        <v>0</v>
      </c>
      <c r="Q122" s="993">
        <v>15000</v>
      </c>
      <c r="R122" s="1009">
        <v>0</v>
      </c>
      <c r="S122" s="993">
        <v>0</v>
      </c>
      <c r="T122" s="993">
        <v>0</v>
      </c>
      <c r="U122" s="993">
        <v>0</v>
      </c>
      <c r="V122" s="996" t="s">
        <v>912</v>
      </c>
      <c r="W122" s="995" t="s">
        <v>916</v>
      </c>
      <c r="X122" s="996"/>
      <c r="Y122" s="1016">
        <f t="shared" si="22"/>
        <v>15000</v>
      </c>
      <c r="Z122" s="1001">
        <v>0</v>
      </c>
      <c r="AA122" s="406"/>
      <c r="AB122" s="650"/>
      <c r="AC122" s="650"/>
      <c r="AD122" s="111"/>
    </row>
    <row r="123" spans="1:30" ht="150">
      <c r="A123" s="1211"/>
      <c r="B123" s="1220"/>
      <c r="C123" s="1221"/>
      <c r="D123" s="1214"/>
      <c r="E123" s="1215"/>
      <c r="F123" s="1018">
        <v>0.1</v>
      </c>
      <c r="G123" s="1018">
        <v>0.15</v>
      </c>
      <c r="H123" s="1000" t="s">
        <v>312</v>
      </c>
      <c r="I123" s="1020"/>
      <c r="J123" s="1000" t="s">
        <v>917</v>
      </c>
      <c r="K123" s="1000" t="s">
        <v>313</v>
      </c>
      <c r="L123" s="987">
        <v>600</v>
      </c>
      <c r="M123" s="987">
        <v>700</v>
      </c>
      <c r="N123" s="990" t="s">
        <v>883</v>
      </c>
      <c r="O123" s="1071" t="s">
        <v>299</v>
      </c>
      <c r="P123" s="993">
        <v>0</v>
      </c>
      <c r="Q123" s="993">
        <v>0</v>
      </c>
      <c r="R123" s="1009">
        <v>0</v>
      </c>
      <c r="S123" s="993">
        <v>0</v>
      </c>
      <c r="T123" s="993">
        <v>0</v>
      </c>
      <c r="U123" s="993">
        <v>0</v>
      </c>
      <c r="V123" s="996" t="s">
        <v>912</v>
      </c>
      <c r="W123" s="995" t="s">
        <v>918</v>
      </c>
      <c r="X123" s="996"/>
      <c r="Y123" s="1016">
        <f t="shared" si="22"/>
        <v>0</v>
      </c>
      <c r="Z123" s="1001">
        <v>0</v>
      </c>
      <c r="AA123" s="406"/>
      <c r="AB123" s="650"/>
      <c r="AC123" s="650"/>
      <c r="AD123" s="111"/>
    </row>
    <row r="124" spans="1:30" ht="150">
      <c r="A124" s="1211"/>
      <c r="B124" s="1220"/>
      <c r="C124" s="1221"/>
      <c r="D124" s="1214"/>
      <c r="E124" s="1215"/>
      <c r="F124" s="1018">
        <v>0.1</v>
      </c>
      <c r="G124" s="1018">
        <v>0.15</v>
      </c>
      <c r="H124" s="1000" t="s">
        <v>314</v>
      </c>
      <c r="I124" s="1007"/>
      <c r="J124" s="1000" t="s">
        <v>315</v>
      </c>
      <c r="K124" s="1000" t="s">
        <v>316</v>
      </c>
      <c r="L124" s="987">
        <v>6</v>
      </c>
      <c r="M124" s="987">
        <v>6</v>
      </c>
      <c r="N124" s="990" t="s">
        <v>883</v>
      </c>
      <c r="O124" s="1071" t="s">
        <v>299</v>
      </c>
      <c r="P124" s="993">
        <v>0</v>
      </c>
      <c r="Q124" s="993">
        <v>0</v>
      </c>
      <c r="R124" s="1009">
        <v>0</v>
      </c>
      <c r="S124" s="993">
        <v>0</v>
      </c>
      <c r="T124" s="993">
        <v>0</v>
      </c>
      <c r="U124" s="993">
        <v>0</v>
      </c>
      <c r="V124" s="996" t="s">
        <v>912</v>
      </c>
      <c r="W124" s="995" t="s">
        <v>919</v>
      </c>
      <c r="X124" s="996"/>
      <c r="Y124" s="1016">
        <f t="shared" si="22"/>
        <v>0</v>
      </c>
      <c r="Z124" s="1001">
        <v>0</v>
      </c>
      <c r="AA124" s="406"/>
      <c r="AB124" s="650"/>
      <c r="AC124" s="650"/>
      <c r="AD124" s="111"/>
    </row>
    <row r="125" spans="1:30" ht="150">
      <c r="A125" s="1211"/>
      <c r="B125" s="1220"/>
      <c r="C125" s="1221"/>
      <c r="D125" s="1214"/>
      <c r="E125" s="1215"/>
      <c r="F125" s="1018">
        <v>0.1</v>
      </c>
      <c r="G125" s="1018">
        <v>0.15</v>
      </c>
      <c r="H125" s="1000" t="s">
        <v>317</v>
      </c>
      <c r="I125" s="1007"/>
      <c r="J125" s="1085" t="s">
        <v>318</v>
      </c>
      <c r="K125" s="1000" t="s">
        <v>319</v>
      </c>
      <c r="L125" s="987">
        <v>200</v>
      </c>
      <c r="M125" s="987">
        <v>300</v>
      </c>
      <c r="N125" s="990" t="s">
        <v>883</v>
      </c>
      <c r="O125" s="1071" t="s">
        <v>299</v>
      </c>
      <c r="P125" s="993">
        <v>0</v>
      </c>
      <c r="Q125" s="993">
        <v>0</v>
      </c>
      <c r="R125" s="1009">
        <v>0</v>
      </c>
      <c r="S125" s="993">
        <v>0</v>
      </c>
      <c r="T125" s="993">
        <v>0</v>
      </c>
      <c r="U125" s="993">
        <v>0</v>
      </c>
      <c r="V125" s="996" t="s">
        <v>912</v>
      </c>
      <c r="W125" s="995" t="s">
        <v>920</v>
      </c>
      <c r="X125" s="996"/>
      <c r="Y125" s="1016">
        <f t="shared" si="22"/>
        <v>0</v>
      </c>
      <c r="Z125" s="1001">
        <v>0</v>
      </c>
      <c r="AA125" s="406"/>
      <c r="AB125" s="650"/>
      <c r="AC125" s="650"/>
      <c r="AD125" s="111"/>
    </row>
    <row r="126" spans="1:30" ht="150">
      <c r="A126" s="1211"/>
      <c r="B126" s="1220"/>
      <c r="C126" s="1221"/>
      <c r="D126" s="1214"/>
      <c r="E126" s="1215"/>
      <c r="F126" s="1018">
        <v>0.1</v>
      </c>
      <c r="G126" s="1018">
        <v>0.15</v>
      </c>
      <c r="H126" s="1000" t="s">
        <v>320</v>
      </c>
      <c r="I126" s="1007"/>
      <c r="J126" s="1000" t="s">
        <v>321</v>
      </c>
      <c r="K126" s="1000" t="s">
        <v>322</v>
      </c>
      <c r="L126" s="987">
        <v>1067</v>
      </c>
      <c r="M126" s="987">
        <v>1067</v>
      </c>
      <c r="N126" s="990" t="s">
        <v>883</v>
      </c>
      <c r="O126" s="1071" t="s">
        <v>299</v>
      </c>
      <c r="P126" s="993">
        <v>0</v>
      </c>
      <c r="Q126" s="993">
        <v>0</v>
      </c>
      <c r="R126" s="1009">
        <v>0</v>
      </c>
      <c r="S126" s="993">
        <v>0</v>
      </c>
      <c r="T126" s="993">
        <v>0</v>
      </c>
      <c r="U126" s="993">
        <v>0</v>
      </c>
      <c r="V126" s="996" t="s">
        <v>912</v>
      </c>
      <c r="W126" s="995" t="s">
        <v>921</v>
      </c>
      <c r="X126" s="996"/>
      <c r="Y126" s="1016">
        <f t="shared" si="22"/>
        <v>0</v>
      </c>
      <c r="Z126" s="1001">
        <v>0</v>
      </c>
      <c r="AA126" s="406"/>
      <c r="AB126" s="650"/>
      <c r="AC126" s="650"/>
      <c r="AD126" s="111"/>
    </row>
    <row r="127" spans="1:30" ht="150">
      <c r="A127" s="1211"/>
      <c r="B127" s="1220"/>
      <c r="C127" s="1221"/>
      <c r="D127" s="1214"/>
      <c r="E127" s="1215"/>
      <c r="F127" s="1018">
        <v>0.1</v>
      </c>
      <c r="G127" s="1018">
        <v>0.15</v>
      </c>
      <c r="H127" s="1000" t="s">
        <v>323</v>
      </c>
      <c r="I127" s="1007"/>
      <c r="J127" s="1000" t="s">
        <v>324</v>
      </c>
      <c r="K127" s="1000" t="s">
        <v>325</v>
      </c>
      <c r="L127" s="987">
        <v>2</v>
      </c>
      <c r="M127" s="987">
        <v>4</v>
      </c>
      <c r="N127" s="990" t="s">
        <v>883</v>
      </c>
      <c r="O127" s="1071" t="s">
        <v>299</v>
      </c>
      <c r="P127" s="993">
        <v>0</v>
      </c>
      <c r="Q127" s="993">
        <v>0</v>
      </c>
      <c r="R127" s="1009">
        <v>0</v>
      </c>
      <c r="S127" s="993">
        <v>0</v>
      </c>
      <c r="T127" s="993">
        <v>0</v>
      </c>
      <c r="U127" s="993">
        <v>0</v>
      </c>
      <c r="V127" s="996" t="s">
        <v>912</v>
      </c>
      <c r="W127" s="995" t="s">
        <v>922</v>
      </c>
      <c r="X127" s="996"/>
      <c r="Y127" s="1016">
        <f t="shared" si="22"/>
        <v>0</v>
      </c>
      <c r="Z127" s="1001">
        <v>0</v>
      </c>
      <c r="AA127" s="406"/>
      <c r="AB127" s="650"/>
      <c r="AC127" s="650"/>
      <c r="AD127" s="111"/>
    </row>
    <row r="128" spans="1:30" ht="150">
      <c r="A128" s="1211"/>
      <c r="B128" s="1220"/>
      <c r="C128" s="1221"/>
      <c r="D128" s="1214"/>
      <c r="E128" s="1215"/>
      <c r="F128" s="1018">
        <v>0.1</v>
      </c>
      <c r="G128" s="1018">
        <v>0.15</v>
      </c>
      <c r="H128" s="1000" t="s">
        <v>326</v>
      </c>
      <c r="I128" s="1007"/>
      <c r="J128" s="1000" t="s">
        <v>327</v>
      </c>
      <c r="K128" s="1000" t="s">
        <v>328</v>
      </c>
      <c r="L128" s="987">
        <v>4</v>
      </c>
      <c r="M128" s="987">
        <v>6</v>
      </c>
      <c r="N128" s="990" t="s">
        <v>883</v>
      </c>
      <c r="O128" s="1071" t="s">
        <v>299</v>
      </c>
      <c r="P128" s="993">
        <v>0</v>
      </c>
      <c r="Q128" s="993">
        <v>0</v>
      </c>
      <c r="R128" s="1009">
        <v>0</v>
      </c>
      <c r="S128" s="993">
        <v>0</v>
      </c>
      <c r="T128" s="993">
        <v>0</v>
      </c>
      <c r="U128" s="993">
        <v>0</v>
      </c>
      <c r="V128" s="996" t="s">
        <v>912</v>
      </c>
      <c r="W128" s="995" t="s">
        <v>923</v>
      </c>
      <c r="X128" s="996"/>
      <c r="Y128" s="1016">
        <f t="shared" si="22"/>
        <v>0</v>
      </c>
      <c r="Z128" s="1001">
        <v>0</v>
      </c>
      <c r="AA128" s="406"/>
      <c r="AB128" s="650"/>
      <c r="AC128" s="650"/>
      <c r="AD128" s="111"/>
    </row>
    <row r="129" spans="1:30" ht="150">
      <c r="A129" s="1211"/>
      <c r="B129" s="1220"/>
      <c r="C129" s="1221"/>
      <c r="D129" s="1214"/>
      <c r="E129" s="1215"/>
      <c r="F129" s="1018">
        <v>0.1</v>
      </c>
      <c r="G129" s="1018">
        <v>0.15</v>
      </c>
      <c r="H129" s="1000" t="s">
        <v>329</v>
      </c>
      <c r="I129" s="1007"/>
      <c r="J129" s="1000" t="s">
        <v>330</v>
      </c>
      <c r="K129" s="1000" t="s">
        <v>331</v>
      </c>
      <c r="L129" s="987">
        <v>12</v>
      </c>
      <c r="M129" s="987">
        <v>12</v>
      </c>
      <c r="N129" s="990" t="s">
        <v>883</v>
      </c>
      <c r="O129" s="1071" t="s">
        <v>299</v>
      </c>
      <c r="P129" s="993">
        <v>0</v>
      </c>
      <c r="Q129" s="993">
        <v>0</v>
      </c>
      <c r="R129" s="1009">
        <v>0</v>
      </c>
      <c r="S129" s="993">
        <v>0</v>
      </c>
      <c r="T129" s="993">
        <v>0</v>
      </c>
      <c r="U129" s="993">
        <v>0</v>
      </c>
      <c r="V129" s="996" t="s">
        <v>912</v>
      </c>
      <c r="W129" s="995" t="s">
        <v>924</v>
      </c>
      <c r="X129" s="996"/>
      <c r="Y129" s="1016">
        <f t="shared" si="22"/>
        <v>0</v>
      </c>
      <c r="Z129" s="1001">
        <v>0</v>
      </c>
      <c r="AA129" s="406"/>
      <c r="AB129" s="650"/>
      <c r="AC129" s="650"/>
      <c r="AD129" s="111"/>
    </row>
    <row r="130" spans="1:30">
      <c r="A130" s="1187" t="s">
        <v>332</v>
      </c>
      <c r="B130" s="1188"/>
      <c r="C130" s="1188"/>
      <c r="D130" s="1188"/>
      <c r="E130" s="1188"/>
      <c r="F130" s="1188"/>
      <c r="G130" s="1188"/>
      <c r="H130" s="1188"/>
      <c r="I130" s="1188"/>
      <c r="J130" s="1188"/>
      <c r="K130" s="1188"/>
      <c r="L130" s="1188"/>
      <c r="M130" s="1189"/>
      <c r="N130" s="705"/>
      <c r="O130" s="375"/>
      <c r="P130" s="1070">
        <f>SUM(P119:P129)</f>
        <v>18100</v>
      </c>
      <c r="Q130" s="1070">
        <f t="shared" ref="Q130:U130" si="23">SUM(Q119:Q129)</f>
        <v>15000</v>
      </c>
      <c r="R130" s="1070">
        <f t="shared" si="23"/>
        <v>0</v>
      </c>
      <c r="S130" s="1070">
        <f t="shared" si="23"/>
        <v>0</v>
      </c>
      <c r="T130" s="1070">
        <f t="shared" si="23"/>
        <v>0</v>
      </c>
      <c r="U130" s="1070">
        <f t="shared" si="23"/>
        <v>1457100</v>
      </c>
      <c r="V130" s="206"/>
      <c r="W130" s="206"/>
      <c r="X130" s="206"/>
      <c r="Y130" s="1070">
        <f t="shared" ref="Y130" si="24">SUM(Y119:Y129)</f>
        <v>1490200</v>
      </c>
      <c r="Z130" s="206">
        <f t="shared" ref="Z130" si="25">SUM(Z119:Z129)</f>
        <v>0</v>
      </c>
      <c r="AA130" s="406">
        <f t="shared" ref="AA130" si="26">Z130/Y130</f>
        <v>0</v>
      </c>
      <c r="AB130" s="192"/>
      <c r="AC130" s="207"/>
      <c r="AD130" s="192"/>
    </row>
    <row r="131" spans="1:30">
      <c r="A131" s="407"/>
      <c r="B131" s="407"/>
      <c r="C131" s="407"/>
      <c r="D131" s="407"/>
      <c r="E131" s="407"/>
      <c r="F131" s="407"/>
      <c r="G131" s="407"/>
      <c r="H131" s="407"/>
      <c r="I131" s="407"/>
      <c r="J131" s="407"/>
      <c r="K131" s="407"/>
      <c r="L131" s="407"/>
      <c r="M131" s="407"/>
      <c r="N131" s="407"/>
      <c r="O131" s="408"/>
      <c r="P131" s="62"/>
      <c r="Q131" s="62"/>
      <c r="R131" s="62"/>
      <c r="S131" s="62"/>
      <c r="T131" s="62"/>
      <c r="U131" s="62"/>
      <c r="V131" s="409"/>
      <c r="W131" s="409"/>
      <c r="X131" s="62"/>
      <c r="Y131" s="81"/>
      <c r="Z131" s="62"/>
      <c r="AA131" s="410"/>
      <c r="AB131" s="411"/>
      <c r="AC131" s="412"/>
      <c r="AD131" s="411"/>
    </row>
    <row r="132" spans="1:30">
      <c r="A132" s="407"/>
      <c r="B132" s="407"/>
      <c r="C132" s="407"/>
      <c r="D132" s="407"/>
      <c r="E132" s="407"/>
      <c r="F132" s="407"/>
      <c r="G132" s="407"/>
      <c r="H132" s="407"/>
      <c r="I132" s="407"/>
      <c r="J132" s="407"/>
      <c r="K132" s="407"/>
      <c r="L132" s="407"/>
      <c r="M132" s="407"/>
      <c r="N132" s="407"/>
      <c r="O132" s="408"/>
      <c r="P132" s="62"/>
      <c r="Q132" s="62"/>
      <c r="R132" s="62"/>
      <c r="S132" s="62"/>
      <c r="T132" s="62"/>
      <c r="U132" s="62"/>
      <c r="V132" s="409"/>
      <c r="W132" s="409"/>
      <c r="X132" s="62"/>
      <c r="Y132" s="81"/>
      <c r="Z132" s="62"/>
      <c r="AA132" s="410"/>
      <c r="AB132" s="411"/>
      <c r="AC132" s="412"/>
      <c r="AD132" s="411"/>
    </row>
    <row r="133" spans="1:30">
      <c r="A133" s="1125" t="s">
        <v>333</v>
      </c>
      <c r="B133" s="1125"/>
      <c r="C133" s="1125"/>
      <c r="D133" s="1125"/>
      <c r="E133" s="1125"/>
      <c r="F133" s="1125"/>
      <c r="G133" s="1125"/>
      <c r="H133" s="1125"/>
      <c r="I133" s="355"/>
      <c r="J133" s="109"/>
      <c r="K133" s="109"/>
      <c r="L133" s="639"/>
      <c r="M133" s="696"/>
      <c r="N133" s="696"/>
      <c r="O133" s="356"/>
      <c r="P133" s="64"/>
      <c r="Q133" s="64"/>
      <c r="R133" s="64"/>
      <c r="S133" s="64"/>
      <c r="T133" s="91"/>
      <c r="V133" s="21"/>
      <c r="W133" s="63"/>
      <c r="X133" s="52"/>
      <c r="Y133" s="52"/>
      <c r="AA133" s="20"/>
      <c r="AB133" s="20"/>
      <c r="AC133" s="32"/>
      <c r="AD133" s="20"/>
    </row>
    <row r="134" spans="1:30">
      <c r="A134" s="1125" t="s">
        <v>334</v>
      </c>
      <c r="B134" s="1125"/>
      <c r="C134" s="1125"/>
      <c r="D134" s="1125"/>
      <c r="E134" s="1125"/>
      <c r="F134" s="1125"/>
      <c r="G134" s="1125"/>
      <c r="H134" s="1125"/>
      <c r="I134" s="1125"/>
      <c r="J134" s="1125"/>
      <c r="K134" s="109"/>
      <c r="L134" s="639"/>
      <c r="M134" s="696"/>
      <c r="N134" s="696"/>
      <c r="O134" s="356"/>
      <c r="P134" s="64"/>
      <c r="Q134" s="64"/>
      <c r="R134" s="64"/>
      <c r="S134" s="64"/>
      <c r="T134" s="91"/>
      <c r="V134" s="21"/>
      <c r="W134" s="63"/>
      <c r="X134" s="52"/>
      <c r="Y134" s="52"/>
      <c r="AA134" s="20"/>
      <c r="AB134" s="20"/>
      <c r="AC134" s="32"/>
      <c r="AD134" s="20"/>
    </row>
    <row r="135" spans="1:30">
      <c r="A135" s="1210" t="s">
        <v>335</v>
      </c>
      <c r="B135" s="1210"/>
      <c r="C135" s="1210"/>
      <c r="D135" s="1210"/>
      <c r="E135" s="1210"/>
      <c r="F135" s="1210"/>
      <c r="G135" s="1210"/>
      <c r="H135" s="1210"/>
      <c r="I135" s="1210"/>
      <c r="J135" s="1210"/>
      <c r="K135" s="109"/>
      <c r="L135" s="639"/>
      <c r="M135" s="696"/>
      <c r="N135" s="696"/>
      <c r="O135" s="356"/>
      <c r="P135" s="64"/>
      <c r="Q135" s="64"/>
      <c r="R135" s="64"/>
      <c r="S135" s="64"/>
      <c r="T135" s="91"/>
      <c r="V135" s="21"/>
      <c r="W135" s="63"/>
      <c r="X135" s="52"/>
      <c r="Y135" s="52"/>
      <c r="AA135" s="20"/>
      <c r="AB135" s="20"/>
      <c r="AC135" s="32"/>
      <c r="AD135" s="20"/>
    </row>
    <row r="136" spans="1:30">
      <c r="A136" s="1117"/>
      <c r="B136" s="1117"/>
      <c r="C136" s="1117"/>
      <c r="D136" s="1117"/>
      <c r="E136" s="1117"/>
      <c r="F136" s="1117"/>
      <c r="G136" s="1117"/>
      <c r="H136" s="1117"/>
      <c r="I136" s="1117"/>
      <c r="J136" s="1117"/>
      <c r="K136" s="1117"/>
      <c r="L136" s="1117"/>
      <c r="M136" s="1117"/>
      <c r="N136" s="1117"/>
      <c r="O136" s="1117"/>
      <c r="P136" s="1117"/>
      <c r="Q136" s="1117"/>
      <c r="R136" s="1117"/>
      <c r="S136" s="1117"/>
      <c r="T136" s="1117"/>
      <c r="U136" s="1117"/>
      <c r="V136" s="1117"/>
      <c r="W136" s="1117"/>
      <c r="X136" s="1117"/>
      <c r="Y136" s="1114" t="s">
        <v>0</v>
      </c>
      <c r="Z136" s="1114"/>
      <c r="AA136" s="1114"/>
      <c r="AB136" s="1114"/>
      <c r="AC136" s="1114"/>
      <c r="AD136" s="1114"/>
    </row>
    <row r="137" spans="1:30">
      <c r="A137" s="1129" t="s">
        <v>1</v>
      </c>
      <c r="B137" s="1117" t="s">
        <v>26</v>
      </c>
      <c r="C137" s="1132">
        <v>0.06</v>
      </c>
      <c r="D137" s="641"/>
      <c r="E137" s="1117" t="s">
        <v>3</v>
      </c>
      <c r="F137" s="1117"/>
      <c r="G137" s="1117"/>
      <c r="H137" s="1117" t="s">
        <v>4</v>
      </c>
      <c r="I137" s="1153" t="s">
        <v>2</v>
      </c>
      <c r="J137" s="1117" t="s">
        <v>5</v>
      </c>
      <c r="K137" s="1117" t="s">
        <v>6</v>
      </c>
      <c r="L137" s="1117"/>
      <c r="M137" s="1117"/>
      <c r="N137" s="1117" t="s">
        <v>68</v>
      </c>
      <c r="O137" s="1117"/>
      <c r="P137" s="1131" t="s">
        <v>7</v>
      </c>
      <c r="Q137" s="1131"/>
      <c r="R137" s="1131"/>
      <c r="S137" s="1131"/>
      <c r="T137" s="1131"/>
      <c r="U137" s="1131"/>
      <c r="V137" s="1156" t="s">
        <v>8</v>
      </c>
      <c r="W137" s="1156"/>
      <c r="X137" s="1156" t="s">
        <v>9</v>
      </c>
      <c r="Y137" s="1169" t="s">
        <v>10</v>
      </c>
      <c r="Z137" s="1170"/>
      <c r="AA137" s="1170"/>
      <c r="AB137" s="1119" t="s">
        <v>11</v>
      </c>
      <c r="AC137" s="1119"/>
      <c r="AD137" s="1119"/>
    </row>
    <row r="138" spans="1:30" ht="36">
      <c r="A138" s="1129"/>
      <c r="B138" s="1117"/>
      <c r="C138" s="1132"/>
      <c r="D138" s="641" t="s">
        <v>12</v>
      </c>
      <c r="E138" s="641" t="s">
        <v>13</v>
      </c>
      <c r="F138" s="641" t="s">
        <v>549</v>
      </c>
      <c r="G138" s="641" t="s">
        <v>529</v>
      </c>
      <c r="H138" s="1117"/>
      <c r="I138" s="1153"/>
      <c r="J138" s="1117"/>
      <c r="K138" s="641" t="s">
        <v>13</v>
      </c>
      <c r="L138" s="641" t="s">
        <v>549</v>
      </c>
      <c r="M138" s="641" t="s">
        <v>529</v>
      </c>
      <c r="N138" s="641" t="s">
        <v>164</v>
      </c>
      <c r="O138" s="401" t="s">
        <v>178</v>
      </c>
      <c r="P138" s="642" t="s">
        <v>14</v>
      </c>
      <c r="Q138" s="642" t="s">
        <v>30</v>
      </c>
      <c r="R138" s="642" t="s">
        <v>16</v>
      </c>
      <c r="S138" s="642" t="s">
        <v>17</v>
      </c>
      <c r="T138" s="642" t="s">
        <v>23</v>
      </c>
      <c r="U138" s="642" t="s">
        <v>18</v>
      </c>
      <c r="V138" s="360" t="s">
        <v>259</v>
      </c>
      <c r="W138" s="699" t="s">
        <v>72</v>
      </c>
      <c r="X138" s="1156"/>
      <c r="Y138" s="87" t="s">
        <v>19</v>
      </c>
      <c r="Z138" s="87" t="s">
        <v>20</v>
      </c>
      <c r="AA138" s="39" t="s">
        <v>21</v>
      </c>
      <c r="AB138" s="645" t="s">
        <v>22</v>
      </c>
      <c r="AC138" s="645" t="s">
        <v>20</v>
      </c>
      <c r="AD138" s="39" t="s">
        <v>21</v>
      </c>
    </row>
    <row r="139" spans="1:30" ht="120">
      <c r="A139" s="1211">
        <v>159</v>
      </c>
      <c r="B139" s="1212" t="s">
        <v>336</v>
      </c>
      <c r="C139" s="1213">
        <v>0.03</v>
      </c>
      <c r="D139" s="1214" t="s">
        <v>337</v>
      </c>
      <c r="E139" s="1215" t="s">
        <v>338</v>
      </c>
      <c r="F139" s="1216">
        <v>0.1</v>
      </c>
      <c r="G139" s="1216">
        <v>0.2</v>
      </c>
      <c r="H139" s="999" t="s">
        <v>339</v>
      </c>
      <c r="I139" s="1007">
        <v>1</v>
      </c>
      <c r="J139" s="987" t="s">
        <v>340</v>
      </c>
      <c r="K139" s="987" t="s">
        <v>341</v>
      </c>
      <c r="L139" s="987">
        <v>30</v>
      </c>
      <c r="M139" s="987">
        <v>30</v>
      </c>
      <c r="N139" s="990" t="s">
        <v>883</v>
      </c>
      <c r="O139" s="1071" t="s">
        <v>299</v>
      </c>
      <c r="P139" s="993">
        <v>0</v>
      </c>
      <c r="Q139" s="1017">
        <v>15000</v>
      </c>
      <c r="R139" s="1017">
        <v>0</v>
      </c>
      <c r="S139" s="1017">
        <v>0</v>
      </c>
      <c r="T139" s="1017">
        <v>0</v>
      </c>
      <c r="U139" s="1017">
        <v>0</v>
      </c>
      <c r="V139" s="996" t="s">
        <v>925</v>
      </c>
      <c r="W139" s="996" t="s">
        <v>926</v>
      </c>
      <c r="X139" s="996"/>
      <c r="Y139" s="1017">
        <f>SUM(P139:U139)</f>
        <v>15000</v>
      </c>
      <c r="Z139" s="993">
        <v>0</v>
      </c>
      <c r="AA139" s="1011">
        <f>Z139/Y139</f>
        <v>0</v>
      </c>
      <c r="AB139" s="1021">
        <v>30</v>
      </c>
      <c r="AC139" s="650"/>
      <c r="AD139" s="111"/>
    </row>
    <row r="140" spans="1:30" ht="135">
      <c r="A140" s="1211"/>
      <c r="B140" s="1212"/>
      <c r="C140" s="1213"/>
      <c r="D140" s="1214"/>
      <c r="E140" s="1215"/>
      <c r="F140" s="1216"/>
      <c r="G140" s="1216"/>
      <c r="H140" s="990" t="s">
        <v>342</v>
      </c>
      <c r="I140" s="1007">
        <v>1</v>
      </c>
      <c r="J140" s="987" t="s">
        <v>343</v>
      </c>
      <c r="K140" s="987" t="s">
        <v>344</v>
      </c>
      <c r="L140" s="987">
        <v>2</v>
      </c>
      <c r="M140" s="987">
        <v>6</v>
      </c>
      <c r="N140" s="990" t="s">
        <v>883</v>
      </c>
      <c r="O140" s="1071" t="s">
        <v>299</v>
      </c>
      <c r="P140" s="1017">
        <v>0</v>
      </c>
      <c r="Q140" s="1017">
        <v>0</v>
      </c>
      <c r="R140" s="1017">
        <v>0</v>
      </c>
      <c r="S140" s="1017">
        <v>0</v>
      </c>
      <c r="T140" s="1017">
        <v>0</v>
      </c>
      <c r="U140" s="1017">
        <v>0</v>
      </c>
      <c r="V140" s="996" t="s">
        <v>925</v>
      </c>
      <c r="W140" s="996" t="s">
        <v>927</v>
      </c>
      <c r="X140" s="996"/>
      <c r="Y140" s="993">
        <v>0</v>
      </c>
      <c r="Z140" s="993">
        <v>0</v>
      </c>
      <c r="AA140" s="1011" t="e">
        <f>Z140/Y140</f>
        <v>#DIV/0!</v>
      </c>
      <c r="AB140" s="1021">
        <v>6</v>
      </c>
      <c r="AC140" s="650"/>
      <c r="AD140" s="111"/>
    </row>
    <row r="141" spans="1:30" ht="150">
      <c r="A141" s="1211"/>
      <c r="B141" s="1212"/>
      <c r="C141" s="1213"/>
      <c r="D141" s="1214"/>
      <c r="E141" s="1215"/>
      <c r="F141" s="1216"/>
      <c r="G141" s="1216"/>
      <c r="H141" s="990" t="s">
        <v>345</v>
      </c>
      <c r="I141" s="1007">
        <v>1</v>
      </c>
      <c r="J141" s="987" t="s">
        <v>346</v>
      </c>
      <c r="K141" s="987" t="s">
        <v>347</v>
      </c>
      <c r="L141" s="987">
        <v>2</v>
      </c>
      <c r="M141" s="987">
        <v>4</v>
      </c>
      <c r="N141" s="990" t="s">
        <v>883</v>
      </c>
      <c r="O141" s="1071" t="s">
        <v>299</v>
      </c>
      <c r="P141" s="993">
        <v>0</v>
      </c>
      <c r="Q141" s="993">
        <v>0</v>
      </c>
      <c r="R141" s="1009">
        <v>0</v>
      </c>
      <c r="S141" s="993">
        <v>0</v>
      </c>
      <c r="T141" s="993">
        <v>0</v>
      </c>
      <c r="U141" s="993">
        <v>0</v>
      </c>
      <c r="V141" s="996" t="s">
        <v>925</v>
      </c>
      <c r="W141" s="996" t="s">
        <v>928</v>
      </c>
      <c r="X141" s="996"/>
      <c r="Y141" s="993">
        <v>0</v>
      </c>
      <c r="Z141" s="993">
        <v>0</v>
      </c>
      <c r="AA141" s="1011" t="e">
        <f t="shared" ref="AA141:AA147" si="27">Z141/Y141</f>
        <v>#DIV/0!</v>
      </c>
      <c r="AB141" s="1021">
        <v>4</v>
      </c>
      <c r="AC141" s="650"/>
      <c r="AD141" s="111"/>
    </row>
    <row r="142" spans="1:30" ht="120">
      <c r="A142" s="1211"/>
      <c r="B142" s="1212"/>
      <c r="C142" s="1213"/>
      <c r="D142" s="1214"/>
      <c r="E142" s="1215"/>
      <c r="F142" s="1216"/>
      <c r="G142" s="1216"/>
      <c r="H142" s="990" t="s">
        <v>348</v>
      </c>
      <c r="I142" s="1007">
        <v>1</v>
      </c>
      <c r="J142" s="987" t="s">
        <v>349</v>
      </c>
      <c r="K142" s="987" t="s">
        <v>350</v>
      </c>
      <c r="L142" s="987">
        <v>25</v>
      </c>
      <c r="M142" s="987">
        <v>50</v>
      </c>
      <c r="N142" s="990" t="s">
        <v>883</v>
      </c>
      <c r="O142" s="1071" t="s">
        <v>299</v>
      </c>
      <c r="P142" s="993">
        <v>0</v>
      </c>
      <c r="Q142" s="993">
        <v>0</v>
      </c>
      <c r="R142" s="1009">
        <v>0</v>
      </c>
      <c r="S142" s="993">
        <v>0</v>
      </c>
      <c r="T142" s="993">
        <v>0</v>
      </c>
      <c r="U142" s="993">
        <v>0</v>
      </c>
      <c r="V142" s="996" t="s">
        <v>925</v>
      </c>
      <c r="W142" s="996" t="s">
        <v>929</v>
      </c>
      <c r="X142" s="996"/>
      <c r="Y142" s="993">
        <v>0</v>
      </c>
      <c r="Z142" s="993">
        <v>0</v>
      </c>
      <c r="AA142" s="1011" t="e">
        <f t="shared" si="27"/>
        <v>#DIV/0!</v>
      </c>
      <c r="AB142" s="1021">
        <v>50</v>
      </c>
      <c r="AC142" s="650"/>
      <c r="AD142" s="111"/>
    </row>
    <row r="143" spans="1:30" ht="225">
      <c r="A143" s="1211"/>
      <c r="B143" s="1212"/>
      <c r="C143" s="1213"/>
      <c r="D143" s="1214"/>
      <c r="E143" s="1215"/>
      <c r="F143" s="1216"/>
      <c r="G143" s="1216"/>
      <c r="H143" s="990" t="s">
        <v>351</v>
      </c>
      <c r="I143" s="1007">
        <v>1</v>
      </c>
      <c r="J143" s="987" t="s">
        <v>352</v>
      </c>
      <c r="K143" s="987" t="s">
        <v>353</v>
      </c>
      <c r="L143" s="987">
        <v>20</v>
      </c>
      <c r="M143" s="987">
        <v>30</v>
      </c>
      <c r="N143" s="990" t="s">
        <v>883</v>
      </c>
      <c r="O143" s="1071" t="s">
        <v>299</v>
      </c>
      <c r="P143" s="993">
        <v>0</v>
      </c>
      <c r="Q143" s="993">
        <v>0</v>
      </c>
      <c r="R143" s="1009">
        <v>0</v>
      </c>
      <c r="S143" s="993">
        <v>0</v>
      </c>
      <c r="T143" s="993">
        <v>0</v>
      </c>
      <c r="U143" s="993">
        <v>0</v>
      </c>
      <c r="V143" s="996" t="s">
        <v>925</v>
      </c>
      <c r="W143" s="996" t="s">
        <v>930</v>
      </c>
      <c r="X143" s="996"/>
      <c r="Y143" s="993">
        <v>0</v>
      </c>
      <c r="Z143" s="993">
        <v>0</v>
      </c>
      <c r="AA143" s="1011" t="e">
        <f t="shared" si="27"/>
        <v>#DIV/0!</v>
      </c>
      <c r="AB143" s="1021">
        <v>30</v>
      </c>
      <c r="AC143" s="650"/>
      <c r="AD143" s="111"/>
    </row>
    <row r="144" spans="1:30" ht="210">
      <c r="A144" s="1211"/>
      <c r="B144" s="1212"/>
      <c r="C144" s="1213"/>
      <c r="D144" s="1214"/>
      <c r="E144" s="1215"/>
      <c r="F144" s="1216"/>
      <c r="G144" s="1216"/>
      <c r="H144" s="990" t="s">
        <v>931</v>
      </c>
      <c r="I144" s="1007">
        <v>1</v>
      </c>
      <c r="J144" s="987" t="s">
        <v>354</v>
      </c>
      <c r="K144" s="987" t="s">
        <v>355</v>
      </c>
      <c r="L144" s="987">
        <v>2</v>
      </c>
      <c r="M144" s="987">
        <v>2</v>
      </c>
      <c r="N144" s="990" t="s">
        <v>883</v>
      </c>
      <c r="O144" s="1071" t="s">
        <v>299</v>
      </c>
      <c r="P144" s="993">
        <v>0</v>
      </c>
      <c r="Q144" s="993">
        <v>0</v>
      </c>
      <c r="R144" s="1009">
        <v>0</v>
      </c>
      <c r="S144" s="993">
        <v>0</v>
      </c>
      <c r="T144" s="993">
        <v>0</v>
      </c>
      <c r="U144" s="993">
        <v>0</v>
      </c>
      <c r="V144" s="996" t="s">
        <v>925</v>
      </c>
      <c r="W144" s="996" t="s">
        <v>932</v>
      </c>
      <c r="X144" s="996"/>
      <c r="Y144" s="993">
        <v>0</v>
      </c>
      <c r="Z144" s="993">
        <v>0</v>
      </c>
      <c r="AA144" s="1011" t="e">
        <f t="shared" si="27"/>
        <v>#DIV/0!</v>
      </c>
      <c r="AB144" s="1021">
        <v>2</v>
      </c>
      <c r="AC144" s="650"/>
      <c r="AD144" s="111"/>
    </row>
    <row r="145" spans="1:30" ht="135">
      <c r="A145" s="1211"/>
      <c r="B145" s="1212"/>
      <c r="C145" s="1213"/>
      <c r="D145" s="1214"/>
      <c r="E145" s="1215"/>
      <c r="F145" s="1216"/>
      <c r="G145" s="1216"/>
      <c r="H145" s="990" t="s">
        <v>356</v>
      </c>
      <c r="I145" s="1007">
        <v>1</v>
      </c>
      <c r="J145" s="987" t="s">
        <v>357</v>
      </c>
      <c r="K145" s="987" t="s">
        <v>358</v>
      </c>
      <c r="L145" s="987">
        <v>2</v>
      </c>
      <c r="M145" s="987">
        <v>2</v>
      </c>
      <c r="N145" s="990" t="s">
        <v>883</v>
      </c>
      <c r="O145" s="1071" t="s">
        <v>299</v>
      </c>
      <c r="P145" s="993">
        <v>0</v>
      </c>
      <c r="Q145" s="993">
        <v>0</v>
      </c>
      <c r="R145" s="1009">
        <v>0</v>
      </c>
      <c r="S145" s="993">
        <v>0</v>
      </c>
      <c r="T145" s="993">
        <v>0</v>
      </c>
      <c r="U145" s="993">
        <v>0</v>
      </c>
      <c r="V145" s="996" t="s">
        <v>925</v>
      </c>
      <c r="W145" s="996" t="s">
        <v>933</v>
      </c>
      <c r="X145" s="996"/>
      <c r="Y145" s="993">
        <v>0</v>
      </c>
      <c r="Z145" s="993">
        <v>0</v>
      </c>
      <c r="AA145" s="1011" t="e">
        <f t="shared" si="27"/>
        <v>#DIV/0!</v>
      </c>
      <c r="AB145" s="1021">
        <v>2</v>
      </c>
      <c r="AC145" s="650"/>
      <c r="AD145" s="111"/>
    </row>
    <row r="146" spans="1:30" ht="135">
      <c r="A146" s="1211"/>
      <c r="B146" s="1212"/>
      <c r="C146" s="1213"/>
      <c r="D146" s="1214"/>
      <c r="E146" s="1215"/>
      <c r="F146" s="1216"/>
      <c r="G146" s="1216"/>
      <c r="H146" s="990" t="s">
        <v>359</v>
      </c>
      <c r="I146" s="1007">
        <v>1</v>
      </c>
      <c r="J146" s="987" t="s">
        <v>360</v>
      </c>
      <c r="K146" s="987" t="s">
        <v>361</v>
      </c>
      <c r="L146" s="987">
        <v>1</v>
      </c>
      <c r="M146" s="987">
        <v>1</v>
      </c>
      <c r="N146" s="990" t="s">
        <v>883</v>
      </c>
      <c r="O146" s="1071" t="s">
        <v>299</v>
      </c>
      <c r="P146" s="993">
        <v>0</v>
      </c>
      <c r="Q146" s="993">
        <v>0</v>
      </c>
      <c r="R146" s="1009">
        <v>0</v>
      </c>
      <c r="S146" s="993">
        <v>0</v>
      </c>
      <c r="T146" s="993">
        <v>0</v>
      </c>
      <c r="U146" s="993">
        <v>0</v>
      </c>
      <c r="V146" s="996" t="s">
        <v>925</v>
      </c>
      <c r="W146" s="996" t="s">
        <v>934</v>
      </c>
      <c r="X146" s="996"/>
      <c r="Y146" s="993">
        <v>0</v>
      </c>
      <c r="Z146" s="993">
        <v>0</v>
      </c>
      <c r="AA146" s="1011" t="e">
        <f t="shared" si="27"/>
        <v>#DIV/0!</v>
      </c>
      <c r="AB146" s="1021">
        <v>1</v>
      </c>
      <c r="AC146" s="650"/>
      <c r="AD146" s="111"/>
    </row>
    <row r="147" spans="1:30" ht="90">
      <c r="A147" s="1211"/>
      <c r="B147" s="1212"/>
      <c r="C147" s="1213"/>
      <c r="D147" s="1214"/>
      <c r="E147" s="1215"/>
      <c r="F147" s="1216"/>
      <c r="G147" s="1216"/>
      <c r="H147" s="990" t="s">
        <v>362</v>
      </c>
      <c r="I147" s="1007">
        <v>1</v>
      </c>
      <c r="J147" s="987" t="s">
        <v>363</v>
      </c>
      <c r="K147" s="987" t="s">
        <v>364</v>
      </c>
      <c r="L147" s="987">
        <v>1</v>
      </c>
      <c r="M147" s="987">
        <v>1</v>
      </c>
      <c r="N147" s="990" t="s">
        <v>883</v>
      </c>
      <c r="O147" s="1071" t="s">
        <v>299</v>
      </c>
      <c r="P147" s="993">
        <v>0</v>
      </c>
      <c r="Q147" s="993">
        <v>0</v>
      </c>
      <c r="R147" s="1009">
        <v>0</v>
      </c>
      <c r="S147" s="993">
        <v>0</v>
      </c>
      <c r="T147" s="993">
        <v>0</v>
      </c>
      <c r="U147" s="993">
        <v>0</v>
      </c>
      <c r="V147" s="996" t="s">
        <v>925</v>
      </c>
      <c r="W147" s="996" t="s">
        <v>935</v>
      </c>
      <c r="X147" s="996"/>
      <c r="Y147" s="993">
        <v>0</v>
      </c>
      <c r="Z147" s="993">
        <v>0</v>
      </c>
      <c r="AA147" s="1011" t="e">
        <f t="shared" si="27"/>
        <v>#DIV/0!</v>
      </c>
      <c r="AB147" s="1021">
        <v>1</v>
      </c>
      <c r="AC147" s="650"/>
      <c r="AD147" s="111"/>
    </row>
    <row r="148" spans="1:30">
      <c r="A148" s="1209" t="s">
        <v>365</v>
      </c>
      <c r="B148" s="1209"/>
      <c r="C148" s="1209"/>
      <c r="D148" s="1209"/>
      <c r="E148" s="1209"/>
      <c r="F148" s="1209"/>
      <c r="G148" s="1209"/>
      <c r="H148" s="1209"/>
      <c r="I148" s="1209"/>
      <c r="J148" s="1209"/>
      <c r="K148" s="1209"/>
      <c r="L148" s="1209"/>
      <c r="M148" s="1209"/>
      <c r="N148" s="650"/>
      <c r="O148" s="413"/>
      <c r="P148" s="728">
        <f t="shared" ref="P148:Z148" si="28">SUM(P139:P147)</f>
        <v>0</v>
      </c>
      <c r="Q148" s="856">
        <f t="shared" si="28"/>
        <v>15000</v>
      </c>
      <c r="R148" s="728">
        <f t="shared" si="28"/>
        <v>0</v>
      </c>
      <c r="S148" s="728">
        <f t="shared" si="28"/>
        <v>0</v>
      </c>
      <c r="T148" s="728">
        <f t="shared" si="28"/>
        <v>0</v>
      </c>
      <c r="U148" s="728">
        <f t="shared" si="28"/>
        <v>0</v>
      </c>
      <c r="V148" s="728"/>
      <c r="W148" s="728"/>
      <c r="X148" s="728"/>
      <c r="Y148" s="856">
        <f t="shared" si="28"/>
        <v>15000</v>
      </c>
      <c r="Z148" s="728">
        <f t="shared" si="28"/>
        <v>0</v>
      </c>
      <c r="AA148" s="111">
        <f t="shared" ref="AA148" si="29">Z148/Y148</f>
        <v>0</v>
      </c>
      <c r="AB148" s="518"/>
      <c r="AC148" s="518"/>
      <c r="AD148" s="56"/>
    </row>
    <row r="149" spans="1:30">
      <c r="A149" s="407"/>
      <c r="B149" s="407"/>
      <c r="C149" s="407"/>
      <c r="D149" s="407"/>
      <c r="E149" s="407"/>
      <c r="F149" s="407"/>
      <c r="G149" s="407"/>
      <c r="H149" s="407"/>
      <c r="I149" s="407"/>
      <c r="J149" s="407"/>
      <c r="K149" s="407"/>
      <c r="L149" s="407"/>
      <c r="M149" s="407"/>
      <c r="N149" s="407"/>
      <c r="O149" s="408"/>
      <c r="P149" s="62"/>
      <c r="Q149" s="62"/>
      <c r="R149" s="62"/>
      <c r="S149" s="62"/>
      <c r="T149" s="62"/>
      <c r="U149" s="62"/>
      <c r="V149" s="409"/>
      <c r="W149" s="409"/>
      <c r="X149" s="62"/>
      <c r="Y149" s="81"/>
      <c r="Z149" s="62"/>
      <c r="AA149" s="410"/>
      <c r="AB149" s="411"/>
      <c r="AC149" s="412"/>
      <c r="AD149" s="411"/>
    </row>
    <row r="150" spans="1:30">
      <c r="A150" s="1125" t="s">
        <v>366</v>
      </c>
      <c r="B150" s="1125"/>
      <c r="C150" s="1125"/>
      <c r="D150" s="1125"/>
      <c r="E150" s="1125"/>
      <c r="F150" s="1125"/>
      <c r="G150" s="1125"/>
      <c r="H150" s="1125"/>
      <c r="I150" s="355"/>
      <c r="J150" s="109"/>
      <c r="K150" s="109"/>
      <c r="L150" s="639"/>
      <c r="M150" s="696"/>
      <c r="N150" s="696"/>
      <c r="O150" s="356"/>
      <c r="P150" s="64"/>
      <c r="Q150" s="64"/>
      <c r="R150" s="64"/>
      <c r="S150" s="64"/>
      <c r="T150" s="91"/>
      <c r="V150" s="21"/>
      <c r="W150" s="63"/>
      <c r="X150" s="52"/>
      <c r="Y150" s="52"/>
      <c r="AA150" s="20"/>
      <c r="AB150" s="20"/>
      <c r="AC150" s="32"/>
      <c r="AD150" s="20"/>
    </row>
    <row r="151" spans="1:30">
      <c r="A151" s="1125" t="s">
        <v>367</v>
      </c>
      <c r="B151" s="1125"/>
      <c r="C151" s="1125"/>
      <c r="D151" s="1125"/>
      <c r="E151" s="1125"/>
      <c r="F151" s="1125"/>
      <c r="G151" s="1125"/>
      <c r="H151" s="1125"/>
      <c r="I151" s="1125"/>
      <c r="J151" s="1125"/>
      <c r="K151" s="109"/>
      <c r="L151" s="639"/>
      <c r="M151" s="696"/>
      <c r="N151" s="696"/>
      <c r="O151" s="356"/>
      <c r="P151" s="64"/>
      <c r="Q151" s="64"/>
      <c r="R151" s="64"/>
      <c r="S151" s="64"/>
      <c r="T151" s="91"/>
      <c r="V151" s="21"/>
      <c r="W151" s="63"/>
      <c r="X151" s="52"/>
      <c r="Y151" s="52"/>
      <c r="AA151" s="20"/>
      <c r="AB151" s="20"/>
      <c r="AC151" s="32"/>
      <c r="AD151" s="20"/>
    </row>
    <row r="152" spans="1:30">
      <c r="A152" s="1210" t="s">
        <v>368</v>
      </c>
      <c r="B152" s="1210"/>
      <c r="C152" s="1210"/>
      <c r="D152" s="1210"/>
      <c r="E152" s="1210"/>
      <c r="F152" s="1210"/>
      <c r="G152" s="1210"/>
      <c r="H152" s="1210"/>
      <c r="I152" s="1210"/>
      <c r="J152" s="1210"/>
      <c r="K152" s="109"/>
      <c r="L152" s="639"/>
      <c r="M152" s="696"/>
      <c r="N152" s="696"/>
      <c r="O152" s="356"/>
      <c r="P152" s="64"/>
      <c r="Q152" s="64"/>
      <c r="R152" s="64"/>
      <c r="S152" s="64"/>
      <c r="T152" s="91"/>
      <c r="V152" s="21"/>
      <c r="W152" s="63"/>
      <c r="X152" s="52"/>
      <c r="Y152" s="52"/>
      <c r="AA152" s="20"/>
      <c r="AB152" s="20"/>
      <c r="AC152" s="32"/>
      <c r="AD152" s="20"/>
    </row>
    <row r="153" spans="1:30" ht="12.75" customHeight="1">
      <c r="A153" s="1117"/>
      <c r="B153" s="1117"/>
      <c r="C153" s="1117"/>
      <c r="D153" s="1117"/>
      <c r="E153" s="1117"/>
      <c r="F153" s="1117"/>
      <c r="G153" s="1117"/>
      <c r="H153" s="1117"/>
      <c r="I153" s="1117"/>
      <c r="J153" s="1117"/>
      <c r="K153" s="1117"/>
      <c r="L153" s="1117"/>
      <c r="M153" s="1117"/>
      <c r="N153" s="1117"/>
      <c r="O153" s="1117"/>
      <c r="P153" s="1117"/>
      <c r="Q153" s="1117"/>
      <c r="R153" s="1117"/>
      <c r="S153" s="1117"/>
      <c r="T153" s="1117"/>
      <c r="U153" s="1117"/>
      <c r="V153" s="1117"/>
      <c r="W153" s="1117"/>
      <c r="X153" s="1117"/>
      <c r="Y153" s="1306" t="s">
        <v>0</v>
      </c>
      <c r="Z153" s="1307"/>
      <c r="AA153" s="1307"/>
      <c r="AB153" s="1307"/>
      <c r="AC153" s="1307"/>
      <c r="AD153" s="1307"/>
    </row>
    <row r="154" spans="1:30">
      <c r="A154" s="1129" t="s">
        <v>1</v>
      </c>
      <c r="B154" s="1117" t="s">
        <v>26</v>
      </c>
      <c r="C154" s="1132" t="s">
        <v>2</v>
      </c>
      <c r="D154" s="641"/>
      <c r="E154" s="1117" t="s">
        <v>3</v>
      </c>
      <c r="F154" s="1117"/>
      <c r="G154" s="1117"/>
      <c r="H154" s="1117" t="s">
        <v>4</v>
      </c>
      <c r="I154" s="1153" t="s">
        <v>2</v>
      </c>
      <c r="J154" s="1117" t="s">
        <v>5</v>
      </c>
      <c r="K154" s="1117" t="s">
        <v>6</v>
      </c>
      <c r="L154" s="1117"/>
      <c r="M154" s="1117"/>
      <c r="N154" s="1103" t="s">
        <v>106</v>
      </c>
      <c r="O154" s="1105"/>
      <c r="P154" s="1131" t="s">
        <v>7</v>
      </c>
      <c r="Q154" s="1131"/>
      <c r="R154" s="1131"/>
      <c r="S154" s="1131"/>
      <c r="T154" s="1131"/>
      <c r="U154" s="1131"/>
      <c r="V154" s="1154" t="s">
        <v>8</v>
      </c>
      <c r="W154" s="1155"/>
      <c r="X154" s="1156" t="s">
        <v>9</v>
      </c>
      <c r="Y154" s="1119" t="s">
        <v>10</v>
      </c>
      <c r="Z154" s="1119"/>
      <c r="AA154" s="1119"/>
      <c r="AB154" s="1199" t="s">
        <v>11</v>
      </c>
      <c r="AC154" s="1199"/>
      <c r="AD154" s="1199"/>
    </row>
    <row r="155" spans="1:30" ht="36">
      <c r="A155" s="1129"/>
      <c r="B155" s="1117"/>
      <c r="C155" s="1132"/>
      <c r="D155" s="641" t="s">
        <v>12</v>
      </c>
      <c r="E155" s="641" t="s">
        <v>13</v>
      </c>
      <c r="F155" s="641" t="s">
        <v>549</v>
      </c>
      <c r="G155" s="641" t="s">
        <v>529</v>
      </c>
      <c r="H155" s="1117"/>
      <c r="I155" s="1153"/>
      <c r="J155" s="1117"/>
      <c r="K155" s="641" t="s">
        <v>13</v>
      </c>
      <c r="L155" s="641" t="s">
        <v>549</v>
      </c>
      <c r="M155" s="641" t="s">
        <v>529</v>
      </c>
      <c r="N155" s="641" t="s">
        <v>164</v>
      </c>
      <c r="O155" s="401" t="s">
        <v>178</v>
      </c>
      <c r="P155" s="642" t="s">
        <v>14</v>
      </c>
      <c r="Q155" s="642" t="s">
        <v>30</v>
      </c>
      <c r="R155" s="642" t="s">
        <v>16</v>
      </c>
      <c r="S155" s="642" t="s">
        <v>17</v>
      </c>
      <c r="T155" s="642" t="s">
        <v>23</v>
      </c>
      <c r="U155" s="642" t="s">
        <v>18</v>
      </c>
      <c r="V155" s="360" t="s">
        <v>259</v>
      </c>
      <c r="W155" s="699" t="s">
        <v>72</v>
      </c>
      <c r="X155" s="1156"/>
      <c r="Y155" s="87" t="s">
        <v>19</v>
      </c>
      <c r="Z155" s="87" t="s">
        <v>20</v>
      </c>
      <c r="AA155" s="39" t="s">
        <v>21</v>
      </c>
      <c r="AB155" s="645" t="s">
        <v>22</v>
      </c>
      <c r="AC155" s="645" t="s">
        <v>20</v>
      </c>
      <c r="AD155" s="39" t="s">
        <v>21</v>
      </c>
    </row>
    <row r="156" spans="1:30" ht="75">
      <c r="A156" s="1172" t="s">
        <v>936</v>
      </c>
      <c r="B156" s="1200" t="s">
        <v>937</v>
      </c>
      <c r="C156" s="1203">
        <v>0.05</v>
      </c>
      <c r="D156" s="1200" t="s">
        <v>938</v>
      </c>
      <c r="E156" s="1206" t="s">
        <v>369</v>
      </c>
      <c r="F156" s="1022">
        <v>1500</v>
      </c>
      <c r="G156" s="1023">
        <v>2000</v>
      </c>
      <c r="H156" s="999" t="s">
        <v>939</v>
      </c>
      <c r="I156" s="1007">
        <v>1</v>
      </c>
      <c r="J156" s="987" t="s">
        <v>940</v>
      </c>
      <c r="K156" s="999" t="s">
        <v>941</v>
      </c>
      <c r="L156" s="1022">
        <v>1500</v>
      </c>
      <c r="M156" s="1023">
        <v>2000</v>
      </c>
      <c r="N156" s="990" t="s">
        <v>883</v>
      </c>
      <c r="O156" s="1071" t="s">
        <v>299</v>
      </c>
      <c r="P156" s="1024">
        <v>0</v>
      </c>
      <c r="Q156" s="1034">
        <v>15000</v>
      </c>
      <c r="R156" s="1034">
        <v>0</v>
      </c>
      <c r="S156" s="1034">
        <v>0</v>
      </c>
      <c r="T156" s="1034">
        <v>0</v>
      </c>
      <c r="U156" s="1034">
        <v>20965.055</v>
      </c>
      <c r="V156" s="996" t="s">
        <v>942</v>
      </c>
      <c r="W156" s="1025"/>
      <c r="X156" s="1026" t="s">
        <v>943</v>
      </c>
      <c r="Y156" s="1041">
        <f>SUM(P156:U156)</f>
        <v>35965.055</v>
      </c>
      <c r="Z156" s="1027">
        <v>0</v>
      </c>
      <c r="AA156" s="1028">
        <v>0</v>
      </c>
      <c r="AB156" s="1029">
        <v>0</v>
      </c>
      <c r="AC156" s="650"/>
      <c r="AD156" s="111"/>
    </row>
    <row r="157" spans="1:30" ht="150">
      <c r="A157" s="1173"/>
      <c r="B157" s="1201"/>
      <c r="C157" s="1204"/>
      <c r="D157" s="1201"/>
      <c r="E157" s="1207"/>
      <c r="F157" s="1022"/>
      <c r="G157" s="1022"/>
      <c r="H157" s="1022" t="s">
        <v>944</v>
      </c>
      <c r="I157" s="1030"/>
      <c r="J157" s="1022" t="s">
        <v>945</v>
      </c>
      <c r="K157" s="1022" t="s">
        <v>946</v>
      </c>
      <c r="L157" s="1022">
        <v>1</v>
      </c>
      <c r="M157" s="1023">
        <v>1</v>
      </c>
      <c r="N157" s="990" t="s">
        <v>883</v>
      </c>
      <c r="O157" s="1071" t="s">
        <v>299</v>
      </c>
      <c r="P157" s="993">
        <v>0</v>
      </c>
      <c r="Q157" s="1017">
        <v>0</v>
      </c>
      <c r="R157" s="1017">
        <v>0</v>
      </c>
      <c r="S157" s="1017">
        <v>0</v>
      </c>
      <c r="T157" s="1017">
        <v>0</v>
      </c>
      <c r="U157" s="1017">
        <v>30000</v>
      </c>
      <c r="V157" s="996" t="s">
        <v>942</v>
      </c>
      <c r="W157" s="1025"/>
      <c r="X157" s="996"/>
      <c r="Y157" s="1041">
        <f t="shared" ref="Y157:Y164" si="30">SUM(P157:U157)</f>
        <v>30000</v>
      </c>
      <c r="Z157" s="1031">
        <v>0</v>
      </c>
      <c r="AA157" s="1028" t="e">
        <v>#DIV/0!</v>
      </c>
      <c r="AB157" s="1032">
        <v>1</v>
      </c>
      <c r="AC157" s="650"/>
      <c r="AD157" s="111"/>
    </row>
    <row r="158" spans="1:30" ht="120">
      <c r="A158" s="1173"/>
      <c r="B158" s="1201"/>
      <c r="C158" s="1204"/>
      <c r="D158" s="1201"/>
      <c r="E158" s="1207"/>
      <c r="F158" s="1022"/>
      <c r="G158" s="1022"/>
      <c r="H158" s="1022" t="s">
        <v>947</v>
      </c>
      <c r="I158" s="1030"/>
      <c r="J158" s="1022" t="s">
        <v>948</v>
      </c>
      <c r="K158" s="1022" t="s">
        <v>949</v>
      </c>
      <c r="L158" s="1022">
        <v>2000</v>
      </c>
      <c r="M158" s="1023">
        <v>2000</v>
      </c>
      <c r="N158" s="990" t="s">
        <v>883</v>
      </c>
      <c r="O158" s="1071" t="s">
        <v>299</v>
      </c>
      <c r="P158" s="993">
        <v>0</v>
      </c>
      <c r="Q158" s="1017">
        <v>0</v>
      </c>
      <c r="R158" s="1017">
        <v>0</v>
      </c>
      <c r="S158" s="1017">
        <v>0</v>
      </c>
      <c r="T158" s="1017">
        <v>0</v>
      </c>
      <c r="U158" s="1017">
        <v>10000</v>
      </c>
      <c r="V158" s="996" t="s">
        <v>951</v>
      </c>
      <c r="W158" s="1025"/>
      <c r="X158" s="996"/>
      <c r="Y158" s="1041">
        <f t="shared" si="30"/>
        <v>10000</v>
      </c>
      <c r="Z158" s="1031">
        <v>0</v>
      </c>
      <c r="AA158" s="1028" t="e">
        <v>#DIV/0!</v>
      </c>
      <c r="AB158" s="1032">
        <v>2000</v>
      </c>
      <c r="AC158" s="650"/>
      <c r="AD158" s="111"/>
    </row>
    <row r="159" spans="1:30" ht="120">
      <c r="A159" s="1173"/>
      <c r="B159" s="1201"/>
      <c r="C159" s="1204"/>
      <c r="D159" s="1201"/>
      <c r="E159" s="1207"/>
      <c r="F159" s="1022"/>
      <c r="G159" s="1022"/>
      <c r="H159" s="1022" t="s">
        <v>952</v>
      </c>
      <c r="I159" s="1030"/>
      <c r="J159" s="1022" t="s">
        <v>953</v>
      </c>
      <c r="K159" s="1022" t="s">
        <v>954</v>
      </c>
      <c r="L159" s="1022">
        <v>1</v>
      </c>
      <c r="M159" s="1023">
        <v>1</v>
      </c>
      <c r="N159" s="990" t="s">
        <v>883</v>
      </c>
      <c r="O159" s="1071" t="s">
        <v>299</v>
      </c>
      <c r="P159" s="993">
        <v>0</v>
      </c>
      <c r="Q159" s="1017">
        <v>0</v>
      </c>
      <c r="R159" s="1017">
        <v>0</v>
      </c>
      <c r="S159" s="1017">
        <v>0</v>
      </c>
      <c r="T159" s="1017">
        <v>0</v>
      </c>
      <c r="U159" s="1017" t="s">
        <v>950</v>
      </c>
      <c r="V159" s="996" t="s">
        <v>942</v>
      </c>
      <c r="W159" s="1025"/>
      <c r="X159" s="996"/>
      <c r="Y159" s="1041">
        <f t="shared" si="30"/>
        <v>0</v>
      </c>
      <c r="Z159" s="1027">
        <v>0</v>
      </c>
      <c r="AA159" s="1028" t="e">
        <v>#DIV/0!</v>
      </c>
      <c r="AB159" s="1032">
        <v>1</v>
      </c>
      <c r="AC159" s="650"/>
      <c r="AD159" s="111"/>
    </row>
    <row r="160" spans="1:30" ht="255">
      <c r="A160" s="1173"/>
      <c r="B160" s="1201"/>
      <c r="C160" s="1204"/>
      <c r="D160" s="1201"/>
      <c r="E160" s="1207"/>
      <c r="F160" s="1022"/>
      <c r="G160" s="1022"/>
      <c r="H160" s="1022" t="s">
        <v>955</v>
      </c>
      <c r="I160" s="1030"/>
      <c r="J160" s="1022" t="s">
        <v>956</v>
      </c>
      <c r="K160" s="1022" t="s">
        <v>957</v>
      </c>
      <c r="L160" s="1022">
        <v>5</v>
      </c>
      <c r="M160" s="1023">
        <v>10</v>
      </c>
      <c r="N160" s="990" t="s">
        <v>883</v>
      </c>
      <c r="O160" s="1071" t="s">
        <v>299</v>
      </c>
      <c r="P160" s="993">
        <v>0</v>
      </c>
      <c r="Q160" s="1017">
        <v>0</v>
      </c>
      <c r="R160" s="1017">
        <v>0</v>
      </c>
      <c r="S160" s="1017">
        <v>0</v>
      </c>
      <c r="T160" s="1017">
        <v>0</v>
      </c>
      <c r="U160" s="1017" t="s">
        <v>968</v>
      </c>
      <c r="V160" s="996"/>
      <c r="W160" s="1025"/>
      <c r="X160" s="996"/>
      <c r="Y160" s="1041">
        <f t="shared" si="30"/>
        <v>0</v>
      </c>
      <c r="Z160" s="1031">
        <v>0</v>
      </c>
      <c r="AA160" s="1028" t="e">
        <v>#DIV/0!</v>
      </c>
      <c r="AB160" s="1032">
        <v>10</v>
      </c>
      <c r="AC160" s="650"/>
      <c r="AD160" s="111"/>
    </row>
    <row r="161" spans="1:30" ht="90">
      <c r="A161" s="1173"/>
      <c r="B161" s="1201"/>
      <c r="C161" s="1204"/>
      <c r="D161" s="1201"/>
      <c r="E161" s="1207"/>
      <c r="F161" s="1022"/>
      <c r="G161" s="1022"/>
      <c r="H161" s="1022" t="s">
        <v>370</v>
      </c>
      <c r="I161" s="1030"/>
      <c r="J161" s="1022" t="s">
        <v>371</v>
      </c>
      <c r="K161" s="1022" t="s">
        <v>958</v>
      </c>
      <c r="L161" s="1022">
        <v>1500</v>
      </c>
      <c r="M161" s="1023">
        <v>2000</v>
      </c>
      <c r="N161" s="990" t="s">
        <v>883</v>
      </c>
      <c r="O161" s="1071" t="s">
        <v>299</v>
      </c>
      <c r="P161" s="993">
        <v>0</v>
      </c>
      <c r="Q161" s="1017">
        <v>0</v>
      </c>
      <c r="R161" s="1017">
        <v>0</v>
      </c>
      <c r="S161" s="1017">
        <v>0</v>
      </c>
      <c r="T161" s="1017">
        <v>0</v>
      </c>
      <c r="U161" s="1017" t="s">
        <v>969</v>
      </c>
      <c r="V161" s="996" t="s">
        <v>64</v>
      </c>
      <c r="W161" s="1025"/>
      <c r="X161" s="996"/>
      <c r="Y161" s="1041">
        <f t="shared" si="30"/>
        <v>0</v>
      </c>
      <c r="Z161" s="1031">
        <v>0</v>
      </c>
      <c r="AA161" s="1028" t="e">
        <v>#DIV/0!</v>
      </c>
      <c r="AB161" s="1032">
        <v>2000</v>
      </c>
      <c r="AC161" s="650"/>
      <c r="AD161" s="111"/>
    </row>
    <row r="162" spans="1:30" ht="225">
      <c r="A162" s="1173"/>
      <c r="B162" s="1201"/>
      <c r="C162" s="1204"/>
      <c r="D162" s="1201"/>
      <c r="E162" s="1207"/>
      <c r="F162" s="1022"/>
      <c r="G162" s="1022"/>
      <c r="H162" s="1022" t="s">
        <v>959</v>
      </c>
      <c r="I162" s="1030"/>
      <c r="J162" s="1022" t="s">
        <v>960</v>
      </c>
      <c r="K162" s="1022" t="s">
        <v>961</v>
      </c>
      <c r="L162" s="1022"/>
      <c r="M162" s="1023"/>
      <c r="N162" s="990"/>
      <c r="O162" s="1071"/>
      <c r="P162" s="993"/>
      <c r="Q162" s="1017"/>
      <c r="R162" s="1017"/>
      <c r="S162" s="1017"/>
      <c r="T162" s="1017"/>
      <c r="U162" s="1017" t="s">
        <v>970</v>
      </c>
      <c r="V162" s="996"/>
      <c r="W162" s="1025"/>
      <c r="X162" s="996"/>
      <c r="Y162" s="1041">
        <f t="shared" si="30"/>
        <v>0</v>
      </c>
      <c r="Z162" s="1027"/>
      <c r="AA162" s="1028"/>
      <c r="AB162" s="1032"/>
      <c r="AC162" s="650"/>
      <c r="AD162" s="111"/>
    </row>
    <row r="163" spans="1:30" ht="120">
      <c r="A163" s="1173"/>
      <c r="B163" s="1201"/>
      <c r="C163" s="1204"/>
      <c r="D163" s="1201"/>
      <c r="E163" s="1207"/>
      <c r="F163" s="1022"/>
      <c r="G163" s="1022"/>
      <c r="H163" s="1033" t="s">
        <v>962</v>
      </c>
      <c r="I163" s="1030"/>
      <c r="J163" s="1022" t="s">
        <v>963</v>
      </c>
      <c r="K163" s="1022" t="s">
        <v>964</v>
      </c>
      <c r="L163" s="1022">
        <v>1500</v>
      </c>
      <c r="M163" s="1023">
        <v>2000</v>
      </c>
      <c r="N163" s="990" t="s">
        <v>883</v>
      </c>
      <c r="O163" s="1071" t="s">
        <v>299</v>
      </c>
      <c r="P163" s="993">
        <v>0</v>
      </c>
      <c r="Q163" s="1017">
        <v>0</v>
      </c>
      <c r="R163" s="1017">
        <v>0</v>
      </c>
      <c r="S163" s="1017">
        <v>0</v>
      </c>
      <c r="T163" s="1017">
        <v>0</v>
      </c>
      <c r="U163" s="1017" t="s">
        <v>971</v>
      </c>
      <c r="V163" s="996" t="s">
        <v>942</v>
      </c>
      <c r="W163" s="1025"/>
      <c r="X163" s="996"/>
      <c r="Y163" s="1041">
        <f t="shared" si="30"/>
        <v>0</v>
      </c>
      <c r="Z163" s="1031"/>
      <c r="AA163" s="1028" t="e">
        <v>#DIV/0!</v>
      </c>
      <c r="AB163" s="1032">
        <v>2000</v>
      </c>
      <c r="AC163" s="650"/>
      <c r="AD163" s="111"/>
    </row>
    <row r="164" spans="1:30" ht="105">
      <c r="A164" s="1174"/>
      <c r="B164" s="1202"/>
      <c r="C164" s="1205"/>
      <c r="D164" s="1202"/>
      <c r="E164" s="1208"/>
      <c r="F164" s="1022"/>
      <c r="G164" s="1022"/>
      <c r="H164" s="1022" t="s">
        <v>965</v>
      </c>
      <c r="I164" s="1030"/>
      <c r="J164" s="1022" t="s">
        <v>966</v>
      </c>
      <c r="K164" s="1022" t="s">
        <v>967</v>
      </c>
      <c r="L164" s="1022">
        <v>1</v>
      </c>
      <c r="M164" s="1023">
        <v>1</v>
      </c>
      <c r="N164" s="990" t="s">
        <v>883</v>
      </c>
      <c r="O164" s="1071" t="s">
        <v>299</v>
      </c>
      <c r="P164" s="993">
        <v>0</v>
      </c>
      <c r="Q164" s="1017">
        <v>0</v>
      </c>
      <c r="R164" s="1017">
        <v>0</v>
      </c>
      <c r="S164" s="1017">
        <v>0</v>
      </c>
      <c r="T164" s="1017">
        <v>0</v>
      </c>
      <c r="U164" s="1017" t="s">
        <v>971</v>
      </c>
      <c r="V164" s="996" t="s">
        <v>951</v>
      </c>
      <c r="W164" s="1025"/>
      <c r="X164" s="996"/>
      <c r="Y164" s="1041">
        <f t="shared" si="30"/>
        <v>0</v>
      </c>
      <c r="Z164" s="1031">
        <v>0</v>
      </c>
      <c r="AA164" s="1028" t="e">
        <v>#DIV/0!</v>
      </c>
      <c r="AB164" s="1032">
        <v>1</v>
      </c>
      <c r="AC164" s="650"/>
      <c r="AD164" s="111"/>
    </row>
    <row r="165" spans="1:30">
      <c r="A165" s="1136" t="s">
        <v>372</v>
      </c>
      <c r="B165" s="1137"/>
      <c r="C165" s="1137"/>
      <c r="D165" s="1137"/>
      <c r="E165" s="1137"/>
      <c r="F165" s="1137"/>
      <c r="G165" s="1137"/>
      <c r="H165" s="1137"/>
      <c r="I165" s="1137"/>
      <c r="J165" s="1137"/>
      <c r="K165" s="1137"/>
      <c r="L165" s="1137"/>
      <c r="M165" s="1138"/>
      <c r="N165" s="706"/>
      <c r="O165" s="418"/>
      <c r="P165" s="728">
        <f>SUM(P156:P164)</f>
        <v>0</v>
      </c>
      <c r="Q165" s="856">
        <f t="shared" ref="Q165:Z165" si="31">SUM(Q156:Q164)</f>
        <v>15000</v>
      </c>
      <c r="R165" s="728">
        <f t="shared" si="31"/>
        <v>0</v>
      </c>
      <c r="S165" s="728">
        <f t="shared" si="31"/>
        <v>0</v>
      </c>
      <c r="T165" s="728">
        <f t="shared" si="31"/>
        <v>0</v>
      </c>
      <c r="U165" s="856">
        <f>SUM(U156:U164)</f>
        <v>60965.055</v>
      </c>
      <c r="V165" s="728"/>
      <c r="W165" s="728"/>
      <c r="X165" s="728"/>
      <c r="Y165" s="856">
        <f t="shared" si="31"/>
        <v>75965.054999999993</v>
      </c>
      <c r="Z165" s="728">
        <f t="shared" si="31"/>
        <v>0</v>
      </c>
      <c r="AA165" s="111">
        <f t="shared" ref="AA165" si="32">Z165/Y165</f>
        <v>0</v>
      </c>
      <c r="AB165" s="518"/>
      <c r="AC165" s="518"/>
      <c r="AD165" s="56"/>
    </row>
    <row r="166" spans="1:30">
      <c r="A166" s="378"/>
      <c r="C166" s="20"/>
      <c r="H166" s="31"/>
      <c r="I166" s="379"/>
      <c r="J166" s="31"/>
      <c r="K166" s="31"/>
      <c r="O166" s="380"/>
      <c r="T166" s="52"/>
      <c r="V166" s="21"/>
      <c r="W166" s="63"/>
      <c r="X166" s="52"/>
      <c r="Y166" s="52"/>
      <c r="AA166" s="20"/>
      <c r="AB166" s="20"/>
      <c r="AC166" s="32"/>
      <c r="AD166" s="20"/>
    </row>
    <row r="167" spans="1:30">
      <c r="A167" s="378"/>
      <c r="C167" s="20"/>
      <c r="H167" s="31"/>
      <c r="I167" s="379"/>
      <c r="J167" s="31"/>
      <c r="K167" s="31"/>
      <c r="O167" s="380"/>
      <c r="T167" s="52"/>
      <c r="V167" s="21"/>
      <c r="W167" s="63"/>
      <c r="X167" s="52"/>
      <c r="Y167" s="52"/>
      <c r="AA167" s="20"/>
      <c r="AB167" s="20"/>
      <c r="AC167" s="32"/>
      <c r="AD167" s="20"/>
    </row>
    <row r="168" spans="1:30">
      <c r="A168" s="1125" t="s">
        <v>373</v>
      </c>
      <c r="B168" s="1125"/>
      <c r="C168" s="1125"/>
      <c r="D168" s="1125"/>
      <c r="E168" s="1125"/>
      <c r="F168" s="1125"/>
      <c r="G168" s="1125"/>
      <c r="H168" s="1125"/>
      <c r="I168" s="355"/>
      <c r="J168" s="109"/>
      <c r="K168" s="109"/>
      <c r="L168" s="639"/>
      <c r="M168" s="696"/>
      <c r="N168" s="696"/>
      <c r="O168" s="356"/>
      <c r="P168" s="64"/>
      <c r="Q168" s="64"/>
      <c r="R168" s="64"/>
      <c r="S168" s="64"/>
      <c r="T168" s="91"/>
      <c r="V168" s="21"/>
      <c r="W168" s="63"/>
      <c r="X168" s="52"/>
      <c r="Y168" s="52"/>
      <c r="AA168" s="20"/>
      <c r="AB168" s="20"/>
      <c r="AC168" s="32"/>
      <c r="AD168" s="20"/>
    </row>
    <row r="169" spans="1:30">
      <c r="A169" s="1125" t="s">
        <v>374</v>
      </c>
      <c r="B169" s="1125"/>
      <c r="C169" s="1125"/>
      <c r="D169" s="1125"/>
      <c r="E169" s="1125"/>
      <c r="F169" s="1125"/>
      <c r="G169" s="1125"/>
      <c r="H169" s="1125"/>
      <c r="I169" s="1125"/>
      <c r="J169" s="1125"/>
      <c r="K169" s="109"/>
      <c r="L169" s="639"/>
      <c r="M169" s="696"/>
      <c r="N169" s="696"/>
      <c r="O169" s="356"/>
      <c r="P169" s="64"/>
      <c r="Q169" s="64"/>
      <c r="R169" s="64"/>
      <c r="S169" s="64"/>
      <c r="T169" s="91"/>
      <c r="V169" s="21"/>
      <c r="W169" s="63"/>
      <c r="X169" s="52"/>
      <c r="Y169" s="52"/>
      <c r="AA169" s="20"/>
      <c r="AB169" s="20"/>
      <c r="AC169" s="32"/>
      <c r="AD169" s="20"/>
    </row>
    <row r="170" spans="1:30">
      <c r="A170" s="1164" t="s">
        <v>375</v>
      </c>
      <c r="B170" s="1164"/>
      <c r="C170" s="1164"/>
      <c r="D170" s="1164"/>
      <c r="E170" s="1164"/>
      <c r="F170" s="1164"/>
      <c r="G170" s="1164"/>
      <c r="H170" s="1164"/>
      <c r="I170" s="1164"/>
      <c r="J170" s="1164"/>
      <c r="K170" s="109"/>
      <c r="L170" s="639"/>
      <c r="M170" s="696"/>
      <c r="N170" s="696"/>
      <c r="O170" s="356"/>
      <c r="P170" s="64"/>
      <c r="Q170" s="64"/>
      <c r="R170" s="64"/>
      <c r="S170" s="64"/>
      <c r="T170" s="91"/>
      <c r="V170" s="21"/>
      <c r="W170" s="63"/>
      <c r="X170" s="52"/>
      <c r="Y170" s="52"/>
      <c r="AA170" s="20"/>
      <c r="AB170" s="20"/>
      <c r="AC170" s="32"/>
      <c r="AD170" s="20"/>
    </row>
    <row r="171" spans="1:30">
      <c r="A171" s="1165"/>
      <c r="B171" s="1166"/>
      <c r="C171" s="1166"/>
      <c r="D171" s="1166"/>
      <c r="E171" s="1166"/>
      <c r="F171" s="1166"/>
      <c r="G171" s="1166"/>
      <c r="H171" s="1166"/>
      <c r="I171" s="1166"/>
      <c r="J171" s="1166"/>
      <c r="K171" s="1166"/>
      <c r="L171" s="1166"/>
      <c r="M171" s="1166"/>
      <c r="N171" s="1166"/>
      <c r="O171" s="1166"/>
      <c r="P171" s="1166"/>
      <c r="Q171" s="1166"/>
      <c r="R171" s="1166"/>
      <c r="S171" s="1166"/>
      <c r="T171" s="1166"/>
      <c r="U171" s="1167"/>
      <c r="V171" s="1156" t="s">
        <v>8</v>
      </c>
      <c r="W171" s="1156"/>
      <c r="X171" s="1114" t="s">
        <v>0</v>
      </c>
      <c r="Y171" s="1114"/>
      <c r="Z171" s="1114"/>
      <c r="AA171" s="1114"/>
      <c r="AB171" s="1114"/>
      <c r="AC171" s="1114"/>
      <c r="AD171" s="1114"/>
    </row>
    <row r="172" spans="1:30">
      <c r="A172" s="1129" t="s">
        <v>1</v>
      </c>
      <c r="B172" s="1117" t="s">
        <v>26</v>
      </c>
      <c r="C172" s="1132" t="s">
        <v>2</v>
      </c>
      <c r="D172" s="641"/>
      <c r="E172" s="1117" t="s">
        <v>3</v>
      </c>
      <c r="F172" s="1117"/>
      <c r="G172" s="1117"/>
      <c r="H172" s="1117" t="s">
        <v>4</v>
      </c>
      <c r="I172" s="1153" t="s">
        <v>2</v>
      </c>
      <c r="J172" s="1117" t="s">
        <v>5</v>
      </c>
      <c r="K172" s="1117" t="s">
        <v>6</v>
      </c>
      <c r="L172" s="1117"/>
      <c r="M172" s="1117"/>
      <c r="N172" s="1103" t="s">
        <v>106</v>
      </c>
      <c r="O172" s="1105"/>
      <c r="P172" s="1131" t="s">
        <v>7</v>
      </c>
      <c r="Q172" s="1131"/>
      <c r="R172" s="1131"/>
      <c r="S172" s="1131"/>
      <c r="T172" s="1131"/>
      <c r="U172" s="1131"/>
      <c r="V172" s="1156"/>
      <c r="W172" s="1156"/>
      <c r="X172" s="1156" t="s">
        <v>9</v>
      </c>
      <c r="Y172" s="1119" t="s">
        <v>10</v>
      </c>
      <c r="Z172" s="1119"/>
      <c r="AA172" s="1119"/>
      <c r="AB172" s="1119" t="s">
        <v>11</v>
      </c>
      <c r="AC172" s="1119"/>
      <c r="AD172" s="1119"/>
    </row>
    <row r="173" spans="1:30" ht="36">
      <c r="A173" s="1129"/>
      <c r="B173" s="1117"/>
      <c r="C173" s="1132"/>
      <c r="D173" s="641" t="s">
        <v>12</v>
      </c>
      <c r="E173" s="641" t="s">
        <v>13</v>
      </c>
      <c r="F173" s="641" t="s">
        <v>549</v>
      </c>
      <c r="G173" s="641" t="s">
        <v>529</v>
      </c>
      <c r="H173" s="1117"/>
      <c r="I173" s="1153"/>
      <c r="J173" s="1117"/>
      <c r="K173" s="641" t="s">
        <v>13</v>
      </c>
      <c r="L173" s="641" t="s">
        <v>549</v>
      </c>
      <c r="M173" s="641" t="s">
        <v>529</v>
      </c>
      <c r="N173" s="641" t="s">
        <v>164</v>
      </c>
      <c r="O173" s="401" t="s">
        <v>178</v>
      </c>
      <c r="P173" s="642" t="s">
        <v>14</v>
      </c>
      <c r="Q173" s="642" t="s">
        <v>30</v>
      </c>
      <c r="R173" s="642" t="s">
        <v>16</v>
      </c>
      <c r="S173" s="642" t="s">
        <v>17</v>
      </c>
      <c r="T173" s="642" t="s">
        <v>23</v>
      </c>
      <c r="U173" s="642" t="s">
        <v>18</v>
      </c>
      <c r="V173" s="415" t="s">
        <v>259</v>
      </c>
      <c r="W173" s="421" t="s">
        <v>72</v>
      </c>
      <c r="X173" s="1156"/>
      <c r="Y173" s="87" t="s">
        <v>19</v>
      </c>
      <c r="Z173" s="87" t="s">
        <v>20</v>
      </c>
      <c r="AA173" s="39" t="s">
        <v>21</v>
      </c>
      <c r="AB173" s="645" t="s">
        <v>22</v>
      </c>
      <c r="AC173" s="645" t="s">
        <v>20</v>
      </c>
      <c r="AD173" s="39" t="s">
        <v>21</v>
      </c>
    </row>
    <row r="174" spans="1:30" ht="165">
      <c r="A174" s="1172" t="s">
        <v>972</v>
      </c>
      <c r="B174" s="1190" t="s">
        <v>376</v>
      </c>
      <c r="C174" s="1193">
        <v>0.05</v>
      </c>
      <c r="D174" s="1196" t="s">
        <v>377</v>
      </c>
      <c r="E174" s="1181" t="s">
        <v>378</v>
      </c>
      <c r="F174" s="1035">
        <v>800</v>
      </c>
      <c r="G174" s="1036">
        <v>1500</v>
      </c>
      <c r="H174" s="999" t="s">
        <v>379</v>
      </c>
      <c r="I174" s="1007">
        <v>1</v>
      </c>
      <c r="J174" s="987" t="s">
        <v>380</v>
      </c>
      <c r="K174" s="999" t="s">
        <v>381</v>
      </c>
      <c r="L174" s="987">
        <v>300</v>
      </c>
      <c r="M174" s="1036">
        <v>1000</v>
      </c>
      <c r="N174" s="990" t="s">
        <v>883</v>
      </c>
      <c r="O174" s="1071" t="s">
        <v>299</v>
      </c>
      <c r="P174" s="1024">
        <v>0</v>
      </c>
      <c r="Q174" s="1034">
        <v>30000</v>
      </c>
      <c r="R174" s="1037">
        <v>0</v>
      </c>
      <c r="S174" s="1024">
        <v>0</v>
      </c>
      <c r="T174" s="1024">
        <v>0</v>
      </c>
      <c r="U174" s="1024">
        <v>0</v>
      </c>
      <c r="V174" s="996" t="s">
        <v>973</v>
      </c>
      <c r="W174" s="996" t="s">
        <v>974</v>
      </c>
      <c r="X174" s="1026" t="s">
        <v>382</v>
      </c>
      <c r="Y174" s="1041">
        <f>SUM(P174:U174)</f>
        <v>30000</v>
      </c>
      <c r="Z174" s="1038">
        <v>0</v>
      </c>
      <c r="AA174" s="1011">
        <f>$Z174/$Y174</f>
        <v>0</v>
      </c>
      <c r="AB174" s="1039">
        <v>1000</v>
      </c>
      <c r="AC174" s="650"/>
      <c r="AD174" s="111"/>
    </row>
    <row r="175" spans="1:30" ht="135">
      <c r="A175" s="1173"/>
      <c r="B175" s="1191"/>
      <c r="C175" s="1194"/>
      <c r="D175" s="1197"/>
      <c r="E175" s="1182"/>
      <c r="F175" s="1035"/>
      <c r="G175" s="1040"/>
      <c r="H175" s="1040" t="s">
        <v>383</v>
      </c>
      <c r="I175" s="1030"/>
      <c r="J175" s="1040" t="s">
        <v>384</v>
      </c>
      <c r="K175" s="987" t="s">
        <v>385</v>
      </c>
      <c r="L175" s="987">
        <v>300</v>
      </c>
      <c r="M175" s="1036">
        <v>1000</v>
      </c>
      <c r="N175" s="990" t="s">
        <v>883</v>
      </c>
      <c r="O175" s="1071" t="s">
        <v>299</v>
      </c>
      <c r="P175" s="993">
        <v>0</v>
      </c>
      <c r="Q175" s="993">
        <v>0</v>
      </c>
      <c r="R175" s="1009">
        <v>0</v>
      </c>
      <c r="S175" s="993">
        <v>0</v>
      </c>
      <c r="T175" s="993">
        <v>0</v>
      </c>
      <c r="U175" s="993">
        <v>0</v>
      </c>
      <c r="V175" s="996" t="s">
        <v>973</v>
      </c>
      <c r="W175" s="996" t="s">
        <v>974</v>
      </c>
      <c r="X175" s="996"/>
      <c r="Y175" s="1001">
        <f>SUM(P175:U175)</f>
        <v>0</v>
      </c>
      <c r="Z175" s="1001">
        <v>0</v>
      </c>
      <c r="AA175" s="1011" t="e">
        <f t="shared" ref="AA175:AA176" si="33">$Z175/$Y175</f>
        <v>#DIV/0!</v>
      </c>
      <c r="AB175" s="1021">
        <v>1000</v>
      </c>
      <c r="AC175" s="650"/>
      <c r="AD175" s="111"/>
    </row>
    <row r="176" spans="1:30" ht="90">
      <c r="A176" s="1174"/>
      <c r="B176" s="1192"/>
      <c r="C176" s="1195"/>
      <c r="D176" s="1198"/>
      <c r="E176" s="1183"/>
      <c r="F176" s="1035"/>
      <c r="G176" s="1040"/>
      <c r="H176" s="1040" t="s">
        <v>386</v>
      </c>
      <c r="I176" s="1030"/>
      <c r="J176" s="1040" t="s">
        <v>387</v>
      </c>
      <c r="K176" s="1040" t="s">
        <v>388</v>
      </c>
      <c r="L176" s="987">
        <v>1</v>
      </c>
      <c r="M176" s="1036">
        <v>1</v>
      </c>
      <c r="N176" s="990" t="s">
        <v>883</v>
      </c>
      <c r="O176" s="1071" t="s">
        <v>299</v>
      </c>
      <c r="P176" s="993">
        <v>0</v>
      </c>
      <c r="Q176" s="993">
        <v>0</v>
      </c>
      <c r="R176" s="1009">
        <v>0</v>
      </c>
      <c r="S176" s="993">
        <v>0</v>
      </c>
      <c r="T176" s="993">
        <v>0</v>
      </c>
      <c r="U176" s="993">
        <v>0</v>
      </c>
      <c r="V176" s="996" t="s">
        <v>973</v>
      </c>
      <c r="W176" s="996" t="s">
        <v>974</v>
      </c>
      <c r="X176" s="996"/>
      <c r="Y176" s="1001">
        <v>0</v>
      </c>
      <c r="Z176" s="1001">
        <v>0</v>
      </c>
      <c r="AA176" s="1011" t="e">
        <f t="shared" si="33"/>
        <v>#DIV/0!</v>
      </c>
      <c r="AB176" s="1021">
        <v>1</v>
      </c>
      <c r="AC176" s="650"/>
      <c r="AD176" s="111"/>
    </row>
    <row r="177" spans="1:30">
      <c r="A177" s="1187" t="s">
        <v>389</v>
      </c>
      <c r="B177" s="1188"/>
      <c r="C177" s="1188"/>
      <c r="D177" s="1188"/>
      <c r="E177" s="1188"/>
      <c r="F177" s="1188"/>
      <c r="G177" s="1188"/>
      <c r="H177" s="1188"/>
      <c r="I177" s="1188"/>
      <c r="J177" s="1188"/>
      <c r="K177" s="1188"/>
      <c r="L177" s="1188"/>
      <c r="M177" s="1189"/>
      <c r="N177" s="705"/>
      <c r="O177" s="420"/>
      <c r="P177" s="728">
        <f t="shared" ref="P177:Z177" si="34">SUM(P174:P176)</f>
        <v>0</v>
      </c>
      <c r="Q177" s="856">
        <f t="shared" si="34"/>
        <v>30000</v>
      </c>
      <c r="R177" s="728">
        <f t="shared" si="34"/>
        <v>0</v>
      </c>
      <c r="S177" s="728">
        <f t="shared" si="34"/>
        <v>0</v>
      </c>
      <c r="T177" s="728">
        <f t="shared" si="34"/>
        <v>0</v>
      </c>
      <c r="U177" s="728">
        <f t="shared" si="34"/>
        <v>0</v>
      </c>
      <c r="V177" s="728"/>
      <c r="W177" s="728"/>
      <c r="X177" s="728"/>
      <c r="Y177" s="728">
        <f t="shared" si="34"/>
        <v>30000</v>
      </c>
      <c r="Z177" s="728">
        <f t="shared" si="34"/>
        <v>0</v>
      </c>
      <c r="AA177" s="56"/>
      <c r="AB177" s="518"/>
      <c r="AC177" s="518"/>
      <c r="AD177" s="56"/>
    </row>
    <row r="178" spans="1:30">
      <c r="A178" s="407"/>
      <c r="B178" s="407"/>
      <c r="C178" s="407"/>
      <c r="D178" s="407"/>
      <c r="E178" s="407"/>
      <c r="F178" s="407"/>
      <c r="G178" s="407"/>
      <c r="H178" s="407"/>
      <c r="I178" s="407"/>
      <c r="J178" s="407"/>
      <c r="K178" s="407"/>
      <c r="L178" s="407"/>
      <c r="M178" s="407"/>
      <c r="N178" s="407"/>
      <c r="O178" s="408"/>
      <c r="P178" s="62"/>
      <c r="Q178" s="62"/>
      <c r="R178" s="62"/>
      <c r="S178" s="62"/>
      <c r="T178" s="62"/>
      <c r="U178" s="62"/>
      <c r="V178" s="409"/>
      <c r="W178" s="409"/>
      <c r="X178" s="62"/>
      <c r="Y178" s="81"/>
      <c r="Z178" s="62"/>
      <c r="AA178" s="410"/>
      <c r="AB178" s="411"/>
      <c r="AC178" s="412"/>
      <c r="AD178" s="411"/>
    </row>
    <row r="179" spans="1:30">
      <c r="A179" s="1125" t="s">
        <v>390</v>
      </c>
      <c r="B179" s="1125"/>
      <c r="C179" s="1125"/>
      <c r="D179" s="1125"/>
      <c r="E179" s="1125"/>
      <c r="F179" s="1125"/>
      <c r="G179" s="1125"/>
      <c r="H179" s="1125"/>
      <c r="I179" s="355"/>
      <c r="J179" s="109"/>
      <c r="K179" s="109"/>
      <c r="L179" s="639"/>
      <c r="M179" s="696"/>
      <c r="N179" s="696"/>
      <c r="O179" s="356"/>
      <c r="P179" s="64"/>
      <c r="Q179" s="64"/>
      <c r="R179" s="64"/>
      <c r="S179" s="64"/>
      <c r="T179" s="91"/>
      <c r="V179" s="21"/>
      <c r="W179" s="63"/>
      <c r="X179" s="52"/>
      <c r="Y179" s="52"/>
      <c r="AA179" s="20"/>
      <c r="AB179" s="20"/>
      <c r="AC179" s="32"/>
      <c r="AD179" s="20"/>
    </row>
    <row r="180" spans="1:30">
      <c r="A180" s="1125" t="s">
        <v>391</v>
      </c>
      <c r="B180" s="1125"/>
      <c r="C180" s="1125"/>
      <c r="D180" s="1125"/>
      <c r="E180" s="1125"/>
      <c r="F180" s="1125"/>
      <c r="G180" s="1125"/>
      <c r="H180" s="1125"/>
      <c r="I180" s="1125"/>
      <c r="J180" s="1125"/>
      <c r="K180" s="109"/>
      <c r="L180" s="639"/>
      <c r="M180" s="696"/>
      <c r="N180" s="696"/>
      <c r="O180" s="356"/>
      <c r="P180" s="64"/>
      <c r="Q180" s="64"/>
      <c r="R180" s="64"/>
      <c r="S180" s="64"/>
      <c r="T180" s="91"/>
      <c r="V180" s="21"/>
      <c r="W180" s="63"/>
      <c r="X180" s="52"/>
      <c r="Y180" s="52"/>
      <c r="AA180" s="20"/>
      <c r="AB180" s="20"/>
      <c r="AC180" s="32"/>
      <c r="AD180" s="20"/>
    </row>
    <row r="181" spans="1:30">
      <c r="A181" s="1164" t="s">
        <v>392</v>
      </c>
      <c r="B181" s="1164"/>
      <c r="C181" s="1164"/>
      <c r="D181" s="1164"/>
      <c r="E181" s="1164"/>
      <c r="F181" s="1164"/>
      <c r="G181" s="1164"/>
      <c r="H181" s="1164"/>
      <c r="I181" s="1164"/>
      <c r="J181" s="1164"/>
      <c r="K181" s="109"/>
      <c r="L181" s="639"/>
      <c r="M181" s="696"/>
      <c r="N181" s="696"/>
      <c r="O181" s="356"/>
      <c r="P181" s="64"/>
      <c r="Q181" s="64"/>
      <c r="R181" s="64"/>
      <c r="S181" s="64"/>
      <c r="T181" s="91"/>
      <c r="V181" s="21"/>
      <c r="W181" s="63"/>
      <c r="X181" s="52"/>
      <c r="Y181" s="52"/>
      <c r="AA181" s="20"/>
      <c r="AB181" s="20"/>
      <c r="AC181" s="32"/>
      <c r="AD181" s="20"/>
    </row>
    <row r="182" spans="1:30">
      <c r="A182" s="1165"/>
      <c r="B182" s="1166"/>
      <c r="C182" s="1166"/>
      <c r="D182" s="1166"/>
      <c r="E182" s="1166"/>
      <c r="F182" s="1166"/>
      <c r="G182" s="1166"/>
      <c r="H182" s="1166"/>
      <c r="I182" s="1166"/>
      <c r="J182" s="1166"/>
      <c r="K182" s="1166"/>
      <c r="L182" s="1166"/>
      <c r="M182" s="1166"/>
      <c r="N182" s="1166"/>
      <c r="O182" s="1166"/>
      <c r="P182" s="1166"/>
      <c r="Q182" s="1166"/>
      <c r="R182" s="1166"/>
      <c r="S182" s="1166"/>
      <c r="T182" s="1166"/>
      <c r="U182" s="1167"/>
      <c r="V182" s="1156" t="s">
        <v>8</v>
      </c>
      <c r="W182" s="1156"/>
      <c r="X182" s="1156" t="s">
        <v>9</v>
      </c>
      <c r="Y182" s="1114" t="s">
        <v>0</v>
      </c>
      <c r="Z182" s="1114"/>
      <c r="AA182" s="1114"/>
      <c r="AB182" s="1114"/>
      <c r="AC182" s="1114"/>
      <c r="AD182" s="1114"/>
    </row>
    <row r="183" spans="1:30">
      <c r="A183" s="1129" t="s">
        <v>1</v>
      </c>
      <c r="B183" s="1117" t="s">
        <v>26</v>
      </c>
      <c r="C183" s="1132" t="s">
        <v>2</v>
      </c>
      <c r="D183" s="641"/>
      <c r="E183" s="1117" t="s">
        <v>3</v>
      </c>
      <c r="F183" s="1117"/>
      <c r="G183" s="1117"/>
      <c r="H183" s="1117" t="s">
        <v>4</v>
      </c>
      <c r="I183" s="1153" t="s">
        <v>2</v>
      </c>
      <c r="J183" s="1117" t="s">
        <v>5</v>
      </c>
      <c r="K183" s="1117" t="s">
        <v>6</v>
      </c>
      <c r="L183" s="1117"/>
      <c r="M183" s="1117"/>
      <c r="N183" s="1103" t="s">
        <v>106</v>
      </c>
      <c r="O183" s="1105"/>
      <c r="P183" s="1131" t="s">
        <v>7</v>
      </c>
      <c r="Q183" s="1131"/>
      <c r="R183" s="1131"/>
      <c r="S183" s="1131"/>
      <c r="T183" s="1131"/>
      <c r="U183" s="1131"/>
      <c r="V183" s="1156"/>
      <c r="W183" s="1156"/>
      <c r="X183" s="1156"/>
      <c r="Y183" s="1169" t="s">
        <v>10</v>
      </c>
      <c r="Z183" s="1170"/>
      <c r="AA183" s="1170"/>
      <c r="AB183" s="1170" t="s">
        <v>11</v>
      </c>
      <c r="AC183" s="1170"/>
      <c r="AD183" s="1171"/>
    </row>
    <row r="184" spans="1:30" ht="36">
      <c r="A184" s="1129"/>
      <c r="B184" s="1117"/>
      <c r="C184" s="1132"/>
      <c r="D184" s="641" t="s">
        <v>12</v>
      </c>
      <c r="E184" s="641" t="s">
        <v>13</v>
      </c>
      <c r="F184" s="641" t="s">
        <v>549</v>
      </c>
      <c r="G184" s="641" t="s">
        <v>529</v>
      </c>
      <c r="H184" s="1117"/>
      <c r="I184" s="1153"/>
      <c r="J184" s="1117"/>
      <c r="K184" s="641" t="s">
        <v>13</v>
      </c>
      <c r="L184" s="641" t="s">
        <v>549</v>
      </c>
      <c r="M184" s="641" t="s">
        <v>529</v>
      </c>
      <c r="N184" s="641" t="s">
        <v>393</v>
      </c>
      <c r="O184" s="401" t="s">
        <v>178</v>
      </c>
      <c r="P184" s="642" t="s">
        <v>14</v>
      </c>
      <c r="Q184" s="642" t="s">
        <v>30</v>
      </c>
      <c r="R184" s="642" t="s">
        <v>16</v>
      </c>
      <c r="S184" s="642" t="s">
        <v>17</v>
      </c>
      <c r="T184" s="642" t="s">
        <v>23</v>
      </c>
      <c r="U184" s="642" t="s">
        <v>18</v>
      </c>
      <c r="V184" s="415" t="s">
        <v>164</v>
      </c>
      <c r="W184" s="421" t="s">
        <v>178</v>
      </c>
      <c r="X184" s="1156"/>
      <c r="Y184" s="87" t="s">
        <v>19</v>
      </c>
      <c r="Z184" s="87" t="s">
        <v>20</v>
      </c>
      <c r="AA184" s="39" t="s">
        <v>21</v>
      </c>
      <c r="AB184" s="645" t="s">
        <v>22</v>
      </c>
      <c r="AC184" s="645" t="s">
        <v>20</v>
      </c>
      <c r="AD184" s="39" t="s">
        <v>21</v>
      </c>
    </row>
    <row r="185" spans="1:30">
      <c r="A185" s="583"/>
      <c r="B185" s="316"/>
      <c r="C185" s="747"/>
      <c r="D185" s="419"/>
      <c r="E185" s="419"/>
      <c r="F185" s="366"/>
      <c r="G185" s="366"/>
      <c r="H185" s="704"/>
      <c r="I185" s="387"/>
      <c r="J185" s="704"/>
      <c r="K185" s="704"/>
      <c r="L185" s="365"/>
      <c r="M185" s="365"/>
      <c r="N185" s="366"/>
      <c r="O185" s="403"/>
      <c r="P185" s="368"/>
      <c r="Q185" s="153"/>
      <c r="R185" s="153"/>
      <c r="S185" s="153"/>
      <c r="T185" s="153"/>
      <c r="U185" s="153"/>
      <c r="V185" s="369"/>
      <c r="W185" s="369"/>
      <c r="X185" s="369"/>
      <c r="Y185" s="728"/>
      <c r="Z185" s="728"/>
      <c r="AA185" s="111"/>
      <c r="AB185" s="650"/>
      <c r="AC185" s="650"/>
      <c r="AD185" s="111"/>
    </row>
    <row r="186" spans="1:30" ht="255">
      <c r="A186" s="1172" t="s">
        <v>975</v>
      </c>
      <c r="B186" s="1175" t="s">
        <v>394</v>
      </c>
      <c r="C186" s="1178">
        <v>5</v>
      </c>
      <c r="D186" s="1181" t="s">
        <v>395</v>
      </c>
      <c r="E186" s="1181" t="s">
        <v>396</v>
      </c>
      <c r="F186" s="1184">
        <v>0.8</v>
      </c>
      <c r="G186" s="1184">
        <v>1</v>
      </c>
      <c r="H186" s="999" t="s">
        <v>976</v>
      </c>
      <c r="I186" s="1007">
        <v>1</v>
      </c>
      <c r="J186" s="999" t="s">
        <v>977</v>
      </c>
      <c r="K186" s="987" t="s">
        <v>978</v>
      </c>
      <c r="L186" s="989">
        <v>8</v>
      </c>
      <c r="M186" s="989">
        <v>8</v>
      </c>
      <c r="N186" s="990" t="s">
        <v>883</v>
      </c>
      <c r="O186" s="1071" t="s">
        <v>299</v>
      </c>
      <c r="P186" s="1017">
        <v>70000</v>
      </c>
      <c r="Q186" s="1017">
        <v>0</v>
      </c>
      <c r="R186" s="1017">
        <v>0</v>
      </c>
      <c r="S186" s="1017">
        <v>0</v>
      </c>
      <c r="T186" s="1017">
        <v>0</v>
      </c>
      <c r="U186" s="1017">
        <v>0</v>
      </c>
      <c r="V186" s="996" t="s">
        <v>979</v>
      </c>
      <c r="W186" s="995">
        <v>39300057</v>
      </c>
      <c r="X186" s="996" t="s">
        <v>980</v>
      </c>
      <c r="Y186" s="1001">
        <f>SUM(P186:U186)</f>
        <v>70000</v>
      </c>
      <c r="Z186" s="1001">
        <v>0</v>
      </c>
      <c r="AA186" s="1011">
        <f t="shared" ref="AA186:AA201" si="35">Z186/Y186</f>
        <v>0</v>
      </c>
      <c r="AB186" s="1021">
        <v>8</v>
      </c>
      <c r="AC186" s="650"/>
      <c r="AD186" s="111"/>
    </row>
    <row r="187" spans="1:30" ht="90">
      <c r="A187" s="1173"/>
      <c r="B187" s="1176"/>
      <c r="C187" s="1179"/>
      <c r="D187" s="1182"/>
      <c r="E187" s="1182"/>
      <c r="F187" s="1185"/>
      <c r="G187" s="1185"/>
      <c r="H187" s="990" t="s">
        <v>981</v>
      </c>
      <c r="I187" s="1030"/>
      <c r="J187" s="990" t="s">
        <v>397</v>
      </c>
      <c r="K187" s="990" t="s">
        <v>398</v>
      </c>
      <c r="L187" s="989">
        <v>4</v>
      </c>
      <c r="M187" s="989">
        <v>6</v>
      </c>
      <c r="N187" s="990" t="s">
        <v>883</v>
      </c>
      <c r="O187" s="1071" t="s">
        <v>299</v>
      </c>
      <c r="P187" s="992">
        <v>0</v>
      </c>
      <c r="Q187" s="993">
        <v>0</v>
      </c>
      <c r="R187" s="993">
        <v>0</v>
      </c>
      <c r="S187" s="993">
        <v>0</v>
      </c>
      <c r="T187" s="993">
        <v>0</v>
      </c>
      <c r="U187" s="993">
        <v>0</v>
      </c>
      <c r="V187" s="996" t="s">
        <v>979</v>
      </c>
      <c r="W187" s="995">
        <v>39300057</v>
      </c>
      <c r="X187" s="996" t="s">
        <v>399</v>
      </c>
      <c r="Y187" s="1001">
        <f>SUM(P187:U187)</f>
        <v>0</v>
      </c>
      <c r="Z187" s="1001">
        <v>0</v>
      </c>
      <c r="AA187" s="1011" t="e">
        <f>Z187/Y187</f>
        <v>#DIV/0!</v>
      </c>
      <c r="AB187" s="1021">
        <v>6</v>
      </c>
      <c r="AC187" s="650"/>
      <c r="AD187" s="111"/>
    </row>
    <row r="188" spans="1:30" ht="90">
      <c r="A188" s="1173"/>
      <c r="B188" s="1176"/>
      <c r="C188" s="1179"/>
      <c r="D188" s="1182"/>
      <c r="E188" s="1182"/>
      <c r="F188" s="1185"/>
      <c r="G188" s="1185"/>
      <c r="H188" s="990" t="s">
        <v>400</v>
      </c>
      <c r="I188" s="1030"/>
      <c r="J188" s="990" t="s">
        <v>401</v>
      </c>
      <c r="K188" s="990" t="s">
        <v>402</v>
      </c>
      <c r="L188" s="989">
        <v>6</v>
      </c>
      <c r="M188" s="989">
        <v>10</v>
      </c>
      <c r="N188" s="990" t="s">
        <v>883</v>
      </c>
      <c r="O188" s="1071" t="s">
        <v>299</v>
      </c>
      <c r="P188" s="992">
        <v>0</v>
      </c>
      <c r="Q188" s="993">
        <v>0</v>
      </c>
      <c r="R188" s="993">
        <v>0</v>
      </c>
      <c r="S188" s="993">
        <v>0</v>
      </c>
      <c r="T188" s="993">
        <v>0</v>
      </c>
      <c r="U188" s="993">
        <v>0</v>
      </c>
      <c r="V188" s="996" t="s">
        <v>979</v>
      </c>
      <c r="W188" s="995">
        <v>39300057</v>
      </c>
      <c r="X188" s="996"/>
      <c r="Y188" s="1001">
        <f t="shared" ref="Y188:Y201" si="36">SUM(P188:U188)</f>
        <v>0</v>
      </c>
      <c r="Z188" s="1001">
        <v>0</v>
      </c>
      <c r="AA188" s="1011" t="e">
        <f t="shared" si="35"/>
        <v>#DIV/0!</v>
      </c>
      <c r="AB188" s="1021">
        <v>10</v>
      </c>
      <c r="AC188" s="650"/>
      <c r="AD188" s="111"/>
    </row>
    <row r="189" spans="1:30" ht="75">
      <c r="A189" s="1173"/>
      <c r="B189" s="1176"/>
      <c r="C189" s="1179"/>
      <c r="D189" s="1182"/>
      <c r="E189" s="1182"/>
      <c r="F189" s="1185"/>
      <c r="G189" s="1185"/>
      <c r="H189" s="990" t="s">
        <v>403</v>
      </c>
      <c r="I189" s="1030"/>
      <c r="J189" s="990" t="s">
        <v>404</v>
      </c>
      <c r="K189" s="990" t="s">
        <v>405</v>
      </c>
      <c r="L189" s="989">
        <v>4</v>
      </c>
      <c r="M189" s="989">
        <v>6</v>
      </c>
      <c r="N189" s="990" t="s">
        <v>883</v>
      </c>
      <c r="O189" s="1071" t="s">
        <v>299</v>
      </c>
      <c r="P189" s="992">
        <v>0</v>
      </c>
      <c r="Q189" s="993">
        <v>0</v>
      </c>
      <c r="R189" s="993">
        <v>0</v>
      </c>
      <c r="S189" s="993">
        <v>0</v>
      </c>
      <c r="T189" s="993">
        <v>0</v>
      </c>
      <c r="U189" s="993">
        <v>0</v>
      </c>
      <c r="V189" s="996" t="s">
        <v>979</v>
      </c>
      <c r="W189" s="995">
        <v>39300057</v>
      </c>
      <c r="X189" s="996"/>
      <c r="Y189" s="1001">
        <f t="shared" si="36"/>
        <v>0</v>
      </c>
      <c r="Z189" s="1001">
        <v>0</v>
      </c>
      <c r="AA189" s="1011" t="e">
        <f t="shared" si="35"/>
        <v>#DIV/0!</v>
      </c>
      <c r="AB189" s="1021">
        <v>6</v>
      </c>
      <c r="AC189" s="650"/>
      <c r="AD189" s="111"/>
    </row>
    <row r="190" spans="1:30" ht="105">
      <c r="A190" s="1173"/>
      <c r="B190" s="1176"/>
      <c r="C190" s="1179"/>
      <c r="D190" s="1182"/>
      <c r="E190" s="1182"/>
      <c r="F190" s="1185"/>
      <c r="G190" s="1185"/>
      <c r="H190" s="990" t="s">
        <v>406</v>
      </c>
      <c r="I190" s="1030"/>
      <c r="J190" s="990" t="s">
        <v>407</v>
      </c>
      <c r="K190" s="990" t="s">
        <v>408</v>
      </c>
      <c r="L190" s="989">
        <v>1</v>
      </c>
      <c r="M190" s="989">
        <v>1</v>
      </c>
      <c r="N190" s="990" t="s">
        <v>883</v>
      </c>
      <c r="O190" s="1071" t="s">
        <v>299</v>
      </c>
      <c r="P190" s="992">
        <v>0</v>
      </c>
      <c r="Q190" s="993">
        <v>5000</v>
      </c>
      <c r="R190" s="993">
        <v>0</v>
      </c>
      <c r="S190" s="993">
        <v>0</v>
      </c>
      <c r="T190" s="993">
        <v>0</v>
      </c>
      <c r="U190" s="993">
        <v>0</v>
      </c>
      <c r="V190" s="996" t="s">
        <v>979</v>
      </c>
      <c r="W190" s="995">
        <v>39300057</v>
      </c>
      <c r="X190" s="996"/>
      <c r="Y190" s="1001">
        <f t="shared" si="36"/>
        <v>5000</v>
      </c>
      <c r="Z190" s="1001">
        <v>0</v>
      </c>
      <c r="AA190" s="1011">
        <f t="shared" si="35"/>
        <v>0</v>
      </c>
      <c r="AB190" s="1021">
        <v>1</v>
      </c>
      <c r="AC190" s="650"/>
      <c r="AD190" s="111"/>
    </row>
    <row r="191" spans="1:30" ht="75">
      <c r="A191" s="1173"/>
      <c r="B191" s="1176"/>
      <c r="C191" s="1179"/>
      <c r="D191" s="1182"/>
      <c r="E191" s="1182"/>
      <c r="F191" s="1185"/>
      <c r="G191" s="1185"/>
      <c r="H191" s="1006" t="s">
        <v>409</v>
      </c>
      <c r="I191" s="1007"/>
      <c r="J191" s="990" t="s">
        <v>410</v>
      </c>
      <c r="K191" s="990" t="s">
        <v>411</v>
      </c>
      <c r="L191" s="989">
        <v>1</v>
      </c>
      <c r="M191" s="989">
        <v>1</v>
      </c>
      <c r="N191" s="990" t="s">
        <v>883</v>
      </c>
      <c r="O191" s="1071" t="s">
        <v>299</v>
      </c>
      <c r="P191" s="1016">
        <v>0</v>
      </c>
      <c r="Q191" s="1017">
        <v>2000</v>
      </c>
      <c r="R191" s="1017">
        <v>0</v>
      </c>
      <c r="S191" s="1017">
        <v>0</v>
      </c>
      <c r="T191" s="1017">
        <v>0</v>
      </c>
      <c r="U191" s="1017">
        <v>0</v>
      </c>
      <c r="V191" s="996" t="s">
        <v>979</v>
      </c>
      <c r="W191" s="995">
        <v>39300057</v>
      </c>
      <c r="X191" s="996"/>
      <c r="Y191" s="1001">
        <f t="shared" si="36"/>
        <v>2000</v>
      </c>
      <c r="Z191" s="1001">
        <v>0</v>
      </c>
      <c r="AA191" s="1011">
        <f t="shared" si="35"/>
        <v>0</v>
      </c>
      <c r="AB191" s="1021">
        <v>1</v>
      </c>
      <c r="AC191" s="650"/>
      <c r="AD191" s="111"/>
    </row>
    <row r="192" spans="1:30" ht="135">
      <c r="A192" s="1173"/>
      <c r="B192" s="1176"/>
      <c r="C192" s="1179"/>
      <c r="D192" s="1182"/>
      <c r="E192" s="1182"/>
      <c r="F192" s="1185"/>
      <c r="G192" s="1185"/>
      <c r="H192" s="1006" t="s">
        <v>412</v>
      </c>
      <c r="I192" s="1007"/>
      <c r="J192" s="990" t="s">
        <v>413</v>
      </c>
      <c r="K192" s="990" t="s">
        <v>414</v>
      </c>
      <c r="L192" s="989">
        <v>1</v>
      </c>
      <c r="M192" s="989">
        <v>1</v>
      </c>
      <c r="N192" s="990" t="s">
        <v>883</v>
      </c>
      <c r="O192" s="1071" t="s">
        <v>299</v>
      </c>
      <c r="P192" s="992">
        <v>0</v>
      </c>
      <c r="Q192" s="993">
        <v>0</v>
      </c>
      <c r="R192" s="993">
        <v>0</v>
      </c>
      <c r="S192" s="993">
        <v>0</v>
      </c>
      <c r="T192" s="993">
        <v>0</v>
      </c>
      <c r="U192" s="993">
        <v>0</v>
      </c>
      <c r="V192" s="996" t="s">
        <v>979</v>
      </c>
      <c r="W192" s="995">
        <v>39300057</v>
      </c>
      <c r="X192" s="996"/>
      <c r="Y192" s="1001">
        <f t="shared" si="36"/>
        <v>0</v>
      </c>
      <c r="Z192" s="1001">
        <v>0</v>
      </c>
      <c r="AA192" s="1011" t="e">
        <f t="shared" si="35"/>
        <v>#DIV/0!</v>
      </c>
      <c r="AB192" s="1021">
        <v>1</v>
      </c>
      <c r="AC192" s="650"/>
      <c r="AD192" s="111"/>
    </row>
    <row r="193" spans="1:30" ht="90">
      <c r="A193" s="1173"/>
      <c r="B193" s="1176"/>
      <c r="C193" s="1179"/>
      <c r="D193" s="1182"/>
      <c r="E193" s="1182"/>
      <c r="F193" s="1185"/>
      <c r="G193" s="1185"/>
      <c r="H193" s="1006" t="s">
        <v>415</v>
      </c>
      <c r="I193" s="1007"/>
      <c r="J193" s="990" t="s">
        <v>416</v>
      </c>
      <c r="K193" s="990" t="s">
        <v>417</v>
      </c>
      <c r="L193" s="989">
        <v>1</v>
      </c>
      <c r="M193" s="989">
        <v>1</v>
      </c>
      <c r="N193" s="990" t="s">
        <v>883</v>
      </c>
      <c r="O193" s="1071" t="s">
        <v>299</v>
      </c>
      <c r="P193" s="1016">
        <v>0</v>
      </c>
      <c r="Q193" s="1017">
        <v>2000</v>
      </c>
      <c r="R193" s="1017">
        <v>0</v>
      </c>
      <c r="S193" s="1017">
        <v>0</v>
      </c>
      <c r="T193" s="1017">
        <v>0</v>
      </c>
      <c r="U193" s="1017">
        <v>0</v>
      </c>
      <c r="V193" s="996" t="s">
        <v>979</v>
      </c>
      <c r="W193" s="995">
        <v>39300057</v>
      </c>
      <c r="X193" s="996"/>
      <c r="Y193" s="1001">
        <f t="shared" si="36"/>
        <v>2000</v>
      </c>
      <c r="Z193" s="1001">
        <v>0</v>
      </c>
      <c r="AA193" s="1011">
        <f t="shared" si="35"/>
        <v>0</v>
      </c>
      <c r="AB193" s="1021">
        <v>1</v>
      </c>
      <c r="AC193" s="650"/>
      <c r="AD193" s="111"/>
    </row>
    <row r="194" spans="1:30" ht="90">
      <c r="A194" s="1173"/>
      <c r="B194" s="1176"/>
      <c r="C194" s="1179"/>
      <c r="D194" s="1182"/>
      <c r="E194" s="1182"/>
      <c r="F194" s="1185"/>
      <c r="G194" s="1185"/>
      <c r="H194" s="1006" t="s">
        <v>982</v>
      </c>
      <c r="I194" s="1007"/>
      <c r="J194" s="990" t="s">
        <v>418</v>
      </c>
      <c r="K194" s="990" t="s">
        <v>419</v>
      </c>
      <c r="L194" s="989">
        <v>5</v>
      </c>
      <c r="M194" s="989">
        <v>5</v>
      </c>
      <c r="N194" s="990" t="s">
        <v>883</v>
      </c>
      <c r="O194" s="1071" t="s">
        <v>299</v>
      </c>
      <c r="P194" s="992">
        <v>0</v>
      </c>
      <c r="Q194" s="993">
        <v>0</v>
      </c>
      <c r="R194" s="993">
        <v>0</v>
      </c>
      <c r="S194" s="993">
        <v>0</v>
      </c>
      <c r="T194" s="993">
        <v>0</v>
      </c>
      <c r="U194" s="993">
        <v>0</v>
      </c>
      <c r="V194" s="996" t="s">
        <v>979</v>
      </c>
      <c r="W194" s="995">
        <v>39300057</v>
      </c>
      <c r="X194" s="996"/>
      <c r="Y194" s="1001">
        <f t="shared" si="36"/>
        <v>0</v>
      </c>
      <c r="Z194" s="1001">
        <v>0</v>
      </c>
      <c r="AA194" s="1011" t="e">
        <f t="shared" si="35"/>
        <v>#DIV/0!</v>
      </c>
      <c r="AB194" s="1021">
        <v>5</v>
      </c>
      <c r="AC194" s="650"/>
      <c r="AD194" s="111"/>
    </row>
    <row r="195" spans="1:30" ht="135">
      <c r="A195" s="1173"/>
      <c r="B195" s="1176"/>
      <c r="C195" s="1179"/>
      <c r="D195" s="1182"/>
      <c r="E195" s="1182"/>
      <c r="F195" s="1185"/>
      <c r="G195" s="1185"/>
      <c r="H195" s="1006" t="s">
        <v>983</v>
      </c>
      <c r="I195" s="1007"/>
      <c r="J195" s="1006" t="s">
        <v>984</v>
      </c>
      <c r="K195" s="1006" t="s">
        <v>985</v>
      </c>
      <c r="L195" s="989">
        <v>3</v>
      </c>
      <c r="M195" s="989">
        <v>6</v>
      </c>
      <c r="N195" s="990" t="s">
        <v>883</v>
      </c>
      <c r="O195" s="1071" t="s">
        <v>299</v>
      </c>
      <c r="P195" s="1006">
        <v>0</v>
      </c>
      <c r="Q195" s="993">
        <v>0</v>
      </c>
      <c r="R195" s="993">
        <v>0</v>
      </c>
      <c r="S195" s="993">
        <v>0</v>
      </c>
      <c r="T195" s="993">
        <v>0</v>
      </c>
      <c r="U195" s="993">
        <v>0</v>
      </c>
      <c r="V195" s="996" t="s">
        <v>979</v>
      </c>
      <c r="W195" s="995">
        <v>39300057</v>
      </c>
      <c r="X195" s="996"/>
      <c r="Y195" s="1001">
        <f t="shared" si="36"/>
        <v>0</v>
      </c>
      <c r="Z195" s="1001">
        <v>0</v>
      </c>
      <c r="AA195" s="1011" t="e">
        <f t="shared" si="35"/>
        <v>#DIV/0!</v>
      </c>
      <c r="AB195" s="1021">
        <v>6</v>
      </c>
      <c r="AC195" s="650"/>
      <c r="AD195" s="111"/>
    </row>
    <row r="196" spans="1:30" ht="195">
      <c r="A196" s="1173"/>
      <c r="B196" s="1176"/>
      <c r="C196" s="1179"/>
      <c r="D196" s="1182"/>
      <c r="E196" s="1182"/>
      <c r="F196" s="1185"/>
      <c r="G196" s="1185"/>
      <c r="H196" s="1006" t="s">
        <v>986</v>
      </c>
      <c r="I196" s="1007"/>
      <c r="J196" s="1006" t="s">
        <v>987</v>
      </c>
      <c r="K196" s="1006" t="s">
        <v>988</v>
      </c>
      <c r="L196" s="989">
        <v>8</v>
      </c>
      <c r="M196" s="989">
        <v>8</v>
      </c>
      <c r="N196" s="990" t="s">
        <v>883</v>
      </c>
      <c r="O196" s="1071" t="s">
        <v>299</v>
      </c>
      <c r="P196" s="1006">
        <v>0</v>
      </c>
      <c r="Q196" s="993">
        <v>0</v>
      </c>
      <c r="R196" s="993">
        <v>0</v>
      </c>
      <c r="S196" s="993">
        <v>0</v>
      </c>
      <c r="T196" s="993">
        <v>0</v>
      </c>
      <c r="U196" s="993">
        <v>0</v>
      </c>
      <c r="V196" s="996" t="s">
        <v>979</v>
      </c>
      <c r="W196" s="995">
        <v>39300057</v>
      </c>
      <c r="X196" s="996"/>
      <c r="Y196" s="1001">
        <f t="shared" si="36"/>
        <v>0</v>
      </c>
      <c r="Z196" s="1001">
        <v>0</v>
      </c>
      <c r="AA196" s="1011" t="e">
        <f t="shared" si="35"/>
        <v>#DIV/0!</v>
      </c>
      <c r="AB196" s="1021">
        <v>8</v>
      </c>
      <c r="AC196" s="650"/>
      <c r="AD196" s="111"/>
    </row>
    <row r="197" spans="1:30" ht="105">
      <c r="A197" s="1173"/>
      <c r="B197" s="1176"/>
      <c r="C197" s="1179"/>
      <c r="D197" s="1182"/>
      <c r="E197" s="1182"/>
      <c r="F197" s="1185"/>
      <c r="G197" s="1185"/>
      <c r="H197" s="1006" t="s">
        <v>420</v>
      </c>
      <c r="I197" s="1007"/>
      <c r="J197" s="1006" t="s">
        <v>989</v>
      </c>
      <c r="K197" s="1006" t="s">
        <v>421</v>
      </c>
      <c r="L197" s="989">
        <v>1</v>
      </c>
      <c r="M197" s="989">
        <v>1</v>
      </c>
      <c r="N197" s="990" t="s">
        <v>883</v>
      </c>
      <c r="O197" s="1071" t="s">
        <v>299</v>
      </c>
      <c r="P197" s="1006">
        <v>0</v>
      </c>
      <c r="Q197" s="993">
        <v>0</v>
      </c>
      <c r="R197" s="993">
        <v>0</v>
      </c>
      <c r="S197" s="993">
        <v>0</v>
      </c>
      <c r="T197" s="993">
        <v>0</v>
      </c>
      <c r="U197" s="993">
        <v>0</v>
      </c>
      <c r="V197" s="996" t="s">
        <v>979</v>
      </c>
      <c r="W197" s="995">
        <v>39300057</v>
      </c>
      <c r="X197" s="996"/>
      <c r="Y197" s="1001">
        <f t="shared" si="36"/>
        <v>0</v>
      </c>
      <c r="Z197" s="1001">
        <v>0</v>
      </c>
      <c r="AA197" s="1011" t="e">
        <f t="shared" si="35"/>
        <v>#DIV/0!</v>
      </c>
      <c r="AB197" s="1021">
        <v>1</v>
      </c>
      <c r="AC197" s="650"/>
      <c r="AD197" s="111"/>
    </row>
    <row r="198" spans="1:30" ht="105">
      <c r="A198" s="1173"/>
      <c r="B198" s="1176"/>
      <c r="C198" s="1179"/>
      <c r="D198" s="1182"/>
      <c r="E198" s="1182"/>
      <c r="F198" s="1185"/>
      <c r="G198" s="1185"/>
      <c r="H198" s="1006" t="s">
        <v>422</v>
      </c>
      <c r="I198" s="1007"/>
      <c r="J198" s="1006" t="s">
        <v>423</v>
      </c>
      <c r="K198" s="1006" t="s">
        <v>990</v>
      </c>
      <c r="L198" s="989">
        <v>12</v>
      </c>
      <c r="M198" s="989">
        <v>12</v>
      </c>
      <c r="N198" s="990" t="s">
        <v>883</v>
      </c>
      <c r="O198" s="1071" t="s">
        <v>299</v>
      </c>
      <c r="P198" s="1006">
        <v>0</v>
      </c>
      <c r="Q198" s="993">
        <v>0</v>
      </c>
      <c r="R198" s="993">
        <v>0</v>
      </c>
      <c r="S198" s="993">
        <v>0</v>
      </c>
      <c r="T198" s="993">
        <v>0</v>
      </c>
      <c r="U198" s="993">
        <v>0</v>
      </c>
      <c r="V198" s="996" t="s">
        <v>979</v>
      </c>
      <c r="W198" s="995">
        <v>39300057</v>
      </c>
      <c r="X198" s="996"/>
      <c r="Y198" s="1001">
        <f t="shared" si="36"/>
        <v>0</v>
      </c>
      <c r="Z198" s="1001">
        <v>0</v>
      </c>
      <c r="AA198" s="1011" t="e">
        <f t="shared" si="35"/>
        <v>#DIV/0!</v>
      </c>
      <c r="AB198" s="1021">
        <v>12</v>
      </c>
      <c r="AC198" s="650"/>
      <c r="AD198" s="111"/>
    </row>
    <row r="199" spans="1:30" ht="150">
      <c r="A199" s="1173"/>
      <c r="B199" s="1176"/>
      <c r="C199" s="1179"/>
      <c r="D199" s="1182"/>
      <c r="E199" s="1182"/>
      <c r="F199" s="1185"/>
      <c r="G199" s="1185"/>
      <c r="H199" s="1006" t="s">
        <v>424</v>
      </c>
      <c r="I199" s="1007"/>
      <c r="J199" s="1006" t="s">
        <v>991</v>
      </c>
      <c r="K199" s="1006" t="s">
        <v>425</v>
      </c>
      <c r="L199" s="989">
        <v>4</v>
      </c>
      <c r="M199" s="989">
        <v>6</v>
      </c>
      <c r="N199" s="990" t="s">
        <v>883</v>
      </c>
      <c r="O199" s="1071" t="s">
        <v>299</v>
      </c>
      <c r="P199" s="1006">
        <v>0</v>
      </c>
      <c r="Q199" s="993">
        <v>0</v>
      </c>
      <c r="R199" s="993">
        <v>0</v>
      </c>
      <c r="S199" s="993">
        <v>0</v>
      </c>
      <c r="T199" s="993">
        <v>0</v>
      </c>
      <c r="U199" s="993">
        <v>0</v>
      </c>
      <c r="V199" s="996" t="s">
        <v>979</v>
      </c>
      <c r="W199" s="995">
        <v>39300057</v>
      </c>
      <c r="X199" s="996"/>
      <c r="Y199" s="1001">
        <f t="shared" si="36"/>
        <v>0</v>
      </c>
      <c r="Z199" s="1001">
        <v>0</v>
      </c>
      <c r="AA199" s="1011" t="e">
        <f t="shared" si="35"/>
        <v>#DIV/0!</v>
      </c>
      <c r="AB199" s="1021">
        <v>6</v>
      </c>
      <c r="AC199" s="650"/>
      <c r="AD199" s="111"/>
    </row>
    <row r="200" spans="1:30" ht="150">
      <c r="A200" s="1173"/>
      <c r="B200" s="1176"/>
      <c r="C200" s="1179"/>
      <c r="D200" s="1182"/>
      <c r="E200" s="1182"/>
      <c r="F200" s="1185"/>
      <c r="G200" s="1185"/>
      <c r="H200" s="1042" t="s">
        <v>426</v>
      </c>
      <c r="I200" s="1043"/>
      <c r="J200" s="1042" t="s">
        <v>427</v>
      </c>
      <c r="K200" s="1042" t="s">
        <v>428</v>
      </c>
      <c r="L200" s="989">
        <v>12</v>
      </c>
      <c r="M200" s="989">
        <v>12</v>
      </c>
      <c r="N200" s="990" t="s">
        <v>883</v>
      </c>
      <c r="O200" s="1071" t="s">
        <v>299</v>
      </c>
      <c r="P200" s="1006">
        <v>0</v>
      </c>
      <c r="Q200" s="993">
        <v>0</v>
      </c>
      <c r="R200" s="993">
        <v>0</v>
      </c>
      <c r="S200" s="993">
        <v>0</v>
      </c>
      <c r="T200" s="993">
        <v>0</v>
      </c>
      <c r="U200" s="993">
        <v>0</v>
      </c>
      <c r="V200" s="996" t="s">
        <v>979</v>
      </c>
      <c r="W200" s="995">
        <v>39300057</v>
      </c>
      <c r="X200" s="996"/>
      <c r="Y200" s="1001">
        <f t="shared" si="36"/>
        <v>0</v>
      </c>
      <c r="Z200" s="1001">
        <v>0</v>
      </c>
      <c r="AA200" s="1011" t="e">
        <f t="shared" si="35"/>
        <v>#DIV/0!</v>
      </c>
      <c r="AB200" s="1021">
        <v>12</v>
      </c>
      <c r="AC200" s="650"/>
      <c r="AD200" s="111"/>
    </row>
    <row r="201" spans="1:30" ht="120">
      <c r="A201" s="1174"/>
      <c r="B201" s="1177"/>
      <c r="C201" s="1180"/>
      <c r="D201" s="1183"/>
      <c r="E201" s="1183"/>
      <c r="F201" s="1186"/>
      <c r="G201" s="1186"/>
      <c r="H201" s="1042" t="s">
        <v>992</v>
      </c>
      <c r="I201" s="1043"/>
      <c r="J201" s="1042" t="s">
        <v>993</v>
      </c>
      <c r="K201" s="1042" t="s">
        <v>994</v>
      </c>
      <c r="L201" s="989">
        <v>1</v>
      </c>
      <c r="M201" s="989">
        <v>1</v>
      </c>
      <c r="N201" s="990" t="s">
        <v>883</v>
      </c>
      <c r="O201" s="1071" t="s">
        <v>299</v>
      </c>
      <c r="P201" s="1006">
        <v>0</v>
      </c>
      <c r="Q201" s="993">
        <v>0</v>
      </c>
      <c r="R201" s="993">
        <v>0</v>
      </c>
      <c r="S201" s="993">
        <v>0</v>
      </c>
      <c r="T201" s="993">
        <v>0</v>
      </c>
      <c r="U201" s="993">
        <v>0</v>
      </c>
      <c r="V201" s="996" t="s">
        <v>979</v>
      </c>
      <c r="W201" s="995">
        <v>39300057</v>
      </c>
      <c r="X201" s="996"/>
      <c r="Y201" s="1001">
        <f t="shared" si="36"/>
        <v>0</v>
      </c>
      <c r="Z201" s="1001">
        <v>0</v>
      </c>
      <c r="AA201" s="1011" t="e">
        <f t="shared" si="35"/>
        <v>#DIV/0!</v>
      </c>
      <c r="AB201" s="1021">
        <v>1</v>
      </c>
      <c r="AC201" s="650"/>
      <c r="AD201" s="111"/>
    </row>
    <row r="202" spans="1:30">
      <c r="A202" s="583"/>
      <c r="B202" s="316"/>
      <c r="C202" s="747"/>
      <c r="D202" s="419"/>
      <c r="E202" s="419"/>
      <c r="F202" s="366"/>
      <c r="G202" s="366"/>
      <c r="H202" s="704"/>
      <c r="I202" s="387"/>
      <c r="J202" s="704"/>
      <c r="K202" s="704"/>
      <c r="L202" s="365"/>
      <c r="M202" s="365"/>
      <c r="N202" s="366"/>
      <c r="O202" s="403"/>
      <c r="P202" s="368"/>
      <c r="Q202" s="153"/>
      <c r="R202" s="153"/>
      <c r="S202" s="153"/>
      <c r="T202" s="153"/>
      <c r="U202" s="153"/>
      <c r="V202" s="369"/>
      <c r="W202" s="369"/>
      <c r="X202" s="369"/>
      <c r="Y202" s="728"/>
      <c r="Z202" s="728"/>
      <c r="AA202" s="111"/>
      <c r="AB202" s="650"/>
      <c r="AC202" s="650"/>
      <c r="AD202" s="111"/>
    </row>
    <row r="203" spans="1:30">
      <c r="A203" s="583"/>
      <c r="B203" s="316"/>
      <c r="C203" s="747"/>
      <c r="D203" s="419"/>
      <c r="E203" s="419"/>
      <c r="F203" s="366"/>
      <c r="G203" s="366"/>
      <c r="H203" s="704"/>
      <c r="I203" s="387"/>
      <c r="J203" s="704"/>
      <c r="K203" s="704"/>
      <c r="L203" s="365"/>
      <c r="M203" s="365"/>
      <c r="N203" s="366"/>
      <c r="O203" s="403"/>
      <c r="P203" s="368"/>
      <c r="Q203" s="153"/>
      <c r="R203" s="153"/>
      <c r="S203" s="153"/>
      <c r="T203" s="153"/>
      <c r="U203" s="153"/>
      <c r="V203" s="369"/>
      <c r="W203" s="369"/>
      <c r="X203" s="369"/>
      <c r="Y203" s="728"/>
      <c r="Z203" s="728"/>
      <c r="AA203" s="111"/>
      <c r="AB203" s="650"/>
      <c r="AC203" s="650"/>
      <c r="AD203" s="111"/>
    </row>
    <row r="204" spans="1:30">
      <c r="A204" s="583"/>
      <c r="B204" s="316"/>
      <c r="C204" s="747"/>
      <c r="D204" s="419"/>
      <c r="E204" s="419"/>
      <c r="F204" s="366"/>
      <c r="G204" s="366"/>
      <c r="H204" s="703"/>
      <c r="I204" s="387"/>
      <c r="J204" s="704"/>
      <c r="K204" s="704"/>
      <c r="L204" s="365"/>
      <c r="M204" s="365"/>
      <c r="N204" s="366"/>
      <c r="O204" s="403"/>
      <c r="P204" s="368"/>
      <c r="Q204" s="153"/>
      <c r="R204" s="153"/>
      <c r="S204" s="153"/>
      <c r="T204" s="153"/>
      <c r="U204" s="153"/>
      <c r="V204" s="369"/>
      <c r="W204" s="369"/>
      <c r="X204" s="369"/>
      <c r="Y204" s="728"/>
      <c r="Z204" s="728"/>
      <c r="AA204" s="111"/>
      <c r="AB204" s="650"/>
      <c r="AC204" s="650"/>
      <c r="AD204" s="111"/>
    </row>
    <row r="205" spans="1:30">
      <c r="A205" s="583"/>
      <c r="B205" s="316"/>
      <c r="C205" s="747"/>
      <c r="D205" s="419"/>
      <c r="E205" s="419"/>
      <c r="F205" s="366"/>
      <c r="G205" s="366"/>
      <c r="H205" s="703"/>
      <c r="I205" s="387"/>
      <c r="J205" s="703"/>
      <c r="K205" s="703"/>
      <c r="L205" s="365"/>
      <c r="M205" s="365"/>
      <c r="N205" s="366"/>
      <c r="O205" s="403"/>
      <c r="P205" s="153"/>
      <c r="Q205" s="153"/>
      <c r="R205" s="153"/>
      <c r="S205" s="153"/>
      <c r="T205" s="153"/>
      <c r="U205" s="153"/>
      <c r="V205" s="369"/>
      <c r="W205" s="369"/>
      <c r="X205" s="369"/>
      <c r="Y205" s="728"/>
      <c r="Z205" s="728"/>
      <c r="AA205" s="111"/>
      <c r="AB205" s="650"/>
      <c r="AC205" s="650"/>
      <c r="AD205" s="111"/>
    </row>
    <row r="206" spans="1:30">
      <c r="A206" s="1157" t="s">
        <v>429</v>
      </c>
      <c r="B206" s="1158"/>
      <c r="C206" s="1158"/>
      <c r="D206" s="1158"/>
      <c r="E206" s="1158"/>
      <c r="F206" s="1158"/>
      <c r="G206" s="1158"/>
      <c r="H206" s="1158"/>
      <c r="I206" s="1158"/>
      <c r="J206" s="1158"/>
      <c r="K206" s="1158"/>
      <c r="L206" s="1158"/>
      <c r="M206" s="1159"/>
      <c r="N206" s="706"/>
      <c r="O206" s="418"/>
      <c r="P206" s="856">
        <f t="shared" ref="P206:U206" si="37">SUM(P185:P205)</f>
        <v>70000</v>
      </c>
      <c r="Q206" s="856">
        <f t="shared" si="37"/>
        <v>9000</v>
      </c>
      <c r="R206" s="856">
        <f t="shared" si="37"/>
        <v>0</v>
      </c>
      <c r="S206" s="856">
        <f t="shared" si="37"/>
        <v>0</v>
      </c>
      <c r="T206" s="728">
        <f t="shared" si="37"/>
        <v>0</v>
      </c>
      <c r="U206" s="728">
        <f t="shared" si="37"/>
        <v>0</v>
      </c>
      <c r="V206" s="728"/>
      <c r="W206" s="728"/>
      <c r="X206" s="728"/>
      <c r="Y206" s="728">
        <f>SUM(Y185:Y205)</f>
        <v>79000</v>
      </c>
      <c r="Z206" s="728">
        <f>SUM(Z185:Z205)</f>
        <v>0</v>
      </c>
      <c r="AA206" s="56">
        <f t="shared" ref="AA206" si="38">Z206/Y206</f>
        <v>0</v>
      </c>
      <c r="AB206" s="518"/>
      <c r="AC206" s="518"/>
      <c r="AD206" s="56"/>
    </row>
    <row r="207" spans="1:30">
      <c r="A207" s="378"/>
      <c r="C207" s="20"/>
      <c r="H207" s="31"/>
      <c r="I207" s="379"/>
      <c r="J207" s="31"/>
      <c r="K207" s="31"/>
      <c r="O207" s="380"/>
      <c r="T207" s="52"/>
      <c r="V207" s="21"/>
      <c r="W207" s="63"/>
      <c r="X207" s="52"/>
      <c r="Y207" s="52"/>
      <c r="AA207" s="20"/>
      <c r="AB207" s="20"/>
      <c r="AC207" s="32"/>
      <c r="AD207" s="20"/>
    </row>
    <row r="208" spans="1:30">
      <c r="A208" s="378"/>
      <c r="C208" s="20"/>
      <c r="H208" s="31"/>
      <c r="I208" s="379"/>
      <c r="J208" s="31"/>
      <c r="K208" s="31"/>
      <c r="O208" s="380"/>
      <c r="T208" s="52"/>
      <c r="V208" s="21"/>
      <c r="W208" s="63"/>
      <c r="X208" s="52"/>
      <c r="Y208" s="52"/>
      <c r="AA208" s="20"/>
      <c r="AB208" s="20"/>
      <c r="AC208" s="32"/>
      <c r="AD208" s="20"/>
    </row>
    <row r="209" spans="1:30">
      <c r="A209" s="1125" t="s">
        <v>430</v>
      </c>
      <c r="B209" s="1125"/>
      <c r="C209" s="1125"/>
      <c r="D209" s="1125"/>
      <c r="E209" s="1125"/>
      <c r="F209" s="1125"/>
      <c r="G209" s="1125"/>
      <c r="H209" s="1125"/>
      <c r="I209" s="355"/>
      <c r="J209" s="109"/>
      <c r="K209" s="109"/>
      <c r="L209" s="639"/>
      <c r="M209" s="696"/>
      <c r="N209" s="696"/>
      <c r="O209" s="356"/>
      <c r="P209" s="64"/>
      <c r="Q209" s="64"/>
      <c r="R209" s="64"/>
      <c r="S209" s="64"/>
      <c r="T209" s="91"/>
      <c r="V209" s="422"/>
      <c r="W209" s="423"/>
      <c r="X209" s="424"/>
      <c r="Y209" s="424"/>
      <c r="Z209" s="424"/>
      <c r="AA209" s="374"/>
      <c r="AB209" s="374"/>
      <c r="AC209" s="425"/>
      <c r="AD209" s="374"/>
    </row>
    <row r="210" spans="1:30">
      <c r="A210" s="1125" t="s">
        <v>431</v>
      </c>
      <c r="B210" s="1125"/>
      <c r="C210" s="1125"/>
      <c r="D210" s="1125"/>
      <c r="E210" s="1125"/>
      <c r="F210" s="1125"/>
      <c r="G210" s="1125"/>
      <c r="H210" s="1125"/>
      <c r="I210" s="1125"/>
      <c r="J210" s="1125"/>
      <c r="K210" s="109"/>
      <c r="L210" s="639"/>
      <c r="M210" s="696"/>
      <c r="N210" s="696"/>
      <c r="O210" s="356"/>
      <c r="P210" s="64"/>
      <c r="Q210" s="64"/>
      <c r="R210" s="64"/>
      <c r="S210" s="64"/>
      <c r="T210" s="91"/>
      <c r="V210" s="422"/>
      <c r="W210" s="423"/>
      <c r="X210" s="424"/>
      <c r="Y210" s="424"/>
      <c r="Z210" s="424"/>
      <c r="AA210" s="374"/>
      <c r="AB210" s="374"/>
      <c r="AC210" s="425"/>
      <c r="AD210" s="374"/>
    </row>
    <row r="211" spans="1:30">
      <c r="A211" s="1164" t="s">
        <v>432</v>
      </c>
      <c r="B211" s="1164"/>
      <c r="C211" s="1164"/>
      <c r="D211" s="1164"/>
      <c r="E211" s="1164"/>
      <c r="F211" s="1164"/>
      <c r="G211" s="1164"/>
      <c r="H211" s="1164"/>
      <c r="I211" s="1164"/>
      <c r="J211" s="1164"/>
      <c r="K211" s="109"/>
      <c r="L211" s="639"/>
      <c r="M211" s="696"/>
      <c r="N211" s="696"/>
      <c r="O211" s="356"/>
      <c r="P211" s="64"/>
      <c r="Q211" s="64"/>
      <c r="R211" s="64"/>
      <c r="S211" s="64"/>
      <c r="T211" s="91"/>
      <c r="V211" s="422"/>
      <c r="W211" s="423"/>
      <c r="X211" s="424"/>
      <c r="Y211" s="424"/>
      <c r="Z211" s="424"/>
      <c r="AA211" s="374"/>
      <c r="AB211" s="374"/>
      <c r="AC211" s="425"/>
      <c r="AD211" s="374"/>
    </row>
    <row r="212" spans="1:30">
      <c r="A212" s="1165"/>
      <c r="B212" s="1166"/>
      <c r="C212" s="1166"/>
      <c r="D212" s="1166"/>
      <c r="E212" s="1166"/>
      <c r="F212" s="1166"/>
      <c r="G212" s="1166"/>
      <c r="H212" s="1166"/>
      <c r="I212" s="1166"/>
      <c r="J212" s="1166"/>
      <c r="K212" s="1166"/>
      <c r="L212" s="1166"/>
      <c r="M212" s="1166"/>
      <c r="N212" s="1166"/>
      <c r="O212" s="1166"/>
      <c r="P212" s="1166"/>
      <c r="Q212" s="1166"/>
      <c r="R212" s="1166"/>
      <c r="S212" s="1166"/>
      <c r="T212" s="1166"/>
      <c r="U212" s="1167"/>
      <c r="V212" s="426"/>
      <c r="W212" s="427"/>
      <c r="X212" s="1114" t="s">
        <v>0</v>
      </c>
      <c r="Y212" s="1114"/>
      <c r="Z212" s="1114"/>
      <c r="AA212" s="1114"/>
      <c r="AB212" s="1114"/>
      <c r="AC212" s="1114"/>
      <c r="AD212" s="1114"/>
    </row>
    <row r="213" spans="1:30">
      <c r="A213" s="1129" t="s">
        <v>1</v>
      </c>
      <c r="B213" s="1117" t="s">
        <v>26</v>
      </c>
      <c r="C213" s="1132" t="s">
        <v>2</v>
      </c>
      <c r="D213" s="641"/>
      <c r="E213" s="1117" t="s">
        <v>3</v>
      </c>
      <c r="F213" s="1117"/>
      <c r="G213" s="1117"/>
      <c r="H213" s="1117" t="s">
        <v>4</v>
      </c>
      <c r="I213" s="1153" t="s">
        <v>2</v>
      </c>
      <c r="J213" s="1117" t="s">
        <v>5</v>
      </c>
      <c r="K213" s="1117" t="s">
        <v>6</v>
      </c>
      <c r="L213" s="1117"/>
      <c r="M213" s="1117"/>
      <c r="N213" s="1103" t="s">
        <v>106</v>
      </c>
      <c r="O213" s="1105"/>
      <c r="P213" s="1131" t="s">
        <v>7</v>
      </c>
      <c r="Q213" s="1131"/>
      <c r="R213" s="1131"/>
      <c r="S213" s="1131"/>
      <c r="T213" s="1131"/>
      <c r="U213" s="1131"/>
      <c r="V213" s="1154" t="s">
        <v>8</v>
      </c>
      <c r="W213" s="1155"/>
      <c r="X213" s="1156" t="s">
        <v>9</v>
      </c>
      <c r="Y213" s="1119" t="s">
        <v>10</v>
      </c>
      <c r="Z213" s="1119"/>
      <c r="AA213" s="1119"/>
      <c r="AB213" s="1119" t="s">
        <v>11</v>
      </c>
      <c r="AC213" s="1119"/>
      <c r="AD213" s="1119"/>
    </row>
    <row r="214" spans="1:30" ht="36">
      <c r="A214" s="1129"/>
      <c r="B214" s="1117"/>
      <c r="C214" s="1132"/>
      <c r="D214" s="641" t="s">
        <v>12</v>
      </c>
      <c r="E214" s="641" t="s">
        <v>13</v>
      </c>
      <c r="F214" s="641" t="s">
        <v>549</v>
      </c>
      <c r="G214" s="641" t="s">
        <v>529</v>
      </c>
      <c r="H214" s="1117"/>
      <c r="I214" s="1153"/>
      <c r="J214" s="1117"/>
      <c r="K214" s="641" t="s">
        <v>13</v>
      </c>
      <c r="L214" s="641" t="s">
        <v>549</v>
      </c>
      <c r="M214" s="641" t="s">
        <v>529</v>
      </c>
      <c r="N214" s="641" t="s">
        <v>164</v>
      </c>
      <c r="O214" s="401" t="s">
        <v>178</v>
      </c>
      <c r="P214" s="642" t="s">
        <v>14</v>
      </c>
      <c r="Q214" s="642" t="s">
        <v>30</v>
      </c>
      <c r="R214" s="642" t="s">
        <v>16</v>
      </c>
      <c r="S214" s="642" t="s">
        <v>17</v>
      </c>
      <c r="T214" s="642" t="s">
        <v>23</v>
      </c>
      <c r="U214" s="642" t="s">
        <v>18</v>
      </c>
      <c r="V214" s="642" t="s">
        <v>259</v>
      </c>
      <c r="W214" s="415" t="s">
        <v>72</v>
      </c>
      <c r="X214" s="1156"/>
      <c r="Y214" s="87" t="s">
        <v>19</v>
      </c>
      <c r="Z214" s="87" t="s">
        <v>20</v>
      </c>
      <c r="AA214" s="39" t="s">
        <v>21</v>
      </c>
      <c r="AB214" s="645" t="s">
        <v>22</v>
      </c>
      <c r="AC214" s="645" t="s">
        <v>20</v>
      </c>
      <c r="AD214" s="39" t="s">
        <v>21</v>
      </c>
    </row>
    <row r="215" spans="1:30">
      <c r="A215" s="640"/>
      <c r="B215" s="641"/>
      <c r="C215" s="644"/>
      <c r="D215" s="641"/>
      <c r="E215" s="641"/>
      <c r="F215" s="641"/>
      <c r="G215" s="641"/>
      <c r="H215" s="641"/>
      <c r="I215" s="687"/>
      <c r="J215" s="641"/>
      <c r="K215" s="641"/>
      <c r="L215" s="641"/>
      <c r="M215" s="641"/>
      <c r="N215" s="641"/>
      <c r="O215" s="401"/>
      <c r="P215" s="642"/>
      <c r="Q215" s="93"/>
      <c r="R215" s="93"/>
      <c r="S215" s="93"/>
      <c r="T215" s="93"/>
      <c r="U215" s="93"/>
      <c r="V215" s="642"/>
      <c r="W215" s="415"/>
      <c r="X215" s="1044"/>
      <c r="Y215" s="87"/>
      <c r="Z215" s="87"/>
      <c r="AA215" s="39"/>
      <c r="AB215" s="645"/>
      <c r="AC215" s="645"/>
      <c r="AD215" s="39"/>
    </row>
    <row r="216" spans="1:30" ht="180">
      <c r="A216" s="1346" t="s">
        <v>995</v>
      </c>
      <c r="B216" s="1161" t="s">
        <v>433</v>
      </c>
      <c r="C216" s="1347"/>
      <c r="D216" s="1160" t="s">
        <v>434</v>
      </c>
      <c r="E216" s="1161" t="s">
        <v>435</v>
      </c>
      <c r="F216" s="1162">
        <v>100</v>
      </c>
      <c r="G216" s="1162">
        <v>100</v>
      </c>
      <c r="H216" s="1045" t="s">
        <v>436</v>
      </c>
      <c r="I216" s="1046">
        <v>1</v>
      </c>
      <c r="J216" s="1047" t="s">
        <v>437</v>
      </c>
      <c r="K216" s="1045" t="s">
        <v>438</v>
      </c>
      <c r="L216" s="989">
        <v>1240</v>
      </c>
      <c r="M216" s="989">
        <v>1240</v>
      </c>
      <c r="N216" s="990" t="s">
        <v>883</v>
      </c>
      <c r="O216" s="1071" t="s">
        <v>299</v>
      </c>
      <c r="P216" s="1017">
        <v>0</v>
      </c>
      <c r="Q216" s="1034">
        <v>342577.44099999999</v>
      </c>
      <c r="R216" s="1034">
        <v>0</v>
      </c>
      <c r="S216" s="1034">
        <v>0</v>
      </c>
      <c r="T216" s="1034">
        <v>0</v>
      </c>
      <c r="U216" s="1067">
        <v>0</v>
      </c>
      <c r="V216" s="996" t="s">
        <v>925</v>
      </c>
      <c r="W216" s="996" t="s">
        <v>927</v>
      </c>
      <c r="X216" s="1048" t="s">
        <v>996</v>
      </c>
      <c r="Y216" s="1016">
        <f>SUM(P216:U216)</f>
        <v>342577.44099999999</v>
      </c>
      <c r="Z216" s="1001">
        <v>310002.261</v>
      </c>
      <c r="AA216" s="1011">
        <f t="shared" ref="AA216" si="39">Z216/Y216</f>
        <v>0.90491148540046451</v>
      </c>
      <c r="AB216" s="1021">
        <v>1240</v>
      </c>
      <c r="AC216" s="645"/>
      <c r="AD216" s="39"/>
    </row>
    <row r="217" spans="1:30" ht="165">
      <c r="A217" s="1346"/>
      <c r="B217" s="1161"/>
      <c r="C217" s="1347"/>
      <c r="D217" s="1160"/>
      <c r="E217" s="1161"/>
      <c r="F217" s="1162"/>
      <c r="G217" s="1162"/>
      <c r="H217" s="1049" t="s">
        <v>997</v>
      </c>
      <c r="I217" s="1046">
        <v>1</v>
      </c>
      <c r="J217" s="1049" t="s">
        <v>998</v>
      </c>
      <c r="K217" s="1049" t="s">
        <v>999</v>
      </c>
      <c r="L217" s="1050">
        <v>2</v>
      </c>
      <c r="M217" s="1051">
        <v>0</v>
      </c>
      <c r="N217" s="990" t="s">
        <v>883</v>
      </c>
      <c r="O217" s="1071" t="s">
        <v>299</v>
      </c>
      <c r="P217" s="1016">
        <v>0</v>
      </c>
      <c r="Q217" s="1016">
        <v>0</v>
      </c>
      <c r="R217" s="1016">
        <v>0</v>
      </c>
      <c r="S217" s="1016">
        <v>0</v>
      </c>
      <c r="T217" s="1016">
        <v>0</v>
      </c>
      <c r="U217" s="1068">
        <v>0</v>
      </c>
      <c r="V217" s="996" t="s">
        <v>925</v>
      </c>
      <c r="W217" s="996" t="s">
        <v>927</v>
      </c>
      <c r="X217" s="1010"/>
      <c r="Y217" s="1016">
        <f>SUM(P217:U217)</f>
        <v>0</v>
      </c>
      <c r="Z217" s="1052">
        <v>0</v>
      </c>
      <c r="AA217" s="1053">
        <v>0</v>
      </c>
      <c r="AB217" s="1054">
        <v>0</v>
      </c>
      <c r="AC217" s="645"/>
      <c r="AD217" s="39"/>
    </row>
    <row r="218" spans="1:30" ht="15">
      <c r="A218" s="1163" t="s">
        <v>439</v>
      </c>
      <c r="B218" s="1163"/>
      <c r="C218" s="1163"/>
      <c r="D218" s="1163"/>
      <c r="E218" s="1163"/>
      <c r="F218" s="1163"/>
      <c r="G218" s="1163"/>
      <c r="H218" s="1163"/>
      <c r="I218" s="1163"/>
      <c r="J218" s="1163"/>
      <c r="K218" s="1163"/>
      <c r="L218" s="1163"/>
      <c r="M218" s="1163"/>
      <c r="N218" s="1086"/>
      <c r="O218" s="1087"/>
      <c r="P218" s="1016">
        <f t="shared" ref="P218:U218" si="40">SUM(P216)</f>
        <v>0</v>
      </c>
      <c r="Q218" s="1016">
        <f t="shared" si="40"/>
        <v>342577.44099999999</v>
      </c>
      <c r="R218" s="1016">
        <f t="shared" si="40"/>
        <v>0</v>
      </c>
      <c r="S218" s="1016">
        <f t="shared" si="40"/>
        <v>0</v>
      </c>
      <c r="T218" s="1016">
        <f t="shared" si="40"/>
        <v>0</v>
      </c>
      <c r="U218" s="1068">
        <f t="shared" si="40"/>
        <v>0</v>
      </c>
      <c r="V218" s="1055"/>
      <c r="W218" s="1010"/>
      <c r="X218" s="1001">
        <f>SUM(Y216)</f>
        <v>342577.44099999999</v>
      </c>
      <c r="Y218" s="1068">
        <f>+Q218</f>
        <v>342577.44099999999</v>
      </c>
      <c r="Z218" s="1053"/>
      <c r="AA218" s="1054"/>
      <c r="AB218" s="1054"/>
      <c r="AC218" s="645"/>
      <c r="AD218" s="39"/>
    </row>
    <row r="219" spans="1:30" ht="105">
      <c r="A219" s="1168">
        <v>233</v>
      </c>
      <c r="B219" s="1161" t="s">
        <v>1000</v>
      </c>
      <c r="C219" s="1163"/>
      <c r="D219" s="1161" t="s">
        <v>1001</v>
      </c>
      <c r="E219" s="1161" t="s">
        <v>435</v>
      </c>
      <c r="F219" s="1347">
        <v>100</v>
      </c>
      <c r="G219" s="1347">
        <v>100</v>
      </c>
      <c r="H219" s="1056" t="s">
        <v>1002</v>
      </c>
      <c r="I219" s="1057"/>
      <c r="J219" s="1056" t="s">
        <v>1003</v>
      </c>
      <c r="K219" s="1056" t="s">
        <v>1004</v>
      </c>
      <c r="L219" s="1021">
        <v>5</v>
      </c>
      <c r="M219" s="1021">
        <v>5</v>
      </c>
      <c r="N219" s="990" t="s">
        <v>883</v>
      </c>
      <c r="O219" s="1071" t="s">
        <v>299</v>
      </c>
      <c r="P219" s="1391">
        <v>0</v>
      </c>
      <c r="Q219" s="1392">
        <v>10000</v>
      </c>
      <c r="R219" s="1366">
        <v>0</v>
      </c>
      <c r="S219" s="1366">
        <v>0</v>
      </c>
      <c r="T219" s="1366">
        <v>0</v>
      </c>
      <c r="U219" s="1364">
        <v>0</v>
      </c>
      <c r="V219" s="1026" t="s">
        <v>1005</v>
      </c>
      <c r="W219" s="1026" t="s">
        <v>1005</v>
      </c>
      <c r="X219" s="1056" t="s">
        <v>1006</v>
      </c>
      <c r="Y219" s="1366">
        <f>SUM(P219:U220)</f>
        <v>10000</v>
      </c>
      <c r="Z219" s="1386">
        <v>7500</v>
      </c>
      <c r="AA219" s="1388">
        <f>Z219/Y219</f>
        <v>0.75</v>
      </c>
      <c r="AB219" s="1058">
        <v>5</v>
      </c>
      <c r="AC219" s="645"/>
      <c r="AD219" s="39"/>
    </row>
    <row r="220" spans="1:30" ht="105">
      <c r="A220" s="1168"/>
      <c r="B220" s="1161"/>
      <c r="C220" s="1163"/>
      <c r="D220" s="1161"/>
      <c r="E220" s="1161"/>
      <c r="F220" s="1347"/>
      <c r="G220" s="1347"/>
      <c r="H220" s="1056" t="s">
        <v>1007</v>
      </c>
      <c r="I220" s="1059"/>
      <c r="J220" s="1056" t="s">
        <v>1008</v>
      </c>
      <c r="K220" s="1056" t="s">
        <v>1009</v>
      </c>
      <c r="L220" s="1021">
        <v>5</v>
      </c>
      <c r="M220" s="1021">
        <v>8</v>
      </c>
      <c r="N220" s="990" t="s">
        <v>883</v>
      </c>
      <c r="O220" s="1071" t="s">
        <v>299</v>
      </c>
      <c r="P220" s="1391"/>
      <c r="Q220" s="1393"/>
      <c r="R220" s="1367"/>
      <c r="S220" s="1367"/>
      <c r="T220" s="1367"/>
      <c r="U220" s="1365"/>
      <c r="V220" s="1056" t="s">
        <v>1010</v>
      </c>
      <c r="W220" s="1056" t="s">
        <v>1010</v>
      </c>
      <c r="X220" s="1060"/>
      <c r="Y220" s="1367"/>
      <c r="Z220" s="1387"/>
      <c r="AA220" s="1389"/>
      <c r="AB220" s="1061">
        <v>8</v>
      </c>
      <c r="AC220" s="645"/>
      <c r="AD220" s="39"/>
    </row>
    <row r="221" spans="1:30" ht="165">
      <c r="A221" s="1090">
        <v>230</v>
      </c>
      <c r="B221" s="1056" t="s">
        <v>1011</v>
      </c>
      <c r="C221" s="1054"/>
      <c r="D221" s="1056" t="s">
        <v>1012</v>
      </c>
      <c r="E221" s="1056" t="s">
        <v>1013</v>
      </c>
      <c r="F221" s="1021">
        <v>0</v>
      </c>
      <c r="G221" s="1021">
        <v>5</v>
      </c>
      <c r="H221" s="1021" t="s">
        <v>1014</v>
      </c>
      <c r="I221" s="1059"/>
      <c r="J221" s="1045" t="s">
        <v>1015</v>
      </c>
      <c r="K221" s="1045" t="s">
        <v>1013</v>
      </c>
      <c r="L221" s="1021">
        <v>0</v>
      </c>
      <c r="M221" s="1021">
        <v>5</v>
      </c>
      <c r="N221" s="990" t="s">
        <v>883</v>
      </c>
      <c r="O221" s="1071" t="s">
        <v>299</v>
      </c>
      <c r="P221" s="1016">
        <v>0</v>
      </c>
      <c r="Q221" s="1075">
        <v>40513</v>
      </c>
      <c r="R221" s="1016">
        <v>0</v>
      </c>
      <c r="S221" s="1016">
        <v>0</v>
      </c>
      <c r="T221" s="1016">
        <v>0</v>
      </c>
      <c r="U221" s="1068">
        <v>0</v>
      </c>
      <c r="V221" s="1056" t="s">
        <v>1016</v>
      </c>
      <c r="W221" s="1056" t="s">
        <v>1016</v>
      </c>
      <c r="X221" s="1056" t="s">
        <v>1006</v>
      </c>
      <c r="Y221" s="1016">
        <f>SUM(P221:U221)</f>
        <v>40513</v>
      </c>
      <c r="Z221" s="1012">
        <v>40513</v>
      </c>
      <c r="AA221" s="1057">
        <f>Z221/Y221</f>
        <v>1</v>
      </c>
      <c r="AB221" s="1021">
        <v>5</v>
      </c>
      <c r="AC221" s="645"/>
      <c r="AD221" s="39"/>
    </row>
    <row r="222" spans="1:30" ht="195">
      <c r="A222" s="1090">
        <v>229</v>
      </c>
      <c r="B222" s="1062" t="s">
        <v>1017</v>
      </c>
      <c r="C222" s="1054"/>
      <c r="D222" s="1056" t="s">
        <v>1018</v>
      </c>
      <c r="E222" s="1056" t="s">
        <v>1013</v>
      </c>
      <c r="F222" s="1021">
        <v>0</v>
      </c>
      <c r="G222" s="1021">
        <v>15</v>
      </c>
      <c r="H222" s="1021" t="s">
        <v>1014</v>
      </c>
      <c r="I222" s="1059"/>
      <c r="J222" s="1045" t="s">
        <v>1019</v>
      </c>
      <c r="K222" s="1045" t="s">
        <v>1013</v>
      </c>
      <c r="L222" s="1021">
        <v>0</v>
      </c>
      <c r="M222" s="1021">
        <v>15</v>
      </c>
      <c r="N222" s="990" t="s">
        <v>883</v>
      </c>
      <c r="O222" s="1071" t="s">
        <v>299</v>
      </c>
      <c r="P222" s="1016">
        <v>0</v>
      </c>
      <c r="Q222" s="1075">
        <v>82466.2</v>
      </c>
      <c r="R222" s="1016">
        <v>0</v>
      </c>
      <c r="S222" s="1016">
        <v>0</v>
      </c>
      <c r="T222" s="1016">
        <v>0</v>
      </c>
      <c r="U222" s="1068">
        <v>0</v>
      </c>
      <c r="V222" s="1045" t="s">
        <v>1020</v>
      </c>
      <c r="W222" s="1045" t="s">
        <v>1020</v>
      </c>
      <c r="X222" s="1045" t="s">
        <v>1021</v>
      </c>
      <c r="Y222" s="1016">
        <f>SUM(P222:U222)</f>
        <v>82466.2</v>
      </c>
      <c r="Z222" s="1012">
        <v>82466.2</v>
      </c>
      <c r="AA222" s="1057">
        <f>Z222/Y222</f>
        <v>1</v>
      </c>
      <c r="AB222" s="1021">
        <v>15</v>
      </c>
      <c r="AC222" s="645"/>
      <c r="AD222" s="39"/>
    </row>
    <row r="223" spans="1:30" ht="195">
      <c r="A223" s="1168">
        <v>234</v>
      </c>
      <c r="B223" s="1161" t="s">
        <v>1022</v>
      </c>
      <c r="C223" s="1163"/>
      <c r="D223" s="1161" t="s">
        <v>1023</v>
      </c>
      <c r="E223" s="1161" t="s">
        <v>1024</v>
      </c>
      <c r="F223" s="1347">
        <v>0</v>
      </c>
      <c r="G223" s="1347">
        <v>3</v>
      </c>
      <c r="H223" s="1045" t="s">
        <v>1025</v>
      </c>
      <c r="I223" s="1059"/>
      <c r="J223" s="1045" t="s">
        <v>1026</v>
      </c>
      <c r="K223" s="1045" t="s">
        <v>1027</v>
      </c>
      <c r="L223" s="1021">
        <v>0</v>
      </c>
      <c r="M223" s="1021">
        <v>3</v>
      </c>
      <c r="N223" s="990" t="s">
        <v>883</v>
      </c>
      <c r="O223" s="1071" t="s">
        <v>299</v>
      </c>
      <c r="P223" s="1366">
        <v>0</v>
      </c>
      <c r="Q223" s="1366">
        <v>36630.957000000002</v>
      </c>
      <c r="R223" s="1366">
        <v>0</v>
      </c>
      <c r="S223" s="1366">
        <v>0</v>
      </c>
      <c r="T223" s="1366">
        <v>0</v>
      </c>
      <c r="U223" s="1366">
        <v>0</v>
      </c>
      <c r="V223" s="1045" t="s">
        <v>1020</v>
      </c>
      <c r="W223" s="1045" t="s">
        <v>1020</v>
      </c>
      <c r="X223" s="1045" t="s">
        <v>1021</v>
      </c>
      <c r="Y223" s="1366">
        <f t="shared" ref="Y223" si="41">SUM(P223:U224)</f>
        <v>36630.957000000002</v>
      </c>
      <c r="Z223" s="1063">
        <v>0</v>
      </c>
      <c r="AA223" s="1388">
        <f t="shared" ref="AA223" si="42">Z223/Y223</f>
        <v>0</v>
      </c>
      <c r="AB223" s="1021">
        <v>3</v>
      </c>
      <c r="AC223" s="645"/>
      <c r="AD223" s="39"/>
    </row>
    <row r="224" spans="1:30" ht="75">
      <c r="A224" s="1168"/>
      <c r="B224" s="1161"/>
      <c r="C224" s="1163"/>
      <c r="D224" s="1161"/>
      <c r="E224" s="1161"/>
      <c r="F224" s="1347"/>
      <c r="G224" s="1347"/>
      <c r="H224" s="1045" t="s">
        <v>1028</v>
      </c>
      <c r="I224" s="1059"/>
      <c r="J224" s="1045" t="s">
        <v>1029</v>
      </c>
      <c r="K224" s="1045" t="s">
        <v>1030</v>
      </c>
      <c r="L224" s="1021">
        <v>0</v>
      </c>
      <c r="M224" s="1021">
        <v>3</v>
      </c>
      <c r="N224" s="990" t="s">
        <v>883</v>
      </c>
      <c r="O224" s="1071" t="s">
        <v>299</v>
      </c>
      <c r="P224" s="1390"/>
      <c r="Q224" s="1390"/>
      <c r="R224" s="1390"/>
      <c r="S224" s="1390"/>
      <c r="T224" s="1390"/>
      <c r="U224" s="1390"/>
      <c r="V224" s="1045" t="s">
        <v>1031</v>
      </c>
      <c r="W224" s="1045" t="s">
        <v>1031</v>
      </c>
      <c r="X224" s="1045"/>
      <c r="Y224" s="1367"/>
      <c r="Z224" s="1064">
        <v>0</v>
      </c>
      <c r="AA224" s="1389"/>
      <c r="AB224" s="1021">
        <v>3</v>
      </c>
      <c r="AC224" s="645"/>
      <c r="AD224" s="39"/>
    </row>
    <row r="225" spans="1:30" ht="120">
      <c r="A225" s="1168">
        <v>235</v>
      </c>
      <c r="B225" s="1161" t="s">
        <v>1032</v>
      </c>
      <c r="C225" s="1163"/>
      <c r="D225" s="1161" t="s">
        <v>1033</v>
      </c>
      <c r="E225" s="1161" t="s">
        <v>1034</v>
      </c>
      <c r="F225" s="1347"/>
      <c r="G225" s="1347">
        <v>85</v>
      </c>
      <c r="H225" s="1045" t="s">
        <v>1035</v>
      </c>
      <c r="I225" s="1059"/>
      <c r="J225" s="1045" t="s">
        <v>1036</v>
      </c>
      <c r="K225" s="1045" t="s">
        <v>1037</v>
      </c>
      <c r="L225" s="1021">
        <v>0</v>
      </c>
      <c r="M225" s="1021">
        <v>56</v>
      </c>
      <c r="N225" s="990" t="s">
        <v>883</v>
      </c>
      <c r="O225" s="1071" t="s">
        <v>299</v>
      </c>
      <c r="P225" s="1016">
        <v>0</v>
      </c>
      <c r="Q225" s="1016">
        <v>52518.2</v>
      </c>
      <c r="R225" s="1016">
        <v>0</v>
      </c>
      <c r="S225" s="1016">
        <v>0</v>
      </c>
      <c r="T225" s="1016">
        <v>0</v>
      </c>
      <c r="U225" s="1068">
        <v>0</v>
      </c>
      <c r="V225" s="1056" t="s">
        <v>1038</v>
      </c>
      <c r="W225" s="1056" t="s">
        <v>1038</v>
      </c>
      <c r="X225" s="1045"/>
      <c r="Y225" s="1016">
        <f t="shared" ref="Y225:Y226" si="43">SUM(P225:U225)</f>
        <v>52518.2</v>
      </c>
      <c r="Z225" s="1001">
        <v>45300</v>
      </c>
      <c r="AA225" s="1057">
        <f t="shared" ref="AA225:AA227" si="44">Z225/Y225</f>
        <v>0.86255812270793752</v>
      </c>
      <c r="AB225" s="1021">
        <v>56</v>
      </c>
      <c r="AC225" s="645"/>
      <c r="AD225" s="39"/>
    </row>
    <row r="226" spans="1:30" ht="120">
      <c r="A226" s="1168"/>
      <c r="B226" s="1161"/>
      <c r="C226" s="1163"/>
      <c r="D226" s="1161"/>
      <c r="E226" s="1161"/>
      <c r="F226" s="1347"/>
      <c r="G226" s="1347"/>
      <c r="H226" s="1049" t="s">
        <v>1039</v>
      </c>
      <c r="I226" s="1065"/>
      <c r="J226" s="1049" t="s">
        <v>1040</v>
      </c>
      <c r="K226" s="1045" t="s">
        <v>1041</v>
      </c>
      <c r="L226" s="1021">
        <v>0</v>
      </c>
      <c r="M226" s="1021">
        <v>50</v>
      </c>
      <c r="N226" s="990" t="s">
        <v>883</v>
      </c>
      <c r="O226" s="1071" t="s">
        <v>299</v>
      </c>
      <c r="P226" s="1016">
        <v>0</v>
      </c>
      <c r="Q226" s="1016">
        <v>24996.98</v>
      </c>
      <c r="R226" s="1016">
        <v>0</v>
      </c>
      <c r="S226" s="1016">
        <v>0</v>
      </c>
      <c r="T226" s="1016">
        <v>0</v>
      </c>
      <c r="U226" s="1068">
        <v>0</v>
      </c>
      <c r="V226" s="1056" t="s">
        <v>1038</v>
      </c>
      <c r="W226" s="1056" t="s">
        <v>1038</v>
      </c>
      <c r="X226" s="1045"/>
      <c r="Y226" s="1016">
        <f t="shared" si="43"/>
        <v>24996.98</v>
      </c>
      <c r="Z226" s="1001">
        <v>0</v>
      </c>
      <c r="AA226" s="1057">
        <f t="shared" si="44"/>
        <v>0</v>
      </c>
      <c r="AB226" s="1021">
        <v>50</v>
      </c>
      <c r="AC226" s="645"/>
      <c r="AD226" s="39"/>
    </row>
    <row r="227" spans="1:30" ht="120">
      <c r="A227" s="1168">
        <v>236</v>
      </c>
      <c r="B227" s="1160" t="s">
        <v>1042</v>
      </c>
      <c r="C227" s="1163"/>
      <c r="D227" s="1160" t="s">
        <v>1043</v>
      </c>
      <c r="E227" s="1160" t="s">
        <v>1044</v>
      </c>
      <c r="F227" s="1347">
        <v>0</v>
      </c>
      <c r="G227" s="1347">
        <v>100</v>
      </c>
      <c r="H227" s="1049" t="s">
        <v>1045</v>
      </c>
      <c r="I227" s="1059"/>
      <c r="J227" s="1049" t="s">
        <v>1046</v>
      </c>
      <c r="K227" s="1049" t="s">
        <v>1047</v>
      </c>
      <c r="L227" s="1021">
        <v>0</v>
      </c>
      <c r="M227" s="1021">
        <v>1</v>
      </c>
      <c r="N227" s="990" t="s">
        <v>883</v>
      </c>
      <c r="O227" s="1071" t="s">
        <v>299</v>
      </c>
      <c r="P227" s="1001">
        <v>0</v>
      </c>
      <c r="Q227" s="1001">
        <v>0</v>
      </c>
      <c r="R227" s="1001">
        <v>0</v>
      </c>
      <c r="S227" s="1001">
        <v>0</v>
      </c>
      <c r="T227" s="1001">
        <v>0</v>
      </c>
      <c r="U227" s="1052">
        <v>0</v>
      </c>
      <c r="V227" s="1056" t="s">
        <v>1038</v>
      </c>
      <c r="W227" s="1056" t="s">
        <v>1038</v>
      </c>
      <c r="X227" s="1045"/>
      <c r="Y227" s="1366">
        <f t="shared" ref="Y227" si="45">SUM(P227:U228)</f>
        <v>0</v>
      </c>
      <c r="Z227" s="1052">
        <v>0</v>
      </c>
      <c r="AA227" s="1066" t="e">
        <f t="shared" si="44"/>
        <v>#DIV/0!</v>
      </c>
      <c r="AB227" s="1054">
        <v>1</v>
      </c>
      <c r="AC227" s="645"/>
      <c r="AD227" s="39"/>
    </row>
    <row r="228" spans="1:30" ht="120">
      <c r="A228" s="1168"/>
      <c r="B228" s="1160"/>
      <c r="C228" s="1163"/>
      <c r="D228" s="1160"/>
      <c r="E228" s="1160"/>
      <c r="F228" s="1347"/>
      <c r="G228" s="1347"/>
      <c r="H228" s="1049" t="s">
        <v>1048</v>
      </c>
      <c r="I228" s="1059"/>
      <c r="J228" s="1049" t="s">
        <v>1049</v>
      </c>
      <c r="K228" s="1049" t="s">
        <v>1050</v>
      </c>
      <c r="L228" s="1021">
        <v>0</v>
      </c>
      <c r="M228" s="1021">
        <v>350</v>
      </c>
      <c r="N228" s="990" t="s">
        <v>883</v>
      </c>
      <c r="O228" s="1071" t="s">
        <v>299</v>
      </c>
      <c r="P228" s="1001">
        <v>0</v>
      </c>
      <c r="Q228" s="1001">
        <v>0</v>
      </c>
      <c r="R228" s="1001">
        <v>0</v>
      </c>
      <c r="S228" s="1001">
        <v>0</v>
      </c>
      <c r="T228" s="1001">
        <v>0</v>
      </c>
      <c r="U228" s="1052">
        <v>0</v>
      </c>
      <c r="V228" s="1056" t="s">
        <v>1038</v>
      </c>
      <c r="W228" s="1056" t="s">
        <v>1038</v>
      </c>
      <c r="X228" s="1045"/>
      <c r="Y228" s="1367"/>
      <c r="Z228" s="1052">
        <v>0</v>
      </c>
      <c r="AA228" s="1066"/>
      <c r="AB228" s="1054">
        <v>350</v>
      </c>
      <c r="AC228" s="645"/>
      <c r="AD228" s="39"/>
    </row>
    <row r="229" spans="1:30" ht="120">
      <c r="A229" s="1168"/>
      <c r="B229" s="1160"/>
      <c r="C229" s="1163"/>
      <c r="D229" s="1160"/>
      <c r="E229" s="1160"/>
      <c r="F229" s="1347"/>
      <c r="G229" s="1347"/>
      <c r="H229" s="1049" t="s">
        <v>1051</v>
      </c>
      <c r="I229" s="1059"/>
      <c r="J229" s="1049" t="s">
        <v>1052</v>
      </c>
      <c r="K229" s="1049" t="s">
        <v>1053</v>
      </c>
      <c r="L229" s="1021">
        <v>0</v>
      </c>
      <c r="M229" s="1021">
        <v>3</v>
      </c>
      <c r="N229" s="990" t="s">
        <v>883</v>
      </c>
      <c r="O229" s="1071" t="s">
        <v>299</v>
      </c>
      <c r="P229" s="1001">
        <v>0</v>
      </c>
      <c r="Q229" s="1001">
        <v>0</v>
      </c>
      <c r="R229" s="1001">
        <v>0</v>
      </c>
      <c r="S229" s="1001">
        <v>0</v>
      </c>
      <c r="T229" s="1001">
        <v>0</v>
      </c>
      <c r="U229" s="1052">
        <v>0</v>
      </c>
      <c r="V229" s="1056" t="s">
        <v>1038</v>
      </c>
      <c r="W229" s="1056" t="s">
        <v>1038</v>
      </c>
      <c r="X229" s="1045"/>
      <c r="Y229" s="1016">
        <f t="shared" ref="Y229:Y230" si="46">SUM(P229:U229)</f>
        <v>0</v>
      </c>
      <c r="Z229" s="1052">
        <v>0</v>
      </c>
      <c r="AA229" s="1057" t="e">
        <f t="shared" ref="AA229:AA231" si="47">Z229/Y229</f>
        <v>#DIV/0!</v>
      </c>
      <c r="AB229" s="1054">
        <v>3</v>
      </c>
      <c r="AC229" s="645"/>
      <c r="AD229" s="39"/>
    </row>
    <row r="230" spans="1:30" ht="120">
      <c r="A230" s="1168"/>
      <c r="B230" s="1160"/>
      <c r="C230" s="1163"/>
      <c r="D230" s="1160"/>
      <c r="E230" s="1160"/>
      <c r="F230" s="1347"/>
      <c r="G230" s="1347"/>
      <c r="H230" s="1049" t="s">
        <v>1054</v>
      </c>
      <c r="I230" s="1059"/>
      <c r="J230" s="1049" t="s">
        <v>1055</v>
      </c>
      <c r="K230" s="1049" t="s">
        <v>1056</v>
      </c>
      <c r="L230" s="1021">
        <v>0</v>
      </c>
      <c r="M230" s="1021">
        <v>3</v>
      </c>
      <c r="N230" s="990" t="s">
        <v>883</v>
      </c>
      <c r="O230" s="1071" t="s">
        <v>299</v>
      </c>
      <c r="P230" s="1001">
        <v>0</v>
      </c>
      <c r="Q230" s="1001">
        <v>0</v>
      </c>
      <c r="R230" s="1001">
        <v>0</v>
      </c>
      <c r="S230" s="1001">
        <v>0</v>
      </c>
      <c r="T230" s="1001">
        <v>0</v>
      </c>
      <c r="U230" s="1052">
        <v>0</v>
      </c>
      <c r="V230" s="1056" t="s">
        <v>1038</v>
      </c>
      <c r="W230" s="1056" t="s">
        <v>1038</v>
      </c>
      <c r="X230" s="1045"/>
      <c r="Y230" s="1016">
        <f t="shared" si="46"/>
        <v>0</v>
      </c>
      <c r="Z230" s="1052">
        <v>0</v>
      </c>
      <c r="AA230" s="1057" t="e">
        <f t="shared" si="47"/>
        <v>#DIV/0!</v>
      </c>
      <c r="AB230" s="1054">
        <v>3</v>
      </c>
      <c r="AC230" s="645"/>
      <c r="AD230" s="39"/>
    </row>
    <row r="231" spans="1:30" ht="240">
      <c r="A231" s="1090">
        <v>237</v>
      </c>
      <c r="B231" s="1049" t="s">
        <v>1057</v>
      </c>
      <c r="C231" s="1054"/>
      <c r="D231" s="1049" t="s">
        <v>1058</v>
      </c>
      <c r="E231" s="1049" t="s">
        <v>1059</v>
      </c>
      <c r="F231" s="1021">
        <v>0</v>
      </c>
      <c r="G231" s="1021">
        <v>3</v>
      </c>
      <c r="H231" s="1000" t="s">
        <v>1060</v>
      </c>
      <c r="I231" s="1059"/>
      <c r="J231" s="1000" t="s">
        <v>1061</v>
      </c>
      <c r="K231" s="1000" t="s">
        <v>1062</v>
      </c>
      <c r="L231" s="1021">
        <v>0</v>
      </c>
      <c r="M231" s="1021">
        <v>1</v>
      </c>
      <c r="N231" s="990" t="s">
        <v>883</v>
      </c>
      <c r="O231" s="1071" t="s">
        <v>299</v>
      </c>
      <c r="P231" s="1001">
        <v>0</v>
      </c>
      <c r="Q231" s="1001">
        <v>0</v>
      </c>
      <c r="R231" s="1001">
        <v>0</v>
      </c>
      <c r="S231" s="1001">
        <v>0</v>
      </c>
      <c r="T231" s="1001">
        <v>0</v>
      </c>
      <c r="U231" s="1052">
        <v>0</v>
      </c>
      <c r="V231" s="1056" t="s">
        <v>1038</v>
      </c>
      <c r="W231" s="1056" t="s">
        <v>1038</v>
      </c>
      <c r="X231" s="1045"/>
      <c r="Y231" s="1016">
        <v>0</v>
      </c>
      <c r="Z231" s="1052">
        <v>0</v>
      </c>
      <c r="AA231" s="1057" t="e">
        <f t="shared" si="47"/>
        <v>#DIV/0!</v>
      </c>
      <c r="AB231" s="1054">
        <v>1</v>
      </c>
      <c r="AC231" s="645"/>
      <c r="AD231" s="39"/>
    </row>
    <row r="232" spans="1:30">
      <c r="A232" s="640"/>
      <c r="B232" s="641"/>
      <c r="C232" s="644"/>
      <c r="D232" s="641"/>
      <c r="E232" s="641"/>
      <c r="F232" s="641"/>
      <c r="G232" s="641"/>
      <c r="H232" s="641"/>
      <c r="I232" s="687"/>
      <c r="J232" s="641"/>
      <c r="K232" s="641"/>
      <c r="L232" s="641"/>
      <c r="M232" s="641"/>
      <c r="N232" s="641"/>
      <c r="O232" s="401"/>
      <c r="P232" s="642"/>
      <c r="Q232" s="93"/>
      <c r="R232" s="93"/>
      <c r="S232" s="93"/>
      <c r="T232" s="93"/>
      <c r="U232" s="93"/>
      <c r="V232" s="642"/>
      <c r="W232" s="415"/>
      <c r="X232" s="1044"/>
      <c r="Y232" s="87"/>
      <c r="Z232" s="87"/>
      <c r="AA232" s="39"/>
      <c r="AB232" s="645"/>
      <c r="AC232" s="645"/>
      <c r="AD232" s="39"/>
    </row>
    <row r="233" spans="1:30">
      <c r="A233" s="640"/>
      <c r="B233" s="641"/>
      <c r="C233" s="644"/>
      <c r="D233" s="641"/>
      <c r="E233" s="641"/>
      <c r="F233" s="641"/>
      <c r="G233" s="641"/>
      <c r="H233" s="641"/>
      <c r="I233" s="687"/>
      <c r="J233" s="641"/>
      <c r="K233" s="641"/>
      <c r="L233" s="641"/>
      <c r="M233" s="641"/>
      <c r="N233" s="641"/>
      <c r="O233" s="401"/>
      <c r="P233" s="642"/>
      <c r="Q233" s="93"/>
      <c r="R233" s="93"/>
      <c r="S233" s="93"/>
      <c r="T233" s="93"/>
      <c r="U233" s="93"/>
      <c r="V233" s="642"/>
      <c r="W233" s="415"/>
      <c r="X233" s="1044"/>
      <c r="Y233" s="87"/>
      <c r="Z233" s="87"/>
      <c r="AA233" s="39"/>
      <c r="AB233" s="645"/>
      <c r="AC233" s="645"/>
      <c r="AD233" s="39"/>
    </row>
    <row r="234" spans="1:30">
      <c r="A234" s="640"/>
      <c r="B234" s="641"/>
      <c r="C234" s="644"/>
      <c r="D234" s="641"/>
      <c r="E234" s="641"/>
      <c r="F234" s="641"/>
      <c r="G234" s="641"/>
      <c r="H234" s="641"/>
      <c r="I234" s="687"/>
      <c r="J234" s="641"/>
      <c r="K234" s="641"/>
      <c r="L234" s="641"/>
      <c r="M234" s="641"/>
      <c r="N234" s="641"/>
      <c r="O234" s="401"/>
      <c r="P234" s="642"/>
      <c r="Q234" s="93"/>
      <c r="R234" s="93"/>
      <c r="S234" s="93"/>
      <c r="T234" s="93"/>
      <c r="U234" s="93"/>
      <c r="V234" s="642"/>
      <c r="W234" s="415"/>
      <c r="X234" s="1044"/>
      <c r="Y234" s="87"/>
      <c r="Z234" s="87"/>
      <c r="AA234" s="39"/>
      <c r="AB234" s="645"/>
      <c r="AC234" s="645"/>
      <c r="AD234" s="39"/>
    </row>
    <row r="235" spans="1:30">
      <c r="A235" s="1116" t="s">
        <v>439</v>
      </c>
      <c r="B235" s="1116"/>
      <c r="C235" s="1116"/>
      <c r="D235" s="1116"/>
      <c r="E235" s="1116"/>
      <c r="F235" s="1116"/>
      <c r="G235" s="1116"/>
      <c r="H235" s="1116"/>
      <c r="I235" s="1116"/>
      <c r="J235" s="1116"/>
      <c r="K235" s="1116"/>
      <c r="L235" s="1116"/>
      <c r="M235" s="1116"/>
      <c r="N235" s="635"/>
      <c r="O235" s="428"/>
      <c r="P235" s="728">
        <f>SUM(P216:P231)</f>
        <v>0</v>
      </c>
      <c r="Q235" s="856">
        <f t="shared" ref="Q235:U235" si="48">SUM(Q216:Q231)</f>
        <v>932280.21899999992</v>
      </c>
      <c r="R235" s="728">
        <f t="shared" si="48"/>
        <v>0</v>
      </c>
      <c r="S235" s="728">
        <f t="shared" si="48"/>
        <v>0</v>
      </c>
      <c r="T235" s="728">
        <f t="shared" si="48"/>
        <v>0</v>
      </c>
      <c r="U235" s="728">
        <f t="shared" si="48"/>
        <v>0</v>
      </c>
      <c r="V235" s="22"/>
      <c r="W235" s="414"/>
      <c r="X235" s="728"/>
      <c r="Y235" s="856">
        <f>SUM(Y216:Y231)</f>
        <v>932280.21899999992</v>
      </c>
      <c r="Z235" s="86" t="e">
        <f>SUM(#REF!)</f>
        <v>#REF!</v>
      </c>
      <c r="AA235" s="56"/>
      <c r="AB235" s="518"/>
      <c r="AC235" s="518"/>
      <c r="AD235" s="56"/>
    </row>
    <row r="236" spans="1:30">
      <c r="A236" s="407"/>
      <c r="B236" s="407"/>
      <c r="C236" s="407"/>
      <c r="D236" s="407"/>
      <c r="E236" s="407"/>
      <c r="F236" s="407"/>
      <c r="G236" s="407"/>
      <c r="H236" s="407"/>
      <c r="I236" s="407"/>
      <c r="J236" s="407"/>
      <c r="K236" s="407"/>
      <c r="L236" s="407"/>
      <c r="M236" s="407"/>
      <c r="N236" s="407"/>
      <c r="O236" s="408"/>
      <c r="P236" s="62"/>
      <c r="Q236" s="62"/>
      <c r="R236" s="62"/>
      <c r="S236" s="62"/>
      <c r="T236" s="62"/>
      <c r="U236" s="62"/>
      <c r="V236" s="409"/>
      <c r="W236" s="409"/>
      <c r="X236" s="62"/>
      <c r="Y236" s="81"/>
      <c r="Z236" s="62"/>
      <c r="AA236" s="410"/>
      <c r="AB236" s="411"/>
      <c r="AC236" s="412"/>
      <c r="AD236" s="411"/>
    </row>
    <row r="237" spans="1:30">
      <c r="A237" s="407"/>
      <c r="B237" s="407"/>
      <c r="C237" s="407"/>
      <c r="D237" s="407"/>
      <c r="E237" s="407"/>
      <c r="F237" s="407"/>
      <c r="G237" s="407"/>
      <c r="H237" s="407"/>
      <c r="I237" s="407"/>
      <c r="J237" s="407"/>
      <c r="K237" s="407"/>
      <c r="L237" s="407"/>
      <c r="M237" s="407"/>
      <c r="N237" s="407"/>
      <c r="O237" s="408"/>
      <c r="P237" s="62"/>
      <c r="Q237" s="62"/>
      <c r="R237" s="62"/>
      <c r="S237" s="62"/>
      <c r="T237" s="62"/>
      <c r="U237" s="62"/>
      <c r="V237" s="409"/>
      <c r="W237" s="409"/>
      <c r="X237" s="62"/>
      <c r="Y237" s="81"/>
      <c r="Z237" s="62"/>
      <c r="AA237" s="410"/>
      <c r="AB237" s="411"/>
      <c r="AC237" s="412"/>
      <c r="AD237" s="411"/>
    </row>
    <row r="238" spans="1:30">
      <c r="A238" s="357" t="s">
        <v>458</v>
      </c>
      <c r="B238" s="90"/>
      <c r="C238" s="90"/>
      <c r="D238" s="90"/>
      <c r="E238" s="480"/>
      <c r="F238" s="480"/>
      <c r="G238" s="480"/>
      <c r="H238" s="480"/>
      <c r="I238" s="481"/>
      <c r="J238" s="480"/>
      <c r="K238" s="480"/>
      <c r="L238" s="480"/>
      <c r="M238" s="480"/>
      <c r="N238" s="480"/>
      <c r="O238" s="480"/>
      <c r="P238" s="482"/>
      <c r="Q238" s="482"/>
      <c r="R238" s="482"/>
      <c r="S238" s="482"/>
      <c r="T238" s="482"/>
      <c r="U238" s="483"/>
      <c r="V238" s="484"/>
      <c r="W238" s="484"/>
      <c r="X238" s="485"/>
      <c r="Y238" s="482"/>
      <c r="Z238" s="483"/>
      <c r="AA238" s="481"/>
      <c r="AB238" s="480"/>
      <c r="AC238" s="480"/>
      <c r="AD238" s="481"/>
    </row>
    <row r="239" spans="1:30">
      <c r="A239" s="1325" t="s">
        <v>459</v>
      </c>
      <c r="B239" s="1325"/>
      <c r="C239" s="1325"/>
      <c r="D239" s="1325"/>
      <c r="E239" s="480"/>
      <c r="F239" s="480"/>
      <c r="G239" s="480"/>
      <c r="H239" s="480"/>
      <c r="I239" s="481"/>
      <c r="J239" s="480"/>
      <c r="K239" s="480"/>
      <c r="L239" s="480"/>
      <c r="M239" s="480"/>
      <c r="N239" s="480"/>
      <c r="O239" s="480"/>
      <c r="P239" s="482"/>
      <c r="Q239" s="482"/>
      <c r="R239" s="482"/>
      <c r="S239" s="482"/>
      <c r="T239" s="482"/>
      <c r="U239" s="483"/>
      <c r="V239" s="484"/>
      <c r="W239" s="484"/>
      <c r="X239" s="485"/>
      <c r="Y239" s="482"/>
      <c r="Z239" s="483"/>
      <c r="AA239" s="481"/>
      <c r="AB239" s="480"/>
      <c r="AC239" s="480"/>
      <c r="AD239" s="481"/>
    </row>
    <row r="240" spans="1:30" ht="12.75" thickBot="1">
      <c r="A240" s="486"/>
      <c r="B240" s="487"/>
      <c r="C240" s="487"/>
      <c r="D240" s="487"/>
      <c r="E240" s="487"/>
      <c r="F240" s="487"/>
      <c r="G240" s="487"/>
      <c r="H240" s="487"/>
      <c r="I240" s="488"/>
      <c r="J240" s="487"/>
      <c r="K240" s="487"/>
      <c r="L240" s="487"/>
      <c r="M240" s="487"/>
      <c r="N240" s="487"/>
      <c r="O240" s="487"/>
      <c r="P240" s="489"/>
      <c r="Q240" s="489"/>
      <c r="R240" s="489"/>
      <c r="S240" s="489"/>
      <c r="T240" s="489"/>
      <c r="U240" s="490"/>
      <c r="V240" s="491"/>
      <c r="W240" s="491"/>
      <c r="X240" s="492"/>
      <c r="Y240" s="489"/>
      <c r="Z240" s="490"/>
      <c r="AA240" s="488"/>
      <c r="AB240" s="487"/>
      <c r="AC240" s="487"/>
      <c r="AD240" s="488"/>
    </row>
    <row r="241" spans="1:30">
      <c r="A241" s="1326" t="s">
        <v>1</v>
      </c>
      <c r="B241" s="1329" t="s">
        <v>32</v>
      </c>
      <c r="C241" s="1332" t="s">
        <v>2</v>
      </c>
      <c r="D241" s="1329" t="s">
        <v>12</v>
      </c>
      <c r="E241" s="1329" t="s">
        <v>3</v>
      </c>
      <c r="F241" s="1329"/>
      <c r="G241" s="1329"/>
      <c r="H241" s="1329" t="s">
        <v>4</v>
      </c>
      <c r="I241" s="1332" t="s">
        <v>2</v>
      </c>
      <c r="J241" s="1329" t="s">
        <v>5</v>
      </c>
      <c r="K241" s="1329" t="s">
        <v>6</v>
      </c>
      <c r="L241" s="1329"/>
      <c r="M241" s="1329"/>
      <c r="N241" s="680"/>
      <c r="O241" s="680"/>
      <c r="P241" s="1349" t="s">
        <v>7</v>
      </c>
      <c r="Q241" s="1349"/>
      <c r="R241" s="1349"/>
      <c r="S241" s="1349"/>
      <c r="T241" s="1349"/>
      <c r="U241" s="1349"/>
      <c r="V241" s="1311" t="s">
        <v>8</v>
      </c>
      <c r="W241" s="1312"/>
      <c r="X241" s="493"/>
      <c r="Y241" s="1315" t="s">
        <v>0</v>
      </c>
      <c r="Z241" s="1316"/>
      <c r="AA241" s="1316"/>
      <c r="AB241" s="1316"/>
      <c r="AC241" s="1316"/>
      <c r="AD241" s="1317"/>
    </row>
    <row r="242" spans="1:30">
      <c r="A242" s="1327"/>
      <c r="B242" s="1330"/>
      <c r="C242" s="1333"/>
      <c r="D242" s="1330"/>
      <c r="E242" s="1330"/>
      <c r="F242" s="1330"/>
      <c r="G242" s="1330"/>
      <c r="H242" s="1330"/>
      <c r="I242" s="1333"/>
      <c r="J242" s="1330"/>
      <c r="K242" s="1330"/>
      <c r="L242" s="1330"/>
      <c r="M242" s="1330"/>
      <c r="N242" s="1318" t="s">
        <v>68</v>
      </c>
      <c r="O242" s="1318"/>
      <c r="P242" s="1350"/>
      <c r="Q242" s="1350"/>
      <c r="R242" s="1350"/>
      <c r="S242" s="1350"/>
      <c r="T242" s="1350"/>
      <c r="U242" s="1350"/>
      <c r="V242" s="1313"/>
      <c r="W242" s="1314"/>
      <c r="X242" s="494" t="s">
        <v>9</v>
      </c>
      <c r="Y242" s="1319" t="s">
        <v>10</v>
      </c>
      <c r="Z242" s="1320"/>
      <c r="AA242" s="1321"/>
      <c r="AB242" s="1322" t="s">
        <v>11</v>
      </c>
      <c r="AC242" s="1323"/>
      <c r="AD242" s="1324"/>
    </row>
    <row r="243" spans="1:30" ht="34.5" thickBot="1">
      <c r="A243" s="1328"/>
      <c r="B243" s="1331"/>
      <c r="C243" s="1334"/>
      <c r="D243" s="1331"/>
      <c r="E243" s="684" t="s">
        <v>13</v>
      </c>
      <c r="F243" s="684" t="s">
        <v>549</v>
      </c>
      <c r="G243" s="684" t="s">
        <v>552</v>
      </c>
      <c r="H243" s="1331"/>
      <c r="I243" s="1334"/>
      <c r="J243" s="1331"/>
      <c r="K243" s="684" t="s">
        <v>13</v>
      </c>
      <c r="L243" s="684" t="s">
        <v>549</v>
      </c>
      <c r="M243" s="684" t="s">
        <v>553</v>
      </c>
      <c r="N243" s="495" t="s">
        <v>164</v>
      </c>
      <c r="O243" s="495" t="s">
        <v>178</v>
      </c>
      <c r="P243" s="496" t="s">
        <v>14</v>
      </c>
      <c r="Q243" s="496" t="s">
        <v>15</v>
      </c>
      <c r="R243" s="496" t="s">
        <v>16</v>
      </c>
      <c r="S243" s="496" t="s">
        <v>17</v>
      </c>
      <c r="T243" s="496" t="s">
        <v>23</v>
      </c>
      <c r="U243" s="496" t="s">
        <v>18</v>
      </c>
      <c r="V243" s="497" t="s">
        <v>13</v>
      </c>
      <c r="W243" s="497" t="s">
        <v>72</v>
      </c>
      <c r="X243" s="497"/>
      <c r="Y243" s="497" t="s">
        <v>19</v>
      </c>
      <c r="Z243" s="497" t="s">
        <v>20</v>
      </c>
      <c r="AA243" s="498" t="s">
        <v>21</v>
      </c>
      <c r="AB243" s="499" t="s">
        <v>22</v>
      </c>
      <c r="AC243" s="500" t="s">
        <v>20</v>
      </c>
      <c r="AD243" s="501" t="s">
        <v>21</v>
      </c>
    </row>
    <row r="244" spans="1:30">
      <c r="A244" s="578"/>
      <c r="B244" s="648"/>
      <c r="C244" s="502"/>
      <c r="D244" s="503"/>
      <c r="E244" s="503"/>
      <c r="F244" s="504"/>
      <c r="G244" s="504"/>
      <c r="H244" s="503"/>
      <c r="I244" s="502"/>
      <c r="J244" s="667"/>
      <c r="K244" s="503"/>
      <c r="L244" s="504"/>
      <c r="M244" s="504"/>
      <c r="N244" s="503"/>
      <c r="O244" s="505"/>
      <c r="P244" s="506"/>
      <c r="Q244" s="714"/>
      <c r="R244" s="506"/>
      <c r="S244" s="506"/>
      <c r="T244" s="506"/>
      <c r="U244" s="714"/>
      <c r="V244" s="507"/>
      <c r="W244" s="467"/>
      <c r="X244" s="667"/>
      <c r="Y244" s="468"/>
      <c r="Z244" s="468"/>
      <c r="AA244" s="405"/>
      <c r="AB244" s="508"/>
      <c r="AC244" s="508"/>
      <c r="AD244" s="406"/>
    </row>
    <row r="245" spans="1:30">
      <c r="A245" s="579"/>
      <c r="B245" s="721"/>
      <c r="C245" s="518"/>
      <c r="D245" s="324"/>
      <c r="E245" s="324"/>
      <c r="F245" s="337"/>
      <c r="G245" s="337"/>
      <c r="H245" s="324"/>
      <c r="I245" s="518"/>
      <c r="J245" s="679"/>
      <c r="K245" s="324"/>
      <c r="L245" s="337"/>
      <c r="M245" s="337"/>
      <c r="N245" s="324"/>
      <c r="O245" s="509"/>
      <c r="P245" s="86"/>
      <c r="Q245" s="714"/>
      <c r="R245" s="86"/>
      <c r="S245" s="86"/>
      <c r="T245" s="86"/>
      <c r="U245" s="86"/>
      <c r="V245" s="507"/>
      <c r="W245" s="467"/>
      <c r="X245" s="679"/>
      <c r="Y245" s="468"/>
      <c r="Z245" s="468"/>
      <c r="AA245" s="405"/>
      <c r="AB245" s="510"/>
      <c r="AC245" s="510"/>
      <c r="AD245" s="406"/>
    </row>
    <row r="246" spans="1:30">
      <c r="A246" s="579"/>
      <c r="B246" s="721"/>
      <c r="C246" s="518"/>
      <c r="D246" s="324"/>
      <c r="E246" s="324"/>
      <c r="F246" s="337"/>
      <c r="G246" s="337"/>
      <c r="H246" s="324"/>
      <c r="I246" s="518"/>
      <c r="J246" s="679"/>
      <c r="K246" s="679"/>
      <c r="L246" s="337"/>
      <c r="M246" s="337"/>
      <c r="N246" s="324"/>
      <c r="O246" s="509"/>
      <c r="P246" s="86"/>
      <c r="Q246" s="714"/>
      <c r="R246" s="86"/>
      <c r="S246" s="511"/>
      <c r="T246" s="86"/>
      <c r="U246" s="86"/>
      <c r="V246" s="507"/>
      <c r="W246" s="467"/>
      <c r="X246" s="679"/>
      <c r="Y246" s="468"/>
      <c r="Z246" s="661"/>
      <c r="AA246" s="405"/>
      <c r="AB246" s="510"/>
      <c r="AC246" s="510"/>
      <c r="AD246" s="406"/>
    </row>
    <row r="247" spans="1:30">
      <c r="A247" s="579"/>
      <c r="B247" s="721"/>
      <c r="C247" s="518"/>
      <c r="D247" s="324"/>
      <c r="E247" s="324"/>
      <c r="F247" s="325"/>
      <c r="G247" s="337"/>
      <c r="H247" s="324"/>
      <c r="I247" s="326"/>
      <c r="J247" s="337"/>
      <c r="K247" s="324"/>
      <c r="L247" s="337"/>
      <c r="M247" s="337"/>
      <c r="N247" s="324"/>
      <c r="O247" s="509"/>
      <c r="P247" s="728"/>
      <c r="Q247" s="714"/>
      <c r="R247" s="728"/>
      <c r="S247" s="728"/>
      <c r="T247" s="728"/>
      <c r="U247" s="86"/>
      <c r="V247" s="507"/>
      <c r="W247" s="467"/>
      <c r="X247" s="679"/>
      <c r="Y247" s="468"/>
      <c r="Z247" s="661"/>
      <c r="AA247" s="405"/>
      <c r="AB247" s="650"/>
      <c r="AC247" s="510"/>
      <c r="AD247" s="406"/>
    </row>
    <row r="248" spans="1:30">
      <c r="A248" s="579"/>
      <c r="B248" s="721"/>
      <c r="C248" s="518"/>
      <c r="D248" s="324"/>
      <c r="E248" s="512"/>
      <c r="F248" s="337"/>
      <c r="G248" s="337"/>
      <c r="H248" s="324"/>
      <c r="I248" s="513"/>
      <c r="J248" s="337"/>
      <c r="K248" s="337"/>
      <c r="L248" s="337"/>
      <c r="M248" s="337"/>
      <c r="N248" s="324"/>
      <c r="O248" s="509"/>
      <c r="P248" s="728"/>
      <c r="Q248" s="714"/>
      <c r="R248" s="728"/>
      <c r="S248" s="728"/>
      <c r="T248" s="728"/>
      <c r="U248" s="86"/>
      <c r="V248" s="507"/>
      <c r="W248" s="467"/>
      <c r="X248" s="679"/>
      <c r="Y248" s="468"/>
      <c r="Z248" s="661"/>
      <c r="AA248" s="406"/>
      <c r="AB248" s="510"/>
      <c r="AC248" s="510"/>
      <c r="AD248" s="406"/>
    </row>
    <row r="249" spans="1:30">
      <c r="A249" s="579"/>
      <c r="B249" s="324"/>
      <c r="C249" s="514"/>
      <c r="D249" s="515"/>
      <c r="E249" s="512"/>
      <c r="F249" s="337"/>
      <c r="G249" s="337"/>
      <c r="H249" s="337"/>
      <c r="I249" s="513"/>
      <c r="J249" s="337"/>
      <c r="K249" s="337"/>
      <c r="L249" s="337"/>
      <c r="M249" s="337"/>
      <c r="N249" s="324"/>
      <c r="O249" s="509"/>
      <c r="P249" s="728"/>
      <c r="Q249" s="516"/>
      <c r="R249" s="728"/>
      <c r="S249" s="728"/>
      <c r="T249" s="728"/>
      <c r="U249" s="86"/>
      <c r="V249" s="507"/>
      <c r="W249" s="467"/>
      <c r="X249" s="679"/>
      <c r="Y249" s="468"/>
      <c r="Z249" s="688"/>
      <c r="AA249" s="406"/>
      <c r="AB249" s="510"/>
      <c r="AC249" s="510"/>
      <c r="AD249" s="406"/>
    </row>
    <row r="250" spans="1:30">
      <c r="A250" s="1302" t="s">
        <v>517</v>
      </c>
      <c r="B250" s="1302"/>
      <c r="C250" s="1302"/>
      <c r="D250" s="1302"/>
      <c r="E250" s="1302"/>
      <c r="F250" s="1302"/>
      <c r="G250" s="1302"/>
      <c r="H250" s="1302"/>
      <c r="I250" s="1302"/>
      <c r="J250" s="1302"/>
      <c r="K250" s="1302"/>
      <c r="L250" s="1302"/>
      <c r="M250" s="1302"/>
      <c r="N250" s="1302"/>
      <c r="O250" s="1302"/>
      <c r="P250" s="728">
        <f>SUM(P244:P249)</f>
        <v>0</v>
      </c>
      <c r="Q250" s="728">
        <f t="shared" ref="Q250:U250" si="49">SUM(Q244:Q249)</f>
        <v>0</v>
      </c>
      <c r="R250" s="728">
        <f t="shared" si="49"/>
        <v>0</v>
      </c>
      <c r="S250" s="728">
        <f t="shared" si="49"/>
        <v>0</v>
      </c>
      <c r="T250" s="728">
        <f t="shared" si="49"/>
        <v>0</v>
      </c>
      <c r="U250" s="728">
        <f t="shared" si="49"/>
        <v>0</v>
      </c>
      <c r="V250" s="728"/>
      <c r="W250" s="728"/>
      <c r="X250" s="728"/>
      <c r="Y250" s="728">
        <f t="shared" ref="Y250" si="50">SUM(Y244:Y249)</f>
        <v>0</v>
      </c>
      <c r="Z250" s="728">
        <f t="shared" ref="Z250" si="51">SUM(Z244:Z249)</f>
        <v>0</v>
      </c>
      <c r="AA250" s="155"/>
      <c r="AB250" s="650"/>
      <c r="AC250" s="518"/>
      <c r="AD250" s="56"/>
    </row>
    <row r="251" spans="1:30">
      <c r="A251" s="35"/>
      <c r="B251" s="35"/>
      <c r="C251" s="35"/>
      <c r="D251" s="35"/>
      <c r="E251" s="35"/>
      <c r="F251" s="35"/>
      <c r="G251" s="35"/>
      <c r="H251" s="35"/>
      <c r="I251" s="35"/>
      <c r="J251" s="35"/>
      <c r="K251" s="35"/>
      <c r="L251" s="35"/>
      <c r="M251" s="35"/>
      <c r="N251" s="35"/>
      <c r="O251" s="35"/>
      <c r="P251" s="54"/>
      <c r="Q251" s="54"/>
      <c r="R251" s="54"/>
      <c r="S251" s="54"/>
      <c r="T251" s="54"/>
      <c r="U251" s="54"/>
      <c r="V251" s="54"/>
      <c r="W251" s="54"/>
      <c r="X251" s="54"/>
      <c r="Y251" s="54"/>
      <c r="Z251" s="54"/>
      <c r="AA251" s="340"/>
      <c r="AB251" s="35"/>
      <c r="AC251" s="23"/>
      <c r="AD251" s="26"/>
    </row>
    <row r="252" spans="1:30" ht="12.75">
      <c r="A252" s="524" t="s">
        <v>460</v>
      </c>
      <c r="B252" s="524"/>
      <c r="C252" s="524"/>
      <c r="D252" s="524"/>
      <c r="E252" s="525"/>
      <c r="F252" s="677"/>
      <c r="G252" s="677"/>
      <c r="H252" s="677"/>
      <c r="I252" s="1348"/>
      <c r="J252" s="1348"/>
      <c r="K252" s="1348"/>
      <c r="L252" s="1348"/>
      <c r="M252" s="1348"/>
      <c r="N252" s="1348"/>
      <c r="O252" s="1348"/>
      <c r="P252" s="1348"/>
      <c r="Q252" s="1348"/>
      <c r="R252" s="1348"/>
      <c r="S252" s="1335"/>
      <c r="T252" s="1335"/>
      <c r="U252" s="1335"/>
      <c r="V252" s="527"/>
      <c r="W252" s="527"/>
      <c r="X252" s="528"/>
      <c r="Y252" s="529"/>
      <c r="Z252" s="529"/>
      <c r="AA252" s="530"/>
      <c r="AB252" s="531"/>
      <c r="AC252" s="531"/>
      <c r="AD252" s="532"/>
    </row>
    <row r="253" spans="1:30" ht="12.75">
      <c r="A253" s="526" t="s">
        <v>461</v>
      </c>
      <c r="B253" s="525"/>
      <c r="C253" s="525"/>
      <c r="D253" s="525"/>
      <c r="E253" s="525"/>
      <c r="F253" s="677"/>
      <c r="G253" s="677"/>
      <c r="H253" s="677"/>
      <c r="I253" s="533"/>
      <c r="J253" s="677"/>
      <c r="K253" s="677"/>
      <c r="L253" s="677"/>
      <c r="M253" s="677"/>
      <c r="N253" s="677"/>
      <c r="O253" s="677"/>
      <c r="P253" s="534"/>
      <c r="Q253" s="535"/>
      <c r="R253" s="534"/>
      <c r="S253" s="534"/>
      <c r="T253" s="534"/>
      <c r="U253" s="678"/>
      <c r="V253" s="527"/>
      <c r="W253" s="527"/>
      <c r="X253" s="536"/>
      <c r="Y253" s="537"/>
      <c r="Z253" s="537"/>
      <c r="AA253" s="538"/>
      <c r="AB253" s="539"/>
      <c r="AC253" s="539"/>
      <c r="AD253" s="532"/>
    </row>
    <row r="254" spans="1:30">
      <c r="A254" s="540"/>
      <c r="B254" s="31"/>
      <c r="C254" s="31"/>
      <c r="D254" s="31"/>
      <c r="E254" s="31"/>
      <c r="F254" s="540"/>
      <c r="G254" s="540"/>
      <c r="H254" s="540"/>
      <c r="I254" s="541"/>
      <c r="J254" s="540"/>
      <c r="K254" s="540"/>
      <c r="L254" s="540"/>
      <c r="M254" s="540"/>
      <c r="N254" s="540"/>
      <c r="O254" s="540"/>
      <c r="P254" s="21"/>
      <c r="R254" s="21"/>
      <c r="S254" s="21"/>
      <c r="T254" s="21"/>
      <c r="U254" s="542"/>
      <c r="V254" s="543"/>
      <c r="W254" s="543"/>
      <c r="Y254" s="1254" t="s">
        <v>0</v>
      </c>
      <c r="Z254" s="1254"/>
      <c r="AA254" s="1254"/>
      <c r="AB254" s="1254"/>
      <c r="AC254" s="1254"/>
      <c r="AD254" s="1254"/>
    </row>
    <row r="255" spans="1:30">
      <c r="A255" s="1270" t="s">
        <v>1</v>
      </c>
      <c r="B255" s="1270" t="s">
        <v>32</v>
      </c>
      <c r="C255" s="1271" t="s">
        <v>2</v>
      </c>
      <c r="D255" s="653"/>
      <c r="E255" s="1270" t="s">
        <v>3</v>
      </c>
      <c r="F255" s="1270"/>
      <c r="G255" s="1270"/>
      <c r="H255" s="1270" t="s">
        <v>4</v>
      </c>
      <c r="I255" s="1336" t="s">
        <v>2</v>
      </c>
      <c r="J255" s="1270" t="s">
        <v>5</v>
      </c>
      <c r="K255" s="1270" t="s">
        <v>6</v>
      </c>
      <c r="L255" s="1270"/>
      <c r="M255" s="1270"/>
      <c r="N255" s="1108" t="s">
        <v>462</v>
      </c>
      <c r="O255" s="1110"/>
      <c r="P255" s="1308" t="s">
        <v>7</v>
      </c>
      <c r="Q255" s="1308"/>
      <c r="R255" s="1308"/>
      <c r="S255" s="1308"/>
      <c r="T255" s="1308"/>
      <c r="U255" s="125"/>
      <c r="V255" s="1337" t="s">
        <v>8</v>
      </c>
      <c r="W255" s="1338"/>
      <c r="X255" s="414"/>
      <c r="Y255" s="1339" t="s">
        <v>10</v>
      </c>
      <c r="Z255" s="1340"/>
      <c r="AA255" s="1341"/>
      <c r="AB255" s="1339" t="s">
        <v>11</v>
      </c>
      <c r="AC255" s="1340"/>
      <c r="AD255" s="1341"/>
    </row>
    <row r="256" spans="1:30" ht="36">
      <c r="A256" s="1270"/>
      <c r="B256" s="1270"/>
      <c r="C256" s="1271"/>
      <c r="D256" s="653" t="s">
        <v>12</v>
      </c>
      <c r="E256" s="653" t="s">
        <v>13</v>
      </c>
      <c r="F256" s="653" t="s">
        <v>549</v>
      </c>
      <c r="G256" s="653" t="s">
        <v>529</v>
      </c>
      <c r="H256" s="1270"/>
      <c r="I256" s="1336"/>
      <c r="J256" s="1270"/>
      <c r="K256" s="653" t="s">
        <v>13</v>
      </c>
      <c r="L256" s="653" t="s">
        <v>549</v>
      </c>
      <c r="M256" s="653" t="s">
        <v>529</v>
      </c>
      <c r="N256" s="653" t="s">
        <v>76</v>
      </c>
      <c r="O256" s="653" t="s">
        <v>132</v>
      </c>
      <c r="P256" s="654" t="s">
        <v>14</v>
      </c>
      <c r="Q256" s="693" t="s">
        <v>15</v>
      </c>
      <c r="R256" s="654" t="s">
        <v>16</v>
      </c>
      <c r="S256" s="654" t="s">
        <v>17</v>
      </c>
      <c r="T256" s="654" t="s">
        <v>23</v>
      </c>
      <c r="U256" s="544" t="s">
        <v>18</v>
      </c>
      <c r="V256" s="686" t="s">
        <v>13</v>
      </c>
      <c r="W256" s="686" t="s">
        <v>72</v>
      </c>
      <c r="X256" s="544" t="s">
        <v>9</v>
      </c>
      <c r="Y256" s="545" t="s">
        <v>19</v>
      </c>
      <c r="Z256" s="545" t="s">
        <v>20</v>
      </c>
      <c r="AA256" s="546" t="s">
        <v>21</v>
      </c>
      <c r="AB256" s="656" t="s">
        <v>22</v>
      </c>
      <c r="AC256" s="656" t="s">
        <v>20</v>
      </c>
      <c r="AD256" s="546" t="s">
        <v>21</v>
      </c>
    </row>
    <row r="257" spans="1:30" ht="36">
      <c r="A257" s="1371">
        <v>87</v>
      </c>
      <c r="B257" s="1342" t="s">
        <v>463</v>
      </c>
      <c r="C257" s="1344">
        <v>0.7</v>
      </c>
      <c r="D257" s="1342" t="s">
        <v>464</v>
      </c>
      <c r="E257" s="1342" t="s">
        <v>465</v>
      </c>
      <c r="F257" s="1373">
        <v>0</v>
      </c>
      <c r="G257" s="1373">
        <v>69</v>
      </c>
      <c r="H257" s="679" t="s">
        <v>466</v>
      </c>
      <c r="I257" s="111">
        <v>1</v>
      </c>
      <c r="J257" s="679" t="s">
        <v>467</v>
      </c>
      <c r="K257" s="679" t="s">
        <v>468</v>
      </c>
      <c r="L257" s="650">
        <v>0</v>
      </c>
      <c r="M257" s="650">
        <v>69</v>
      </c>
      <c r="N257" s="650"/>
      <c r="O257" s="650"/>
      <c r="P257" s="414">
        <v>200000</v>
      </c>
      <c r="Q257" s="728">
        <v>230000</v>
      </c>
      <c r="R257" s="414">
        <v>0</v>
      </c>
      <c r="S257" s="414">
        <v>0</v>
      </c>
      <c r="T257" s="414"/>
      <c r="U257" s="414"/>
      <c r="V257" s="688" t="s">
        <v>806</v>
      </c>
      <c r="W257" s="688"/>
      <c r="X257" s="688" t="s">
        <v>469</v>
      </c>
      <c r="Y257" s="728">
        <f t="shared" ref="Y257:Y258" si="52">SUM(Q257:V257)</f>
        <v>230000</v>
      </c>
      <c r="Z257" s="728"/>
      <c r="AA257" s="111"/>
      <c r="AB257" s="377"/>
      <c r="AC257" s="377"/>
      <c r="AD257" s="111"/>
    </row>
    <row r="258" spans="1:30" ht="96">
      <c r="A258" s="1372"/>
      <c r="B258" s="1343"/>
      <c r="C258" s="1345"/>
      <c r="D258" s="1343"/>
      <c r="E258" s="1343"/>
      <c r="F258" s="1374"/>
      <c r="G258" s="1374"/>
      <c r="H258" s="679" t="s">
        <v>470</v>
      </c>
      <c r="I258" s="111">
        <v>0.7</v>
      </c>
      <c r="J258" s="679" t="s">
        <v>471</v>
      </c>
      <c r="K258" s="679" t="s">
        <v>472</v>
      </c>
      <c r="L258" s="650">
        <v>0</v>
      </c>
      <c r="M258" s="650">
        <v>69</v>
      </c>
      <c r="N258" s="650"/>
      <c r="O258" s="650"/>
      <c r="P258" s="414">
        <v>0</v>
      </c>
      <c r="Q258" s="728">
        <v>0</v>
      </c>
      <c r="R258" s="414">
        <v>0</v>
      </c>
      <c r="S258" s="414">
        <v>0</v>
      </c>
      <c r="T258" s="414"/>
      <c r="U258" s="414"/>
      <c r="V258" s="688" t="s">
        <v>806</v>
      </c>
      <c r="W258" s="688"/>
      <c r="X258" s="688" t="s">
        <v>473</v>
      </c>
      <c r="Y258" s="728">
        <f t="shared" si="52"/>
        <v>0</v>
      </c>
      <c r="Z258" s="728"/>
      <c r="AA258" s="111"/>
      <c r="AB258" s="377"/>
      <c r="AC258" s="377"/>
      <c r="AD258" s="111"/>
    </row>
    <row r="259" spans="1:30" ht="36">
      <c r="A259" s="1251" t="s">
        <v>807</v>
      </c>
      <c r="B259" s="1342" t="s">
        <v>474</v>
      </c>
      <c r="C259" s="1344">
        <v>1</v>
      </c>
      <c r="D259" s="1342" t="s">
        <v>475</v>
      </c>
      <c r="E259" s="1342" t="s">
        <v>465</v>
      </c>
      <c r="F259" s="1342">
        <v>0</v>
      </c>
      <c r="G259" s="1342">
        <v>26</v>
      </c>
      <c r="H259" s="692" t="s">
        <v>476</v>
      </c>
      <c r="I259" s="720">
        <v>1</v>
      </c>
      <c r="J259" s="679" t="s">
        <v>477</v>
      </c>
      <c r="K259" s="679" t="s">
        <v>478</v>
      </c>
      <c r="L259" s="3">
        <v>0</v>
      </c>
      <c r="M259" s="731">
        <v>26</v>
      </c>
      <c r="N259" s="650"/>
      <c r="O259" s="650"/>
      <c r="P259" s="688">
        <v>100</v>
      </c>
      <c r="Q259" s="732"/>
      <c r="R259" s="688">
        <v>0</v>
      </c>
      <c r="S259" s="688">
        <v>0</v>
      </c>
      <c r="T259" s="414"/>
      <c r="U259" s="688"/>
      <c r="V259" s="688" t="s">
        <v>806</v>
      </c>
      <c r="W259" s="161"/>
      <c r="X259" s="728"/>
      <c r="Y259" s="732">
        <f>SUM(P259:U259)</f>
        <v>100</v>
      </c>
      <c r="Z259" s="111" t="e">
        <f t="shared" ref="Z259" si="53">Y259/X259</f>
        <v>#DIV/0!</v>
      </c>
      <c r="AA259" s="731"/>
      <c r="AB259" s="377"/>
      <c r="AC259" s="377"/>
      <c r="AD259" s="111"/>
    </row>
    <row r="260" spans="1:30" ht="36">
      <c r="A260" s="1253"/>
      <c r="B260" s="1343"/>
      <c r="C260" s="1345"/>
      <c r="D260" s="1343"/>
      <c r="E260" s="1343"/>
      <c r="F260" s="1343"/>
      <c r="G260" s="1343"/>
      <c r="H260" s="692" t="s">
        <v>470</v>
      </c>
      <c r="I260" s="720">
        <v>0.7</v>
      </c>
      <c r="J260" s="679" t="s">
        <v>479</v>
      </c>
      <c r="K260" s="679" t="s">
        <v>472</v>
      </c>
      <c r="L260" s="3">
        <v>0</v>
      </c>
      <c r="M260" s="731">
        <v>26</v>
      </c>
      <c r="N260" s="650"/>
      <c r="O260" s="650"/>
      <c r="P260" s="688">
        <v>0</v>
      </c>
      <c r="Q260" s="732">
        <v>0</v>
      </c>
      <c r="R260" s="688">
        <v>0</v>
      </c>
      <c r="S260" s="688">
        <v>0</v>
      </c>
      <c r="T260" s="414"/>
      <c r="U260" s="688"/>
      <c r="V260" s="688" t="s">
        <v>806</v>
      </c>
      <c r="W260" s="161"/>
      <c r="X260" s="728"/>
      <c r="Y260" s="732">
        <f>SUM(P260:U260)</f>
        <v>0</v>
      </c>
      <c r="Z260" s="111"/>
      <c r="AA260" s="731"/>
      <c r="AB260" s="377"/>
      <c r="AC260" s="377"/>
      <c r="AD260" s="111"/>
    </row>
    <row r="261" spans="1:30" ht="60">
      <c r="A261" s="725">
        <v>180</v>
      </c>
      <c r="B261" s="679" t="s">
        <v>480</v>
      </c>
      <c r="C261" s="518"/>
      <c r="D261" s="679" t="s">
        <v>481</v>
      </c>
      <c r="E261" s="679" t="s">
        <v>472</v>
      </c>
      <c r="F261" s="650">
        <v>44</v>
      </c>
      <c r="G261" s="650">
        <v>63</v>
      </c>
      <c r="H261" s="679" t="s">
        <v>470</v>
      </c>
      <c r="I261" s="111">
        <v>1</v>
      </c>
      <c r="J261" s="679" t="s">
        <v>482</v>
      </c>
      <c r="K261" s="679" t="s">
        <v>472</v>
      </c>
      <c r="L261" s="650">
        <v>44</v>
      </c>
      <c r="M261" s="650">
        <v>63</v>
      </c>
      <c r="N261" s="650"/>
      <c r="O261" s="650"/>
      <c r="P261" s="414"/>
      <c r="Q261" s="728"/>
      <c r="R261" s="414"/>
      <c r="S261" s="414"/>
      <c r="T261" s="414"/>
      <c r="U261" s="414"/>
      <c r="V261" s="688" t="s">
        <v>806</v>
      </c>
      <c r="W261" s="721"/>
      <c r="X261" s="688"/>
      <c r="Y261" s="728"/>
      <c r="Z261" s="728"/>
      <c r="AA261" s="111"/>
      <c r="AB261" s="377"/>
      <c r="AC261" s="377"/>
      <c r="AD261" s="111"/>
    </row>
    <row r="262" spans="1:30" ht="36">
      <c r="A262" s="697"/>
      <c r="B262" s="679" t="s">
        <v>489</v>
      </c>
      <c r="C262" s="643"/>
      <c r="D262" s="723" t="s">
        <v>490</v>
      </c>
      <c r="E262" s="723" t="s">
        <v>486</v>
      </c>
      <c r="F262" s="731">
        <v>0</v>
      </c>
      <c r="G262" s="731">
        <v>100</v>
      </c>
      <c r="H262" s="679" t="s">
        <v>487</v>
      </c>
      <c r="I262" s="37">
        <v>1</v>
      </c>
      <c r="J262" s="679" t="s">
        <v>491</v>
      </c>
      <c r="K262" s="2" t="s">
        <v>488</v>
      </c>
      <c r="L262" s="2">
        <v>0</v>
      </c>
      <c r="M262" s="2">
        <v>100</v>
      </c>
      <c r="N262" s="650"/>
      <c r="O262" s="650"/>
      <c r="P262" s="688"/>
      <c r="Q262" s="732">
        <v>4240.9129999999996</v>
      </c>
      <c r="R262" s="414"/>
      <c r="S262" s="414"/>
      <c r="T262" s="414"/>
      <c r="U262" s="414"/>
      <c r="V262" s="688" t="s">
        <v>806</v>
      </c>
      <c r="W262" s="721"/>
      <c r="X262" s="688"/>
      <c r="Y262" s="728">
        <f>SUM(P262:U262)</f>
        <v>4240.9129999999996</v>
      </c>
      <c r="Z262" s="728"/>
      <c r="AA262" s="111"/>
      <c r="AB262" s="377"/>
      <c r="AC262" s="377"/>
      <c r="AD262" s="111"/>
    </row>
    <row r="263" spans="1:30">
      <c r="A263" s="749"/>
      <c r="B263" s="2"/>
      <c r="C263" s="191"/>
      <c r="D263" s="2"/>
      <c r="E263" s="2"/>
      <c r="F263" s="202"/>
      <c r="G263" s="202"/>
      <c r="H263" s="679"/>
      <c r="I263" s="111"/>
      <c r="J263" s="679"/>
      <c r="K263" s="679"/>
      <c r="L263" s="650"/>
      <c r="M263" s="650"/>
      <c r="N263" s="650"/>
      <c r="O263" s="650"/>
      <c r="P263" s="414"/>
      <c r="Q263" s="728"/>
      <c r="R263" s="414"/>
      <c r="S263" s="414"/>
      <c r="T263" s="414"/>
      <c r="U263" s="414"/>
      <c r="V263" s="688"/>
      <c r="W263" s="721"/>
      <c r="X263" s="688"/>
      <c r="Y263" s="728"/>
      <c r="Z263" s="728"/>
      <c r="AA263" s="111"/>
      <c r="AB263" s="377"/>
      <c r="AC263" s="377"/>
      <c r="AD263" s="111"/>
    </row>
    <row r="264" spans="1:30">
      <c r="A264" s="697"/>
      <c r="B264" s="721"/>
      <c r="C264" s="643"/>
      <c r="D264" s="721"/>
      <c r="E264" s="721"/>
      <c r="F264" s="731"/>
      <c r="G264" s="731"/>
      <c r="H264" s="679"/>
      <c r="I264" s="37"/>
      <c r="J264" s="722"/>
      <c r="K264" s="723"/>
      <c r="L264" s="679"/>
      <c r="M264" s="679"/>
      <c r="N264" s="679"/>
      <c r="O264" s="679"/>
      <c r="P264" s="688"/>
      <c r="Q264" s="732"/>
      <c r="R264" s="688"/>
      <c r="S264" s="688"/>
      <c r="T264" s="414"/>
      <c r="U264" s="688"/>
      <c r="V264" s="688"/>
      <c r="W264" s="721"/>
      <c r="X264" s="688"/>
      <c r="Y264" s="728"/>
      <c r="Z264" s="732"/>
      <c r="AA264" s="111"/>
      <c r="AB264" s="679"/>
      <c r="AC264" s="679"/>
      <c r="AD264" s="720"/>
    </row>
    <row r="265" spans="1:30">
      <c r="A265" s="1302" t="s">
        <v>483</v>
      </c>
      <c r="B265" s="1302"/>
      <c r="C265" s="1302"/>
      <c r="D265" s="1302"/>
      <c r="E265" s="1302"/>
      <c r="F265" s="1302"/>
      <c r="G265" s="1302"/>
      <c r="H265" s="1302"/>
      <c r="I265" s="1302"/>
      <c r="J265" s="1302"/>
      <c r="K265" s="1302"/>
      <c r="L265" s="1302"/>
      <c r="M265" s="1302"/>
      <c r="N265" s="650"/>
      <c r="O265" s="650"/>
      <c r="P265" s="414">
        <f t="shared" ref="P265:U265" si="54">SUM(P257:P264)</f>
        <v>200100</v>
      </c>
      <c r="Q265" s="414">
        <f t="shared" si="54"/>
        <v>234240.913</v>
      </c>
      <c r="R265" s="414">
        <f t="shared" si="54"/>
        <v>0</v>
      </c>
      <c r="S265" s="414">
        <f t="shared" si="54"/>
        <v>0</v>
      </c>
      <c r="T265" s="414">
        <f t="shared" si="54"/>
        <v>0</v>
      </c>
      <c r="U265" s="414">
        <f t="shared" si="54"/>
        <v>0</v>
      </c>
      <c r="V265" s="414"/>
      <c r="W265" s="414"/>
      <c r="X265" s="414"/>
      <c r="Y265" s="414">
        <f>SUM(Y257:Y264)</f>
        <v>234340.913</v>
      </c>
      <c r="Z265" s="414" t="e">
        <f>SUM(Z257:Z264)</f>
        <v>#DIV/0!</v>
      </c>
      <c r="AA265" s="56"/>
      <c r="AB265" s="518"/>
      <c r="AC265" s="518"/>
      <c r="AD265" s="56"/>
    </row>
    <row r="266" spans="1:30">
      <c r="A266" s="378"/>
      <c r="C266" s="20"/>
      <c r="P266" s="21"/>
      <c r="R266" s="21"/>
      <c r="S266" s="21"/>
      <c r="T266" s="21"/>
      <c r="U266" s="33"/>
      <c r="AB266" s="20"/>
    </row>
    <row r="267" spans="1:30" ht="12.75">
      <c r="A267" s="1363" t="s">
        <v>484</v>
      </c>
      <c r="B267" s="1363"/>
      <c r="C267" s="1363"/>
      <c r="D267" s="1363"/>
      <c r="E267" s="1363"/>
      <c r="F267" s="547"/>
      <c r="G267" s="547"/>
      <c r="H267" s="548"/>
      <c r="I267" s="549"/>
      <c r="J267" s="539"/>
      <c r="K267" s="548"/>
      <c r="L267" s="548"/>
      <c r="M267" s="548"/>
      <c r="N267" s="548"/>
      <c r="O267" s="548"/>
      <c r="P267" s="536"/>
      <c r="Q267" s="537"/>
      <c r="R267" s="536"/>
      <c r="S267" s="536"/>
      <c r="T267" s="536"/>
      <c r="U267" s="536"/>
      <c r="V267" s="550"/>
      <c r="W267" s="550"/>
      <c r="X267" s="550"/>
      <c r="Y267" s="537"/>
      <c r="Z267" s="537"/>
      <c r="AA267" s="538"/>
      <c r="AB267" s="539"/>
      <c r="AC267" s="539"/>
      <c r="AD267" s="538"/>
    </row>
    <row r="268" spans="1:30" ht="12.75">
      <c r="A268" s="1360" t="s">
        <v>485</v>
      </c>
      <c r="B268" s="1360"/>
      <c r="C268" s="1360"/>
      <c r="D268" s="1360"/>
      <c r="E268" s="1360"/>
      <c r="F268" s="547"/>
      <c r="G268" s="547"/>
      <c r="H268" s="548"/>
      <c r="I268" s="549"/>
      <c r="J268" s="539"/>
      <c r="K268" s="548"/>
      <c r="L268" s="548"/>
      <c r="M268" s="548"/>
      <c r="N268" s="548"/>
      <c r="O268" s="548"/>
      <c r="P268" s="536"/>
      <c r="Q268" s="537"/>
      <c r="R268" s="536"/>
      <c r="S268" s="536"/>
      <c r="T268" s="536"/>
      <c r="U268" s="536"/>
      <c r="V268" s="550"/>
      <c r="W268" s="550"/>
      <c r="X268" s="550"/>
      <c r="Y268" s="537"/>
      <c r="Z268" s="537"/>
      <c r="AA268" s="538"/>
      <c r="AB268" s="539"/>
      <c r="AC268" s="539"/>
      <c r="AD268" s="538"/>
    </row>
    <row r="269" spans="1:30">
      <c r="A269" s="1351"/>
      <c r="B269" s="1352"/>
      <c r="C269" s="1352"/>
      <c r="D269" s="1352"/>
      <c r="E269" s="1352"/>
      <c r="F269" s="1352"/>
      <c r="G269" s="1352"/>
      <c r="H269" s="1352"/>
      <c r="I269" s="1352"/>
      <c r="J269" s="1352"/>
      <c r="K269" s="1352"/>
      <c r="L269" s="1352"/>
      <c r="M269" s="1352"/>
      <c r="N269" s="1352"/>
      <c r="O269" s="1352"/>
      <c r="P269" s="1352"/>
      <c r="Q269" s="1352"/>
      <c r="R269" s="1352"/>
      <c r="S269" s="1352"/>
      <c r="T269" s="1352"/>
      <c r="U269" s="1352"/>
      <c r="V269" s="1353"/>
      <c r="W269" s="657"/>
      <c r="X269" s="551"/>
      <c r="Y269" s="1354" t="s">
        <v>0</v>
      </c>
      <c r="Z269" s="1354"/>
      <c r="AA269" s="1354"/>
      <c r="AB269" s="1354"/>
      <c r="AC269" s="1354"/>
      <c r="AD269" s="1354"/>
    </row>
    <row r="270" spans="1:30">
      <c r="A270" s="1355" t="s">
        <v>1</v>
      </c>
      <c r="B270" s="1355" t="s">
        <v>32</v>
      </c>
      <c r="C270" s="1356" t="s">
        <v>2</v>
      </c>
      <c r="D270" s="658"/>
      <c r="E270" s="1355" t="s">
        <v>3</v>
      </c>
      <c r="F270" s="1355"/>
      <c r="G270" s="1355"/>
      <c r="H270" s="1355" t="s">
        <v>4</v>
      </c>
      <c r="I270" s="1355" t="s">
        <v>2</v>
      </c>
      <c r="J270" s="1355" t="s">
        <v>5</v>
      </c>
      <c r="K270" s="1355" t="s">
        <v>6</v>
      </c>
      <c r="L270" s="1355"/>
      <c r="M270" s="1355"/>
      <c r="N270" s="1108" t="s">
        <v>462</v>
      </c>
      <c r="O270" s="1110"/>
      <c r="P270" s="1357" t="s">
        <v>7</v>
      </c>
      <c r="Q270" s="1357"/>
      <c r="R270" s="1357"/>
      <c r="S270" s="1357"/>
      <c r="T270" s="1357"/>
      <c r="U270" s="1357"/>
      <c r="V270" s="1357" t="s">
        <v>8</v>
      </c>
      <c r="W270" s="659"/>
      <c r="X270" s="1357" t="s">
        <v>9</v>
      </c>
      <c r="Y270" s="1117" t="s">
        <v>10</v>
      </c>
      <c r="Z270" s="1117"/>
      <c r="AA270" s="1117"/>
      <c r="AB270" s="1117" t="s">
        <v>11</v>
      </c>
      <c r="AC270" s="1117"/>
      <c r="AD270" s="1117"/>
    </row>
    <row r="271" spans="1:30" ht="36">
      <c r="A271" s="1355"/>
      <c r="B271" s="1355"/>
      <c r="C271" s="1356"/>
      <c r="D271" s="658" t="s">
        <v>12</v>
      </c>
      <c r="E271" s="658" t="s">
        <v>13</v>
      </c>
      <c r="F271" s="658" t="s">
        <v>549</v>
      </c>
      <c r="G271" s="658" t="s">
        <v>529</v>
      </c>
      <c r="H271" s="1355"/>
      <c r="I271" s="1355"/>
      <c r="J271" s="1355"/>
      <c r="K271" s="658" t="s">
        <v>13</v>
      </c>
      <c r="L271" s="658" t="s">
        <v>549</v>
      </c>
      <c r="M271" s="658" t="s">
        <v>529</v>
      </c>
      <c r="N271" s="653" t="s">
        <v>76</v>
      </c>
      <c r="O271" s="653" t="s">
        <v>132</v>
      </c>
      <c r="P271" s="659" t="s">
        <v>14</v>
      </c>
      <c r="Q271" s="552" t="s">
        <v>15</v>
      </c>
      <c r="R271" s="659" t="s">
        <v>16</v>
      </c>
      <c r="S271" s="659" t="s">
        <v>17</v>
      </c>
      <c r="T271" s="659" t="s">
        <v>23</v>
      </c>
      <c r="U271" s="659" t="s">
        <v>18</v>
      </c>
      <c r="V271" s="1357"/>
      <c r="W271" s="659"/>
      <c r="X271" s="1357"/>
      <c r="Y271" s="642" t="s">
        <v>19</v>
      </c>
      <c r="Z271" s="642" t="s">
        <v>20</v>
      </c>
      <c r="AA271" s="462" t="s">
        <v>21</v>
      </c>
      <c r="AB271" s="641" t="s">
        <v>22</v>
      </c>
      <c r="AC271" s="641" t="s">
        <v>20</v>
      </c>
      <c r="AD271" s="462" t="s">
        <v>21</v>
      </c>
    </row>
    <row r="272" spans="1:30">
      <c r="A272" s="586"/>
      <c r="B272" s="679"/>
      <c r="C272" s="643"/>
      <c r="D272" s="723"/>
      <c r="E272" s="723"/>
      <c r="F272" s="731"/>
      <c r="G272" s="731"/>
      <c r="H272" s="679"/>
      <c r="I272" s="37"/>
      <c r="J272" s="679"/>
      <c r="K272" s="2"/>
      <c r="L272" s="2"/>
      <c r="M272" s="2"/>
      <c r="N272" s="679"/>
      <c r="O272" s="2"/>
      <c r="P272" s="688"/>
      <c r="Q272" s="732"/>
      <c r="R272" s="688"/>
      <c r="S272" s="688"/>
      <c r="T272" s="688"/>
      <c r="U272" s="688"/>
      <c r="V272" s="688"/>
      <c r="W272" s="721"/>
      <c r="X272" s="161"/>
      <c r="Y272" s="732"/>
      <c r="Z272" s="732"/>
      <c r="AA272" s="720"/>
      <c r="AB272" s="731"/>
      <c r="AC272" s="679"/>
      <c r="AD272" s="720"/>
    </row>
    <row r="273" spans="1:30">
      <c r="A273" s="586"/>
      <c r="B273" s="679"/>
      <c r="C273" s="643"/>
      <c r="D273" s="723"/>
      <c r="E273" s="723"/>
      <c r="F273" s="731"/>
      <c r="G273" s="731"/>
      <c r="H273" s="679"/>
      <c r="I273" s="37"/>
      <c r="J273" s="679"/>
      <c r="K273" s="2"/>
      <c r="L273" s="2"/>
      <c r="M273" s="2"/>
      <c r="N273" s="679"/>
      <c r="O273" s="2"/>
      <c r="P273" s="688"/>
      <c r="Q273" s="732"/>
      <c r="R273" s="688"/>
      <c r="S273" s="688"/>
      <c r="T273" s="688"/>
      <c r="U273" s="688"/>
      <c r="V273" s="688"/>
      <c r="W273" s="721"/>
      <c r="X273" s="161"/>
      <c r="Y273" s="732"/>
      <c r="Z273" s="732"/>
      <c r="AA273" s="720"/>
      <c r="AB273" s="731"/>
      <c r="AC273" s="679"/>
      <c r="AD273" s="720"/>
    </row>
    <row r="274" spans="1:30">
      <c r="A274" s="586"/>
      <c r="B274" s="721"/>
      <c r="C274" s="643"/>
      <c r="D274" s="721"/>
      <c r="E274" s="722"/>
      <c r="F274" s="731"/>
      <c r="G274" s="731"/>
      <c r="H274" s="679"/>
      <c r="I274" s="37"/>
      <c r="J274" s="722"/>
      <c r="K274" s="723"/>
      <c r="L274" s="679"/>
      <c r="M274" s="679"/>
      <c r="N274" s="679"/>
      <c r="O274" s="679"/>
      <c r="P274" s="688"/>
      <c r="Q274" s="732"/>
      <c r="R274" s="688"/>
      <c r="S274" s="688"/>
      <c r="T274" s="688"/>
      <c r="U274" s="688"/>
      <c r="V274" s="688"/>
      <c r="W274" s="721"/>
      <c r="X274" s="688"/>
      <c r="Y274" s="732"/>
      <c r="Z274" s="732"/>
      <c r="AA274" s="720"/>
      <c r="AB274" s="731"/>
      <c r="AC274" s="679"/>
      <c r="AD274" s="720"/>
    </row>
    <row r="275" spans="1:30">
      <c r="A275" s="586"/>
      <c r="B275" s="721"/>
      <c r="C275" s="643"/>
      <c r="D275" s="721"/>
      <c r="E275" s="722"/>
      <c r="F275" s="731"/>
      <c r="G275" s="731"/>
      <c r="H275" s="679"/>
      <c r="I275" s="37"/>
      <c r="J275" s="722"/>
      <c r="K275" s="723"/>
      <c r="L275" s="679"/>
      <c r="M275" s="679"/>
      <c r="N275" s="679"/>
      <c r="O275" s="679"/>
      <c r="P275" s="688"/>
      <c r="Q275" s="732"/>
      <c r="R275" s="688"/>
      <c r="S275" s="688"/>
      <c r="T275" s="688"/>
      <c r="U275" s="688"/>
      <c r="V275" s="688"/>
      <c r="W275" s="721"/>
      <c r="X275" s="688"/>
      <c r="Y275" s="732"/>
      <c r="Z275" s="732"/>
      <c r="AA275" s="720"/>
      <c r="AB275" s="731"/>
      <c r="AC275" s="679"/>
      <c r="AD275" s="720"/>
    </row>
    <row r="276" spans="1:30">
      <c r="A276" s="1302" t="s">
        <v>492</v>
      </c>
      <c r="B276" s="1302"/>
      <c r="C276" s="1302"/>
      <c r="D276" s="1302"/>
      <c r="E276" s="1302"/>
      <c r="F276" s="1302"/>
      <c r="G276" s="1302"/>
      <c r="H276" s="1302"/>
      <c r="I276" s="1302"/>
      <c r="J276" s="1302"/>
      <c r="K276" s="1302"/>
      <c r="L276" s="1302"/>
      <c r="M276" s="1302"/>
      <c r="N276" s="650"/>
      <c r="O276" s="650"/>
      <c r="P276" s="414">
        <f t="shared" ref="P276:Z276" si="55">SUM(P272:P275)</f>
        <v>0</v>
      </c>
      <c r="Q276" s="414">
        <f t="shared" si="55"/>
        <v>0</v>
      </c>
      <c r="R276" s="414">
        <f t="shared" si="55"/>
        <v>0</v>
      </c>
      <c r="S276" s="414">
        <f t="shared" si="55"/>
        <v>0</v>
      </c>
      <c r="T276" s="414">
        <f t="shared" si="55"/>
        <v>0</v>
      </c>
      <c r="U276" s="414">
        <f t="shared" si="55"/>
        <v>0</v>
      </c>
      <c r="V276" s="414"/>
      <c r="W276" s="414"/>
      <c r="X276" s="414"/>
      <c r="Y276" s="414">
        <f t="shared" si="55"/>
        <v>0</v>
      </c>
      <c r="Z276" s="414">
        <f t="shared" si="55"/>
        <v>0</v>
      </c>
      <c r="AA276" s="720" t="e">
        <f>Z276/Y276</f>
        <v>#DIV/0!</v>
      </c>
      <c r="AB276" s="56"/>
      <c r="AC276" s="518"/>
      <c r="AD276" s="56"/>
    </row>
    <row r="277" spans="1:30">
      <c r="A277" s="378"/>
      <c r="C277" s="20"/>
      <c r="P277" s="21"/>
      <c r="R277" s="21"/>
      <c r="S277" s="21"/>
      <c r="T277" s="21"/>
      <c r="U277" s="21"/>
      <c r="X277" s="33"/>
      <c r="Z277" s="63"/>
      <c r="AB277" s="32"/>
    </row>
    <row r="278" spans="1:30">
      <c r="A278" s="378"/>
      <c r="C278" s="20"/>
      <c r="P278" s="21"/>
      <c r="R278" s="21"/>
      <c r="S278" s="21"/>
      <c r="T278" s="21"/>
      <c r="U278" s="21"/>
      <c r="X278" s="33"/>
      <c r="Z278" s="63"/>
      <c r="AB278" s="32"/>
    </row>
    <row r="279" spans="1:30" ht="12.75">
      <c r="A279" s="553" t="s">
        <v>460</v>
      </c>
      <c r="B279" s="553"/>
      <c r="C279" s="553"/>
      <c r="D279" s="553"/>
      <c r="E279" s="554"/>
      <c r="F279" s="555"/>
      <c r="G279" s="555"/>
      <c r="H279" s="556"/>
      <c r="I279" s="549"/>
      <c r="J279" s="556"/>
      <c r="K279" s="554"/>
      <c r="L279" s="539"/>
      <c r="M279" s="539"/>
      <c r="N279" s="539"/>
      <c r="O279" s="539"/>
      <c r="P279" s="536"/>
      <c r="Q279" s="537"/>
      <c r="R279" s="536"/>
      <c r="S279" s="536"/>
      <c r="T279" s="536"/>
      <c r="U279" s="536"/>
      <c r="V279" s="550"/>
      <c r="W279" s="550"/>
      <c r="X279" s="550"/>
      <c r="Y279" s="537"/>
      <c r="Z279" s="537"/>
      <c r="AA279" s="538"/>
      <c r="AB279" s="539"/>
      <c r="AC279" s="539"/>
      <c r="AD279" s="538"/>
    </row>
    <row r="280" spans="1:30" ht="12.75">
      <c r="A280" s="1360" t="s">
        <v>493</v>
      </c>
      <c r="B280" s="1360"/>
      <c r="C280" s="1360"/>
      <c r="D280" s="1360"/>
      <c r="E280" s="1360"/>
      <c r="F280" s="1360"/>
      <c r="G280" s="1360"/>
      <c r="H280" s="1360"/>
      <c r="I280" s="549"/>
      <c r="J280" s="556"/>
      <c r="K280" s="554"/>
      <c r="L280" s="539"/>
      <c r="M280" s="539"/>
      <c r="N280" s="539"/>
      <c r="O280" s="539"/>
      <c r="P280" s="536"/>
      <c r="Q280" s="537"/>
      <c r="R280" s="536"/>
      <c r="S280" s="536"/>
      <c r="T280" s="536"/>
      <c r="U280" s="536"/>
      <c r="V280" s="550"/>
      <c r="W280" s="550"/>
      <c r="X280" s="550"/>
      <c r="Y280" s="1361" t="s">
        <v>0</v>
      </c>
      <c r="Z280" s="1361"/>
      <c r="AA280" s="1361"/>
      <c r="AB280" s="1361"/>
      <c r="AC280" s="1361"/>
      <c r="AD280" s="1361"/>
    </row>
    <row r="281" spans="1:30">
      <c r="A281" s="1270" t="s">
        <v>1</v>
      </c>
      <c r="B281" s="1270" t="s">
        <v>32</v>
      </c>
      <c r="C281" s="1271" t="s">
        <v>2</v>
      </c>
      <c r="D281" s="653"/>
      <c r="E281" s="1270" t="s">
        <v>3</v>
      </c>
      <c r="F281" s="1270"/>
      <c r="G281" s="1270"/>
      <c r="H281" s="1270" t="s">
        <v>4</v>
      </c>
      <c r="I281" s="1271" t="s">
        <v>2</v>
      </c>
      <c r="J281" s="1270" t="s">
        <v>5</v>
      </c>
      <c r="K281" s="1270" t="s">
        <v>6</v>
      </c>
      <c r="L281" s="1270"/>
      <c r="M281" s="1270"/>
      <c r="N281" s="1108" t="s">
        <v>462</v>
      </c>
      <c r="O281" s="1110"/>
      <c r="P281" s="1308" t="s">
        <v>7</v>
      </c>
      <c r="Q281" s="1308"/>
      <c r="R281" s="1308"/>
      <c r="S281" s="1308"/>
      <c r="T281" s="1308"/>
      <c r="U281" s="1308"/>
      <c r="V281" s="1308" t="s">
        <v>8</v>
      </c>
      <c r="W281" s="655"/>
      <c r="X281" s="1337" t="s">
        <v>9</v>
      </c>
      <c r="Y281" s="1362" t="s">
        <v>10</v>
      </c>
      <c r="Z281" s="1362"/>
      <c r="AA281" s="1362"/>
      <c r="AB281" s="1362" t="s">
        <v>11</v>
      </c>
      <c r="AC281" s="1362"/>
      <c r="AD281" s="1362"/>
    </row>
    <row r="282" spans="1:30" ht="36">
      <c r="A282" s="1270"/>
      <c r="B282" s="1270"/>
      <c r="C282" s="1271"/>
      <c r="D282" s="653" t="s">
        <v>12</v>
      </c>
      <c r="E282" s="653" t="s">
        <v>13</v>
      </c>
      <c r="F282" s="653" t="s">
        <v>549</v>
      </c>
      <c r="G282" s="653" t="s">
        <v>529</v>
      </c>
      <c r="H282" s="1270"/>
      <c r="I282" s="1271"/>
      <c r="J282" s="1270"/>
      <c r="K282" s="653" t="s">
        <v>13</v>
      </c>
      <c r="L282" s="653" t="s">
        <v>549</v>
      </c>
      <c r="M282" s="653" t="s">
        <v>529</v>
      </c>
      <c r="N282" s="653" t="s">
        <v>76</v>
      </c>
      <c r="O282" s="653" t="s">
        <v>132</v>
      </c>
      <c r="P282" s="654" t="s">
        <v>14</v>
      </c>
      <c r="Q282" s="693" t="s">
        <v>15</v>
      </c>
      <c r="R282" s="654" t="s">
        <v>16</v>
      </c>
      <c r="S282" s="654" t="s">
        <v>17</v>
      </c>
      <c r="T282" s="654" t="s">
        <v>23</v>
      </c>
      <c r="U282" s="654" t="s">
        <v>18</v>
      </c>
      <c r="V282" s="1308"/>
      <c r="W282" s="654"/>
      <c r="X282" s="1308"/>
      <c r="Y282" s="545" t="s">
        <v>19</v>
      </c>
      <c r="Z282" s="545" t="s">
        <v>20</v>
      </c>
      <c r="AA282" s="546" t="s">
        <v>21</v>
      </c>
      <c r="AB282" s="656" t="s">
        <v>22</v>
      </c>
      <c r="AC282" s="656" t="s">
        <v>20</v>
      </c>
      <c r="AD282" s="546" t="s">
        <v>21</v>
      </c>
    </row>
    <row r="283" spans="1:30" ht="132">
      <c r="A283" s="646">
        <v>102</v>
      </c>
      <c r="B283" s="666" t="s">
        <v>494</v>
      </c>
      <c r="C283" s="669">
        <v>0.15</v>
      </c>
      <c r="D283" s="729" t="s">
        <v>495</v>
      </c>
      <c r="E283" s="666" t="s">
        <v>496</v>
      </c>
      <c r="F283" s="672">
        <v>42</v>
      </c>
      <c r="G283" s="672">
        <v>93</v>
      </c>
      <c r="H283" s="666" t="s">
        <v>497</v>
      </c>
      <c r="I283" s="724">
        <v>1</v>
      </c>
      <c r="J283" s="666" t="s">
        <v>498</v>
      </c>
      <c r="K283" s="666" t="s">
        <v>499</v>
      </c>
      <c r="L283" s="152">
        <v>42</v>
      </c>
      <c r="M283" s="152">
        <v>93</v>
      </c>
      <c r="N283" s="660"/>
      <c r="O283" s="663"/>
      <c r="P283" s="663"/>
      <c r="Q283" s="663">
        <v>16301.743</v>
      </c>
      <c r="R283" s="660"/>
      <c r="S283" s="660"/>
      <c r="T283" s="660"/>
      <c r="U283" s="660"/>
      <c r="V283" s="688" t="s">
        <v>806</v>
      </c>
      <c r="W283" s="721"/>
      <c r="X283" s="204"/>
      <c r="Y283" s="663">
        <f>SUM(Q283:U283)</f>
        <v>16301.743</v>
      </c>
      <c r="Z283" s="663"/>
      <c r="AA283" s="720"/>
      <c r="AB283" s="666"/>
      <c r="AC283" s="666"/>
      <c r="AD283" s="720"/>
    </row>
    <row r="284" spans="1:30">
      <c r="A284" s="590"/>
      <c r="B284" s="721"/>
      <c r="C284" s="643"/>
      <c r="D284" s="721"/>
      <c r="E284" s="722"/>
      <c r="F284" s="731"/>
      <c r="G284" s="731"/>
      <c r="H284" s="679"/>
      <c r="I284" s="37"/>
      <c r="J284" s="722"/>
      <c r="K284" s="723"/>
      <c r="L284" s="679"/>
      <c r="M284" s="679"/>
      <c r="N284" s="679"/>
      <c r="O284" s="679"/>
      <c r="P284" s="688"/>
      <c r="Q284" s="732"/>
      <c r="R284" s="688"/>
      <c r="S284" s="688"/>
      <c r="T284" s="688"/>
      <c r="U284" s="688"/>
      <c r="V284" s="161"/>
      <c r="W284" s="721"/>
      <c r="X284" s="161"/>
      <c r="Y284" s="732"/>
      <c r="Z284" s="732"/>
      <c r="AA284" s="720"/>
      <c r="AB284" s="679"/>
      <c r="AC284" s="679"/>
      <c r="AD284" s="720"/>
    </row>
    <row r="285" spans="1:30">
      <c r="A285" s="585"/>
      <c r="B285" s="648"/>
      <c r="C285" s="670"/>
      <c r="D285" s="648"/>
      <c r="E285" s="671"/>
      <c r="F285" s="673"/>
      <c r="G285" s="673"/>
      <c r="H285" s="667"/>
      <c r="I285" s="718"/>
      <c r="J285" s="671"/>
      <c r="K285" s="730"/>
      <c r="L285" s="667"/>
      <c r="M285" s="667"/>
      <c r="N285" s="667"/>
      <c r="O285" s="667"/>
      <c r="P285" s="661"/>
      <c r="Q285" s="664"/>
      <c r="R285" s="661"/>
      <c r="S285" s="661"/>
      <c r="T285" s="661"/>
      <c r="U285" s="661"/>
      <c r="V285" s="166"/>
      <c r="W285" s="721"/>
      <c r="X285" s="166"/>
      <c r="Y285" s="732"/>
      <c r="Z285" s="664"/>
      <c r="AA285" s="720"/>
      <c r="AB285" s="667"/>
      <c r="AC285" s="667"/>
      <c r="AD285" s="720"/>
    </row>
    <row r="286" spans="1:30">
      <c r="A286" s="585"/>
      <c r="B286" s="648"/>
      <c r="C286" s="670"/>
      <c r="D286" s="648"/>
      <c r="E286" s="671"/>
      <c r="F286" s="673"/>
      <c r="G286" s="673"/>
      <c r="H286" s="667"/>
      <c r="I286" s="718"/>
      <c r="J286" s="671"/>
      <c r="K286" s="730"/>
      <c r="L286" s="667"/>
      <c r="M286" s="667"/>
      <c r="N286" s="667"/>
      <c r="O286" s="667"/>
      <c r="P286" s="661"/>
      <c r="Q286" s="664"/>
      <c r="R286" s="661"/>
      <c r="S286" s="661"/>
      <c r="T286" s="661"/>
      <c r="U286" s="661"/>
      <c r="V286" s="166"/>
      <c r="W286" s="721"/>
      <c r="X286" s="166"/>
      <c r="Y286" s="732"/>
      <c r="Z286" s="664"/>
      <c r="AA286" s="720"/>
      <c r="AB286" s="667"/>
      <c r="AC286" s="667"/>
      <c r="AD286" s="720"/>
    </row>
    <row r="287" spans="1:30">
      <c r="A287" s="585"/>
      <c r="B287" s="648"/>
      <c r="C287" s="670"/>
      <c r="D287" s="648"/>
      <c r="E287" s="671"/>
      <c r="F287" s="673"/>
      <c r="G287" s="673"/>
      <c r="H287" s="667"/>
      <c r="I287" s="718"/>
      <c r="J287" s="671"/>
      <c r="K287" s="730"/>
      <c r="L287" s="667"/>
      <c r="M287" s="667"/>
      <c r="N287" s="667"/>
      <c r="O287" s="667"/>
      <c r="P287" s="661"/>
      <c r="Q287" s="664"/>
      <c r="R287" s="661"/>
      <c r="S287" s="661"/>
      <c r="T287" s="661"/>
      <c r="U287" s="661"/>
      <c r="V287" s="161"/>
      <c r="W287" s="721"/>
      <c r="X287" s="166"/>
      <c r="Y287" s="732"/>
      <c r="Z287" s="664"/>
      <c r="AA287" s="720"/>
      <c r="AB287" s="667"/>
      <c r="AC287" s="667"/>
      <c r="AD287" s="668"/>
    </row>
    <row r="288" spans="1:30">
      <c r="A288" s="1358" t="s">
        <v>500</v>
      </c>
      <c r="B288" s="1358"/>
      <c r="C288" s="1358"/>
      <c r="D288" s="1358"/>
      <c r="E288" s="1358"/>
      <c r="F288" s="1358"/>
      <c r="G288" s="1358"/>
      <c r="H288" s="1358"/>
      <c r="I288" s="1358"/>
      <c r="J288" s="1358"/>
      <c r="K288" s="1358"/>
      <c r="L288" s="1358"/>
      <c r="M288" s="1358"/>
      <c r="N288" s="651"/>
      <c r="O288" s="651"/>
      <c r="P288" s="557">
        <f>SUM(P283:P287)</f>
        <v>0</v>
      </c>
      <c r="Q288" s="557">
        <f t="shared" ref="Q288:Z288" si="56">SUM(Q283:Q287)</f>
        <v>16301.743</v>
      </c>
      <c r="R288" s="557">
        <f t="shared" si="56"/>
        <v>0</v>
      </c>
      <c r="S288" s="557">
        <f t="shared" si="56"/>
        <v>0</v>
      </c>
      <c r="T288" s="557">
        <f t="shared" si="56"/>
        <v>0</v>
      </c>
      <c r="U288" s="557">
        <f t="shared" si="56"/>
        <v>0</v>
      </c>
      <c r="V288" s="557"/>
      <c r="W288" s="557"/>
      <c r="X288" s="557"/>
      <c r="Y288" s="557">
        <f t="shared" si="56"/>
        <v>16301.743</v>
      </c>
      <c r="Z288" s="557">
        <f t="shared" si="56"/>
        <v>0</v>
      </c>
      <c r="AA288" s="720">
        <f t="shared" ref="AA288:AA289" si="57">Z288/Y288</f>
        <v>0</v>
      </c>
      <c r="AB288" s="558"/>
      <c r="AC288" s="558"/>
      <c r="AD288" s="559"/>
    </row>
    <row r="289" spans="1:30">
      <c r="A289" s="1359" t="s">
        <v>501</v>
      </c>
      <c r="B289" s="1359"/>
      <c r="C289" s="1359"/>
      <c r="D289" s="1359"/>
      <c r="E289" s="1359"/>
      <c r="F289" s="1359"/>
      <c r="G289" s="1359"/>
      <c r="H289" s="1359"/>
      <c r="I289" s="1359"/>
      <c r="J289" s="1359"/>
      <c r="K289" s="1359"/>
      <c r="L289" s="1359"/>
      <c r="M289" s="1359"/>
      <c r="N289" s="652"/>
      <c r="O289" s="652"/>
      <c r="P289" s="560">
        <f t="shared" ref="P289:Z289" si="58">P288+P276+P265</f>
        <v>200100</v>
      </c>
      <c r="Q289" s="560">
        <f t="shared" si="58"/>
        <v>250542.65599999999</v>
      </c>
      <c r="R289" s="560">
        <f t="shared" si="58"/>
        <v>0</v>
      </c>
      <c r="S289" s="560">
        <f t="shared" si="58"/>
        <v>0</v>
      </c>
      <c r="T289" s="560">
        <f t="shared" si="58"/>
        <v>0</v>
      </c>
      <c r="U289" s="560">
        <f t="shared" si="58"/>
        <v>0</v>
      </c>
      <c r="V289" s="560"/>
      <c r="W289" s="560"/>
      <c r="X289" s="560"/>
      <c r="Y289" s="560">
        <f t="shared" si="58"/>
        <v>250642.65599999999</v>
      </c>
      <c r="Z289" s="560" t="e">
        <f t="shared" si="58"/>
        <v>#DIV/0!</v>
      </c>
      <c r="AA289" s="720" t="e">
        <f t="shared" si="57"/>
        <v>#DIV/0!</v>
      </c>
      <c r="AB289" s="562"/>
      <c r="AC289" s="562"/>
      <c r="AD289" s="561"/>
    </row>
    <row r="290" spans="1:30">
      <c r="A290" s="35"/>
      <c r="B290" s="35"/>
      <c r="C290" s="35"/>
      <c r="D290" s="35"/>
      <c r="E290" s="35"/>
      <c r="F290" s="35"/>
      <c r="G290" s="35"/>
      <c r="H290" s="35"/>
      <c r="I290" s="35"/>
      <c r="J290" s="35"/>
      <c r="K290" s="35"/>
      <c r="L290" s="35"/>
      <c r="M290" s="35"/>
      <c r="N290" s="35"/>
      <c r="O290" s="35"/>
      <c r="P290" s="54"/>
      <c r="Q290" s="54"/>
      <c r="R290" s="54"/>
      <c r="S290" s="54"/>
      <c r="T290" s="54"/>
      <c r="U290" s="54"/>
      <c r="V290" s="54"/>
      <c r="W290" s="54"/>
      <c r="X290" s="54"/>
      <c r="Y290" s="54"/>
      <c r="Z290" s="54"/>
      <c r="AA290" s="340"/>
      <c r="AB290" s="35"/>
      <c r="AC290" s="23"/>
      <c r="AD290" s="26"/>
    </row>
    <row r="291" spans="1:30">
      <c r="A291" s="35"/>
      <c r="B291" s="35"/>
      <c r="C291" s="35"/>
      <c r="D291" s="35"/>
      <c r="E291" s="35"/>
      <c r="F291" s="35"/>
      <c r="G291" s="35"/>
      <c r="H291" s="35"/>
      <c r="I291" s="35"/>
      <c r="J291" s="35"/>
      <c r="K291" s="35"/>
      <c r="L291" s="35"/>
      <c r="M291" s="35"/>
      <c r="N291" s="35"/>
      <c r="O291" s="35"/>
      <c r="P291" s="54"/>
      <c r="Q291" s="54"/>
      <c r="R291" s="54"/>
      <c r="S291" s="54"/>
      <c r="T291" s="54"/>
      <c r="U291" s="54"/>
      <c r="V291" s="54"/>
      <c r="W291" s="54"/>
      <c r="X291" s="54"/>
      <c r="Y291" s="54"/>
      <c r="Z291" s="54"/>
      <c r="AA291" s="340"/>
      <c r="AB291" s="35"/>
      <c r="AC291" s="23"/>
      <c r="AD291" s="26"/>
    </row>
    <row r="292" spans="1:30">
      <c r="A292" s="35"/>
      <c r="B292" s="35"/>
      <c r="C292" s="35"/>
      <c r="D292" s="35"/>
      <c r="E292" s="35"/>
      <c r="F292" s="35"/>
      <c r="G292" s="35"/>
      <c r="H292" s="35"/>
      <c r="I292" s="35"/>
      <c r="J292" s="35"/>
      <c r="K292" s="35"/>
      <c r="L292" s="35"/>
      <c r="M292" s="35"/>
      <c r="N292" s="35"/>
      <c r="O292" s="35"/>
      <c r="P292" s="54"/>
      <c r="Q292" s="54"/>
      <c r="R292" s="54"/>
      <c r="S292" s="54"/>
      <c r="T292" s="54"/>
      <c r="U292" s="54"/>
      <c r="V292" s="54"/>
      <c r="W292" s="54"/>
      <c r="X292" s="54"/>
      <c r="Y292" s="54"/>
      <c r="Z292" s="54"/>
      <c r="AA292" s="340"/>
      <c r="AB292" s="35"/>
      <c r="AC292" s="23"/>
      <c r="AD292" s="26"/>
    </row>
    <row r="293" spans="1:30">
      <c r="A293" s="517"/>
      <c r="B293" s="517"/>
      <c r="C293" s="517"/>
      <c r="D293" s="517"/>
      <c r="E293" s="517"/>
      <c r="F293" s="517"/>
      <c r="G293" s="517"/>
      <c r="H293" s="517"/>
      <c r="I293" s="517"/>
      <c r="J293" s="517"/>
      <c r="K293" s="517"/>
      <c r="L293" s="23"/>
      <c r="M293" s="23"/>
      <c r="N293" s="23"/>
      <c r="O293" s="23"/>
      <c r="P293" s="62"/>
      <c r="Q293" s="62"/>
      <c r="R293" s="62"/>
      <c r="S293" s="62"/>
      <c r="T293" s="62"/>
      <c r="U293" s="92"/>
      <c r="V293" s="25"/>
      <c r="W293" s="25"/>
      <c r="X293" s="24"/>
      <c r="Y293" s="54"/>
      <c r="Z293" s="51"/>
      <c r="AA293" s="340"/>
      <c r="AB293" s="35"/>
      <c r="AC293" s="23"/>
      <c r="AD293" s="26"/>
    </row>
    <row r="294" spans="1:30" s="47" customFormat="1" ht="12.75">
      <c r="A294" s="1122" t="s">
        <v>165</v>
      </c>
      <c r="B294" s="1123"/>
      <c r="C294" s="1123"/>
      <c r="D294" s="1123"/>
      <c r="E294" s="1123"/>
      <c r="F294" s="1123"/>
      <c r="G294" s="1123"/>
      <c r="H294" s="1123"/>
      <c r="I294" s="1123"/>
      <c r="J294" s="1123"/>
      <c r="K294" s="1123"/>
      <c r="L294" s="1123"/>
      <c r="M294" s="1124"/>
      <c r="N294" s="638"/>
      <c r="O294" s="638"/>
      <c r="P294" s="869">
        <f>+P21+P34+P46+P57+P70+P97+P111+P130+P148+P165+P177+P206+P235+P250+P265+P276+P289</f>
        <v>527000</v>
      </c>
      <c r="Q294" s="869">
        <f t="shared" ref="Q294:T294" si="59">+Q21+Q34+Q46+Q57+Q70+Q97+Q111+Q130+Q148+Q165+Q177+Q206+Q235+Q250+Q265+Q276+Q289</f>
        <v>153242736.59629998</v>
      </c>
      <c r="R294" s="869">
        <f t="shared" si="59"/>
        <v>0</v>
      </c>
      <c r="S294" s="869">
        <f t="shared" si="59"/>
        <v>12028000</v>
      </c>
      <c r="T294" s="869">
        <f t="shared" si="59"/>
        <v>0</v>
      </c>
      <c r="U294" s="869">
        <f>+U21+U34+U46+U57+U70+U97+U111+U130+U148+U165+U177+U206+U235+U250+U265+U276+U289</f>
        <v>24407115.055</v>
      </c>
      <c r="V294" s="869"/>
      <c r="W294" s="869"/>
      <c r="X294" s="869"/>
      <c r="Y294" s="869">
        <f>+Y21+Y34+Y46+Y57+Y70+Y97+Y111+Y130+Y148+Y165+Y177+Y206+Y235+Y250+Y265+Y276+Y289+Y218</f>
        <v>146703376.84</v>
      </c>
      <c r="Z294" s="628" t="e">
        <f>Z21+Z70+Z111+Z130+Z148+Z165+Z177+Z206+Z235+Z250+Z289</f>
        <v>#DIV/0!</v>
      </c>
      <c r="AA294" s="632" t="e">
        <f>Z294/Y294</f>
        <v>#DIV/0!</v>
      </c>
      <c r="AB294" s="630"/>
      <c r="AC294" s="626"/>
      <c r="AD294" s="631"/>
    </row>
    <row r="297" spans="1:30">
      <c r="U297" s="1072">
        <f>SUM(P294:U294)</f>
        <v>190204851.65129998</v>
      </c>
    </row>
    <row r="300" spans="1:30">
      <c r="U300" s="1078"/>
    </row>
  </sheetData>
  <mergeCells count="457">
    <mergeCell ref="Y227:Y228"/>
    <mergeCell ref="A225:A226"/>
    <mergeCell ref="B225:B226"/>
    <mergeCell ref="C225:C226"/>
    <mergeCell ref="D225:D226"/>
    <mergeCell ref="E225:E226"/>
    <mergeCell ref="F225:F226"/>
    <mergeCell ref="G225:G226"/>
    <mergeCell ref="A227:A230"/>
    <mergeCell ref="B227:B230"/>
    <mergeCell ref="C227:C230"/>
    <mergeCell ref="D227:D230"/>
    <mergeCell ref="E227:E230"/>
    <mergeCell ref="F227:F230"/>
    <mergeCell ref="G227:G230"/>
    <mergeCell ref="Z219:Z220"/>
    <mergeCell ref="AA219:AA220"/>
    <mergeCell ref="A223:A224"/>
    <mergeCell ref="B223:B224"/>
    <mergeCell ref="C223:C224"/>
    <mergeCell ref="D223:D224"/>
    <mergeCell ref="E223:E224"/>
    <mergeCell ref="F223:F224"/>
    <mergeCell ref="G223:G224"/>
    <mergeCell ref="P223:P224"/>
    <mergeCell ref="Q223:Q224"/>
    <mergeCell ref="R223:R224"/>
    <mergeCell ref="S223:S224"/>
    <mergeCell ref="T223:T224"/>
    <mergeCell ref="U223:U224"/>
    <mergeCell ref="Y223:Y224"/>
    <mergeCell ref="AA223:AA224"/>
    <mergeCell ref="F219:F220"/>
    <mergeCell ref="G219:G220"/>
    <mergeCell ref="P219:P220"/>
    <mergeCell ref="Q219:Q220"/>
    <mergeCell ref="R219:R220"/>
    <mergeCell ref="S219:S220"/>
    <mergeCell ref="T219:T220"/>
    <mergeCell ref="A267:E267"/>
    <mergeCell ref="A268:E268"/>
    <mergeCell ref="U219:U220"/>
    <mergeCell ref="Y219:Y220"/>
    <mergeCell ref="X13:X15"/>
    <mergeCell ref="Y13:Y15"/>
    <mergeCell ref="Z13:Z15"/>
    <mergeCell ref="AA13:AA15"/>
    <mergeCell ref="AB13:AB15"/>
    <mergeCell ref="A257:A258"/>
    <mergeCell ref="B257:B258"/>
    <mergeCell ref="C257:C258"/>
    <mergeCell ref="D257:D258"/>
    <mergeCell ref="E257:E258"/>
    <mergeCell ref="F257:F258"/>
    <mergeCell ref="G257:G258"/>
    <mergeCell ref="A83:A92"/>
    <mergeCell ref="B83:B92"/>
    <mergeCell ref="C83:C92"/>
    <mergeCell ref="D83:D92"/>
    <mergeCell ref="E83:E92"/>
    <mergeCell ref="F83:F92"/>
    <mergeCell ref="G83:G92"/>
    <mergeCell ref="A106:A108"/>
    <mergeCell ref="A288:M288"/>
    <mergeCell ref="A289:M289"/>
    <mergeCell ref="A276:M276"/>
    <mergeCell ref="A280:H280"/>
    <mergeCell ref="Y280:AD280"/>
    <mergeCell ref="A281:A282"/>
    <mergeCell ref="B281:B282"/>
    <mergeCell ref="C281:C282"/>
    <mergeCell ref="E281:G281"/>
    <mergeCell ref="H281:H282"/>
    <mergeCell ref="I281:I282"/>
    <mergeCell ref="J281:J282"/>
    <mergeCell ref="K281:M281"/>
    <mergeCell ref="N281:O281"/>
    <mergeCell ref="P281:U281"/>
    <mergeCell ref="V281:V282"/>
    <mergeCell ref="X281:X282"/>
    <mergeCell ref="Y281:AA281"/>
    <mergeCell ref="AB281:AD281"/>
    <mergeCell ref="A269:V269"/>
    <mergeCell ref="Y269:AD269"/>
    <mergeCell ref="A270:A271"/>
    <mergeCell ref="B270:B271"/>
    <mergeCell ref="C270:C271"/>
    <mergeCell ref="E270:G270"/>
    <mergeCell ref="H270:H271"/>
    <mergeCell ref="I270:I271"/>
    <mergeCell ref="J270:J271"/>
    <mergeCell ref="K270:M270"/>
    <mergeCell ref="N270:O270"/>
    <mergeCell ref="P270:U270"/>
    <mergeCell ref="V270:V271"/>
    <mergeCell ref="X270:X271"/>
    <mergeCell ref="Y270:AA270"/>
    <mergeCell ref="AB270:AD270"/>
    <mergeCell ref="A265:M265"/>
    <mergeCell ref="A259:A260"/>
    <mergeCell ref="B259:B260"/>
    <mergeCell ref="C259:C260"/>
    <mergeCell ref="D259:D260"/>
    <mergeCell ref="E259:E260"/>
    <mergeCell ref="F259:F260"/>
    <mergeCell ref="G259:G260"/>
    <mergeCell ref="A216:A217"/>
    <mergeCell ref="B216:B217"/>
    <mergeCell ref="C216:C217"/>
    <mergeCell ref="I252:L252"/>
    <mergeCell ref="M252:R252"/>
    <mergeCell ref="K241:M242"/>
    <mergeCell ref="P241:U242"/>
    <mergeCell ref="A250:O250"/>
    <mergeCell ref="S252:U252"/>
    <mergeCell ref="Y254:AD254"/>
    <mergeCell ref="A255:A256"/>
    <mergeCell ref="B255:B256"/>
    <mergeCell ref="C255:C256"/>
    <mergeCell ref="E255:G255"/>
    <mergeCell ref="H255:H256"/>
    <mergeCell ref="I255:I256"/>
    <mergeCell ref="J255:J256"/>
    <mergeCell ref="K255:M255"/>
    <mergeCell ref="N255:O255"/>
    <mergeCell ref="P255:T255"/>
    <mergeCell ref="V255:W255"/>
    <mergeCell ref="Y255:AA255"/>
    <mergeCell ref="AB255:AD255"/>
    <mergeCell ref="V241:W242"/>
    <mergeCell ref="Y241:AD241"/>
    <mergeCell ref="N242:O242"/>
    <mergeCell ref="Y242:AA242"/>
    <mergeCell ref="AB242:AD242"/>
    <mergeCell ref="A239:D239"/>
    <mergeCell ref="A241:A243"/>
    <mergeCell ref="B241:B243"/>
    <mergeCell ref="C241:C243"/>
    <mergeCell ref="D241:D243"/>
    <mergeCell ref="E241:G242"/>
    <mergeCell ref="H241:H243"/>
    <mergeCell ref="I241:I243"/>
    <mergeCell ref="J241:J243"/>
    <mergeCell ref="Y80:AD80"/>
    <mergeCell ref="Y153:AD153"/>
    <mergeCell ref="V51:W52"/>
    <mergeCell ref="Y51:AD51"/>
    <mergeCell ref="X51:X52"/>
    <mergeCell ref="Y52:AA52"/>
    <mergeCell ref="AB52:AD52"/>
    <mergeCell ref="V62:W63"/>
    <mergeCell ref="X62:X64"/>
    <mergeCell ref="Y62:AD62"/>
    <mergeCell ref="Y63:AA63"/>
    <mergeCell ref="AB63:AD63"/>
    <mergeCell ref="A136:X136"/>
    <mergeCell ref="Y136:AD136"/>
    <mergeCell ref="A137:A138"/>
    <mergeCell ref="B137:B138"/>
    <mergeCell ref="C137:C138"/>
    <mergeCell ref="E137:G137"/>
    <mergeCell ref="H137:H138"/>
    <mergeCell ref="I137:I138"/>
    <mergeCell ref="J137:J138"/>
    <mergeCell ref="K137:M137"/>
    <mergeCell ref="N137:O137"/>
    <mergeCell ref="P137:U137"/>
    <mergeCell ref="Y26:AD26"/>
    <mergeCell ref="Y39:AA39"/>
    <mergeCell ref="Y38:AD38"/>
    <mergeCell ref="AB39:AD39"/>
    <mergeCell ref="X39:X40"/>
    <mergeCell ref="V38:W39"/>
    <mergeCell ref="N38:O39"/>
    <mergeCell ref="A68:O68"/>
    <mergeCell ref="A70:O70"/>
    <mergeCell ref="P51:U52"/>
    <mergeCell ref="N52:O52"/>
    <mergeCell ref="A57:M57"/>
    <mergeCell ref="A62:A64"/>
    <mergeCell ref="B62:B64"/>
    <mergeCell ref="C62:C64"/>
    <mergeCell ref="D62:D64"/>
    <mergeCell ref="E62:G63"/>
    <mergeCell ref="H62:H64"/>
    <mergeCell ref="I62:I64"/>
    <mergeCell ref="J62:J64"/>
    <mergeCell ref="K62:M63"/>
    <mergeCell ref="P62:U63"/>
    <mergeCell ref="N63:O63"/>
    <mergeCell ref="A46:M46"/>
    <mergeCell ref="A51:A53"/>
    <mergeCell ref="B51:B53"/>
    <mergeCell ref="C51:C53"/>
    <mergeCell ref="D51:D53"/>
    <mergeCell ref="E51:G52"/>
    <mergeCell ref="H51:H53"/>
    <mergeCell ref="I51:I53"/>
    <mergeCell ref="J51:J53"/>
    <mergeCell ref="K51:M52"/>
    <mergeCell ref="A34:M34"/>
    <mergeCell ref="A38:A40"/>
    <mergeCell ref="B38:B40"/>
    <mergeCell ref="C38:C40"/>
    <mergeCell ref="D38:D40"/>
    <mergeCell ref="E38:G39"/>
    <mergeCell ref="H38:H40"/>
    <mergeCell ref="I38:I40"/>
    <mergeCell ref="J38:J40"/>
    <mergeCell ref="K38:M39"/>
    <mergeCell ref="V11:W11"/>
    <mergeCell ref="V13:V15"/>
    <mergeCell ref="W13:W15"/>
    <mergeCell ref="P38:U39"/>
    <mergeCell ref="V27:W27"/>
    <mergeCell ref="Y27:AA27"/>
    <mergeCell ref="AB27:AD27"/>
    <mergeCell ref="A294:M294"/>
    <mergeCell ref="A26:H26"/>
    <mergeCell ref="A27:A28"/>
    <mergeCell ref="B27:B28"/>
    <mergeCell ref="C27:C28"/>
    <mergeCell ref="E27:G27"/>
    <mergeCell ref="H27:H28"/>
    <mergeCell ref="I27:I28"/>
    <mergeCell ref="J27:J28"/>
    <mergeCell ref="K27:M27"/>
    <mergeCell ref="N27:O27"/>
    <mergeCell ref="P27:U27"/>
    <mergeCell ref="X27:X28"/>
    <mergeCell ref="A81:A82"/>
    <mergeCell ref="B81:B82"/>
    <mergeCell ref="C81:C82"/>
    <mergeCell ref="E81:G81"/>
    <mergeCell ref="T13:T15"/>
    <mergeCell ref="U13:U15"/>
    <mergeCell ref="A13:A15"/>
    <mergeCell ref="B13:B15"/>
    <mergeCell ref="C13:C15"/>
    <mergeCell ref="D13:D15"/>
    <mergeCell ref="E13:E15"/>
    <mergeCell ref="F13:F15"/>
    <mergeCell ref="G13:G15"/>
    <mergeCell ref="E11:G11"/>
    <mergeCell ref="H11:H12"/>
    <mergeCell ref="I11:I12"/>
    <mergeCell ref="A20:O20"/>
    <mergeCell ref="N11:O11"/>
    <mergeCell ref="P13:P15"/>
    <mergeCell ref="Q13:Q15"/>
    <mergeCell ref="R13:R15"/>
    <mergeCell ref="S13:S15"/>
    <mergeCell ref="A11:A12"/>
    <mergeCell ref="A73:H73"/>
    <mergeCell ref="A74:J74"/>
    <mergeCell ref="A75:J75"/>
    <mergeCell ref="A78:J78"/>
    <mergeCell ref="A79:AD79"/>
    <mergeCell ref="A80:X80"/>
    <mergeCell ref="A9:J9"/>
    <mergeCell ref="A10:V10"/>
    <mergeCell ref="A1:U1"/>
    <mergeCell ref="A2:U2"/>
    <mergeCell ref="A3:U3"/>
    <mergeCell ref="A4:L5"/>
    <mergeCell ref="A7:H7"/>
    <mergeCell ref="A8:J8"/>
    <mergeCell ref="Y11:AA11"/>
    <mergeCell ref="AB11:AD11"/>
    <mergeCell ref="X11:X12"/>
    <mergeCell ref="Y10:AD10"/>
    <mergeCell ref="A21:M21"/>
    <mergeCell ref="J11:J12"/>
    <mergeCell ref="K11:M11"/>
    <mergeCell ref="P11:U11"/>
    <mergeCell ref="B11:B12"/>
    <mergeCell ref="C11:C12"/>
    <mergeCell ref="K81:M81"/>
    <mergeCell ref="N81:O81"/>
    <mergeCell ref="P81:U81"/>
    <mergeCell ref="V81:W81"/>
    <mergeCell ref="X81:X82"/>
    <mergeCell ref="Y81:AA81"/>
    <mergeCell ref="AB81:AD81"/>
    <mergeCell ref="A97:M97"/>
    <mergeCell ref="A101:J101"/>
    <mergeCell ref="H81:H82"/>
    <mergeCell ref="I81:I82"/>
    <mergeCell ref="J81:J82"/>
    <mergeCell ref="V102:W103"/>
    <mergeCell ref="X102:X104"/>
    <mergeCell ref="Y102:AD102"/>
    <mergeCell ref="A103:A104"/>
    <mergeCell ref="B103:B104"/>
    <mergeCell ref="C103:C104"/>
    <mergeCell ref="E103:G103"/>
    <mergeCell ref="H103:H104"/>
    <mergeCell ref="I103:I104"/>
    <mergeCell ref="J103:J104"/>
    <mergeCell ref="K103:M103"/>
    <mergeCell ref="N103:O103"/>
    <mergeCell ref="P103:U103"/>
    <mergeCell ref="Y103:AA103"/>
    <mergeCell ref="AB103:AD103"/>
    <mergeCell ref="A111:O111"/>
    <mergeCell ref="F106:F108"/>
    <mergeCell ref="G106:G108"/>
    <mergeCell ref="A119:A129"/>
    <mergeCell ref="B119:B129"/>
    <mergeCell ref="C119:C129"/>
    <mergeCell ref="D119:D129"/>
    <mergeCell ref="E119:E129"/>
    <mergeCell ref="A113:H113"/>
    <mergeCell ref="A114:J114"/>
    <mergeCell ref="A115:J115"/>
    <mergeCell ref="A116:O116"/>
    <mergeCell ref="D106:D108"/>
    <mergeCell ref="E106:E108"/>
    <mergeCell ref="B106:B108"/>
    <mergeCell ref="C106:C108"/>
    <mergeCell ref="P116:U117"/>
    <mergeCell ref="V116:W117"/>
    <mergeCell ref="X116:AD116"/>
    <mergeCell ref="A117:A118"/>
    <mergeCell ref="B117:B118"/>
    <mergeCell ref="C117:C118"/>
    <mergeCell ref="E117:G117"/>
    <mergeCell ref="H117:H118"/>
    <mergeCell ref="I117:I118"/>
    <mergeCell ref="J117:J118"/>
    <mergeCell ref="K117:M117"/>
    <mergeCell ref="N117:O117"/>
    <mergeCell ref="X117:X118"/>
    <mergeCell ref="Y117:AA117"/>
    <mergeCell ref="AB117:AD117"/>
    <mergeCell ref="A130:M130"/>
    <mergeCell ref="A133:H133"/>
    <mergeCell ref="A134:J134"/>
    <mergeCell ref="A135:J135"/>
    <mergeCell ref="A139:A147"/>
    <mergeCell ref="B139:B147"/>
    <mergeCell ref="C139:C147"/>
    <mergeCell ref="D139:D147"/>
    <mergeCell ref="E139:E147"/>
    <mergeCell ref="F139:F147"/>
    <mergeCell ref="G139:G147"/>
    <mergeCell ref="V137:W137"/>
    <mergeCell ref="X137:X138"/>
    <mergeCell ref="Y137:AA137"/>
    <mergeCell ref="AB137:AD137"/>
    <mergeCell ref="A148:M148"/>
    <mergeCell ref="A150:H150"/>
    <mergeCell ref="A151:J151"/>
    <mergeCell ref="A152:J152"/>
    <mergeCell ref="A153:X153"/>
    <mergeCell ref="P154:U154"/>
    <mergeCell ref="V154:W154"/>
    <mergeCell ref="X154:X155"/>
    <mergeCell ref="Y154:AA154"/>
    <mergeCell ref="AB154:AD154"/>
    <mergeCell ref="A165:M165"/>
    <mergeCell ref="A168:H168"/>
    <mergeCell ref="A156:A164"/>
    <mergeCell ref="B156:B164"/>
    <mergeCell ref="C156:C164"/>
    <mergeCell ref="D156:D164"/>
    <mergeCell ref="E156:E164"/>
    <mergeCell ref="A154:A155"/>
    <mergeCell ref="B154:B155"/>
    <mergeCell ref="C154:C155"/>
    <mergeCell ref="E154:G154"/>
    <mergeCell ref="H154:H155"/>
    <mergeCell ref="I154:I155"/>
    <mergeCell ref="J154:J155"/>
    <mergeCell ref="K154:M154"/>
    <mergeCell ref="N154:O154"/>
    <mergeCell ref="A169:J169"/>
    <mergeCell ref="A170:J170"/>
    <mergeCell ref="A171:U171"/>
    <mergeCell ref="V171:W172"/>
    <mergeCell ref="X171:AD171"/>
    <mergeCell ref="A172:A173"/>
    <mergeCell ref="B172:B173"/>
    <mergeCell ref="C172:C173"/>
    <mergeCell ref="E172:G172"/>
    <mergeCell ref="H172:H173"/>
    <mergeCell ref="I172:I173"/>
    <mergeCell ref="J172:J173"/>
    <mergeCell ref="K172:M172"/>
    <mergeCell ref="N172:O172"/>
    <mergeCell ref="P172:U172"/>
    <mergeCell ref="X172:X173"/>
    <mergeCell ref="Y172:AA172"/>
    <mergeCell ref="AB172:AD172"/>
    <mergeCell ref="A177:M177"/>
    <mergeCell ref="A179:H179"/>
    <mergeCell ref="A180:J180"/>
    <mergeCell ref="A181:J181"/>
    <mergeCell ref="A174:A176"/>
    <mergeCell ref="B174:B176"/>
    <mergeCell ref="C174:C176"/>
    <mergeCell ref="D174:D176"/>
    <mergeCell ref="E174:E176"/>
    <mergeCell ref="A186:A201"/>
    <mergeCell ref="B186:B201"/>
    <mergeCell ref="C186:C201"/>
    <mergeCell ref="D186:D201"/>
    <mergeCell ref="E186:E201"/>
    <mergeCell ref="F186:F201"/>
    <mergeCell ref="G186:G201"/>
    <mergeCell ref="A182:U182"/>
    <mergeCell ref="V182:W183"/>
    <mergeCell ref="X182:X184"/>
    <mergeCell ref="Y182:AD182"/>
    <mergeCell ref="A183:A184"/>
    <mergeCell ref="B183:B184"/>
    <mergeCell ref="C183:C184"/>
    <mergeCell ref="E183:G183"/>
    <mergeCell ref="H183:H184"/>
    <mergeCell ref="I183:I184"/>
    <mergeCell ref="J183:J184"/>
    <mergeCell ref="K183:M183"/>
    <mergeCell ref="N183:O183"/>
    <mergeCell ref="P183:U183"/>
    <mergeCell ref="Y183:AA183"/>
    <mergeCell ref="AB183:AD183"/>
    <mergeCell ref="A206:M206"/>
    <mergeCell ref="A209:H209"/>
    <mergeCell ref="D216:D217"/>
    <mergeCell ref="E216:E217"/>
    <mergeCell ref="F216:F217"/>
    <mergeCell ref="G216:G217"/>
    <mergeCell ref="A218:M218"/>
    <mergeCell ref="A235:M235"/>
    <mergeCell ref="A210:J210"/>
    <mergeCell ref="A211:J211"/>
    <mergeCell ref="A212:U212"/>
    <mergeCell ref="A219:A220"/>
    <mergeCell ref="B219:B220"/>
    <mergeCell ref="C219:C220"/>
    <mergeCell ref="D219:D220"/>
    <mergeCell ref="E219:E220"/>
    <mergeCell ref="X212:AD212"/>
    <mergeCell ref="A213:A214"/>
    <mergeCell ref="B213:B214"/>
    <mergeCell ref="C213:C214"/>
    <mergeCell ref="E213:G213"/>
    <mergeCell ref="H213:H214"/>
    <mergeCell ref="I213:I214"/>
    <mergeCell ref="J213:J214"/>
    <mergeCell ref="K213:M213"/>
    <mergeCell ref="N213:O213"/>
    <mergeCell ref="P213:U213"/>
    <mergeCell ref="V213:W213"/>
    <mergeCell ref="X213:X214"/>
    <mergeCell ref="Y213:AA213"/>
    <mergeCell ref="AB213:AD213"/>
  </mergeCells>
  <pageMargins left="1.1023622047244095" right="0.70866141732283472" top="0.74803149606299213" bottom="0.74803149606299213" header="0.31496062992125984" footer="0.31496062992125984"/>
  <pageSetup scale="65" orientation="landscape" r:id="rId1"/>
  <headerFooter>
    <oddHeader>&amp;CMUNICIPIO DE TURBO
PLAN DE ACCIÓN 2011&amp;RBANCO DE PROYECTOS 
ENERO-DICIEMBRE</oddHeader>
  </headerFooter>
  <colBreaks count="1" manualBreakCount="1">
    <brk id="15" max="1048575" man="1"/>
  </colBreaks>
  <legacyDrawing r:id="rId2"/>
</worksheet>
</file>

<file path=xl/worksheets/sheet4.xml><?xml version="1.0" encoding="utf-8"?>
<worksheet xmlns="http://schemas.openxmlformats.org/spreadsheetml/2006/main" xmlns:r="http://schemas.openxmlformats.org/officeDocument/2006/relationships">
  <dimension ref="A1:AD68"/>
  <sheetViews>
    <sheetView zoomScale="70" zoomScaleNormal="70" zoomScaleSheetLayoutView="90" workbookViewId="0">
      <selection activeCell="M12" sqref="M12"/>
    </sheetView>
  </sheetViews>
  <sheetFormatPr baseColWidth="10" defaultRowHeight="12"/>
  <cols>
    <col min="1" max="1" width="10.7109375" style="76" customWidth="1"/>
    <col min="2" max="2" width="24.85546875" style="76" customWidth="1"/>
    <col min="3" max="3" width="11.42578125" style="76"/>
    <col min="4" max="4" width="14.7109375" style="76" customWidth="1"/>
    <col min="5" max="5" width="18.42578125" style="76" customWidth="1"/>
    <col min="6" max="6" width="11.42578125" style="76"/>
    <col min="7" max="7" width="11.42578125" style="76" customWidth="1"/>
    <col min="8" max="8" width="24.140625" style="76" customWidth="1"/>
    <col min="9" max="9" width="14.140625" style="76" customWidth="1"/>
    <col min="10" max="10" width="13.85546875" style="76" customWidth="1"/>
    <col min="11" max="11" width="12.42578125" style="76" customWidth="1"/>
    <col min="12" max="13" width="11.42578125" style="76"/>
    <col min="14" max="14" width="17.7109375" style="76" customWidth="1"/>
    <col min="15" max="15" width="12.5703125" style="76" customWidth="1"/>
    <col min="16" max="16" width="15.85546875" style="104" customWidth="1"/>
    <col min="17" max="17" width="18" style="104" customWidth="1"/>
    <col min="18" max="18" width="15.5703125" style="104" customWidth="1"/>
    <col min="19" max="19" width="18.28515625" style="104" customWidth="1"/>
    <col min="20" max="20" width="20.5703125" style="104" customWidth="1"/>
    <col min="21" max="21" width="18.7109375" style="104" customWidth="1"/>
    <col min="22" max="22" width="11.42578125" style="76"/>
    <col min="23" max="23" width="13.7109375" style="76" bestFit="1" customWidth="1"/>
    <col min="24" max="24" width="23.85546875" style="76" customWidth="1"/>
    <col min="25" max="25" width="17.5703125" style="104" customWidth="1"/>
    <col min="26" max="26" width="19.7109375" style="104" customWidth="1"/>
    <col min="27" max="27" width="19.5703125" style="75" bestFit="1" customWidth="1"/>
    <col min="28" max="28" width="12.5703125" style="76" customWidth="1"/>
    <col min="29" max="29" width="12" style="76" customWidth="1"/>
    <col min="30" max="30" width="13.7109375" style="75" customWidth="1"/>
    <col min="31" max="256" width="11.42578125" style="4"/>
    <col min="257" max="257" width="10.7109375" style="4" customWidth="1"/>
    <col min="258" max="258" width="24.85546875" style="4" customWidth="1"/>
    <col min="259" max="259" width="11.42578125" style="4"/>
    <col min="260" max="260" width="14.7109375" style="4" customWidth="1"/>
    <col min="261" max="261" width="18.42578125" style="4" customWidth="1"/>
    <col min="262" max="262" width="11.42578125" style="4"/>
    <col min="263" max="263" width="11.42578125" style="4" customWidth="1"/>
    <col min="264" max="264" width="19.5703125" style="4" customWidth="1"/>
    <col min="265" max="265" width="11.42578125" style="4"/>
    <col min="266" max="266" width="13.85546875" style="4" customWidth="1"/>
    <col min="267" max="267" width="12.42578125" style="4" customWidth="1"/>
    <col min="268" max="269" width="11.42578125" style="4"/>
    <col min="270" max="270" width="14" style="4" customWidth="1"/>
    <col min="271" max="271" width="12.5703125" style="4" customWidth="1"/>
    <col min="272" max="272" width="12.5703125" style="4" bestFit="1" customWidth="1"/>
    <col min="273" max="273" width="15.140625" style="4" customWidth="1"/>
    <col min="274" max="274" width="11.42578125" style="4"/>
    <col min="275" max="275" width="12.85546875" style="4" customWidth="1"/>
    <col min="276" max="276" width="13.42578125" style="4" customWidth="1"/>
    <col min="277" max="277" width="14.85546875" style="4" customWidth="1"/>
    <col min="278" max="278" width="11.42578125" style="4"/>
    <col min="279" max="279" width="13.7109375" style="4" bestFit="1" customWidth="1"/>
    <col min="280" max="280" width="18.140625" style="4" customWidth="1"/>
    <col min="281" max="281" width="15.85546875" style="4" customWidth="1"/>
    <col min="282" max="282" width="17" style="4" customWidth="1"/>
    <col min="283" max="283" width="19.5703125" style="4" bestFit="1" customWidth="1"/>
    <col min="284" max="284" width="11.42578125" style="4"/>
    <col min="285" max="285" width="12" style="4" customWidth="1"/>
    <col min="286" max="512" width="11.42578125" style="4"/>
    <col min="513" max="513" width="10.7109375" style="4" customWidth="1"/>
    <col min="514" max="514" width="24.85546875" style="4" customWidth="1"/>
    <col min="515" max="515" width="11.42578125" style="4"/>
    <col min="516" max="516" width="14.7109375" style="4" customWidth="1"/>
    <col min="517" max="517" width="18.42578125" style="4" customWidth="1"/>
    <col min="518" max="518" width="11.42578125" style="4"/>
    <col min="519" max="519" width="11.42578125" style="4" customWidth="1"/>
    <col min="520" max="520" width="19.5703125" style="4" customWidth="1"/>
    <col min="521" max="521" width="11.42578125" style="4"/>
    <col min="522" max="522" width="13.85546875" style="4" customWidth="1"/>
    <col min="523" max="523" width="12.42578125" style="4" customWidth="1"/>
    <col min="524" max="525" width="11.42578125" style="4"/>
    <col min="526" max="526" width="14" style="4" customWidth="1"/>
    <col min="527" max="527" width="12.5703125" style="4" customWidth="1"/>
    <col min="528" max="528" width="12.5703125" style="4" bestFit="1" customWidth="1"/>
    <col min="529" max="529" width="15.140625" style="4" customWidth="1"/>
    <col min="530" max="530" width="11.42578125" style="4"/>
    <col min="531" max="531" width="12.85546875" style="4" customWidth="1"/>
    <col min="532" max="532" width="13.42578125" style="4" customWidth="1"/>
    <col min="533" max="533" width="14.85546875" style="4" customWidth="1"/>
    <col min="534" max="534" width="11.42578125" style="4"/>
    <col min="535" max="535" width="13.7109375" style="4" bestFit="1" customWidth="1"/>
    <col min="536" max="536" width="18.140625" style="4" customWidth="1"/>
    <col min="537" max="537" width="15.85546875" style="4" customWidth="1"/>
    <col min="538" max="538" width="17" style="4" customWidth="1"/>
    <col min="539" max="539" width="19.5703125" style="4" bestFit="1" customWidth="1"/>
    <col min="540" max="540" width="11.42578125" style="4"/>
    <col min="541" max="541" width="12" style="4" customWidth="1"/>
    <col min="542" max="768" width="11.42578125" style="4"/>
    <col min="769" max="769" width="10.7109375" style="4" customWidth="1"/>
    <col min="770" max="770" width="24.85546875" style="4" customWidth="1"/>
    <col min="771" max="771" width="11.42578125" style="4"/>
    <col min="772" max="772" width="14.7109375" style="4" customWidth="1"/>
    <col min="773" max="773" width="18.42578125" style="4" customWidth="1"/>
    <col min="774" max="774" width="11.42578125" style="4"/>
    <col min="775" max="775" width="11.42578125" style="4" customWidth="1"/>
    <col min="776" max="776" width="19.5703125" style="4" customWidth="1"/>
    <col min="777" max="777" width="11.42578125" style="4"/>
    <col min="778" max="778" width="13.85546875" style="4" customWidth="1"/>
    <col min="779" max="779" width="12.42578125" style="4" customWidth="1"/>
    <col min="780" max="781" width="11.42578125" style="4"/>
    <col min="782" max="782" width="14" style="4" customWidth="1"/>
    <col min="783" max="783" width="12.5703125" style="4" customWidth="1"/>
    <col min="784" max="784" width="12.5703125" style="4" bestFit="1" customWidth="1"/>
    <col min="785" max="785" width="15.140625" style="4" customWidth="1"/>
    <col min="786" max="786" width="11.42578125" style="4"/>
    <col min="787" max="787" width="12.85546875" style="4" customWidth="1"/>
    <col min="788" max="788" width="13.42578125" style="4" customWidth="1"/>
    <col min="789" max="789" width="14.85546875" style="4" customWidth="1"/>
    <col min="790" max="790" width="11.42578125" style="4"/>
    <col min="791" max="791" width="13.7109375" style="4" bestFit="1" customWidth="1"/>
    <col min="792" max="792" width="18.140625" style="4" customWidth="1"/>
    <col min="793" max="793" width="15.85546875" style="4" customWidth="1"/>
    <col min="794" max="794" width="17" style="4" customWidth="1"/>
    <col min="795" max="795" width="19.5703125" style="4" bestFit="1" customWidth="1"/>
    <col min="796" max="796" width="11.42578125" style="4"/>
    <col min="797" max="797" width="12" style="4" customWidth="1"/>
    <col min="798" max="1024" width="11.42578125" style="4"/>
    <col min="1025" max="1025" width="10.7109375" style="4" customWidth="1"/>
    <col min="1026" max="1026" width="24.85546875" style="4" customWidth="1"/>
    <col min="1027" max="1027" width="11.42578125" style="4"/>
    <col min="1028" max="1028" width="14.7109375" style="4" customWidth="1"/>
    <col min="1029" max="1029" width="18.42578125" style="4" customWidth="1"/>
    <col min="1030" max="1030" width="11.42578125" style="4"/>
    <col min="1031" max="1031" width="11.42578125" style="4" customWidth="1"/>
    <col min="1032" max="1032" width="19.5703125" style="4" customWidth="1"/>
    <col min="1033" max="1033" width="11.42578125" style="4"/>
    <col min="1034" max="1034" width="13.85546875" style="4" customWidth="1"/>
    <col min="1035" max="1035" width="12.42578125" style="4" customWidth="1"/>
    <col min="1036" max="1037" width="11.42578125" style="4"/>
    <col min="1038" max="1038" width="14" style="4" customWidth="1"/>
    <col min="1039" max="1039" width="12.5703125" style="4" customWidth="1"/>
    <col min="1040" max="1040" width="12.5703125" style="4" bestFit="1" customWidth="1"/>
    <col min="1041" max="1041" width="15.140625" style="4" customWidth="1"/>
    <col min="1042" max="1042" width="11.42578125" style="4"/>
    <col min="1043" max="1043" width="12.85546875" style="4" customWidth="1"/>
    <col min="1044" max="1044" width="13.42578125" style="4" customWidth="1"/>
    <col min="1045" max="1045" width="14.85546875" style="4" customWidth="1"/>
    <col min="1046" max="1046" width="11.42578125" style="4"/>
    <col min="1047" max="1047" width="13.7109375" style="4" bestFit="1" customWidth="1"/>
    <col min="1048" max="1048" width="18.140625" style="4" customWidth="1"/>
    <col min="1049" max="1049" width="15.85546875" style="4" customWidth="1"/>
    <col min="1050" max="1050" width="17" style="4" customWidth="1"/>
    <col min="1051" max="1051" width="19.5703125" style="4" bestFit="1" customWidth="1"/>
    <col min="1052" max="1052" width="11.42578125" style="4"/>
    <col min="1053" max="1053" width="12" style="4" customWidth="1"/>
    <col min="1054" max="1280" width="11.42578125" style="4"/>
    <col min="1281" max="1281" width="10.7109375" style="4" customWidth="1"/>
    <col min="1282" max="1282" width="24.85546875" style="4" customWidth="1"/>
    <col min="1283" max="1283" width="11.42578125" style="4"/>
    <col min="1284" max="1284" width="14.7109375" style="4" customWidth="1"/>
    <col min="1285" max="1285" width="18.42578125" style="4" customWidth="1"/>
    <col min="1286" max="1286" width="11.42578125" style="4"/>
    <col min="1287" max="1287" width="11.42578125" style="4" customWidth="1"/>
    <col min="1288" max="1288" width="19.5703125" style="4" customWidth="1"/>
    <col min="1289" max="1289" width="11.42578125" style="4"/>
    <col min="1290" max="1290" width="13.85546875" style="4" customWidth="1"/>
    <col min="1291" max="1291" width="12.42578125" style="4" customWidth="1"/>
    <col min="1292" max="1293" width="11.42578125" style="4"/>
    <col min="1294" max="1294" width="14" style="4" customWidth="1"/>
    <col min="1295" max="1295" width="12.5703125" style="4" customWidth="1"/>
    <col min="1296" max="1296" width="12.5703125" style="4" bestFit="1" customWidth="1"/>
    <col min="1297" max="1297" width="15.140625" style="4" customWidth="1"/>
    <col min="1298" max="1298" width="11.42578125" style="4"/>
    <col min="1299" max="1299" width="12.85546875" style="4" customWidth="1"/>
    <col min="1300" max="1300" width="13.42578125" style="4" customWidth="1"/>
    <col min="1301" max="1301" width="14.85546875" style="4" customWidth="1"/>
    <col min="1302" max="1302" width="11.42578125" style="4"/>
    <col min="1303" max="1303" width="13.7109375" style="4" bestFit="1" customWidth="1"/>
    <col min="1304" max="1304" width="18.140625" style="4" customWidth="1"/>
    <col min="1305" max="1305" width="15.85546875" style="4" customWidth="1"/>
    <col min="1306" max="1306" width="17" style="4" customWidth="1"/>
    <col min="1307" max="1307" width="19.5703125" style="4" bestFit="1" customWidth="1"/>
    <col min="1308" max="1308" width="11.42578125" style="4"/>
    <col min="1309" max="1309" width="12" style="4" customWidth="1"/>
    <col min="1310" max="1536" width="11.42578125" style="4"/>
    <col min="1537" max="1537" width="10.7109375" style="4" customWidth="1"/>
    <col min="1538" max="1538" width="24.85546875" style="4" customWidth="1"/>
    <col min="1539" max="1539" width="11.42578125" style="4"/>
    <col min="1540" max="1540" width="14.7109375" style="4" customWidth="1"/>
    <col min="1541" max="1541" width="18.42578125" style="4" customWidth="1"/>
    <col min="1542" max="1542" width="11.42578125" style="4"/>
    <col min="1543" max="1543" width="11.42578125" style="4" customWidth="1"/>
    <col min="1544" max="1544" width="19.5703125" style="4" customWidth="1"/>
    <col min="1545" max="1545" width="11.42578125" style="4"/>
    <col min="1546" max="1546" width="13.85546875" style="4" customWidth="1"/>
    <col min="1547" max="1547" width="12.42578125" style="4" customWidth="1"/>
    <col min="1548" max="1549" width="11.42578125" style="4"/>
    <col min="1550" max="1550" width="14" style="4" customWidth="1"/>
    <col min="1551" max="1551" width="12.5703125" style="4" customWidth="1"/>
    <col min="1552" max="1552" width="12.5703125" style="4" bestFit="1" customWidth="1"/>
    <col min="1553" max="1553" width="15.140625" style="4" customWidth="1"/>
    <col min="1554" max="1554" width="11.42578125" style="4"/>
    <col min="1555" max="1555" width="12.85546875" style="4" customWidth="1"/>
    <col min="1556" max="1556" width="13.42578125" style="4" customWidth="1"/>
    <col min="1557" max="1557" width="14.85546875" style="4" customWidth="1"/>
    <col min="1558" max="1558" width="11.42578125" style="4"/>
    <col min="1559" max="1559" width="13.7109375" style="4" bestFit="1" customWidth="1"/>
    <col min="1560" max="1560" width="18.140625" style="4" customWidth="1"/>
    <col min="1561" max="1561" width="15.85546875" style="4" customWidth="1"/>
    <col min="1562" max="1562" width="17" style="4" customWidth="1"/>
    <col min="1563" max="1563" width="19.5703125" style="4" bestFit="1" customWidth="1"/>
    <col min="1564" max="1564" width="11.42578125" style="4"/>
    <col min="1565" max="1565" width="12" style="4" customWidth="1"/>
    <col min="1566" max="1792" width="11.42578125" style="4"/>
    <col min="1793" max="1793" width="10.7109375" style="4" customWidth="1"/>
    <col min="1794" max="1794" width="24.85546875" style="4" customWidth="1"/>
    <col min="1795" max="1795" width="11.42578125" style="4"/>
    <col min="1796" max="1796" width="14.7109375" style="4" customWidth="1"/>
    <col min="1797" max="1797" width="18.42578125" style="4" customWidth="1"/>
    <col min="1798" max="1798" width="11.42578125" style="4"/>
    <col min="1799" max="1799" width="11.42578125" style="4" customWidth="1"/>
    <col min="1800" max="1800" width="19.5703125" style="4" customWidth="1"/>
    <col min="1801" max="1801" width="11.42578125" style="4"/>
    <col min="1802" max="1802" width="13.85546875" style="4" customWidth="1"/>
    <col min="1803" max="1803" width="12.42578125" style="4" customWidth="1"/>
    <col min="1804" max="1805" width="11.42578125" style="4"/>
    <col min="1806" max="1806" width="14" style="4" customWidth="1"/>
    <col min="1807" max="1807" width="12.5703125" style="4" customWidth="1"/>
    <col min="1808" max="1808" width="12.5703125" style="4" bestFit="1" customWidth="1"/>
    <col min="1809" max="1809" width="15.140625" style="4" customWidth="1"/>
    <col min="1810" max="1810" width="11.42578125" style="4"/>
    <col min="1811" max="1811" width="12.85546875" style="4" customWidth="1"/>
    <col min="1812" max="1812" width="13.42578125" style="4" customWidth="1"/>
    <col min="1813" max="1813" width="14.85546875" style="4" customWidth="1"/>
    <col min="1814" max="1814" width="11.42578125" style="4"/>
    <col min="1815" max="1815" width="13.7109375" style="4" bestFit="1" customWidth="1"/>
    <col min="1816" max="1816" width="18.140625" style="4" customWidth="1"/>
    <col min="1817" max="1817" width="15.85546875" style="4" customWidth="1"/>
    <col min="1818" max="1818" width="17" style="4" customWidth="1"/>
    <col min="1819" max="1819" width="19.5703125" style="4" bestFit="1" customWidth="1"/>
    <col min="1820" max="1820" width="11.42578125" style="4"/>
    <col min="1821" max="1821" width="12" style="4" customWidth="1"/>
    <col min="1822" max="2048" width="11.42578125" style="4"/>
    <col min="2049" max="2049" width="10.7109375" style="4" customWidth="1"/>
    <col min="2050" max="2050" width="24.85546875" style="4" customWidth="1"/>
    <col min="2051" max="2051" width="11.42578125" style="4"/>
    <col min="2052" max="2052" width="14.7109375" style="4" customWidth="1"/>
    <col min="2053" max="2053" width="18.42578125" style="4" customWidth="1"/>
    <col min="2054" max="2054" width="11.42578125" style="4"/>
    <col min="2055" max="2055" width="11.42578125" style="4" customWidth="1"/>
    <col min="2056" max="2056" width="19.5703125" style="4" customWidth="1"/>
    <col min="2057" max="2057" width="11.42578125" style="4"/>
    <col min="2058" max="2058" width="13.85546875" style="4" customWidth="1"/>
    <col min="2059" max="2059" width="12.42578125" style="4" customWidth="1"/>
    <col min="2060" max="2061" width="11.42578125" style="4"/>
    <col min="2062" max="2062" width="14" style="4" customWidth="1"/>
    <col min="2063" max="2063" width="12.5703125" style="4" customWidth="1"/>
    <col min="2064" max="2064" width="12.5703125" style="4" bestFit="1" customWidth="1"/>
    <col min="2065" max="2065" width="15.140625" style="4" customWidth="1"/>
    <col min="2066" max="2066" width="11.42578125" style="4"/>
    <col min="2067" max="2067" width="12.85546875" style="4" customWidth="1"/>
    <col min="2068" max="2068" width="13.42578125" style="4" customWidth="1"/>
    <col min="2069" max="2069" width="14.85546875" style="4" customWidth="1"/>
    <col min="2070" max="2070" width="11.42578125" style="4"/>
    <col min="2071" max="2071" width="13.7109375" style="4" bestFit="1" customWidth="1"/>
    <col min="2072" max="2072" width="18.140625" style="4" customWidth="1"/>
    <col min="2073" max="2073" width="15.85546875" style="4" customWidth="1"/>
    <col min="2074" max="2074" width="17" style="4" customWidth="1"/>
    <col min="2075" max="2075" width="19.5703125" style="4" bestFit="1" customWidth="1"/>
    <col min="2076" max="2076" width="11.42578125" style="4"/>
    <col min="2077" max="2077" width="12" style="4" customWidth="1"/>
    <col min="2078" max="2304" width="11.42578125" style="4"/>
    <col min="2305" max="2305" width="10.7109375" style="4" customWidth="1"/>
    <col min="2306" max="2306" width="24.85546875" style="4" customWidth="1"/>
    <col min="2307" max="2307" width="11.42578125" style="4"/>
    <col min="2308" max="2308" width="14.7109375" style="4" customWidth="1"/>
    <col min="2309" max="2309" width="18.42578125" style="4" customWidth="1"/>
    <col min="2310" max="2310" width="11.42578125" style="4"/>
    <col min="2311" max="2311" width="11.42578125" style="4" customWidth="1"/>
    <col min="2312" max="2312" width="19.5703125" style="4" customWidth="1"/>
    <col min="2313" max="2313" width="11.42578125" style="4"/>
    <col min="2314" max="2314" width="13.85546875" style="4" customWidth="1"/>
    <col min="2315" max="2315" width="12.42578125" style="4" customWidth="1"/>
    <col min="2316" max="2317" width="11.42578125" style="4"/>
    <col min="2318" max="2318" width="14" style="4" customWidth="1"/>
    <col min="2319" max="2319" width="12.5703125" style="4" customWidth="1"/>
    <col min="2320" max="2320" width="12.5703125" style="4" bestFit="1" customWidth="1"/>
    <col min="2321" max="2321" width="15.140625" style="4" customWidth="1"/>
    <col min="2322" max="2322" width="11.42578125" style="4"/>
    <col min="2323" max="2323" width="12.85546875" style="4" customWidth="1"/>
    <col min="2324" max="2324" width="13.42578125" style="4" customWidth="1"/>
    <col min="2325" max="2325" width="14.85546875" style="4" customWidth="1"/>
    <col min="2326" max="2326" width="11.42578125" style="4"/>
    <col min="2327" max="2327" width="13.7109375" style="4" bestFit="1" customWidth="1"/>
    <col min="2328" max="2328" width="18.140625" style="4" customWidth="1"/>
    <col min="2329" max="2329" width="15.85546875" style="4" customWidth="1"/>
    <col min="2330" max="2330" width="17" style="4" customWidth="1"/>
    <col min="2331" max="2331" width="19.5703125" style="4" bestFit="1" customWidth="1"/>
    <col min="2332" max="2332" width="11.42578125" style="4"/>
    <col min="2333" max="2333" width="12" style="4" customWidth="1"/>
    <col min="2334" max="2560" width="11.42578125" style="4"/>
    <col min="2561" max="2561" width="10.7109375" style="4" customWidth="1"/>
    <col min="2562" max="2562" width="24.85546875" style="4" customWidth="1"/>
    <col min="2563" max="2563" width="11.42578125" style="4"/>
    <col min="2564" max="2564" width="14.7109375" style="4" customWidth="1"/>
    <col min="2565" max="2565" width="18.42578125" style="4" customWidth="1"/>
    <col min="2566" max="2566" width="11.42578125" style="4"/>
    <col min="2567" max="2567" width="11.42578125" style="4" customWidth="1"/>
    <col min="2568" max="2568" width="19.5703125" style="4" customWidth="1"/>
    <col min="2569" max="2569" width="11.42578125" style="4"/>
    <col min="2570" max="2570" width="13.85546875" style="4" customWidth="1"/>
    <col min="2571" max="2571" width="12.42578125" style="4" customWidth="1"/>
    <col min="2572" max="2573" width="11.42578125" style="4"/>
    <col min="2574" max="2574" width="14" style="4" customWidth="1"/>
    <col min="2575" max="2575" width="12.5703125" style="4" customWidth="1"/>
    <col min="2576" max="2576" width="12.5703125" style="4" bestFit="1" customWidth="1"/>
    <col min="2577" max="2577" width="15.140625" style="4" customWidth="1"/>
    <col min="2578" max="2578" width="11.42578125" style="4"/>
    <col min="2579" max="2579" width="12.85546875" style="4" customWidth="1"/>
    <col min="2580" max="2580" width="13.42578125" style="4" customWidth="1"/>
    <col min="2581" max="2581" width="14.85546875" style="4" customWidth="1"/>
    <col min="2582" max="2582" width="11.42578125" style="4"/>
    <col min="2583" max="2583" width="13.7109375" style="4" bestFit="1" customWidth="1"/>
    <col min="2584" max="2584" width="18.140625" style="4" customWidth="1"/>
    <col min="2585" max="2585" width="15.85546875" style="4" customWidth="1"/>
    <col min="2586" max="2586" width="17" style="4" customWidth="1"/>
    <col min="2587" max="2587" width="19.5703125" style="4" bestFit="1" customWidth="1"/>
    <col min="2588" max="2588" width="11.42578125" style="4"/>
    <col min="2589" max="2589" width="12" style="4" customWidth="1"/>
    <col min="2590" max="2816" width="11.42578125" style="4"/>
    <col min="2817" max="2817" width="10.7109375" style="4" customWidth="1"/>
    <col min="2818" max="2818" width="24.85546875" style="4" customWidth="1"/>
    <col min="2819" max="2819" width="11.42578125" style="4"/>
    <col min="2820" max="2820" width="14.7109375" style="4" customWidth="1"/>
    <col min="2821" max="2821" width="18.42578125" style="4" customWidth="1"/>
    <col min="2822" max="2822" width="11.42578125" style="4"/>
    <col min="2823" max="2823" width="11.42578125" style="4" customWidth="1"/>
    <col min="2824" max="2824" width="19.5703125" style="4" customWidth="1"/>
    <col min="2825" max="2825" width="11.42578125" style="4"/>
    <col min="2826" max="2826" width="13.85546875" style="4" customWidth="1"/>
    <col min="2827" max="2827" width="12.42578125" style="4" customWidth="1"/>
    <col min="2828" max="2829" width="11.42578125" style="4"/>
    <col min="2830" max="2830" width="14" style="4" customWidth="1"/>
    <col min="2831" max="2831" width="12.5703125" style="4" customWidth="1"/>
    <col min="2832" max="2832" width="12.5703125" style="4" bestFit="1" customWidth="1"/>
    <col min="2833" max="2833" width="15.140625" style="4" customWidth="1"/>
    <col min="2834" max="2834" width="11.42578125" style="4"/>
    <col min="2835" max="2835" width="12.85546875" style="4" customWidth="1"/>
    <col min="2836" max="2836" width="13.42578125" style="4" customWidth="1"/>
    <col min="2837" max="2837" width="14.85546875" style="4" customWidth="1"/>
    <col min="2838" max="2838" width="11.42578125" style="4"/>
    <col min="2839" max="2839" width="13.7109375" style="4" bestFit="1" customWidth="1"/>
    <col min="2840" max="2840" width="18.140625" style="4" customWidth="1"/>
    <col min="2841" max="2841" width="15.85546875" style="4" customWidth="1"/>
    <col min="2842" max="2842" width="17" style="4" customWidth="1"/>
    <col min="2843" max="2843" width="19.5703125" style="4" bestFit="1" customWidth="1"/>
    <col min="2844" max="2844" width="11.42578125" style="4"/>
    <col min="2845" max="2845" width="12" style="4" customWidth="1"/>
    <col min="2846" max="3072" width="11.42578125" style="4"/>
    <col min="3073" max="3073" width="10.7109375" style="4" customWidth="1"/>
    <col min="3074" max="3074" width="24.85546875" style="4" customWidth="1"/>
    <col min="3075" max="3075" width="11.42578125" style="4"/>
    <col min="3076" max="3076" width="14.7109375" style="4" customWidth="1"/>
    <col min="3077" max="3077" width="18.42578125" style="4" customWidth="1"/>
    <col min="3078" max="3078" width="11.42578125" style="4"/>
    <col min="3079" max="3079" width="11.42578125" style="4" customWidth="1"/>
    <col min="3080" max="3080" width="19.5703125" style="4" customWidth="1"/>
    <col min="3081" max="3081" width="11.42578125" style="4"/>
    <col min="3082" max="3082" width="13.85546875" style="4" customWidth="1"/>
    <col min="3083" max="3083" width="12.42578125" style="4" customWidth="1"/>
    <col min="3084" max="3085" width="11.42578125" style="4"/>
    <col min="3086" max="3086" width="14" style="4" customWidth="1"/>
    <col min="3087" max="3087" width="12.5703125" style="4" customWidth="1"/>
    <col min="3088" max="3088" width="12.5703125" style="4" bestFit="1" customWidth="1"/>
    <col min="3089" max="3089" width="15.140625" style="4" customWidth="1"/>
    <col min="3090" max="3090" width="11.42578125" style="4"/>
    <col min="3091" max="3091" width="12.85546875" style="4" customWidth="1"/>
    <col min="3092" max="3092" width="13.42578125" style="4" customWidth="1"/>
    <col min="3093" max="3093" width="14.85546875" style="4" customWidth="1"/>
    <col min="3094" max="3094" width="11.42578125" style="4"/>
    <col min="3095" max="3095" width="13.7109375" style="4" bestFit="1" customWidth="1"/>
    <col min="3096" max="3096" width="18.140625" style="4" customWidth="1"/>
    <col min="3097" max="3097" width="15.85546875" style="4" customWidth="1"/>
    <col min="3098" max="3098" width="17" style="4" customWidth="1"/>
    <col min="3099" max="3099" width="19.5703125" style="4" bestFit="1" customWidth="1"/>
    <col min="3100" max="3100" width="11.42578125" style="4"/>
    <col min="3101" max="3101" width="12" style="4" customWidth="1"/>
    <col min="3102" max="3328" width="11.42578125" style="4"/>
    <col min="3329" max="3329" width="10.7109375" style="4" customWidth="1"/>
    <col min="3330" max="3330" width="24.85546875" style="4" customWidth="1"/>
    <col min="3331" max="3331" width="11.42578125" style="4"/>
    <col min="3332" max="3332" width="14.7109375" style="4" customWidth="1"/>
    <col min="3333" max="3333" width="18.42578125" style="4" customWidth="1"/>
    <col min="3334" max="3334" width="11.42578125" style="4"/>
    <col min="3335" max="3335" width="11.42578125" style="4" customWidth="1"/>
    <col min="3336" max="3336" width="19.5703125" style="4" customWidth="1"/>
    <col min="3337" max="3337" width="11.42578125" style="4"/>
    <col min="3338" max="3338" width="13.85546875" style="4" customWidth="1"/>
    <col min="3339" max="3339" width="12.42578125" style="4" customWidth="1"/>
    <col min="3340" max="3341" width="11.42578125" style="4"/>
    <col min="3342" max="3342" width="14" style="4" customWidth="1"/>
    <col min="3343" max="3343" width="12.5703125" style="4" customWidth="1"/>
    <col min="3344" max="3344" width="12.5703125" style="4" bestFit="1" customWidth="1"/>
    <col min="3345" max="3345" width="15.140625" style="4" customWidth="1"/>
    <col min="3346" max="3346" width="11.42578125" style="4"/>
    <col min="3347" max="3347" width="12.85546875" style="4" customWidth="1"/>
    <col min="3348" max="3348" width="13.42578125" style="4" customWidth="1"/>
    <col min="3349" max="3349" width="14.85546875" style="4" customWidth="1"/>
    <col min="3350" max="3350" width="11.42578125" style="4"/>
    <col min="3351" max="3351" width="13.7109375" style="4" bestFit="1" customWidth="1"/>
    <col min="3352" max="3352" width="18.140625" style="4" customWidth="1"/>
    <col min="3353" max="3353" width="15.85546875" style="4" customWidth="1"/>
    <col min="3354" max="3354" width="17" style="4" customWidth="1"/>
    <col min="3355" max="3355" width="19.5703125" style="4" bestFit="1" customWidth="1"/>
    <col min="3356" max="3356" width="11.42578125" style="4"/>
    <col min="3357" max="3357" width="12" style="4" customWidth="1"/>
    <col min="3358" max="3584" width="11.42578125" style="4"/>
    <col min="3585" max="3585" width="10.7109375" style="4" customWidth="1"/>
    <col min="3586" max="3586" width="24.85546875" style="4" customWidth="1"/>
    <col min="3587" max="3587" width="11.42578125" style="4"/>
    <col min="3588" max="3588" width="14.7109375" style="4" customWidth="1"/>
    <col min="3589" max="3589" width="18.42578125" style="4" customWidth="1"/>
    <col min="3590" max="3590" width="11.42578125" style="4"/>
    <col min="3591" max="3591" width="11.42578125" style="4" customWidth="1"/>
    <col min="3592" max="3592" width="19.5703125" style="4" customWidth="1"/>
    <col min="3593" max="3593" width="11.42578125" style="4"/>
    <col min="3594" max="3594" width="13.85546875" style="4" customWidth="1"/>
    <col min="3595" max="3595" width="12.42578125" style="4" customWidth="1"/>
    <col min="3596" max="3597" width="11.42578125" style="4"/>
    <col min="3598" max="3598" width="14" style="4" customWidth="1"/>
    <col min="3599" max="3599" width="12.5703125" style="4" customWidth="1"/>
    <col min="3600" max="3600" width="12.5703125" style="4" bestFit="1" customWidth="1"/>
    <col min="3601" max="3601" width="15.140625" style="4" customWidth="1"/>
    <col min="3602" max="3602" width="11.42578125" style="4"/>
    <col min="3603" max="3603" width="12.85546875" style="4" customWidth="1"/>
    <col min="3604" max="3604" width="13.42578125" style="4" customWidth="1"/>
    <col min="3605" max="3605" width="14.85546875" style="4" customWidth="1"/>
    <col min="3606" max="3606" width="11.42578125" style="4"/>
    <col min="3607" max="3607" width="13.7109375" style="4" bestFit="1" customWidth="1"/>
    <col min="3608" max="3608" width="18.140625" style="4" customWidth="1"/>
    <col min="3609" max="3609" width="15.85546875" style="4" customWidth="1"/>
    <col min="3610" max="3610" width="17" style="4" customWidth="1"/>
    <col min="3611" max="3611" width="19.5703125" style="4" bestFit="1" customWidth="1"/>
    <col min="3612" max="3612" width="11.42578125" style="4"/>
    <col min="3613" max="3613" width="12" style="4" customWidth="1"/>
    <col min="3614" max="3840" width="11.42578125" style="4"/>
    <col min="3841" max="3841" width="10.7109375" style="4" customWidth="1"/>
    <col min="3842" max="3842" width="24.85546875" style="4" customWidth="1"/>
    <col min="3843" max="3843" width="11.42578125" style="4"/>
    <col min="3844" max="3844" width="14.7109375" style="4" customWidth="1"/>
    <col min="3845" max="3845" width="18.42578125" style="4" customWidth="1"/>
    <col min="3846" max="3846" width="11.42578125" style="4"/>
    <col min="3847" max="3847" width="11.42578125" style="4" customWidth="1"/>
    <col min="3848" max="3848" width="19.5703125" style="4" customWidth="1"/>
    <col min="3849" max="3849" width="11.42578125" style="4"/>
    <col min="3850" max="3850" width="13.85546875" style="4" customWidth="1"/>
    <col min="3851" max="3851" width="12.42578125" style="4" customWidth="1"/>
    <col min="3852" max="3853" width="11.42578125" style="4"/>
    <col min="3854" max="3854" width="14" style="4" customWidth="1"/>
    <col min="3855" max="3855" width="12.5703125" style="4" customWidth="1"/>
    <col min="3856" max="3856" width="12.5703125" style="4" bestFit="1" customWidth="1"/>
    <col min="3857" max="3857" width="15.140625" style="4" customWidth="1"/>
    <col min="3858" max="3858" width="11.42578125" style="4"/>
    <col min="3859" max="3859" width="12.85546875" style="4" customWidth="1"/>
    <col min="3860" max="3860" width="13.42578125" style="4" customWidth="1"/>
    <col min="3861" max="3861" width="14.85546875" style="4" customWidth="1"/>
    <col min="3862" max="3862" width="11.42578125" style="4"/>
    <col min="3863" max="3863" width="13.7109375" style="4" bestFit="1" customWidth="1"/>
    <col min="3864" max="3864" width="18.140625" style="4" customWidth="1"/>
    <col min="3865" max="3865" width="15.85546875" style="4" customWidth="1"/>
    <col min="3866" max="3866" width="17" style="4" customWidth="1"/>
    <col min="3867" max="3867" width="19.5703125" style="4" bestFit="1" customWidth="1"/>
    <col min="3868" max="3868" width="11.42578125" style="4"/>
    <col min="3869" max="3869" width="12" style="4" customWidth="1"/>
    <col min="3870" max="4096" width="11.42578125" style="4"/>
    <col min="4097" max="4097" width="10.7109375" style="4" customWidth="1"/>
    <col min="4098" max="4098" width="24.85546875" style="4" customWidth="1"/>
    <col min="4099" max="4099" width="11.42578125" style="4"/>
    <col min="4100" max="4100" width="14.7109375" style="4" customWidth="1"/>
    <col min="4101" max="4101" width="18.42578125" style="4" customWidth="1"/>
    <col min="4102" max="4102" width="11.42578125" style="4"/>
    <col min="4103" max="4103" width="11.42578125" style="4" customWidth="1"/>
    <col min="4104" max="4104" width="19.5703125" style="4" customWidth="1"/>
    <col min="4105" max="4105" width="11.42578125" style="4"/>
    <col min="4106" max="4106" width="13.85546875" style="4" customWidth="1"/>
    <col min="4107" max="4107" width="12.42578125" style="4" customWidth="1"/>
    <col min="4108" max="4109" width="11.42578125" style="4"/>
    <col min="4110" max="4110" width="14" style="4" customWidth="1"/>
    <col min="4111" max="4111" width="12.5703125" style="4" customWidth="1"/>
    <col min="4112" max="4112" width="12.5703125" style="4" bestFit="1" customWidth="1"/>
    <col min="4113" max="4113" width="15.140625" style="4" customWidth="1"/>
    <col min="4114" max="4114" width="11.42578125" style="4"/>
    <col min="4115" max="4115" width="12.85546875" style="4" customWidth="1"/>
    <col min="4116" max="4116" width="13.42578125" style="4" customWidth="1"/>
    <col min="4117" max="4117" width="14.85546875" style="4" customWidth="1"/>
    <col min="4118" max="4118" width="11.42578125" style="4"/>
    <col min="4119" max="4119" width="13.7109375" style="4" bestFit="1" customWidth="1"/>
    <col min="4120" max="4120" width="18.140625" style="4" customWidth="1"/>
    <col min="4121" max="4121" width="15.85546875" style="4" customWidth="1"/>
    <col min="4122" max="4122" width="17" style="4" customWidth="1"/>
    <col min="4123" max="4123" width="19.5703125" style="4" bestFit="1" customWidth="1"/>
    <col min="4124" max="4124" width="11.42578125" style="4"/>
    <col min="4125" max="4125" width="12" style="4" customWidth="1"/>
    <col min="4126" max="4352" width="11.42578125" style="4"/>
    <col min="4353" max="4353" width="10.7109375" style="4" customWidth="1"/>
    <col min="4354" max="4354" width="24.85546875" style="4" customWidth="1"/>
    <col min="4355" max="4355" width="11.42578125" style="4"/>
    <col min="4356" max="4356" width="14.7109375" style="4" customWidth="1"/>
    <col min="4357" max="4357" width="18.42578125" style="4" customWidth="1"/>
    <col min="4358" max="4358" width="11.42578125" style="4"/>
    <col min="4359" max="4359" width="11.42578125" style="4" customWidth="1"/>
    <col min="4360" max="4360" width="19.5703125" style="4" customWidth="1"/>
    <col min="4361" max="4361" width="11.42578125" style="4"/>
    <col min="4362" max="4362" width="13.85546875" style="4" customWidth="1"/>
    <col min="4363" max="4363" width="12.42578125" style="4" customWidth="1"/>
    <col min="4364" max="4365" width="11.42578125" style="4"/>
    <col min="4366" max="4366" width="14" style="4" customWidth="1"/>
    <col min="4367" max="4367" width="12.5703125" style="4" customWidth="1"/>
    <col min="4368" max="4368" width="12.5703125" style="4" bestFit="1" customWidth="1"/>
    <col min="4369" max="4369" width="15.140625" style="4" customWidth="1"/>
    <col min="4370" max="4370" width="11.42578125" style="4"/>
    <col min="4371" max="4371" width="12.85546875" style="4" customWidth="1"/>
    <col min="4372" max="4372" width="13.42578125" style="4" customWidth="1"/>
    <col min="4373" max="4373" width="14.85546875" style="4" customWidth="1"/>
    <col min="4374" max="4374" width="11.42578125" style="4"/>
    <col min="4375" max="4375" width="13.7109375" style="4" bestFit="1" customWidth="1"/>
    <col min="4376" max="4376" width="18.140625" style="4" customWidth="1"/>
    <col min="4377" max="4377" width="15.85546875" style="4" customWidth="1"/>
    <col min="4378" max="4378" width="17" style="4" customWidth="1"/>
    <col min="4379" max="4379" width="19.5703125" style="4" bestFit="1" customWidth="1"/>
    <col min="4380" max="4380" width="11.42578125" style="4"/>
    <col min="4381" max="4381" width="12" style="4" customWidth="1"/>
    <col min="4382" max="4608" width="11.42578125" style="4"/>
    <col min="4609" max="4609" width="10.7109375" style="4" customWidth="1"/>
    <col min="4610" max="4610" width="24.85546875" style="4" customWidth="1"/>
    <col min="4611" max="4611" width="11.42578125" style="4"/>
    <col min="4612" max="4612" width="14.7109375" style="4" customWidth="1"/>
    <col min="4613" max="4613" width="18.42578125" style="4" customWidth="1"/>
    <col min="4614" max="4614" width="11.42578125" style="4"/>
    <col min="4615" max="4615" width="11.42578125" style="4" customWidth="1"/>
    <col min="4616" max="4616" width="19.5703125" style="4" customWidth="1"/>
    <col min="4617" max="4617" width="11.42578125" style="4"/>
    <col min="4618" max="4618" width="13.85546875" style="4" customWidth="1"/>
    <col min="4619" max="4619" width="12.42578125" style="4" customWidth="1"/>
    <col min="4620" max="4621" width="11.42578125" style="4"/>
    <col min="4622" max="4622" width="14" style="4" customWidth="1"/>
    <col min="4623" max="4623" width="12.5703125" style="4" customWidth="1"/>
    <col min="4624" max="4624" width="12.5703125" style="4" bestFit="1" customWidth="1"/>
    <col min="4625" max="4625" width="15.140625" style="4" customWidth="1"/>
    <col min="4626" max="4626" width="11.42578125" style="4"/>
    <col min="4627" max="4627" width="12.85546875" style="4" customWidth="1"/>
    <col min="4628" max="4628" width="13.42578125" style="4" customWidth="1"/>
    <col min="4629" max="4629" width="14.85546875" style="4" customWidth="1"/>
    <col min="4630" max="4630" width="11.42578125" style="4"/>
    <col min="4631" max="4631" width="13.7109375" style="4" bestFit="1" customWidth="1"/>
    <col min="4632" max="4632" width="18.140625" style="4" customWidth="1"/>
    <col min="4633" max="4633" width="15.85546875" style="4" customWidth="1"/>
    <col min="4634" max="4634" width="17" style="4" customWidth="1"/>
    <col min="4635" max="4635" width="19.5703125" style="4" bestFit="1" customWidth="1"/>
    <col min="4636" max="4636" width="11.42578125" style="4"/>
    <col min="4637" max="4637" width="12" style="4" customWidth="1"/>
    <col min="4638" max="4864" width="11.42578125" style="4"/>
    <col min="4865" max="4865" width="10.7109375" style="4" customWidth="1"/>
    <col min="4866" max="4866" width="24.85546875" style="4" customWidth="1"/>
    <col min="4867" max="4867" width="11.42578125" style="4"/>
    <col min="4868" max="4868" width="14.7109375" style="4" customWidth="1"/>
    <col min="4869" max="4869" width="18.42578125" style="4" customWidth="1"/>
    <col min="4870" max="4870" width="11.42578125" style="4"/>
    <col min="4871" max="4871" width="11.42578125" style="4" customWidth="1"/>
    <col min="4872" max="4872" width="19.5703125" style="4" customWidth="1"/>
    <col min="4873" max="4873" width="11.42578125" style="4"/>
    <col min="4874" max="4874" width="13.85546875" style="4" customWidth="1"/>
    <col min="4875" max="4875" width="12.42578125" style="4" customWidth="1"/>
    <col min="4876" max="4877" width="11.42578125" style="4"/>
    <col min="4878" max="4878" width="14" style="4" customWidth="1"/>
    <col min="4879" max="4879" width="12.5703125" style="4" customWidth="1"/>
    <col min="4880" max="4880" width="12.5703125" style="4" bestFit="1" customWidth="1"/>
    <col min="4881" max="4881" width="15.140625" style="4" customWidth="1"/>
    <col min="4882" max="4882" width="11.42578125" style="4"/>
    <col min="4883" max="4883" width="12.85546875" style="4" customWidth="1"/>
    <col min="4884" max="4884" width="13.42578125" style="4" customWidth="1"/>
    <col min="4885" max="4885" width="14.85546875" style="4" customWidth="1"/>
    <col min="4886" max="4886" width="11.42578125" style="4"/>
    <col min="4887" max="4887" width="13.7109375" style="4" bestFit="1" customWidth="1"/>
    <col min="4888" max="4888" width="18.140625" style="4" customWidth="1"/>
    <col min="4889" max="4889" width="15.85546875" style="4" customWidth="1"/>
    <col min="4890" max="4890" width="17" style="4" customWidth="1"/>
    <col min="4891" max="4891" width="19.5703125" style="4" bestFit="1" customWidth="1"/>
    <col min="4892" max="4892" width="11.42578125" style="4"/>
    <col min="4893" max="4893" width="12" style="4" customWidth="1"/>
    <col min="4894" max="5120" width="11.42578125" style="4"/>
    <col min="5121" max="5121" width="10.7109375" style="4" customWidth="1"/>
    <col min="5122" max="5122" width="24.85546875" style="4" customWidth="1"/>
    <col min="5123" max="5123" width="11.42578125" style="4"/>
    <col min="5124" max="5124" width="14.7109375" style="4" customWidth="1"/>
    <col min="5125" max="5125" width="18.42578125" style="4" customWidth="1"/>
    <col min="5126" max="5126" width="11.42578125" style="4"/>
    <col min="5127" max="5127" width="11.42578125" style="4" customWidth="1"/>
    <col min="5128" max="5128" width="19.5703125" style="4" customWidth="1"/>
    <col min="5129" max="5129" width="11.42578125" style="4"/>
    <col min="5130" max="5130" width="13.85546875" style="4" customWidth="1"/>
    <col min="5131" max="5131" width="12.42578125" style="4" customWidth="1"/>
    <col min="5132" max="5133" width="11.42578125" style="4"/>
    <col min="5134" max="5134" width="14" style="4" customWidth="1"/>
    <col min="5135" max="5135" width="12.5703125" style="4" customWidth="1"/>
    <col min="5136" max="5136" width="12.5703125" style="4" bestFit="1" customWidth="1"/>
    <col min="5137" max="5137" width="15.140625" style="4" customWidth="1"/>
    <col min="5138" max="5138" width="11.42578125" style="4"/>
    <col min="5139" max="5139" width="12.85546875" style="4" customWidth="1"/>
    <col min="5140" max="5140" width="13.42578125" style="4" customWidth="1"/>
    <col min="5141" max="5141" width="14.85546875" style="4" customWidth="1"/>
    <col min="5142" max="5142" width="11.42578125" style="4"/>
    <col min="5143" max="5143" width="13.7109375" style="4" bestFit="1" customWidth="1"/>
    <col min="5144" max="5144" width="18.140625" style="4" customWidth="1"/>
    <col min="5145" max="5145" width="15.85546875" style="4" customWidth="1"/>
    <col min="5146" max="5146" width="17" style="4" customWidth="1"/>
    <col min="5147" max="5147" width="19.5703125" style="4" bestFit="1" customWidth="1"/>
    <col min="5148" max="5148" width="11.42578125" style="4"/>
    <col min="5149" max="5149" width="12" style="4" customWidth="1"/>
    <col min="5150" max="5376" width="11.42578125" style="4"/>
    <col min="5377" max="5377" width="10.7109375" style="4" customWidth="1"/>
    <col min="5378" max="5378" width="24.85546875" style="4" customWidth="1"/>
    <col min="5379" max="5379" width="11.42578125" style="4"/>
    <col min="5380" max="5380" width="14.7109375" style="4" customWidth="1"/>
    <col min="5381" max="5381" width="18.42578125" style="4" customWidth="1"/>
    <col min="5382" max="5382" width="11.42578125" style="4"/>
    <col min="5383" max="5383" width="11.42578125" style="4" customWidth="1"/>
    <col min="5384" max="5384" width="19.5703125" style="4" customWidth="1"/>
    <col min="5385" max="5385" width="11.42578125" style="4"/>
    <col min="5386" max="5386" width="13.85546875" style="4" customWidth="1"/>
    <col min="5387" max="5387" width="12.42578125" style="4" customWidth="1"/>
    <col min="5388" max="5389" width="11.42578125" style="4"/>
    <col min="5390" max="5390" width="14" style="4" customWidth="1"/>
    <col min="5391" max="5391" width="12.5703125" style="4" customWidth="1"/>
    <col min="5392" max="5392" width="12.5703125" style="4" bestFit="1" customWidth="1"/>
    <col min="5393" max="5393" width="15.140625" style="4" customWidth="1"/>
    <col min="5394" max="5394" width="11.42578125" style="4"/>
    <col min="5395" max="5395" width="12.85546875" style="4" customWidth="1"/>
    <col min="5396" max="5396" width="13.42578125" style="4" customWidth="1"/>
    <col min="5397" max="5397" width="14.85546875" style="4" customWidth="1"/>
    <col min="5398" max="5398" width="11.42578125" style="4"/>
    <col min="5399" max="5399" width="13.7109375" style="4" bestFit="1" customWidth="1"/>
    <col min="5400" max="5400" width="18.140625" style="4" customWidth="1"/>
    <col min="5401" max="5401" width="15.85546875" style="4" customWidth="1"/>
    <col min="5402" max="5402" width="17" style="4" customWidth="1"/>
    <col min="5403" max="5403" width="19.5703125" style="4" bestFit="1" customWidth="1"/>
    <col min="5404" max="5404" width="11.42578125" style="4"/>
    <col min="5405" max="5405" width="12" style="4" customWidth="1"/>
    <col min="5406" max="5632" width="11.42578125" style="4"/>
    <col min="5633" max="5633" width="10.7109375" style="4" customWidth="1"/>
    <col min="5634" max="5634" width="24.85546875" style="4" customWidth="1"/>
    <col min="5635" max="5635" width="11.42578125" style="4"/>
    <col min="5636" max="5636" width="14.7109375" style="4" customWidth="1"/>
    <col min="5637" max="5637" width="18.42578125" style="4" customWidth="1"/>
    <col min="5638" max="5638" width="11.42578125" style="4"/>
    <col min="5639" max="5639" width="11.42578125" style="4" customWidth="1"/>
    <col min="5640" max="5640" width="19.5703125" style="4" customWidth="1"/>
    <col min="5641" max="5641" width="11.42578125" style="4"/>
    <col min="5642" max="5642" width="13.85546875" style="4" customWidth="1"/>
    <col min="5643" max="5643" width="12.42578125" style="4" customWidth="1"/>
    <col min="5644" max="5645" width="11.42578125" style="4"/>
    <col min="5646" max="5646" width="14" style="4" customWidth="1"/>
    <col min="5647" max="5647" width="12.5703125" style="4" customWidth="1"/>
    <col min="5648" max="5648" width="12.5703125" style="4" bestFit="1" customWidth="1"/>
    <col min="5649" max="5649" width="15.140625" style="4" customWidth="1"/>
    <col min="5650" max="5650" width="11.42578125" style="4"/>
    <col min="5651" max="5651" width="12.85546875" style="4" customWidth="1"/>
    <col min="5652" max="5652" width="13.42578125" style="4" customWidth="1"/>
    <col min="5653" max="5653" width="14.85546875" style="4" customWidth="1"/>
    <col min="5654" max="5654" width="11.42578125" style="4"/>
    <col min="5655" max="5655" width="13.7109375" style="4" bestFit="1" customWidth="1"/>
    <col min="5656" max="5656" width="18.140625" style="4" customWidth="1"/>
    <col min="5657" max="5657" width="15.85546875" style="4" customWidth="1"/>
    <col min="5658" max="5658" width="17" style="4" customWidth="1"/>
    <col min="5659" max="5659" width="19.5703125" style="4" bestFit="1" customWidth="1"/>
    <col min="5660" max="5660" width="11.42578125" style="4"/>
    <col min="5661" max="5661" width="12" style="4" customWidth="1"/>
    <col min="5662" max="5888" width="11.42578125" style="4"/>
    <col min="5889" max="5889" width="10.7109375" style="4" customWidth="1"/>
    <col min="5890" max="5890" width="24.85546875" style="4" customWidth="1"/>
    <col min="5891" max="5891" width="11.42578125" style="4"/>
    <col min="5892" max="5892" width="14.7109375" style="4" customWidth="1"/>
    <col min="5893" max="5893" width="18.42578125" style="4" customWidth="1"/>
    <col min="5894" max="5894" width="11.42578125" style="4"/>
    <col min="5895" max="5895" width="11.42578125" style="4" customWidth="1"/>
    <col min="5896" max="5896" width="19.5703125" style="4" customWidth="1"/>
    <col min="5897" max="5897" width="11.42578125" style="4"/>
    <col min="5898" max="5898" width="13.85546875" style="4" customWidth="1"/>
    <col min="5899" max="5899" width="12.42578125" style="4" customWidth="1"/>
    <col min="5900" max="5901" width="11.42578125" style="4"/>
    <col min="5902" max="5902" width="14" style="4" customWidth="1"/>
    <col min="5903" max="5903" width="12.5703125" style="4" customWidth="1"/>
    <col min="5904" max="5904" width="12.5703125" style="4" bestFit="1" customWidth="1"/>
    <col min="5905" max="5905" width="15.140625" style="4" customWidth="1"/>
    <col min="5906" max="5906" width="11.42578125" style="4"/>
    <col min="5907" max="5907" width="12.85546875" style="4" customWidth="1"/>
    <col min="5908" max="5908" width="13.42578125" style="4" customWidth="1"/>
    <col min="5909" max="5909" width="14.85546875" style="4" customWidth="1"/>
    <col min="5910" max="5910" width="11.42578125" style="4"/>
    <col min="5911" max="5911" width="13.7109375" style="4" bestFit="1" customWidth="1"/>
    <col min="5912" max="5912" width="18.140625" style="4" customWidth="1"/>
    <col min="5913" max="5913" width="15.85546875" style="4" customWidth="1"/>
    <col min="5914" max="5914" width="17" style="4" customWidth="1"/>
    <col min="5915" max="5915" width="19.5703125" style="4" bestFit="1" customWidth="1"/>
    <col min="5916" max="5916" width="11.42578125" style="4"/>
    <col min="5917" max="5917" width="12" style="4" customWidth="1"/>
    <col min="5918" max="6144" width="11.42578125" style="4"/>
    <col min="6145" max="6145" width="10.7109375" style="4" customWidth="1"/>
    <col min="6146" max="6146" width="24.85546875" style="4" customWidth="1"/>
    <col min="6147" max="6147" width="11.42578125" style="4"/>
    <col min="6148" max="6148" width="14.7109375" style="4" customWidth="1"/>
    <col min="6149" max="6149" width="18.42578125" style="4" customWidth="1"/>
    <col min="6150" max="6150" width="11.42578125" style="4"/>
    <col min="6151" max="6151" width="11.42578125" style="4" customWidth="1"/>
    <col min="6152" max="6152" width="19.5703125" style="4" customWidth="1"/>
    <col min="6153" max="6153" width="11.42578125" style="4"/>
    <col min="6154" max="6154" width="13.85546875" style="4" customWidth="1"/>
    <col min="6155" max="6155" width="12.42578125" style="4" customWidth="1"/>
    <col min="6156" max="6157" width="11.42578125" style="4"/>
    <col min="6158" max="6158" width="14" style="4" customWidth="1"/>
    <col min="6159" max="6159" width="12.5703125" style="4" customWidth="1"/>
    <col min="6160" max="6160" width="12.5703125" style="4" bestFit="1" customWidth="1"/>
    <col min="6161" max="6161" width="15.140625" style="4" customWidth="1"/>
    <col min="6162" max="6162" width="11.42578125" style="4"/>
    <col min="6163" max="6163" width="12.85546875" style="4" customWidth="1"/>
    <col min="6164" max="6164" width="13.42578125" style="4" customWidth="1"/>
    <col min="6165" max="6165" width="14.85546875" style="4" customWidth="1"/>
    <col min="6166" max="6166" width="11.42578125" style="4"/>
    <col min="6167" max="6167" width="13.7109375" style="4" bestFit="1" customWidth="1"/>
    <col min="6168" max="6168" width="18.140625" style="4" customWidth="1"/>
    <col min="6169" max="6169" width="15.85546875" style="4" customWidth="1"/>
    <col min="6170" max="6170" width="17" style="4" customWidth="1"/>
    <col min="6171" max="6171" width="19.5703125" style="4" bestFit="1" customWidth="1"/>
    <col min="6172" max="6172" width="11.42578125" style="4"/>
    <col min="6173" max="6173" width="12" style="4" customWidth="1"/>
    <col min="6174" max="6400" width="11.42578125" style="4"/>
    <col min="6401" max="6401" width="10.7109375" style="4" customWidth="1"/>
    <col min="6402" max="6402" width="24.85546875" style="4" customWidth="1"/>
    <col min="6403" max="6403" width="11.42578125" style="4"/>
    <col min="6404" max="6404" width="14.7109375" style="4" customWidth="1"/>
    <col min="6405" max="6405" width="18.42578125" style="4" customWidth="1"/>
    <col min="6406" max="6406" width="11.42578125" style="4"/>
    <col min="6407" max="6407" width="11.42578125" style="4" customWidth="1"/>
    <col min="6408" max="6408" width="19.5703125" style="4" customWidth="1"/>
    <col min="6409" max="6409" width="11.42578125" style="4"/>
    <col min="6410" max="6410" width="13.85546875" style="4" customWidth="1"/>
    <col min="6411" max="6411" width="12.42578125" style="4" customWidth="1"/>
    <col min="6412" max="6413" width="11.42578125" style="4"/>
    <col min="6414" max="6414" width="14" style="4" customWidth="1"/>
    <col min="6415" max="6415" width="12.5703125" style="4" customWidth="1"/>
    <col min="6416" max="6416" width="12.5703125" style="4" bestFit="1" customWidth="1"/>
    <col min="6417" max="6417" width="15.140625" style="4" customWidth="1"/>
    <col min="6418" max="6418" width="11.42578125" style="4"/>
    <col min="6419" max="6419" width="12.85546875" style="4" customWidth="1"/>
    <col min="6420" max="6420" width="13.42578125" style="4" customWidth="1"/>
    <col min="6421" max="6421" width="14.85546875" style="4" customWidth="1"/>
    <col min="6422" max="6422" width="11.42578125" style="4"/>
    <col min="6423" max="6423" width="13.7109375" style="4" bestFit="1" customWidth="1"/>
    <col min="6424" max="6424" width="18.140625" style="4" customWidth="1"/>
    <col min="6425" max="6425" width="15.85546875" style="4" customWidth="1"/>
    <col min="6426" max="6426" width="17" style="4" customWidth="1"/>
    <col min="6427" max="6427" width="19.5703125" style="4" bestFit="1" customWidth="1"/>
    <col min="6428" max="6428" width="11.42578125" style="4"/>
    <col min="6429" max="6429" width="12" style="4" customWidth="1"/>
    <col min="6430" max="6656" width="11.42578125" style="4"/>
    <col min="6657" max="6657" width="10.7109375" style="4" customWidth="1"/>
    <col min="6658" max="6658" width="24.85546875" style="4" customWidth="1"/>
    <col min="6659" max="6659" width="11.42578125" style="4"/>
    <col min="6660" max="6660" width="14.7109375" style="4" customWidth="1"/>
    <col min="6661" max="6661" width="18.42578125" style="4" customWidth="1"/>
    <col min="6662" max="6662" width="11.42578125" style="4"/>
    <col min="6663" max="6663" width="11.42578125" style="4" customWidth="1"/>
    <col min="6664" max="6664" width="19.5703125" style="4" customWidth="1"/>
    <col min="6665" max="6665" width="11.42578125" style="4"/>
    <col min="6666" max="6666" width="13.85546875" style="4" customWidth="1"/>
    <col min="6667" max="6667" width="12.42578125" style="4" customWidth="1"/>
    <col min="6668" max="6669" width="11.42578125" style="4"/>
    <col min="6670" max="6670" width="14" style="4" customWidth="1"/>
    <col min="6671" max="6671" width="12.5703125" style="4" customWidth="1"/>
    <col min="6672" max="6672" width="12.5703125" style="4" bestFit="1" customWidth="1"/>
    <col min="6673" max="6673" width="15.140625" style="4" customWidth="1"/>
    <col min="6674" max="6674" width="11.42578125" style="4"/>
    <col min="6675" max="6675" width="12.85546875" style="4" customWidth="1"/>
    <col min="6676" max="6676" width="13.42578125" style="4" customWidth="1"/>
    <col min="6677" max="6677" width="14.85546875" style="4" customWidth="1"/>
    <col min="6678" max="6678" width="11.42578125" style="4"/>
    <col min="6679" max="6679" width="13.7109375" style="4" bestFit="1" customWidth="1"/>
    <col min="6680" max="6680" width="18.140625" style="4" customWidth="1"/>
    <col min="6681" max="6681" width="15.85546875" style="4" customWidth="1"/>
    <col min="6682" max="6682" width="17" style="4" customWidth="1"/>
    <col min="6683" max="6683" width="19.5703125" style="4" bestFit="1" customWidth="1"/>
    <col min="6684" max="6684" width="11.42578125" style="4"/>
    <col min="6685" max="6685" width="12" style="4" customWidth="1"/>
    <col min="6686" max="6912" width="11.42578125" style="4"/>
    <col min="6913" max="6913" width="10.7109375" style="4" customWidth="1"/>
    <col min="6914" max="6914" width="24.85546875" style="4" customWidth="1"/>
    <col min="6915" max="6915" width="11.42578125" style="4"/>
    <col min="6916" max="6916" width="14.7109375" style="4" customWidth="1"/>
    <col min="6917" max="6917" width="18.42578125" style="4" customWidth="1"/>
    <col min="6918" max="6918" width="11.42578125" style="4"/>
    <col min="6919" max="6919" width="11.42578125" style="4" customWidth="1"/>
    <col min="6920" max="6920" width="19.5703125" style="4" customWidth="1"/>
    <col min="6921" max="6921" width="11.42578125" style="4"/>
    <col min="6922" max="6922" width="13.85546875" style="4" customWidth="1"/>
    <col min="6923" max="6923" width="12.42578125" style="4" customWidth="1"/>
    <col min="6924" max="6925" width="11.42578125" style="4"/>
    <col min="6926" max="6926" width="14" style="4" customWidth="1"/>
    <col min="6927" max="6927" width="12.5703125" style="4" customWidth="1"/>
    <col min="6928" max="6928" width="12.5703125" style="4" bestFit="1" customWidth="1"/>
    <col min="6929" max="6929" width="15.140625" style="4" customWidth="1"/>
    <col min="6930" max="6930" width="11.42578125" style="4"/>
    <col min="6931" max="6931" width="12.85546875" style="4" customWidth="1"/>
    <col min="6932" max="6932" width="13.42578125" style="4" customWidth="1"/>
    <col min="6933" max="6933" width="14.85546875" style="4" customWidth="1"/>
    <col min="6934" max="6934" width="11.42578125" style="4"/>
    <col min="6935" max="6935" width="13.7109375" style="4" bestFit="1" customWidth="1"/>
    <col min="6936" max="6936" width="18.140625" style="4" customWidth="1"/>
    <col min="6937" max="6937" width="15.85546875" style="4" customWidth="1"/>
    <col min="6938" max="6938" width="17" style="4" customWidth="1"/>
    <col min="6939" max="6939" width="19.5703125" style="4" bestFit="1" customWidth="1"/>
    <col min="6940" max="6940" width="11.42578125" style="4"/>
    <col min="6941" max="6941" width="12" style="4" customWidth="1"/>
    <col min="6942" max="7168" width="11.42578125" style="4"/>
    <col min="7169" max="7169" width="10.7109375" style="4" customWidth="1"/>
    <col min="7170" max="7170" width="24.85546875" style="4" customWidth="1"/>
    <col min="7171" max="7171" width="11.42578125" style="4"/>
    <col min="7172" max="7172" width="14.7109375" style="4" customWidth="1"/>
    <col min="7173" max="7173" width="18.42578125" style="4" customWidth="1"/>
    <col min="7174" max="7174" width="11.42578125" style="4"/>
    <col min="7175" max="7175" width="11.42578125" style="4" customWidth="1"/>
    <col min="7176" max="7176" width="19.5703125" style="4" customWidth="1"/>
    <col min="7177" max="7177" width="11.42578125" style="4"/>
    <col min="7178" max="7178" width="13.85546875" style="4" customWidth="1"/>
    <col min="7179" max="7179" width="12.42578125" style="4" customWidth="1"/>
    <col min="7180" max="7181" width="11.42578125" style="4"/>
    <col min="7182" max="7182" width="14" style="4" customWidth="1"/>
    <col min="7183" max="7183" width="12.5703125" style="4" customWidth="1"/>
    <col min="7184" max="7184" width="12.5703125" style="4" bestFit="1" customWidth="1"/>
    <col min="7185" max="7185" width="15.140625" style="4" customWidth="1"/>
    <col min="7186" max="7186" width="11.42578125" style="4"/>
    <col min="7187" max="7187" width="12.85546875" style="4" customWidth="1"/>
    <col min="7188" max="7188" width="13.42578125" style="4" customWidth="1"/>
    <col min="7189" max="7189" width="14.85546875" style="4" customWidth="1"/>
    <col min="7190" max="7190" width="11.42578125" style="4"/>
    <col min="7191" max="7191" width="13.7109375" style="4" bestFit="1" customWidth="1"/>
    <col min="7192" max="7192" width="18.140625" style="4" customWidth="1"/>
    <col min="7193" max="7193" width="15.85546875" style="4" customWidth="1"/>
    <col min="7194" max="7194" width="17" style="4" customWidth="1"/>
    <col min="7195" max="7195" width="19.5703125" style="4" bestFit="1" customWidth="1"/>
    <col min="7196" max="7196" width="11.42578125" style="4"/>
    <col min="7197" max="7197" width="12" style="4" customWidth="1"/>
    <col min="7198" max="7424" width="11.42578125" style="4"/>
    <col min="7425" max="7425" width="10.7109375" style="4" customWidth="1"/>
    <col min="7426" max="7426" width="24.85546875" style="4" customWidth="1"/>
    <col min="7427" max="7427" width="11.42578125" style="4"/>
    <col min="7428" max="7428" width="14.7109375" style="4" customWidth="1"/>
    <col min="7429" max="7429" width="18.42578125" style="4" customWidth="1"/>
    <col min="7430" max="7430" width="11.42578125" style="4"/>
    <col min="7431" max="7431" width="11.42578125" style="4" customWidth="1"/>
    <col min="7432" max="7432" width="19.5703125" style="4" customWidth="1"/>
    <col min="7433" max="7433" width="11.42578125" style="4"/>
    <col min="7434" max="7434" width="13.85546875" style="4" customWidth="1"/>
    <col min="7435" max="7435" width="12.42578125" style="4" customWidth="1"/>
    <col min="7436" max="7437" width="11.42578125" style="4"/>
    <col min="7438" max="7438" width="14" style="4" customWidth="1"/>
    <col min="7439" max="7439" width="12.5703125" style="4" customWidth="1"/>
    <col min="7440" max="7440" width="12.5703125" style="4" bestFit="1" customWidth="1"/>
    <col min="7441" max="7441" width="15.140625" style="4" customWidth="1"/>
    <col min="7442" max="7442" width="11.42578125" style="4"/>
    <col min="7443" max="7443" width="12.85546875" style="4" customWidth="1"/>
    <col min="7444" max="7444" width="13.42578125" style="4" customWidth="1"/>
    <col min="7445" max="7445" width="14.85546875" style="4" customWidth="1"/>
    <col min="7446" max="7446" width="11.42578125" style="4"/>
    <col min="7447" max="7447" width="13.7109375" style="4" bestFit="1" customWidth="1"/>
    <col min="7448" max="7448" width="18.140625" style="4" customWidth="1"/>
    <col min="7449" max="7449" width="15.85546875" style="4" customWidth="1"/>
    <col min="7450" max="7450" width="17" style="4" customWidth="1"/>
    <col min="7451" max="7451" width="19.5703125" style="4" bestFit="1" customWidth="1"/>
    <col min="7452" max="7452" width="11.42578125" style="4"/>
    <col min="7453" max="7453" width="12" style="4" customWidth="1"/>
    <col min="7454" max="7680" width="11.42578125" style="4"/>
    <col min="7681" max="7681" width="10.7109375" style="4" customWidth="1"/>
    <col min="7682" max="7682" width="24.85546875" style="4" customWidth="1"/>
    <col min="7683" max="7683" width="11.42578125" style="4"/>
    <col min="7684" max="7684" width="14.7109375" style="4" customWidth="1"/>
    <col min="7685" max="7685" width="18.42578125" style="4" customWidth="1"/>
    <col min="7686" max="7686" width="11.42578125" style="4"/>
    <col min="7687" max="7687" width="11.42578125" style="4" customWidth="1"/>
    <col min="7688" max="7688" width="19.5703125" style="4" customWidth="1"/>
    <col min="7689" max="7689" width="11.42578125" style="4"/>
    <col min="7690" max="7690" width="13.85546875" style="4" customWidth="1"/>
    <col min="7691" max="7691" width="12.42578125" style="4" customWidth="1"/>
    <col min="7692" max="7693" width="11.42578125" style="4"/>
    <col min="7694" max="7694" width="14" style="4" customWidth="1"/>
    <col min="7695" max="7695" width="12.5703125" style="4" customWidth="1"/>
    <col min="7696" max="7696" width="12.5703125" style="4" bestFit="1" customWidth="1"/>
    <col min="7697" max="7697" width="15.140625" style="4" customWidth="1"/>
    <col min="7698" max="7698" width="11.42578125" style="4"/>
    <col min="7699" max="7699" width="12.85546875" style="4" customWidth="1"/>
    <col min="7700" max="7700" width="13.42578125" style="4" customWidth="1"/>
    <col min="7701" max="7701" width="14.85546875" style="4" customWidth="1"/>
    <col min="7702" max="7702" width="11.42578125" style="4"/>
    <col min="7703" max="7703" width="13.7109375" style="4" bestFit="1" customWidth="1"/>
    <col min="7704" max="7704" width="18.140625" style="4" customWidth="1"/>
    <col min="7705" max="7705" width="15.85546875" style="4" customWidth="1"/>
    <col min="7706" max="7706" width="17" style="4" customWidth="1"/>
    <col min="7707" max="7707" width="19.5703125" style="4" bestFit="1" customWidth="1"/>
    <col min="7708" max="7708" width="11.42578125" style="4"/>
    <col min="7709" max="7709" width="12" style="4" customWidth="1"/>
    <col min="7710" max="7936" width="11.42578125" style="4"/>
    <col min="7937" max="7937" width="10.7109375" style="4" customWidth="1"/>
    <col min="7938" max="7938" width="24.85546875" style="4" customWidth="1"/>
    <col min="7939" max="7939" width="11.42578125" style="4"/>
    <col min="7940" max="7940" width="14.7109375" style="4" customWidth="1"/>
    <col min="7941" max="7941" width="18.42578125" style="4" customWidth="1"/>
    <col min="7942" max="7942" width="11.42578125" style="4"/>
    <col min="7943" max="7943" width="11.42578125" style="4" customWidth="1"/>
    <col min="7944" max="7944" width="19.5703125" style="4" customWidth="1"/>
    <col min="7945" max="7945" width="11.42578125" style="4"/>
    <col min="7946" max="7946" width="13.85546875" style="4" customWidth="1"/>
    <col min="7947" max="7947" width="12.42578125" style="4" customWidth="1"/>
    <col min="7948" max="7949" width="11.42578125" style="4"/>
    <col min="7950" max="7950" width="14" style="4" customWidth="1"/>
    <col min="7951" max="7951" width="12.5703125" style="4" customWidth="1"/>
    <col min="7952" max="7952" width="12.5703125" style="4" bestFit="1" customWidth="1"/>
    <col min="7953" max="7953" width="15.140625" style="4" customWidth="1"/>
    <col min="7954" max="7954" width="11.42578125" style="4"/>
    <col min="7955" max="7955" width="12.85546875" style="4" customWidth="1"/>
    <col min="7956" max="7956" width="13.42578125" style="4" customWidth="1"/>
    <col min="7957" max="7957" width="14.85546875" style="4" customWidth="1"/>
    <col min="7958" max="7958" width="11.42578125" style="4"/>
    <col min="7959" max="7959" width="13.7109375" style="4" bestFit="1" customWidth="1"/>
    <col min="7960" max="7960" width="18.140625" style="4" customWidth="1"/>
    <col min="7961" max="7961" width="15.85546875" style="4" customWidth="1"/>
    <col min="7962" max="7962" width="17" style="4" customWidth="1"/>
    <col min="7963" max="7963" width="19.5703125" style="4" bestFit="1" customWidth="1"/>
    <col min="7964" max="7964" width="11.42578125" style="4"/>
    <col min="7965" max="7965" width="12" style="4" customWidth="1"/>
    <col min="7966" max="8192" width="11.42578125" style="4"/>
    <col min="8193" max="8193" width="10.7109375" style="4" customWidth="1"/>
    <col min="8194" max="8194" width="24.85546875" style="4" customWidth="1"/>
    <col min="8195" max="8195" width="11.42578125" style="4"/>
    <col min="8196" max="8196" width="14.7109375" style="4" customWidth="1"/>
    <col min="8197" max="8197" width="18.42578125" style="4" customWidth="1"/>
    <col min="8198" max="8198" width="11.42578125" style="4"/>
    <col min="8199" max="8199" width="11.42578125" style="4" customWidth="1"/>
    <col min="8200" max="8200" width="19.5703125" style="4" customWidth="1"/>
    <col min="8201" max="8201" width="11.42578125" style="4"/>
    <col min="8202" max="8202" width="13.85546875" style="4" customWidth="1"/>
    <col min="8203" max="8203" width="12.42578125" style="4" customWidth="1"/>
    <col min="8204" max="8205" width="11.42578125" style="4"/>
    <col min="8206" max="8206" width="14" style="4" customWidth="1"/>
    <col min="8207" max="8207" width="12.5703125" style="4" customWidth="1"/>
    <col min="8208" max="8208" width="12.5703125" style="4" bestFit="1" customWidth="1"/>
    <col min="8209" max="8209" width="15.140625" style="4" customWidth="1"/>
    <col min="8210" max="8210" width="11.42578125" style="4"/>
    <col min="8211" max="8211" width="12.85546875" style="4" customWidth="1"/>
    <col min="8212" max="8212" width="13.42578125" style="4" customWidth="1"/>
    <col min="8213" max="8213" width="14.85546875" style="4" customWidth="1"/>
    <col min="8214" max="8214" width="11.42578125" style="4"/>
    <col min="8215" max="8215" width="13.7109375" style="4" bestFit="1" customWidth="1"/>
    <col min="8216" max="8216" width="18.140625" style="4" customWidth="1"/>
    <col min="8217" max="8217" width="15.85546875" style="4" customWidth="1"/>
    <col min="8218" max="8218" width="17" style="4" customWidth="1"/>
    <col min="8219" max="8219" width="19.5703125" style="4" bestFit="1" customWidth="1"/>
    <col min="8220" max="8220" width="11.42578125" style="4"/>
    <col min="8221" max="8221" width="12" style="4" customWidth="1"/>
    <col min="8222" max="8448" width="11.42578125" style="4"/>
    <col min="8449" max="8449" width="10.7109375" style="4" customWidth="1"/>
    <col min="8450" max="8450" width="24.85546875" style="4" customWidth="1"/>
    <col min="8451" max="8451" width="11.42578125" style="4"/>
    <col min="8452" max="8452" width="14.7109375" style="4" customWidth="1"/>
    <col min="8453" max="8453" width="18.42578125" style="4" customWidth="1"/>
    <col min="8454" max="8454" width="11.42578125" style="4"/>
    <col min="8455" max="8455" width="11.42578125" style="4" customWidth="1"/>
    <col min="8456" max="8456" width="19.5703125" style="4" customWidth="1"/>
    <col min="8457" max="8457" width="11.42578125" style="4"/>
    <col min="8458" max="8458" width="13.85546875" style="4" customWidth="1"/>
    <col min="8459" max="8459" width="12.42578125" style="4" customWidth="1"/>
    <col min="8460" max="8461" width="11.42578125" style="4"/>
    <col min="8462" max="8462" width="14" style="4" customWidth="1"/>
    <col min="8463" max="8463" width="12.5703125" style="4" customWidth="1"/>
    <col min="8464" max="8464" width="12.5703125" style="4" bestFit="1" customWidth="1"/>
    <col min="8465" max="8465" width="15.140625" style="4" customWidth="1"/>
    <col min="8466" max="8466" width="11.42578125" style="4"/>
    <col min="8467" max="8467" width="12.85546875" style="4" customWidth="1"/>
    <col min="8468" max="8468" width="13.42578125" style="4" customWidth="1"/>
    <col min="8469" max="8469" width="14.85546875" style="4" customWidth="1"/>
    <col min="8470" max="8470" width="11.42578125" style="4"/>
    <col min="8471" max="8471" width="13.7109375" style="4" bestFit="1" customWidth="1"/>
    <col min="8472" max="8472" width="18.140625" style="4" customWidth="1"/>
    <col min="8473" max="8473" width="15.85546875" style="4" customWidth="1"/>
    <col min="8474" max="8474" width="17" style="4" customWidth="1"/>
    <col min="8475" max="8475" width="19.5703125" style="4" bestFit="1" customWidth="1"/>
    <col min="8476" max="8476" width="11.42578125" style="4"/>
    <col min="8477" max="8477" width="12" style="4" customWidth="1"/>
    <col min="8478" max="8704" width="11.42578125" style="4"/>
    <col min="8705" max="8705" width="10.7109375" style="4" customWidth="1"/>
    <col min="8706" max="8706" width="24.85546875" style="4" customWidth="1"/>
    <col min="8707" max="8707" width="11.42578125" style="4"/>
    <col min="8708" max="8708" width="14.7109375" style="4" customWidth="1"/>
    <col min="8709" max="8709" width="18.42578125" style="4" customWidth="1"/>
    <col min="8710" max="8710" width="11.42578125" style="4"/>
    <col min="8711" max="8711" width="11.42578125" style="4" customWidth="1"/>
    <col min="8712" max="8712" width="19.5703125" style="4" customWidth="1"/>
    <col min="8713" max="8713" width="11.42578125" style="4"/>
    <col min="8714" max="8714" width="13.85546875" style="4" customWidth="1"/>
    <col min="8715" max="8715" width="12.42578125" style="4" customWidth="1"/>
    <col min="8716" max="8717" width="11.42578125" style="4"/>
    <col min="8718" max="8718" width="14" style="4" customWidth="1"/>
    <col min="8719" max="8719" width="12.5703125" style="4" customWidth="1"/>
    <col min="8720" max="8720" width="12.5703125" style="4" bestFit="1" customWidth="1"/>
    <col min="8721" max="8721" width="15.140625" style="4" customWidth="1"/>
    <col min="8722" max="8722" width="11.42578125" style="4"/>
    <col min="8723" max="8723" width="12.85546875" style="4" customWidth="1"/>
    <col min="8724" max="8724" width="13.42578125" style="4" customWidth="1"/>
    <col min="8725" max="8725" width="14.85546875" style="4" customWidth="1"/>
    <col min="8726" max="8726" width="11.42578125" style="4"/>
    <col min="8727" max="8727" width="13.7109375" style="4" bestFit="1" customWidth="1"/>
    <col min="8728" max="8728" width="18.140625" style="4" customWidth="1"/>
    <col min="8729" max="8729" width="15.85546875" style="4" customWidth="1"/>
    <col min="8730" max="8730" width="17" style="4" customWidth="1"/>
    <col min="8731" max="8731" width="19.5703125" style="4" bestFit="1" customWidth="1"/>
    <col min="8732" max="8732" width="11.42578125" style="4"/>
    <col min="8733" max="8733" width="12" style="4" customWidth="1"/>
    <col min="8734" max="8960" width="11.42578125" style="4"/>
    <col min="8961" max="8961" width="10.7109375" style="4" customWidth="1"/>
    <col min="8962" max="8962" width="24.85546875" style="4" customWidth="1"/>
    <col min="8963" max="8963" width="11.42578125" style="4"/>
    <col min="8964" max="8964" width="14.7109375" style="4" customWidth="1"/>
    <col min="8965" max="8965" width="18.42578125" style="4" customWidth="1"/>
    <col min="8966" max="8966" width="11.42578125" style="4"/>
    <col min="8967" max="8967" width="11.42578125" style="4" customWidth="1"/>
    <col min="8968" max="8968" width="19.5703125" style="4" customWidth="1"/>
    <col min="8969" max="8969" width="11.42578125" style="4"/>
    <col min="8970" max="8970" width="13.85546875" style="4" customWidth="1"/>
    <col min="8971" max="8971" width="12.42578125" style="4" customWidth="1"/>
    <col min="8972" max="8973" width="11.42578125" style="4"/>
    <col min="8974" max="8974" width="14" style="4" customWidth="1"/>
    <col min="8975" max="8975" width="12.5703125" style="4" customWidth="1"/>
    <col min="8976" max="8976" width="12.5703125" style="4" bestFit="1" customWidth="1"/>
    <col min="8977" max="8977" width="15.140625" style="4" customWidth="1"/>
    <col min="8978" max="8978" width="11.42578125" style="4"/>
    <col min="8979" max="8979" width="12.85546875" style="4" customWidth="1"/>
    <col min="8980" max="8980" width="13.42578125" style="4" customWidth="1"/>
    <col min="8981" max="8981" width="14.85546875" style="4" customWidth="1"/>
    <col min="8982" max="8982" width="11.42578125" style="4"/>
    <col min="8983" max="8983" width="13.7109375" style="4" bestFit="1" customWidth="1"/>
    <col min="8984" max="8984" width="18.140625" style="4" customWidth="1"/>
    <col min="8985" max="8985" width="15.85546875" style="4" customWidth="1"/>
    <col min="8986" max="8986" width="17" style="4" customWidth="1"/>
    <col min="8987" max="8987" width="19.5703125" style="4" bestFit="1" customWidth="1"/>
    <col min="8988" max="8988" width="11.42578125" style="4"/>
    <col min="8989" max="8989" width="12" style="4" customWidth="1"/>
    <col min="8990" max="9216" width="11.42578125" style="4"/>
    <col min="9217" max="9217" width="10.7109375" style="4" customWidth="1"/>
    <col min="9218" max="9218" width="24.85546875" style="4" customWidth="1"/>
    <col min="9219" max="9219" width="11.42578125" style="4"/>
    <col min="9220" max="9220" width="14.7109375" style="4" customWidth="1"/>
    <col min="9221" max="9221" width="18.42578125" style="4" customWidth="1"/>
    <col min="9222" max="9222" width="11.42578125" style="4"/>
    <col min="9223" max="9223" width="11.42578125" style="4" customWidth="1"/>
    <col min="9224" max="9224" width="19.5703125" style="4" customWidth="1"/>
    <col min="9225" max="9225" width="11.42578125" style="4"/>
    <col min="9226" max="9226" width="13.85546875" style="4" customWidth="1"/>
    <col min="9227" max="9227" width="12.42578125" style="4" customWidth="1"/>
    <col min="9228" max="9229" width="11.42578125" style="4"/>
    <col min="9230" max="9230" width="14" style="4" customWidth="1"/>
    <col min="9231" max="9231" width="12.5703125" style="4" customWidth="1"/>
    <col min="9232" max="9232" width="12.5703125" style="4" bestFit="1" customWidth="1"/>
    <col min="9233" max="9233" width="15.140625" style="4" customWidth="1"/>
    <col min="9234" max="9234" width="11.42578125" style="4"/>
    <col min="9235" max="9235" width="12.85546875" style="4" customWidth="1"/>
    <col min="9236" max="9236" width="13.42578125" style="4" customWidth="1"/>
    <col min="9237" max="9237" width="14.85546875" style="4" customWidth="1"/>
    <col min="9238" max="9238" width="11.42578125" style="4"/>
    <col min="9239" max="9239" width="13.7109375" style="4" bestFit="1" customWidth="1"/>
    <col min="9240" max="9240" width="18.140625" style="4" customWidth="1"/>
    <col min="9241" max="9241" width="15.85546875" style="4" customWidth="1"/>
    <col min="9242" max="9242" width="17" style="4" customWidth="1"/>
    <col min="9243" max="9243" width="19.5703125" style="4" bestFit="1" customWidth="1"/>
    <col min="9244" max="9244" width="11.42578125" style="4"/>
    <col min="9245" max="9245" width="12" style="4" customWidth="1"/>
    <col min="9246" max="9472" width="11.42578125" style="4"/>
    <col min="9473" max="9473" width="10.7109375" style="4" customWidth="1"/>
    <col min="9474" max="9474" width="24.85546875" style="4" customWidth="1"/>
    <col min="9475" max="9475" width="11.42578125" style="4"/>
    <col min="9476" max="9476" width="14.7109375" style="4" customWidth="1"/>
    <col min="9477" max="9477" width="18.42578125" style="4" customWidth="1"/>
    <col min="9478" max="9478" width="11.42578125" style="4"/>
    <col min="9479" max="9479" width="11.42578125" style="4" customWidth="1"/>
    <col min="9480" max="9480" width="19.5703125" style="4" customWidth="1"/>
    <col min="9481" max="9481" width="11.42578125" style="4"/>
    <col min="9482" max="9482" width="13.85546875" style="4" customWidth="1"/>
    <col min="9483" max="9483" width="12.42578125" style="4" customWidth="1"/>
    <col min="9484" max="9485" width="11.42578125" style="4"/>
    <col min="9486" max="9486" width="14" style="4" customWidth="1"/>
    <col min="9487" max="9487" width="12.5703125" style="4" customWidth="1"/>
    <col min="9488" max="9488" width="12.5703125" style="4" bestFit="1" customWidth="1"/>
    <col min="9489" max="9489" width="15.140625" style="4" customWidth="1"/>
    <col min="9490" max="9490" width="11.42578125" style="4"/>
    <col min="9491" max="9491" width="12.85546875" style="4" customWidth="1"/>
    <col min="9492" max="9492" width="13.42578125" style="4" customWidth="1"/>
    <col min="9493" max="9493" width="14.85546875" style="4" customWidth="1"/>
    <col min="9494" max="9494" width="11.42578125" style="4"/>
    <col min="9495" max="9495" width="13.7109375" style="4" bestFit="1" customWidth="1"/>
    <col min="9496" max="9496" width="18.140625" style="4" customWidth="1"/>
    <col min="9497" max="9497" width="15.85546875" style="4" customWidth="1"/>
    <col min="9498" max="9498" width="17" style="4" customWidth="1"/>
    <col min="9499" max="9499" width="19.5703125" style="4" bestFit="1" customWidth="1"/>
    <col min="9500" max="9500" width="11.42578125" style="4"/>
    <col min="9501" max="9501" width="12" style="4" customWidth="1"/>
    <col min="9502" max="9728" width="11.42578125" style="4"/>
    <col min="9729" max="9729" width="10.7109375" style="4" customWidth="1"/>
    <col min="9730" max="9730" width="24.85546875" style="4" customWidth="1"/>
    <col min="9731" max="9731" width="11.42578125" style="4"/>
    <col min="9732" max="9732" width="14.7109375" style="4" customWidth="1"/>
    <col min="9733" max="9733" width="18.42578125" style="4" customWidth="1"/>
    <col min="9734" max="9734" width="11.42578125" style="4"/>
    <col min="9735" max="9735" width="11.42578125" style="4" customWidth="1"/>
    <col min="9736" max="9736" width="19.5703125" style="4" customWidth="1"/>
    <col min="9737" max="9737" width="11.42578125" style="4"/>
    <col min="9738" max="9738" width="13.85546875" style="4" customWidth="1"/>
    <col min="9739" max="9739" width="12.42578125" style="4" customWidth="1"/>
    <col min="9740" max="9741" width="11.42578125" style="4"/>
    <col min="9742" max="9742" width="14" style="4" customWidth="1"/>
    <col min="9743" max="9743" width="12.5703125" style="4" customWidth="1"/>
    <col min="9744" max="9744" width="12.5703125" style="4" bestFit="1" customWidth="1"/>
    <col min="9745" max="9745" width="15.140625" style="4" customWidth="1"/>
    <col min="9746" max="9746" width="11.42578125" style="4"/>
    <col min="9747" max="9747" width="12.85546875" style="4" customWidth="1"/>
    <col min="9748" max="9748" width="13.42578125" style="4" customWidth="1"/>
    <col min="9749" max="9749" width="14.85546875" style="4" customWidth="1"/>
    <col min="9750" max="9750" width="11.42578125" style="4"/>
    <col min="9751" max="9751" width="13.7109375" style="4" bestFit="1" customWidth="1"/>
    <col min="9752" max="9752" width="18.140625" style="4" customWidth="1"/>
    <col min="9753" max="9753" width="15.85546875" style="4" customWidth="1"/>
    <col min="9754" max="9754" width="17" style="4" customWidth="1"/>
    <col min="9755" max="9755" width="19.5703125" style="4" bestFit="1" customWidth="1"/>
    <col min="9756" max="9756" width="11.42578125" style="4"/>
    <col min="9757" max="9757" width="12" style="4" customWidth="1"/>
    <col min="9758" max="9984" width="11.42578125" style="4"/>
    <col min="9985" max="9985" width="10.7109375" style="4" customWidth="1"/>
    <col min="9986" max="9986" width="24.85546875" style="4" customWidth="1"/>
    <col min="9987" max="9987" width="11.42578125" style="4"/>
    <col min="9988" max="9988" width="14.7109375" style="4" customWidth="1"/>
    <col min="9989" max="9989" width="18.42578125" style="4" customWidth="1"/>
    <col min="9990" max="9990" width="11.42578125" style="4"/>
    <col min="9991" max="9991" width="11.42578125" style="4" customWidth="1"/>
    <col min="9992" max="9992" width="19.5703125" style="4" customWidth="1"/>
    <col min="9993" max="9993" width="11.42578125" style="4"/>
    <col min="9994" max="9994" width="13.85546875" style="4" customWidth="1"/>
    <col min="9995" max="9995" width="12.42578125" style="4" customWidth="1"/>
    <col min="9996" max="9997" width="11.42578125" style="4"/>
    <col min="9998" max="9998" width="14" style="4" customWidth="1"/>
    <col min="9999" max="9999" width="12.5703125" style="4" customWidth="1"/>
    <col min="10000" max="10000" width="12.5703125" style="4" bestFit="1" customWidth="1"/>
    <col min="10001" max="10001" width="15.140625" style="4" customWidth="1"/>
    <col min="10002" max="10002" width="11.42578125" style="4"/>
    <col min="10003" max="10003" width="12.85546875" style="4" customWidth="1"/>
    <col min="10004" max="10004" width="13.42578125" style="4" customWidth="1"/>
    <col min="10005" max="10005" width="14.85546875" style="4" customWidth="1"/>
    <col min="10006" max="10006" width="11.42578125" style="4"/>
    <col min="10007" max="10007" width="13.7109375" style="4" bestFit="1" customWidth="1"/>
    <col min="10008" max="10008" width="18.140625" style="4" customWidth="1"/>
    <col min="10009" max="10009" width="15.85546875" style="4" customWidth="1"/>
    <col min="10010" max="10010" width="17" style="4" customWidth="1"/>
    <col min="10011" max="10011" width="19.5703125" style="4" bestFit="1" customWidth="1"/>
    <col min="10012" max="10012" width="11.42578125" style="4"/>
    <col min="10013" max="10013" width="12" style="4" customWidth="1"/>
    <col min="10014" max="10240" width="11.42578125" style="4"/>
    <col min="10241" max="10241" width="10.7109375" style="4" customWidth="1"/>
    <col min="10242" max="10242" width="24.85546875" style="4" customWidth="1"/>
    <col min="10243" max="10243" width="11.42578125" style="4"/>
    <col min="10244" max="10244" width="14.7109375" style="4" customWidth="1"/>
    <col min="10245" max="10245" width="18.42578125" style="4" customWidth="1"/>
    <col min="10246" max="10246" width="11.42578125" style="4"/>
    <col min="10247" max="10247" width="11.42578125" style="4" customWidth="1"/>
    <col min="10248" max="10248" width="19.5703125" style="4" customWidth="1"/>
    <col min="10249" max="10249" width="11.42578125" style="4"/>
    <col min="10250" max="10250" width="13.85546875" style="4" customWidth="1"/>
    <col min="10251" max="10251" width="12.42578125" style="4" customWidth="1"/>
    <col min="10252" max="10253" width="11.42578125" style="4"/>
    <col min="10254" max="10254" width="14" style="4" customWidth="1"/>
    <col min="10255" max="10255" width="12.5703125" style="4" customWidth="1"/>
    <col min="10256" max="10256" width="12.5703125" style="4" bestFit="1" customWidth="1"/>
    <col min="10257" max="10257" width="15.140625" style="4" customWidth="1"/>
    <col min="10258" max="10258" width="11.42578125" style="4"/>
    <col min="10259" max="10259" width="12.85546875" style="4" customWidth="1"/>
    <col min="10260" max="10260" width="13.42578125" style="4" customWidth="1"/>
    <col min="10261" max="10261" width="14.85546875" style="4" customWidth="1"/>
    <col min="10262" max="10262" width="11.42578125" style="4"/>
    <col min="10263" max="10263" width="13.7109375" style="4" bestFit="1" customWidth="1"/>
    <col min="10264" max="10264" width="18.140625" style="4" customWidth="1"/>
    <col min="10265" max="10265" width="15.85546875" style="4" customWidth="1"/>
    <col min="10266" max="10266" width="17" style="4" customWidth="1"/>
    <col min="10267" max="10267" width="19.5703125" style="4" bestFit="1" customWidth="1"/>
    <col min="10268" max="10268" width="11.42578125" style="4"/>
    <col min="10269" max="10269" width="12" style="4" customWidth="1"/>
    <col min="10270" max="10496" width="11.42578125" style="4"/>
    <col min="10497" max="10497" width="10.7109375" style="4" customWidth="1"/>
    <col min="10498" max="10498" width="24.85546875" style="4" customWidth="1"/>
    <col min="10499" max="10499" width="11.42578125" style="4"/>
    <col min="10500" max="10500" width="14.7109375" style="4" customWidth="1"/>
    <col min="10501" max="10501" width="18.42578125" style="4" customWidth="1"/>
    <col min="10502" max="10502" width="11.42578125" style="4"/>
    <col min="10503" max="10503" width="11.42578125" style="4" customWidth="1"/>
    <col min="10504" max="10504" width="19.5703125" style="4" customWidth="1"/>
    <col min="10505" max="10505" width="11.42578125" style="4"/>
    <col min="10506" max="10506" width="13.85546875" style="4" customWidth="1"/>
    <col min="10507" max="10507" width="12.42578125" style="4" customWidth="1"/>
    <col min="10508" max="10509" width="11.42578125" style="4"/>
    <col min="10510" max="10510" width="14" style="4" customWidth="1"/>
    <col min="10511" max="10511" width="12.5703125" style="4" customWidth="1"/>
    <col min="10512" max="10512" width="12.5703125" style="4" bestFit="1" customWidth="1"/>
    <col min="10513" max="10513" width="15.140625" style="4" customWidth="1"/>
    <col min="10514" max="10514" width="11.42578125" style="4"/>
    <col min="10515" max="10515" width="12.85546875" style="4" customWidth="1"/>
    <col min="10516" max="10516" width="13.42578125" style="4" customWidth="1"/>
    <col min="10517" max="10517" width="14.85546875" style="4" customWidth="1"/>
    <col min="10518" max="10518" width="11.42578125" style="4"/>
    <col min="10519" max="10519" width="13.7109375" style="4" bestFit="1" customWidth="1"/>
    <col min="10520" max="10520" width="18.140625" style="4" customWidth="1"/>
    <col min="10521" max="10521" width="15.85546875" style="4" customWidth="1"/>
    <col min="10522" max="10522" width="17" style="4" customWidth="1"/>
    <col min="10523" max="10523" width="19.5703125" style="4" bestFit="1" customWidth="1"/>
    <col min="10524" max="10524" width="11.42578125" style="4"/>
    <col min="10525" max="10525" width="12" style="4" customWidth="1"/>
    <col min="10526" max="10752" width="11.42578125" style="4"/>
    <col min="10753" max="10753" width="10.7109375" style="4" customWidth="1"/>
    <col min="10754" max="10754" width="24.85546875" style="4" customWidth="1"/>
    <col min="10755" max="10755" width="11.42578125" style="4"/>
    <col min="10756" max="10756" width="14.7109375" style="4" customWidth="1"/>
    <col min="10757" max="10757" width="18.42578125" style="4" customWidth="1"/>
    <col min="10758" max="10758" width="11.42578125" style="4"/>
    <col min="10759" max="10759" width="11.42578125" style="4" customWidth="1"/>
    <col min="10760" max="10760" width="19.5703125" style="4" customWidth="1"/>
    <col min="10761" max="10761" width="11.42578125" style="4"/>
    <col min="10762" max="10762" width="13.85546875" style="4" customWidth="1"/>
    <col min="10763" max="10763" width="12.42578125" style="4" customWidth="1"/>
    <col min="10764" max="10765" width="11.42578125" style="4"/>
    <col min="10766" max="10766" width="14" style="4" customWidth="1"/>
    <col min="10767" max="10767" width="12.5703125" style="4" customWidth="1"/>
    <col min="10768" max="10768" width="12.5703125" style="4" bestFit="1" customWidth="1"/>
    <col min="10769" max="10769" width="15.140625" style="4" customWidth="1"/>
    <col min="10770" max="10770" width="11.42578125" style="4"/>
    <col min="10771" max="10771" width="12.85546875" style="4" customWidth="1"/>
    <col min="10772" max="10772" width="13.42578125" style="4" customWidth="1"/>
    <col min="10773" max="10773" width="14.85546875" style="4" customWidth="1"/>
    <col min="10774" max="10774" width="11.42578125" style="4"/>
    <col min="10775" max="10775" width="13.7109375" style="4" bestFit="1" customWidth="1"/>
    <col min="10776" max="10776" width="18.140625" style="4" customWidth="1"/>
    <col min="10777" max="10777" width="15.85546875" style="4" customWidth="1"/>
    <col min="10778" max="10778" width="17" style="4" customWidth="1"/>
    <col min="10779" max="10779" width="19.5703125" style="4" bestFit="1" customWidth="1"/>
    <col min="10780" max="10780" width="11.42578125" style="4"/>
    <col min="10781" max="10781" width="12" style="4" customWidth="1"/>
    <col min="10782" max="11008" width="11.42578125" style="4"/>
    <col min="11009" max="11009" width="10.7109375" style="4" customWidth="1"/>
    <col min="11010" max="11010" width="24.85546875" style="4" customWidth="1"/>
    <col min="11011" max="11011" width="11.42578125" style="4"/>
    <col min="11012" max="11012" width="14.7109375" style="4" customWidth="1"/>
    <col min="11013" max="11013" width="18.42578125" style="4" customWidth="1"/>
    <col min="11014" max="11014" width="11.42578125" style="4"/>
    <col min="11015" max="11015" width="11.42578125" style="4" customWidth="1"/>
    <col min="11016" max="11016" width="19.5703125" style="4" customWidth="1"/>
    <col min="11017" max="11017" width="11.42578125" style="4"/>
    <col min="11018" max="11018" width="13.85546875" style="4" customWidth="1"/>
    <col min="11019" max="11019" width="12.42578125" style="4" customWidth="1"/>
    <col min="11020" max="11021" width="11.42578125" style="4"/>
    <col min="11022" max="11022" width="14" style="4" customWidth="1"/>
    <col min="11023" max="11023" width="12.5703125" style="4" customWidth="1"/>
    <col min="11024" max="11024" width="12.5703125" style="4" bestFit="1" customWidth="1"/>
    <col min="11025" max="11025" width="15.140625" style="4" customWidth="1"/>
    <col min="11026" max="11026" width="11.42578125" style="4"/>
    <col min="11027" max="11027" width="12.85546875" style="4" customWidth="1"/>
    <col min="11028" max="11028" width="13.42578125" style="4" customWidth="1"/>
    <col min="11029" max="11029" width="14.85546875" style="4" customWidth="1"/>
    <col min="11030" max="11030" width="11.42578125" style="4"/>
    <col min="11031" max="11031" width="13.7109375" style="4" bestFit="1" customWidth="1"/>
    <col min="11032" max="11032" width="18.140625" style="4" customWidth="1"/>
    <col min="11033" max="11033" width="15.85546875" style="4" customWidth="1"/>
    <col min="11034" max="11034" width="17" style="4" customWidth="1"/>
    <col min="11035" max="11035" width="19.5703125" style="4" bestFit="1" customWidth="1"/>
    <col min="11036" max="11036" width="11.42578125" style="4"/>
    <col min="11037" max="11037" width="12" style="4" customWidth="1"/>
    <col min="11038" max="11264" width="11.42578125" style="4"/>
    <col min="11265" max="11265" width="10.7109375" style="4" customWidth="1"/>
    <col min="11266" max="11266" width="24.85546875" style="4" customWidth="1"/>
    <col min="11267" max="11267" width="11.42578125" style="4"/>
    <col min="11268" max="11268" width="14.7109375" style="4" customWidth="1"/>
    <col min="11269" max="11269" width="18.42578125" style="4" customWidth="1"/>
    <col min="11270" max="11270" width="11.42578125" style="4"/>
    <col min="11271" max="11271" width="11.42578125" style="4" customWidth="1"/>
    <col min="11272" max="11272" width="19.5703125" style="4" customWidth="1"/>
    <col min="11273" max="11273" width="11.42578125" style="4"/>
    <col min="11274" max="11274" width="13.85546875" style="4" customWidth="1"/>
    <col min="11275" max="11275" width="12.42578125" style="4" customWidth="1"/>
    <col min="11276" max="11277" width="11.42578125" style="4"/>
    <col min="11278" max="11278" width="14" style="4" customWidth="1"/>
    <col min="11279" max="11279" width="12.5703125" style="4" customWidth="1"/>
    <col min="11280" max="11280" width="12.5703125" style="4" bestFit="1" customWidth="1"/>
    <col min="11281" max="11281" width="15.140625" style="4" customWidth="1"/>
    <col min="11282" max="11282" width="11.42578125" style="4"/>
    <col min="11283" max="11283" width="12.85546875" style="4" customWidth="1"/>
    <col min="11284" max="11284" width="13.42578125" style="4" customWidth="1"/>
    <col min="11285" max="11285" width="14.85546875" style="4" customWidth="1"/>
    <col min="11286" max="11286" width="11.42578125" style="4"/>
    <col min="11287" max="11287" width="13.7109375" style="4" bestFit="1" customWidth="1"/>
    <col min="11288" max="11288" width="18.140625" style="4" customWidth="1"/>
    <col min="11289" max="11289" width="15.85546875" style="4" customWidth="1"/>
    <col min="11290" max="11290" width="17" style="4" customWidth="1"/>
    <col min="11291" max="11291" width="19.5703125" style="4" bestFit="1" customWidth="1"/>
    <col min="11292" max="11292" width="11.42578125" style="4"/>
    <col min="11293" max="11293" width="12" style="4" customWidth="1"/>
    <col min="11294" max="11520" width="11.42578125" style="4"/>
    <col min="11521" max="11521" width="10.7109375" style="4" customWidth="1"/>
    <col min="11522" max="11522" width="24.85546875" style="4" customWidth="1"/>
    <col min="11523" max="11523" width="11.42578125" style="4"/>
    <col min="11524" max="11524" width="14.7109375" style="4" customWidth="1"/>
    <col min="11525" max="11525" width="18.42578125" style="4" customWidth="1"/>
    <col min="11526" max="11526" width="11.42578125" style="4"/>
    <col min="11527" max="11527" width="11.42578125" style="4" customWidth="1"/>
    <col min="11528" max="11528" width="19.5703125" style="4" customWidth="1"/>
    <col min="11529" max="11529" width="11.42578125" style="4"/>
    <col min="11530" max="11530" width="13.85546875" style="4" customWidth="1"/>
    <col min="11531" max="11531" width="12.42578125" style="4" customWidth="1"/>
    <col min="11532" max="11533" width="11.42578125" style="4"/>
    <col min="11534" max="11534" width="14" style="4" customWidth="1"/>
    <col min="11535" max="11535" width="12.5703125" style="4" customWidth="1"/>
    <col min="11536" max="11536" width="12.5703125" style="4" bestFit="1" customWidth="1"/>
    <col min="11537" max="11537" width="15.140625" style="4" customWidth="1"/>
    <col min="11538" max="11538" width="11.42578125" style="4"/>
    <col min="11539" max="11539" width="12.85546875" style="4" customWidth="1"/>
    <col min="11540" max="11540" width="13.42578125" style="4" customWidth="1"/>
    <col min="11541" max="11541" width="14.85546875" style="4" customWidth="1"/>
    <col min="11542" max="11542" width="11.42578125" style="4"/>
    <col min="11543" max="11543" width="13.7109375" style="4" bestFit="1" customWidth="1"/>
    <col min="11544" max="11544" width="18.140625" style="4" customWidth="1"/>
    <col min="11545" max="11545" width="15.85546875" style="4" customWidth="1"/>
    <col min="11546" max="11546" width="17" style="4" customWidth="1"/>
    <col min="11547" max="11547" width="19.5703125" style="4" bestFit="1" customWidth="1"/>
    <col min="11548" max="11548" width="11.42578125" style="4"/>
    <col min="11549" max="11549" width="12" style="4" customWidth="1"/>
    <col min="11550" max="11776" width="11.42578125" style="4"/>
    <col min="11777" max="11777" width="10.7109375" style="4" customWidth="1"/>
    <col min="11778" max="11778" width="24.85546875" style="4" customWidth="1"/>
    <col min="11779" max="11779" width="11.42578125" style="4"/>
    <col min="11780" max="11780" width="14.7109375" style="4" customWidth="1"/>
    <col min="11781" max="11781" width="18.42578125" style="4" customWidth="1"/>
    <col min="11782" max="11782" width="11.42578125" style="4"/>
    <col min="11783" max="11783" width="11.42578125" style="4" customWidth="1"/>
    <col min="11784" max="11784" width="19.5703125" style="4" customWidth="1"/>
    <col min="11785" max="11785" width="11.42578125" style="4"/>
    <col min="11786" max="11786" width="13.85546875" style="4" customWidth="1"/>
    <col min="11787" max="11787" width="12.42578125" style="4" customWidth="1"/>
    <col min="11788" max="11789" width="11.42578125" style="4"/>
    <col min="11790" max="11790" width="14" style="4" customWidth="1"/>
    <col min="11791" max="11791" width="12.5703125" style="4" customWidth="1"/>
    <col min="11792" max="11792" width="12.5703125" style="4" bestFit="1" customWidth="1"/>
    <col min="11793" max="11793" width="15.140625" style="4" customWidth="1"/>
    <col min="11794" max="11794" width="11.42578125" style="4"/>
    <col min="11795" max="11795" width="12.85546875" style="4" customWidth="1"/>
    <col min="11796" max="11796" width="13.42578125" style="4" customWidth="1"/>
    <col min="11797" max="11797" width="14.85546875" style="4" customWidth="1"/>
    <col min="11798" max="11798" width="11.42578125" style="4"/>
    <col min="11799" max="11799" width="13.7109375" style="4" bestFit="1" customWidth="1"/>
    <col min="11800" max="11800" width="18.140625" style="4" customWidth="1"/>
    <col min="11801" max="11801" width="15.85546875" style="4" customWidth="1"/>
    <col min="11802" max="11802" width="17" style="4" customWidth="1"/>
    <col min="11803" max="11803" width="19.5703125" style="4" bestFit="1" customWidth="1"/>
    <col min="11804" max="11804" width="11.42578125" style="4"/>
    <col min="11805" max="11805" width="12" style="4" customWidth="1"/>
    <col min="11806" max="12032" width="11.42578125" style="4"/>
    <col min="12033" max="12033" width="10.7109375" style="4" customWidth="1"/>
    <col min="12034" max="12034" width="24.85546875" style="4" customWidth="1"/>
    <col min="12035" max="12035" width="11.42578125" style="4"/>
    <col min="12036" max="12036" width="14.7109375" style="4" customWidth="1"/>
    <col min="12037" max="12037" width="18.42578125" style="4" customWidth="1"/>
    <col min="12038" max="12038" width="11.42578125" style="4"/>
    <col min="12039" max="12039" width="11.42578125" style="4" customWidth="1"/>
    <col min="12040" max="12040" width="19.5703125" style="4" customWidth="1"/>
    <col min="12041" max="12041" width="11.42578125" style="4"/>
    <col min="12042" max="12042" width="13.85546875" style="4" customWidth="1"/>
    <col min="12043" max="12043" width="12.42578125" style="4" customWidth="1"/>
    <col min="12044" max="12045" width="11.42578125" style="4"/>
    <col min="12046" max="12046" width="14" style="4" customWidth="1"/>
    <col min="12047" max="12047" width="12.5703125" style="4" customWidth="1"/>
    <col min="12048" max="12048" width="12.5703125" style="4" bestFit="1" customWidth="1"/>
    <col min="12049" max="12049" width="15.140625" style="4" customWidth="1"/>
    <col min="12050" max="12050" width="11.42578125" style="4"/>
    <col min="12051" max="12051" width="12.85546875" style="4" customWidth="1"/>
    <col min="12052" max="12052" width="13.42578125" style="4" customWidth="1"/>
    <col min="12053" max="12053" width="14.85546875" style="4" customWidth="1"/>
    <col min="12054" max="12054" width="11.42578125" style="4"/>
    <col min="12055" max="12055" width="13.7109375" style="4" bestFit="1" customWidth="1"/>
    <col min="12056" max="12056" width="18.140625" style="4" customWidth="1"/>
    <col min="12057" max="12057" width="15.85546875" style="4" customWidth="1"/>
    <col min="12058" max="12058" width="17" style="4" customWidth="1"/>
    <col min="12059" max="12059" width="19.5703125" style="4" bestFit="1" customWidth="1"/>
    <col min="12060" max="12060" width="11.42578125" style="4"/>
    <col min="12061" max="12061" width="12" style="4" customWidth="1"/>
    <col min="12062" max="12288" width="11.42578125" style="4"/>
    <col min="12289" max="12289" width="10.7109375" style="4" customWidth="1"/>
    <col min="12290" max="12290" width="24.85546875" style="4" customWidth="1"/>
    <col min="12291" max="12291" width="11.42578125" style="4"/>
    <col min="12292" max="12292" width="14.7109375" style="4" customWidth="1"/>
    <col min="12293" max="12293" width="18.42578125" style="4" customWidth="1"/>
    <col min="12294" max="12294" width="11.42578125" style="4"/>
    <col min="12295" max="12295" width="11.42578125" style="4" customWidth="1"/>
    <col min="12296" max="12296" width="19.5703125" style="4" customWidth="1"/>
    <col min="12297" max="12297" width="11.42578125" style="4"/>
    <col min="12298" max="12298" width="13.85546875" style="4" customWidth="1"/>
    <col min="12299" max="12299" width="12.42578125" style="4" customWidth="1"/>
    <col min="12300" max="12301" width="11.42578125" style="4"/>
    <col min="12302" max="12302" width="14" style="4" customWidth="1"/>
    <col min="12303" max="12303" width="12.5703125" style="4" customWidth="1"/>
    <col min="12304" max="12304" width="12.5703125" style="4" bestFit="1" customWidth="1"/>
    <col min="12305" max="12305" width="15.140625" style="4" customWidth="1"/>
    <col min="12306" max="12306" width="11.42578125" style="4"/>
    <col min="12307" max="12307" width="12.85546875" style="4" customWidth="1"/>
    <col min="12308" max="12308" width="13.42578125" style="4" customWidth="1"/>
    <col min="12309" max="12309" width="14.85546875" style="4" customWidth="1"/>
    <col min="12310" max="12310" width="11.42578125" style="4"/>
    <col min="12311" max="12311" width="13.7109375" style="4" bestFit="1" customWidth="1"/>
    <col min="12312" max="12312" width="18.140625" style="4" customWidth="1"/>
    <col min="12313" max="12313" width="15.85546875" style="4" customWidth="1"/>
    <col min="12314" max="12314" width="17" style="4" customWidth="1"/>
    <col min="12315" max="12315" width="19.5703125" style="4" bestFit="1" customWidth="1"/>
    <col min="12316" max="12316" width="11.42578125" style="4"/>
    <col min="12317" max="12317" width="12" style="4" customWidth="1"/>
    <col min="12318" max="12544" width="11.42578125" style="4"/>
    <col min="12545" max="12545" width="10.7109375" style="4" customWidth="1"/>
    <col min="12546" max="12546" width="24.85546875" style="4" customWidth="1"/>
    <col min="12547" max="12547" width="11.42578125" style="4"/>
    <col min="12548" max="12548" width="14.7109375" style="4" customWidth="1"/>
    <col min="12549" max="12549" width="18.42578125" style="4" customWidth="1"/>
    <col min="12550" max="12550" width="11.42578125" style="4"/>
    <col min="12551" max="12551" width="11.42578125" style="4" customWidth="1"/>
    <col min="12552" max="12552" width="19.5703125" style="4" customWidth="1"/>
    <col min="12553" max="12553" width="11.42578125" style="4"/>
    <col min="12554" max="12554" width="13.85546875" style="4" customWidth="1"/>
    <col min="12555" max="12555" width="12.42578125" style="4" customWidth="1"/>
    <col min="12556" max="12557" width="11.42578125" style="4"/>
    <col min="12558" max="12558" width="14" style="4" customWidth="1"/>
    <col min="12559" max="12559" width="12.5703125" style="4" customWidth="1"/>
    <col min="12560" max="12560" width="12.5703125" style="4" bestFit="1" customWidth="1"/>
    <col min="12561" max="12561" width="15.140625" style="4" customWidth="1"/>
    <col min="12562" max="12562" width="11.42578125" style="4"/>
    <col min="12563" max="12563" width="12.85546875" style="4" customWidth="1"/>
    <col min="12564" max="12564" width="13.42578125" style="4" customWidth="1"/>
    <col min="12565" max="12565" width="14.85546875" style="4" customWidth="1"/>
    <col min="12566" max="12566" width="11.42578125" style="4"/>
    <col min="12567" max="12567" width="13.7109375" style="4" bestFit="1" customWidth="1"/>
    <col min="12568" max="12568" width="18.140625" style="4" customWidth="1"/>
    <col min="12569" max="12569" width="15.85546875" style="4" customWidth="1"/>
    <col min="12570" max="12570" width="17" style="4" customWidth="1"/>
    <col min="12571" max="12571" width="19.5703125" style="4" bestFit="1" customWidth="1"/>
    <col min="12572" max="12572" width="11.42578125" style="4"/>
    <col min="12573" max="12573" width="12" style="4" customWidth="1"/>
    <col min="12574" max="12800" width="11.42578125" style="4"/>
    <col min="12801" max="12801" width="10.7109375" style="4" customWidth="1"/>
    <col min="12802" max="12802" width="24.85546875" style="4" customWidth="1"/>
    <col min="12803" max="12803" width="11.42578125" style="4"/>
    <col min="12804" max="12804" width="14.7109375" style="4" customWidth="1"/>
    <col min="12805" max="12805" width="18.42578125" style="4" customWidth="1"/>
    <col min="12806" max="12806" width="11.42578125" style="4"/>
    <col min="12807" max="12807" width="11.42578125" style="4" customWidth="1"/>
    <col min="12808" max="12808" width="19.5703125" style="4" customWidth="1"/>
    <col min="12809" max="12809" width="11.42578125" style="4"/>
    <col min="12810" max="12810" width="13.85546875" style="4" customWidth="1"/>
    <col min="12811" max="12811" width="12.42578125" style="4" customWidth="1"/>
    <col min="12812" max="12813" width="11.42578125" style="4"/>
    <col min="12814" max="12814" width="14" style="4" customWidth="1"/>
    <col min="12815" max="12815" width="12.5703125" style="4" customWidth="1"/>
    <col min="12816" max="12816" width="12.5703125" style="4" bestFit="1" customWidth="1"/>
    <col min="12817" max="12817" width="15.140625" style="4" customWidth="1"/>
    <col min="12818" max="12818" width="11.42578125" style="4"/>
    <col min="12819" max="12819" width="12.85546875" style="4" customWidth="1"/>
    <col min="12820" max="12820" width="13.42578125" style="4" customWidth="1"/>
    <col min="12821" max="12821" width="14.85546875" style="4" customWidth="1"/>
    <col min="12822" max="12822" width="11.42578125" style="4"/>
    <col min="12823" max="12823" width="13.7109375" style="4" bestFit="1" customWidth="1"/>
    <col min="12824" max="12824" width="18.140625" style="4" customWidth="1"/>
    <col min="12825" max="12825" width="15.85546875" style="4" customWidth="1"/>
    <col min="12826" max="12826" width="17" style="4" customWidth="1"/>
    <col min="12827" max="12827" width="19.5703125" style="4" bestFit="1" customWidth="1"/>
    <col min="12828" max="12828" width="11.42578125" style="4"/>
    <col min="12829" max="12829" width="12" style="4" customWidth="1"/>
    <col min="12830" max="13056" width="11.42578125" style="4"/>
    <col min="13057" max="13057" width="10.7109375" style="4" customWidth="1"/>
    <col min="13058" max="13058" width="24.85546875" style="4" customWidth="1"/>
    <col min="13059" max="13059" width="11.42578125" style="4"/>
    <col min="13060" max="13060" width="14.7109375" style="4" customWidth="1"/>
    <col min="13061" max="13061" width="18.42578125" style="4" customWidth="1"/>
    <col min="13062" max="13062" width="11.42578125" style="4"/>
    <col min="13063" max="13063" width="11.42578125" style="4" customWidth="1"/>
    <col min="13064" max="13064" width="19.5703125" style="4" customWidth="1"/>
    <col min="13065" max="13065" width="11.42578125" style="4"/>
    <col min="13066" max="13066" width="13.85546875" style="4" customWidth="1"/>
    <col min="13067" max="13067" width="12.42578125" style="4" customWidth="1"/>
    <col min="13068" max="13069" width="11.42578125" style="4"/>
    <col min="13070" max="13070" width="14" style="4" customWidth="1"/>
    <col min="13071" max="13071" width="12.5703125" style="4" customWidth="1"/>
    <col min="13072" max="13072" width="12.5703125" style="4" bestFit="1" customWidth="1"/>
    <col min="13073" max="13073" width="15.140625" style="4" customWidth="1"/>
    <col min="13074" max="13074" width="11.42578125" style="4"/>
    <col min="13075" max="13075" width="12.85546875" style="4" customWidth="1"/>
    <col min="13076" max="13076" width="13.42578125" style="4" customWidth="1"/>
    <col min="13077" max="13077" width="14.85546875" style="4" customWidth="1"/>
    <col min="13078" max="13078" width="11.42578125" style="4"/>
    <col min="13079" max="13079" width="13.7109375" style="4" bestFit="1" customWidth="1"/>
    <col min="13080" max="13080" width="18.140625" style="4" customWidth="1"/>
    <col min="13081" max="13081" width="15.85546875" style="4" customWidth="1"/>
    <col min="13082" max="13082" width="17" style="4" customWidth="1"/>
    <col min="13083" max="13083" width="19.5703125" style="4" bestFit="1" customWidth="1"/>
    <col min="13084" max="13084" width="11.42578125" style="4"/>
    <col min="13085" max="13085" width="12" style="4" customWidth="1"/>
    <col min="13086" max="13312" width="11.42578125" style="4"/>
    <col min="13313" max="13313" width="10.7109375" style="4" customWidth="1"/>
    <col min="13314" max="13314" width="24.85546875" style="4" customWidth="1"/>
    <col min="13315" max="13315" width="11.42578125" style="4"/>
    <col min="13316" max="13316" width="14.7109375" style="4" customWidth="1"/>
    <col min="13317" max="13317" width="18.42578125" style="4" customWidth="1"/>
    <col min="13318" max="13318" width="11.42578125" style="4"/>
    <col min="13319" max="13319" width="11.42578125" style="4" customWidth="1"/>
    <col min="13320" max="13320" width="19.5703125" style="4" customWidth="1"/>
    <col min="13321" max="13321" width="11.42578125" style="4"/>
    <col min="13322" max="13322" width="13.85546875" style="4" customWidth="1"/>
    <col min="13323" max="13323" width="12.42578125" style="4" customWidth="1"/>
    <col min="13324" max="13325" width="11.42578125" style="4"/>
    <col min="13326" max="13326" width="14" style="4" customWidth="1"/>
    <col min="13327" max="13327" width="12.5703125" style="4" customWidth="1"/>
    <col min="13328" max="13328" width="12.5703125" style="4" bestFit="1" customWidth="1"/>
    <col min="13329" max="13329" width="15.140625" style="4" customWidth="1"/>
    <col min="13330" max="13330" width="11.42578125" style="4"/>
    <col min="13331" max="13331" width="12.85546875" style="4" customWidth="1"/>
    <col min="13332" max="13332" width="13.42578125" style="4" customWidth="1"/>
    <col min="13333" max="13333" width="14.85546875" style="4" customWidth="1"/>
    <col min="13334" max="13334" width="11.42578125" style="4"/>
    <col min="13335" max="13335" width="13.7109375" style="4" bestFit="1" customWidth="1"/>
    <col min="13336" max="13336" width="18.140625" style="4" customWidth="1"/>
    <col min="13337" max="13337" width="15.85546875" style="4" customWidth="1"/>
    <col min="13338" max="13338" width="17" style="4" customWidth="1"/>
    <col min="13339" max="13339" width="19.5703125" style="4" bestFit="1" customWidth="1"/>
    <col min="13340" max="13340" width="11.42578125" style="4"/>
    <col min="13341" max="13341" width="12" style="4" customWidth="1"/>
    <col min="13342" max="13568" width="11.42578125" style="4"/>
    <col min="13569" max="13569" width="10.7109375" style="4" customWidth="1"/>
    <col min="13570" max="13570" width="24.85546875" style="4" customWidth="1"/>
    <col min="13571" max="13571" width="11.42578125" style="4"/>
    <col min="13572" max="13572" width="14.7109375" style="4" customWidth="1"/>
    <col min="13573" max="13573" width="18.42578125" style="4" customWidth="1"/>
    <col min="13574" max="13574" width="11.42578125" style="4"/>
    <col min="13575" max="13575" width="11.42578125" style="4" customWidth="1"/>
    <col min="13576" max="13576" width="19.5703125" style="4" customWidth="1"/>
    <col min="13577" max="13577" width="11.42578125" style="4"/>
    <col min="13578" max="13578" width="13.85546875" style="4" customWidth="1"/>
    <col min="13579" max="13579" width="12.42578125" style="4" customWidth="1"/>
    <col min="13580" max="13581" width="11.42578125" style="4"/>
    <col min="13582" max="13582" width="14" style="4" customWidth="1"/>
    <col min="13583" max="13583" width="12.5703125" style="4" customWidth="1"/>
    <col min="13584" max="13584" width="12.5703125" style="4" bestFit="1" customWidth="1"/>
    <col min="13585" max="13585" width="15.140625" style="4" customWidth="1"/>
    <col min="13586" max="13586" width="11.42578125" style="4"/>
    <col min="13587" max="13587" width="12.85546875" style="4" customWidth="1"/>
    <col min="13588" max="13588" width="13.42578125" style="4" customWidth="1"/>
    <col min="13589" max="13589" width="14.85546875" style="4" customWidth="1"/>
    <col min="13590" max="13590" width="11.42578125" style="4"/>
    <col min="13591" max="13591" width="13.7109375" style="4" bestFit="1" customWidth="1"/>
    <col min="13592" max="13592" width="18.140625" style="4" customWidth="1"/>
    <col min="13593" max="13593" width="15.85546875" style="4" customWidth="1"/>
    <col min="13594" max="13594" width="17" style="4" customWidth="1"/>
    <col min="13595" max="13595" width="19.5703125" style="4" bestFit="1" customWidth="1"/>
    <col min="13596" max="13596" width="11.42578125" style="4"/>
    <col min="13597" max="13597" width="12" style="4" customWidth="1"/>
    <col min="13598" max="13824" width="11.42578125" style="4"/>
    <col min="13825" max="13825" width="10.7109375" style="4" customWidth="1"/>
    <col min="13826" max="13826" width="24.85546875" style="4" customWidth="1"/>
    <col min="13827" max="13827" width="11.42578125" style="4"/>
    <col min="13828" max="13828" width="14.7109375" style="4" customWidth="1"/>
    <col min="13829" max="13829" width="18.42578125" style="4" customWidth="1"/>
    <col min="13830" max="13830" width="11.42578125" style="4"/>
    <col min="13831" max="13831" width="11.42578125" style="4" customWidth="1"/>
    <col min="13832" max="13832" width="19.5703125" style="4" customWidth="1"/>
    <col min="13833" max="13833" width="11.42578125" style="4"/>
    <col min="13834" max="13834" width="13.85546875" style="4" customWidth="1"/>
    <col min="13835" max="13835" width="12.42578125" style="4" customWidth="1"/>
    <col min="13836" max="13837" width="11.42578125" style="4"/>
    <col min="13838" max="13838" width="14" style="4" customWidth="1"/>
    <col min="13839" max="13839" width="12.5703125" style="4" customWidth="1"/>
    <col min="13840" max="13840" width="12.5703125" style="4" bestFit="1" customWidth="1"/>
    <col min="13841" max="13841" width="15.140625" style="4" customWidth="1"/>
    <col min="13842" max="13842" width="11.42578125" style="4"/>
    <col min="13843" max="13843" width="12.85546875" style="4" customWidth="1"/>
    <col min="13844" max="13844" width="13.42578125" style="4" customWidth="1"/>
    <col min="13845" max="13845" width="14.85546875" style="4" customWidth="1"/>
    <col min="13846" max="13846" width="11.42578125" style="4"/>
    <col min="13847" max="13847" width="13.7109375" style="4" bestFit="1" customWidth="1"/>
    <col min="13848" max="13848" width="18.140625" style="4" customWidth="1"/>
    <col min="13849" max="13849" width="15.85546875" style="4" customWidth="1"/>
    <col min="13850" max="13850" width="17" style="4" customWidth="1"/>
    <col min="13851" max="13851" width="19.5703125" style="4" bestFit="1" customWidth="1"/>
    <col min="13852" max="13852" width="11.42578125" style="4"/>
    <col min="13853" max="13853" width="12" style="4" customWidth="1"/>
    <col min="13854" max="14080" width="11.42578125" style="4"/>
    <col min="14081" max="14081" width="10.7109375" style="4" customWidth="1"/>
    <col min="14082" max="14082" width="24.85546875" style="4" customWidth="1"/>
    <col min="14083" max="14083" width="11.42578125" style="4"/>
    <col min="14084" max="14084" width="14.7109375" style="4" customWidth="1"/>
    <col min="14085" max="14085" width="18.42578125" style="4" customWidth="1"/>
    <col min="14086" max="14086" width="11.42578125" style="4"/>
    <col min="14087" max="14087" width="11.42578125" style="4" customWidth="1"/>
    <col min="14088" max="14088" width="19.5703125" style="4" customWidth="1"/>
    <col min="14089" max="14089" width="11.42578125" style="4"/>
    <col min="14090" max="14090" width="13.85546875" style="4" customWidth="1"/>
    <col min="14091" max="14091" width="12.42578125" style="4" customWidth="1"/>
    <col min="14092" max="14093" width="11.42578125" style="4"/>
    <col min="14094" max="14094" width="14" style="4" customWidth="1"/>
    <col min="14095" max="14095" width="12.5703125" style="4" customWidth="1"/>
    <col min="14096" max="14096" width="12.5703125" style="4" bestFit="1" customWidth="1"/>
    <col min="14097" max="14097" width="15.140625" style="4" customWidth="1"/>
    <col min="14098" max="14098" width="11.42578125" style="4"/>
    <col min="14099" max="14099" width="12.85546875" style="4" customWidth="1"/>
    <col min="14100" max="14100" width="13.42578125" style="4" customWidth="1"/>
    <col min="14101" max="14101" width="14.85546875" style="4" customWidth="1"/>
    <col min="14102" max="14102" width="11.42578125" style="4"/>
    <col min="14103" max="14103" width="13.7109375" style="4" bestFit="1" customWidth="1"/>
    <col min="14104" max="14104" width="18.140625" style="4" customWidth="1"/>
    <col min="14105" max="14105" width="15.85546875" style="4" customWidth="1"/>
    <col min="14106" max="14106" width="17" style="4" customWidth="1"/>
    <col min="14107" max="14107" width="19.5703125" style="4" bestFit="1" customWidth="1"/>
    <col min="14108" max="14108" width="11.42578125" style="4"/>
    <col min="14109" max="14109" width="12" style="4" customWidth="1"/>
    <col min="14110" max="14336" width="11.42578125" style="4"/>
    <col min="14337" max="14337" width="10.7109375" style="4" customWidth="1"/>
    <col min="14338" max="14338" width="24.85546875" style="4" customWidth="1"/>
    <col min="14339" max="14339" width="11.42578125" style="4"/>
    <col min="14340" max="14340" width="14.7109375" style="4" customWidth="1"/>
    <col min="14341" max="14341" width="18.42578125" style="4" customWidth="1"/>
    <col min="14342" max="14342" width="11.42578125" style="4"/>
    <col min="14343" max="14343" width="11.42578125" style="4" customWidth="1"/>
    <col min="14344" max="14344" width="19.5703125" style="4" customWidth="1"/>
    <col min="14345" max="14345" width="11.42578125" style="4"/>
    <col min="14346" max="14346" width="13.85546875" style="4" customWidth="1"/>
    <col min="14347" max="14347" width="12.42578125" style="4" customWidth="1"/>
    <col min="14348" max="14349" width="11.42578125" style="4"/>
    <col min="14350" max="14350" width="14" style="4" customWidth="1"/>
    <col min="14351" max="14351" width="12.5703125" style="4" customWidth="1"/>
    <col min="14352" max="14352" width="12.5703125" style="4" bestFit="1" customWidth="1"/>
    <col min="14353" max="14353" width="15.140625" style="4" customWidth="1"/>
    <col min="14354" max="14354" width="11.42578125" style="4"/>
    <col min="14355" max="14355" width="12.85546875" style="4" customWidth="1"/>
    <col min="14356" max="14356" width="13.42578125" style="4" customWidth="1"/>
    <col min="14357" max="14357" width="14.85546875" style="4" customWidth="1"/>
    <col min="14358" max="14358" width="11.42578125" style="4"/>
    <col min="14359" max="14359" width="13.7109375" style="4" bestFit="1" customWidth="1"/>
    <col min="14360" max="14360" width="18.140625" style="4" customWidth="1"/>
    <col min="14361" max="14361" width="15.85546875" style="4" customWidth="1"/>
    <col min="14362" max="14362" width="17" style="4" customWidth="1"/>
    <col min="14363" max="14363" width="19.5703125" style="4" bestFit="1" customWidth="1"/>
    <col min="14364" max="14364" width="11.42578125" style="4"/>
    <col min="14365" max="14365" width="12" style="4" customWidth="1"/>
    <col min="14366" max="14592" width="11.42578125" style="4"/>
    <col min="14593" max="14593" width="10.7109375" style="4" customWidth="1"/>
    <col min="14594" max="14594" width="24.85546875" style="4" customWidth="1"/>
    <col min="14595" max="14595" width="11.42578125" style="4"/>
    <col min="14596" max="14596" width="14.7109375" style="4" customWidth="1"/>
    <col min="14597" max="14597" width="18.42578125" style="4" customWidth="1"/>
    <col min="14598" max="14598" width="11.42578125" style="4"/>
    <col min="14599" max="14599" width="11.42578125" style="4" customWidth="1"/>
    <col min="14600" max="14600" width="19.5703125" style="4" customWidth="1"/>
    <col min="14601" max="14601" width="11.42578125" style="4"/>
    <col min="14602" max="14602" width="13.85546875" style="4" customWidth="1"/>
    <col min="14603" max="14603" width="12.42578125" style="4" customWidth="1"/>
    <col min="14604" max="14605" width="11.42578125" style="4"/>
    <col min="14606" max="14606" width="14" style="4" customWidth="1"/>
    <col min="14607" max="14607" width="12.5703125" style="4" customWidth="1"/>
    <col min="14608" max="14608" width="12.5703125" style="4" bestFit="1" customWidth="1"/>
    <col min="14609" max="14609" width="15.140625" style="4" customWidth="1"/>
    <col min="14610" max="14610" width="11.42578125" style="4"/>
    <col min="14611" max="14611" width="12.85546875" style="4" customWidth="1"/>
    <col min="14612" max="14612" width="13.42578125" style="4" customWidth="1"/>
    <col min="14613" max="14613" width="14.85546875" style="4" customWidth="1"/>
    <col min="14614" max="14614" width="11.42578125" style="4"/>
    <col min="14615" max="14615" width="13.7109375" style="4" bestFit="1" customWidth="1"/>
    <col min="14616" max="14616" width="18.140625" style="4" customWidth="1"/>
    <col min="14617" max="14617" width="15.85546875" style="4" customWidth="1"/>
    <col min="14618" max="14618" width="17" style="4" customWidth="1"/>
    <col min="14619" max="14619" width="19.5703125" style="4" bestFit="1" customWidth="1"/>
    <col min="14620" max="14620" width="11.42578125" style="4"/>
    <col min="14621" max="14621" width="12" style="4" customWidth="1"/>
    <col min="14622" max="14848" width="11.42578125" style="4"/>
    <col min="14849" max="14849" width="10.7109375" style="4" customWidth="1"/>
    <col min="14850" max="14850" width="24.85546875" style="4" customWidth="1"/>
    <col min="14851" max="14851" width="11.42578125" style="4"/>
    <col min="14852" max="14852" width="14.7109375" style="4" customWidth="1"/>
    <col min="14853" max="14853" width="18.42578125" style="4" customWidth="1"/>
    <col min="14854" max="14854" width="11.42578125" style="4"/>
    <col min="14855" max="14855" width="11.42578125" style="4" customWidth="1"/>
    <col min="14856" max="14856" width="19.5703125" style="4" customWidth="1"/>
    <col min="14857" max="14857" width="11.42578125" style="4"/>
    <col min="14858" max="14858" width="13.85546875" style="4" customWidth="1"/>
    <col min="14859" max="14859" width="12.42578125" style="4" customWidth="1"/>
    <col min="14860" max="14861" width="11.42578125" style="4"/>
    <col min="14862" max="14862" width="14" style="4" customWidth="1"/>
    <col min="14863" max="14863" width="12.5703125" style="4" customWidth="1"/>
    <col min="14864" max="14864" width="12.5703125" style="4" bestFit="1" customWidth="1"/>
    <col min="14865" max="14865" width="15.140625" style="4" customWidth="1"/>
    <col min="14866" max="14866" width="11.42578125" style="4"/>
    <col min="14867" max="14867" width="12.85546875" style="4" customWidth="1"/>
    <col min="14868" max="14868" width="13.42578125" style="4" customWidth="1"/>
    <col min="14869" max="14869" width="14.85546875" style="4" customWidth="1"/>
    <col min="14870" max="14870" width="11.42578125" style="4"/>
    <col min="14871" max="14871" width="13.7109375" style="4" bestFit="1" customWidth="1"/>
    <col min="14872" max="14872" width="18.140625" style="4" customWidth="1"/>
    <col min="14873" max="14873" width="15.85546875" style="4" customWidth="1"/>
    <col min="14874" max="14874" width="17" style="4" customWidth="1"/>
    <col min="14875" max="14875" width="19.5703125" style="4" bestFit="1" customWidth="1"/>
    <col min="14876" max="14876" width="11.42578125" style="4"/>
    <col min="14877" max="14877" width="12" style="4" customWidth="1"/>
    <col min="14878" max="15104" width="11.42578125" style="4"/>
    <col min="15105" max="15105" width="10.7109375" style="4" customWidth="1"/>
    <col min="15106" max="15106" width="24.85546875" style="4" customWidth="1"/>
    <col min="15107" max="15107" width="11.42578125" style="4"/>
    <col min="15108" max="15108" width="14.7109375" style="4" customWidth="1"/>
    <col min="15109" max="15109" width="18.42578125" style="4" customWidth="1"/>
    <col min="15110" max="15110" width="11.42578125" style="4"/>
    <col min="15111" max="15111" width="11.42578125" style="4" customWidth="1"/>
    <col min="15112" max="15112" width="19.5703125" style="4" customWidth="1"/>
    <col min="15113" max="15113" width="11.42578125" style="4"/>
    <col min="15114" max="15114" width="13.85546875" style="4" customWidth="1"/>
    <col min="15115" max="15115" width="12.42578125" style="4" customWidth="1"/>
    <col min="15116" max="15117" width="11.42578125" style="4"/>
    <col min="15118" max="15118" width="14" style="4" customWidth="1"/>
    <col min="15119" max="15119" width="12.5703125" style="4" customWidth="1"/>
    <col min="15120" max="15120" width="12.5703125" style="4" bestFit="1" customWidth="1"/>
    <col min="15121" max="15121" width="15.140625" style="4" customWidth="1"/>
    <col min="15122" max="15122" width="11.42578125" style="4"/>
    <col min="15123" max="15123" width="12.85546875" style="4" customWidth="1"/>
    <col min="15124" max="15124" width="13.42578125" style="4" customWidth="1"/>
    <col min="15125" max="15125" width="14.85546875" style="4" customWidth="1"/>
    <col min="15126" max="15126" width="11.42578125" style="4"/>
    <col min="15127" max="15127" width="13.7109375" style="4" bestFit="1" customWidth="1"/>
    <col min="15128" max="15128" width="18.140625" style="4" customWidth="1"/>
    <col min="15129" max="15129" width="15.85546875" style="4" customWidth="1"/>
    <col min="15130" max="15130" width="17" style="4" customWidth="1"/>
    <col min="15131" max="15131" width="19.5703125" style="4" bestFit="1" customWidth="1"/>
    <col min="15132" max="15132" width="11.42578125" style="4"/>
    <col min="15133" max="15133" width="12" style="4" customWidth="1"/>
    <col min="15134" max="15360" width="11.42578125" style="4"/>
    <col min="15361" max="15361" width="10.7109375" style="4" customWidth="1"/>
    <col min="15362" max="15362" width="24.85546875" style="4" customWidth="1"/>
    <col min="15363" max="15363" width="11.42578125" style="4"/>
    <col min="15364" max="15364" width="14.7109375" style="4" customWidth="1"/>
    <col min="15365" max="15365" width="18.42578125" style="4" customWidth="1"/>
    <col min="15366" max="15366" width="11.42578125" style="4"/>
    <col min="15367" max="15367" width="11.42578125" style="4" customWidth="1"/>
    <col min="15368" max="15368" width="19.5703125" style="4" customWidth="1"/>
    <col min="15369" max="15369" width="11.42578125" style="4"/>
    <col min="15370" max="15370" width="13.85546875" style="4" customWidth="1"/>
    <col min="15371" max="15371" width="12.42578125" style="4" customWidth="1"/>
    <col min="15372" max="15373" width="11.42578125" style="4"/>
    <col min="15374" max="15374" width="14" style="4" customWidth="1"/>
    <col min="15375" max="15375" width="12.5703125" style="4" customWidth="1"/>
    <col min="15376" max="15376" width="12.5703125" style="4" bestFit="1" customWidth="1"/>
    <col min="15377" max="15377" width="15.140625" style="4" customWidth="1"/>
    <col min="15378" max="15378" width="11.42578125" style="4"/>
    <col min="15379" max="15379" width="12.85546875" style="4" customWidth="1"/>
    <col min="15380" max="15380" width="13.42578125" style="4" customWidth="1"/>
    <col min="15381" max="15381" width="14.85546875" style="4" customWidth="1"/>
    <col min="15382" max="15382" width="11.42578125" style="4"/>
    <col min="15383" max="15383" width="13.7109375" style="4" bestFit="1" customWidth="1"/>
    <col min="15384" max="15384" width="18.140625" style="4" customWidth="1"/>
    <col min="15385" max="15385" width="15.85546875" style="4" customWidth="1"/>
    <col min="15386" max="15386" width="17" style="4" customWidth="1"/>
    <col min="15387" max="15387" width="19.5703125" style="4" bestFit="1" customWidth="1"/>
    <col min="15388" max="15388" width="11.42578125" style="4"/>
    <col min="15389" max="15389" width="12" style="4" customWidth="1"/>
    <col min="15390" max="15616" width="11.42578125" style="4"/>
    <col min="15617" max="15617" width="10.7109375" style="4" customWidth="1"/>
    <col min="15618" max="15618" width="24.85546875" style="4" customWidth="1"/>
    <col min="15619" max="15619" width="11.42578125" style="4"/>
    <col min="15620" max="15620" width="14.7109375" style="4" customWidth="1"/>
    <col min="15621" max="15621" width="18.42578125" style="4" customWidth="1"/>
    <col min="15622" max="15622" width="11.42578125" style="4"/>
    <col min="15623" max="15623" width="11.42578125" style="4" customWidth="1"/>
    <col min="15624" max="15624" width="19.5703125" style="4" customWidth="1"/>
    <col min="15625" max="15625" width="11.42578125" style="4"/>
    <col min="15626" max="15626" width="13.85546875" style="4" customWidth="1"/>
    <col min="15627" max="15627" width="12.42578125" style="4" customWidth="1"/>
    <col min="15628" max="15629" width="11.42578125" style="4"/>
    <col min="15630" max="15630" width="14" style="4" customWidth="1"/>
    <col min="15631" max="15631" width="12.5703125" style="4" customWidth="1"/>
    <col min="15632" max="15632" width="12.5703125" style="4" bestFit="1" customWidth="1"/>
    <col min="15633" max="15633" width="15.140625" style="4" customWidth="1"/>
    <col min="15634" max="15634" width="11.42578125" style="4"/>
    <col min="15635" max="15635" width="12.85546875" style="4" customWidth="1"/>
    <col min="15636" max="15636" width="13.42578125" style="4" customWidth="1"/>
    <col min="15637" max="15637" width="14.85546875" style="4" customWidth="1"/>
    <col min="15638" max="15638" width="11.42578125" style="4"/>
    <col min="15639" max="15639" width="13.7109375" style="4" bestFit="1" customWidth="1"/>
    <col min="15640" max="15640" width="18.140625" style="4" customWidth="1"/>
    <col min="15641" max="15641" width="15.85546875" style="4" customWidth="1"/>
    <col min="15642" max="15642" width="17" style="4" customWidth="1"/>
    <col min="15643" max="15643" width="19.5703125" style="4" bestFit="1" customWidth="1"/>
    <col min="15644" max="15644" width="11.42578125" style="4"/>
    <col min="15645" max="15645" width="12" style="4" customWidth="1"/>
    <col min="15646" max="15872" width="11.42578125" style="4"/>
    <col min="15873" max="15873" width="10.7109375" style="4" customWidth="1"/>
    <col min="15874" max="15874" width="24.85546875" style="4" customWidth="1"/>
    <col min="15875" max="15875" width="11.42578125" style="4"/>
    <col min="15876" max="15876" width="14.7109375" style="4" customWidth="1"/>
    <col min="15877" max="15877" width="18.42578125" style="4" customWidth="1"/>
    <col min="15878" max="15878" width="11.42578125" style="4"/>
    <col min="15879" max="15879" width="11.42578125" style="4" customWidth="1"/>
    <col min="15880" max="15880" width="19.5703125" style="4" customWidth="1"/>
    <col min="15881" max="15881" width="11.42578125" style="4"/>
    <col min="15882" max="15882" width="13.85546875" style="4" customWidth="1"/>
    <col min="15883" max="15883" width="12.42578125" style="4" customWidth="1"/>
    <col min="15884" max="15885" width="11.42578125" style="4"/>
    <col min="15886" max="15886" width="14" style="4" customWidth="1"/>
    <col min="15887" max="15887" width="12.5703125" style="4" customWidth="1"/>
    <col min="15888" max="15888" width="12.5703125" style="4" bestFit="1" customWidth="1"/>
    <col min="15889" max="15889" width="15.140625" style="4" customWidth="1"/>
    <col min="15890" max="15890" width="11.42578125" style="4"/>
    <col min="15891" max="15891" width="12.85546875" style="4" customWidth="1"/>
    <col min="15892" max="15892" width="13.42578125" style="4" customWidth="1"/>
    <col min="15893" max="15893" width="14.85546875" style="4" customWidth="1"/>
    <col min="15894" max="15894" width="11.42578125" style="4"/>
    <col min="15895" max="15895" width="13.7109375" style="4" bestFit="1" customWidth="1"/>
    <col min="15896" max="15896" width="18.140625" style="4" customWidth="1"/>
    <col min="15897" max="15897" width="15.85546875" style="4" customWidth="1"/>
    <col min="15898" max="15898" width="17" style="4" customWidth="1"/>
    <col min="15899" max="15899" width="19.5703125" style="4" bestFit="1" customWidth="1"/>
    <col min="15900" max="15900" width="11.42578125" style="4"/>
    <col min="15901" max="15901" width="12" style="4" customWidth="1"/>
    <col min="15902" max="16128" width="11.42578125" style="4"/>
    <col min="16129" max="16129" width="10.7109375" style="4" customWidth="1"/>
    <col min="16130" max="16130" width="24.85546875" style="4" customWidth="1"/>
    <col min="16131" max="16131" width="11.42578125" style="4"/>
    <col min="16132" max="16132" width="14.7109375" style="4" customWidth="1"/>
    <col min="16133" max="16133" width="18.42578125" style="4" customWidth="1"/>
    <col min="16134" max="16134" width="11.42578125" style="4"/>
    <col min="16135" max="16135" width="11.42578125" style="4" customWidth="1"/>
    <col min="16136" max="16136" width="19.5703125" style="4" customWidth="1"/>
    <col min="16137" max="16137" width="11.42578125" style="4"/>
    <col min="16138" max="16138" width="13.85546875" style="4" customWidth="1"/>
    <col min="16139" max="16139" width="12.42578125" style="4" customWidth="1"/>
    <col min="16140" max="16141" width="11.42578125" style="4"/>
    <col min="16142" max="16142" width="14" style="4" customWidth="1"/>
    <col min="16143" max="16143" width="12.5703125" style="4" customWidth="1"/>
    <col min="16144" max="16144" width="12.5703125" style="4" bestFit="1" customWidth="1"/>
    <col min="16145" max="16145" width="15.140625" style="4" customWidth="1"/>
    <col min="16146" max="16146" width="11.42578125" style="4"/>
    <col min="16147" max="16147" width="12.85546875" style="4" customWidth="1"/>
    <col min="16148" max="16148" width="13.42578125" style="4" customWidth="1"/>
    <col min="16149" max="16149" width="14.85546875" style="4" customWidth="1"/>
    <col min="16150" max="16150" width="11.42578125" style="4"/>
    <col min="16151" max="16151" width="13.7109375" style="4" bestFit="1" customWidth="1"/>
    <col min="16152" max="16152" width="18.140625" style="4" customWidth="1"/>
    <col min="16153" max="16153" width="15.85546875" style="4" customWidth="1"/>
    <col min="16154" max="16154" width="17" style="4" customWidth="1"/>
    <col min="16155" max="16155" width="19.5703125" style="4" bestFit="1" customWidth="1"/>
    <col min="16156" max="16156" width="11.42578125" style="4"/>
    <col min="16157" max="16157" width="12" style="4" customWidth="1"/>
    <col min="16158" max="16384" width="11.42578125" style="4"/>
  </cols>
  <sheetData>
    <row r="1" spans="1:30">
      <c r="A1" s="1394" t="s">
        <v>526</v>
      </c>
      <c r="B1" s="1395"/>
      <c r="C1" s="1395"/>
      <c r="D1" s="1395"/>
      <c r="E1" s="1395"/>
      <c r="F1" s="1395"/>
      <c r="G1" s="1395"/>
      <c r="H1" s="1395"/>
      <c r="I1" s="1395"/>
      <c r="J1" s="1395"/>
      <c r="K1" s="1395"/>
      <c r="L1" s="1395"/>
      <c r="M1" s="1395"/>
      <c r="N1" s="1395"/>
      <c r="O1" s="1395"/>
      <c r="P1" s="1395"/>
      <c r="Q1" s="1395"/>
      <c r="R1" s="1395"/>
      <c r="S1" s="1395"/>
      <c r="T1" s="1395"/>
      <c r="U1" s="1395"/>
    </row>
    <row r="2" spans="1:30">
      <c r="A2" s="1396"/>
      <c r="B2" s="1397"/>
      <c r="C2" s="1397"/>
      <c r="D2" s="1397"/>
      <c r="E2" s="1397"/>
      <c r="F2" s="1397"/>
      <c r="G2" s="1397"/>
      <c r="H2" s="1397"/>
      <c r="I2" s="1397"/>
      <c r="J2" s="1397"/>
      <c r="K2" s="1397"/>
      <c r="L2" s="1397"/>
      <c r="M2" s="1397"/>
      <c r="N2" s="1397"/>
      <c r="O2" s="1397"/>
      <c r="P2" s="1397"/>
      <c r="Q2" s="1397"/>
      <c r="R2" s="1397"/>
      <c r="S2" s="1397"/>
      <c r="T2" s="1397"/>
      <c r="U2" s="1397"/>
    </row>
    <row r="3" spans="1:30">
      <c r="A3" s="1234" t="s">
        <v>127</v>
      </c>
      <c r="B3" s="1234"/>
      <c r="C3" s="1234"/>
      <c r="D3" s="1234"/>
      <c r="E3" s="1234"/>
      <c r="F3" s="1234"/>
      <c r="G3" s="1234"/>
      <c r="H3" s="1234"/>
      <c r="I3" s="1234"/>
      <c r="J3" s="1234"/>
      <c r="K3" s="1234"/>
      <c r="L3" s="1234"/>
      <c r="M3" s="1234"/>
      <c r="N3" s="1234"/>
      <c r="O3" s="1234"/>
      <c r="P3" s="1234"/>
      <c r="Q3" s="1234"/>
      <c r="R3" s="1234"/>
      <c r="S3" s="1234"/>
      <c r="T3" s="1234"/>
      <c r="U3" s="1234"/>
    </row>
    <row r="4" spans="1:30">
      <c r="A4" s="1398" t="s">
        <v>128</v>
      </c>
      <c r="B4" s="1398"/>
      <c r="C4" s="1398"/>
      <c r="D4" s="1398"/>
      <c r="E4" s="1398"/>
      <c r="F4" s="1398"/>
      <c r="G4" s="1398"/>
      <c r="H4" s="1398"/>
      <c r="I4" s="1398"/>
      <c r="J4" s="1398"/>
      <c r="K4" s="1398"/>
      <c r="L4" s="1398"/>
      <c r="M4" s="224"/>
      <c r="N4" s="224"/>
      <c r="O4" s="224"/>
      <c r="P4" s="64"/>
      <c r="Q4" s="64"/>
      <c r="R4" s="64"/>
      <c r="S4" s="64"/>
      <c r="T4" s="64"/>
      <c r="U4" s="64"/>
    </row>
    <row r="5" spans="1:30">
      <c r="A5" s="1398"/>
      <c r="B5" s="1398"/>
      <c r="C5" s="1398"/>
      <c r="D5" s="1398"/>
      <c r="E5" s="1398"/>
      <c r="F5" s="1398"/>
      <c r="G5" s="1398"/>
      <c r="H5" s="1398"/>
      <c r="I5" s="1398"/>
      <c r="J5" s="1398"/>
      <c r="K5" s="1398"/>
      <c r="L5" s="1398"/>
      <c r="M5" s="224"/>
      <c r="N5" s="224"/>
      <c r="O5" s="224"/>
      <c r="P5" s="64"/>
      <c r="Q5" s="64"/>
      <c r="R5" s="64"/>
      <c r="S5" s="64"/>
      <c r="T5" s="64"/>
      <c r="U5" s="64"/>
    </row>
    <row r="6" spans="1:30">
      <c r="A6" s="180"/>
      <c r="B6" s="180"/>
      <c r="C6" s="180"/>
      <c r="D6" s="180"/>
      <c r="E6" s="180"/>
      <c r="F6" s="180"/>
      <c r="G6" s="180"/>
      <c r="H6" s="180"/>
      <c r="I6" s="180"/>
      <c r="J6" s="180"/>
      <c r="K6" s="180"/>
      <c r="L6" s="180"/>
      <c r="M6" s="224"/>
      <c r="N6" s="224"/>
      <c r="O6" s="224"/>
      <c r="P6" s="64"/>
      <c r="Q6" s="64"/>
      <c r="R6" s="64"/>
      <c r="S6" s="64"/>
      <c r="T6" s="64"/>
      <c r="U6" s="64"/>
    </row>
    <row r="7" spans="1:30">
      <c r="A7" s="1398" t="s">
        <v>129</v>
      </c>
      <c r="B7" s="1398"/>
      <c r="C7" s="1398"/>
      <c r="D7" s="1398"/>
      <c r="E7" s="1398"/>
      <c r="F7" s="1398"/>
      <c r="G7" s="1398"/>
      <c r="H7" s="1398"/>
      <c r="I7" s="180"/>
      <c r="J7" s="180"/>
      <c r="K7" s="225"/>
      <c r="L7" s="225"/>
      <c r="M7" s="224"/>
      <c r="N7" s="224"/>
      <c r="O7" s="224"/>
      <c r="P7" s="64"/>
      <c r="Q7" s="64"/>
      <c r="R7" s="64"/>
      <c r="S7" s="64"/>
      <c r="T7" s="64"/>
      <c r="U7" s="64"/>
    </row>
    <row r="8" spans="1:30">
      <c r="A8" s="1398" t="s">
        <v>130</v>
      </c>
      <c r="B8" s="1398"/>
      <c r="C8" s="1398"/>
      <c r="D8" s="1398"/>
      <c r="E8" s="1398"/>
      <c r="F8" s="1398"/>
      <c r="G8" s="1398"/>
      <c r="H8" s="1398"/>
      <c r="I8" s="1398"/>
      <c r="J8" s="1398"/>
      <c r="K8" s="225"/>
      <c r="L8" s="225"/>
      <c r="M8" s="224"/>
      <c r="N8" s="224"/>
      <c r="O8" s="224"/>
      <c r="P8" s="64"/>
      <c r="Q8" s="64"/>
      <c r="R8" s="64"/>
      <c r="S8" s="64"/>
      <c r="T8" s="64"/>
      <c r="U8" s="64"/>
    </row>
    <row r="9" spans="1:30">
      <c r="A9" s="1398" t="s">
        <v>131</v>
      </c>
      <c r="B9" s="1398"/>
      <c r="C9" s="1398"/>
      <c r="D9" s="1398"/>
      <c r="E9" s="1398"/>
      <c r="F9" s="1398"/>
      <c r="G9" s="1398"/>
      <c r="H9" s="1398"/>
      <c r="I9" s="1398"/>
      <c r="J9" s="1398"/>
      <c r="K9" s="225"/>
      <c r="L9" s="225"/>
      <c r="M9" s="224"/>
      <c r="N9" s="224"/>
      <c r="O9" s="224"/>
      <c r="P9" s="64"/>
      <c r="Q9" s="64"/>
      <c r="R9" s="64"/>
      <c r="S9" s="64"/>
      <c r="T9" s="64"/>
      <c r="U9" s="64"/>
    </row>
    <row r="10" spans="1:30" ht="17.25" customHeight="1">
      <c r="A10" s="226"/>
      <c r="B10" s="227"/>
      <c r="C10" s="227"/>
      <c r="D10" s="227"/>
      <c r="E10" s="227"/>
      <c r="F10" s="227"/>
      <c r="G10" s="227"/>
      <c r="H10" s="227"/>
      <c r="I10" s="227"/>
      <c r="J10" s="227"/>
      <c r="K10" s="227"/>
      <c r="L10" s="227"/>
      <c r="M10" s="227"/>
      <c r="N10" s="227"/>
      <c r="O10" s="227"/>
      <c r="P10" s="240"/>
      <c r="Q10" s="240"/>
      <c r="R10" s="240"/>
      <c r="S10" s="240"/>
      <c r="T10" s="240"/>
      <c r="U10" s="241"/>
      <c r="V10" s="235"/>
      <c r="W10" s="235"/>
      <c r="X10" s="236"/>
      <c r="Y10" s="1400" t="s">
        <v>0</v>
      </c>
      <c r="Z10" s="1400"/>
      <c r="AA10" s="1400"/>
      <c r="AB10" s="1400"/>
      <c r="AC10" s="1400"/>
      <c r="AD10" s="1400"/>
    </row>
    <row r="11" spans="1:30" ht="12.75" customHeight="1">
      <c r="A11" s="1399" t="s">
        <v>1</v>
      </c>
      <c r="B11" s="1399" t="s">
        <v>26</v>
      </c>
      <c r="C11" s="1402" t="s">
        <v>2</v>
      </c>
      <c r="D11" s="229"/>
      <c r="E11" s="1399" t="s">
        <v>3</v>
      </c>
      <c r="F11" s="1399"/>
      <c r="G11" s="1399"/>
      <c r="H11" s="1399" t="s">
        <v>4</v>
      </c>
      <c r="I11" s="1399" t="s">
        <v>2</v>
      </c>
      <c r="J11" s="1399" t="s">
        <v>5</v>
      </c>
      <c r="K11" s="1399" t="s">
        <v>6</v>
      </c>
      <c r="L11" s="1399"/>
      <c r="M11" s="1399"/>
      <c r="N11" s="1406" t="s">
        <v>68</v>
      </c>
      <c r="O11" s="1407"/>
      <c r="P11" s="1405" t="s">
        <v>7</v>
      </c>
      <c r="Q11" s="1405"/>
      <c r="R11" s="1405"/>
      <c r="S11" s="1405"/>
      <c r="T11" s="1405"/>
      <c r="U11" s="1405"/>
      <c r="V11" s="1399" t="s">
        <v>8</v>
      </c>
      <c r="W11" s="1399"/>
      <c r="X11" s="1399" t="s">
        <v>9</v>
      </c>
      <c r="Y11" s="1404" t="s">
        <v>10</v>
      </c>
      <c r="Z11" s="1404"/>
      <c r="AA11" s="1404"/>
      <c r="AB11" s="1404" t="s">
        <v>11</v>
      </c>
      <c r="AC11" s="1404"/>
      <c r="AD11" s="1404"/>
    </row>
    <row r="12" spans="1:30" ht="54" customHeight="1">
      <c r="A12" s="1401"/>
      <c r="B12" s="1401"/>
      <c r="C12" s="1403"/>
      <c r="D12" s="208" t="s">
        <v>12</v>
      </c>
      <c r="E12" s="208" t="s">
        <v>13</v>
      </c>
      <c r="F12" s="710" t="s">
        <v>549</v>
      </c>
      <c r="G12" s="710" t="s">
        <v>529</v>
      </c>
      <c r="H12" s="1401"/>
      <c r="I12" s="1401"/>
      <c r="J12" s="1401"/>
      <c r="K12" s="208" t="s">
        <v>13</v>
      </c>
      <c r="L12" s="710" t="s">
        <v>549</v>
      </c>
      <c r="M12" s="710" t="s">
        <v>529</v>
      </c>
      <c r="N12" s="208" t="s">
        <v>164</v>
      </c>
      <c r="O12" s="208" t="s">
        <v>71</v>
      </c>
      <c r="P12" s="245" t="s">
        <v>14</v>
      </c>
      <c r="Q12" s="245" t="s">
        <v>15</v>
      </c>
      <c r="R12" s="245" t="s">
        <v>16</v>
      </c>
      <c r="S12" s="245" t="s">
        <v>17</v>
      </c>
      <c r="T12" s="245" t="s">
        <v>23</v>
      </c>
      <c r="U12" s="245" t="s">
        <v>18</v>
      </c>
      <c r="V12" s="236" t="s">
        <v>13</v>
      </c>
      <c r="W12" s="236" t="s">
        <v>72</v>
      </c>
      <c r="X12" s="1399"/>
      <c r="Y12" s="244" t="s">
        <v>19</v>
      </c>
      <c r="Z12" s="244" t="s">
        <v>20</v>
      </c>
      <c r="AA12" s="209" t="s">
        <v>21</v>
      </c>
      <c r="AB12" s="210" t="s">
        <v>22</v>
      </c>
      <c r="AC12" s="210" t="s">
        <v>20</v>
      </c>
      <c r="AD12" s="209" t="s">
        <v>21</v>
      </c>
    </row>
    <row r="13" spans="1:30" ht="119.25" customHeight="1">
      <c r="A13" s="1251" t="s">
        <v>556</v>
      </c>
      <c r="B13" s="1148" t="s">
        <v>706</v>
      </c>
      <c r="C13" s="1416"/>
      <c r="D13" s="1418" t="s">
        <v>564</v>
      </c>
      <c r="E13" s="1420" t="s">
        <v>133</v>
      </c>
      <c r="F13" s="1422">
        <v>0</v>
      </c>
      <c r="G13" s="1422">
        <v>1</v>
      </c>
      <c r="H13" s="1342" t="s">
        <v>565</v>
      </c>
      <c r="I13" s="1424"/>
      <c r="J13" s="1418" t="s">
        <v>134</v>
      </c>
      <c r="K13" s="1420" t="s">
        <v>566</v>
      </c>
      <c r="L13" s="1420">
        <v>0</v>
      </c>
      <c r="M13" s="1342">
        <v>100</v>
      </c>
      <c r="N13" s="1342" t="s">
        <v>567</v>
      </c>
      <c r="O13" s="1106">
        <v>10000</v>
      </c>
      <c r="P13" s="1413">
        <v>10000</v>
      </c>
      <c r="Q13" s="1273">
        <v>57600</v>
      </c>
      <c r="R13" s="1413"/>
      <c r="S13" s="1413"/>
      <c r="T13" s="1413">
        <v>20000</v>
      </c>
      <c r="U13" s="1413">
        <v>50000</v>
      </c>
      <c r="V13" s="857" t="s">
        <v>568</v>
      </c>
      <c r="W13" s="857">
        <v>12000338</v>
      </c>
      <c r="X13" s="1445" t="s">
        <v>569</v>
      </c>
      <c r="Y13" s="1408">
        <f>SUM(P13:U14)</f>
        <v>137600</v>
      </c>
      <c r="Z13" s="1408"/>
      <c r="AA13" s="1410">
        <f>Z14/Y13</f>
        <v>0</v>
      </c>
      <c r="AB13" s="1439">
        <v>1</v>
      </c>
      <c r="AC13" s="1439">
        <v>0</v>
      </c>
      <c r="AD13" s="1447">
        <f t="shared" ref="AD13:AD14" si="0">AC13/AB13</f>
        <v>0</v>
      </c>
    </row>
    <row r="14" spans="1:30" ht="220.5" customHeight="1">
      <c r="A14" s="1253"/>
      <c r="B14" s="1415"/>
      <c r="C14" s="1417"/>
      <c r="D14" s="1419"/>
      <c r="E14" s="1421"/>
      <c r="F14" s="1423"/>
      <c r="G14" s="1423"/>
      <c r="H14" s="1343"/>
      <c r="I14" s="1425"/>
      <c r="J14" s="1419"/>
      <c r="K14" s="1421"/>
      <c r="L14" s="1421"/>
      <c r="M14" s="1343"/>
      <c r="N14" s="1343"/>
      <c r="O14" s="1107"/>
      <c r="P14" s="1414"/>
      <c r="Q14" s="1274"/>
      <c r="R14" s="1414"/>
      <c r="S14" s="1414"/>
      <c r="T14" s="1414"/>
      <c r="U14" s="1414"/>
      <c r="V14" s="653" t="s">
        <v>570</v>
      </c>
      <c r="W14" s="653" t="s">
        <v>571</v>
      </c>
      <c r="X14" s="1446"/>
      <c r="Y14" s="1409"/>
      <c r="Z14" s="1409"/>
      <c r="AA14" s="1411"/>
      <c r="AB14" s="1440"/>
      <c r="AC14" s="1440"/>
      <c r="AD14" s="1448" t="e">
        <f t="shared" si="0"/>
        <v>#DIV/0!</v>
      </c>
    </row>
    <row r="15" spans="1:30">
      <c r="A15" s="751"/>
      <c r="B15" s="223"/>
      <c r="C15" s="752"/>
      <c r="D15" s="211"/>
      <c r="E15" s="212"/>
      <c r="F15" s="213"/>
      <c r="G15" s="213"/>
      <c r="H15" s="6"/>
      <c r="I15" s="709"/>
      <c r="J15" s="211"/>
      <c r="K15" s="212"/>
      <c r="L15" s="212"/>
      <c r="M15" s="6"/>
      <c r="N15" s="6"/>
      <c r="O15" s="6"/>
      <c r="P15" s="241"/>
      <c r="Q15" s="100"/>
      <c r="R15" s="241"/>
      <c r="S15" s="241"/>
      <c r="T15" s="241"/>
      <c r="U15" s="241"/>
      <c r="V15" s="216"/>
      <c r="W15" s="79"/>
      <c r="X15" s="6"/>
      <c r="Y15" s="99"/>
      <c r="Z15" s="99"/>
      <c r="AA15" s="215"/>
      <c r="AB15" s="214"/>
      <c r="AC15" s="214"/>
      <c r="AD15" s="215"/>
    </row>
    <row r="16" spans="1:30">
      <c r="A16" s="1412" t="s">
        <v>135</v>
      </c>
      <c r="B16" s="1412"/>
      <c r="C16" s="1412"/>
      <c r="D16" s="1412"/>
      <c r="E16" s="1412"/>
      <c r="F16" s="1412"/>
      <c r="G16" s="1412"/>
      <c r="H16" s="1412"/>
      <c r="I16" s="1412"/>
      <c r="J16" s="1412"/>
      <c r="K16" s="1412"/>
      <c r="L16" s="1412"/>
      <c r="M16" s="1412"/>
      <c r="N16" s="38"/>
      <c r="O16" s="38"/>
      <c r="P16" s="243">
        <f>SUM(P13:P15)</f>
        <v>10000</v>
      </c>
      <c r="Q16" s="856">
        <f>SUM(Q13)</f>
        <v>57600</v>
      </c>
      <c r="R16" s="856">
        <f t="shared" ref="R16:U16" si="1">SUM(R13)</f>
        <v>0</v>
      </c>
      <c r="S16" s="856">
        <f t="shared" si="1"/>
        <v>0</v>
      </c>
      <c r="T16" s="856">
        <f t="shared" si="1"/>
        <v>20000</v>
      </c>
      <c r="U16" s="856">
        <f t="shared" si="1"/>
        <v>50000</v>
      </c>
      <c r="V16" s="230"/>
      <c r="W16" s="230"/>
      <c r="X16" s="230"/>
      <c r="Y16" s="243">
        <f>SUM(Y13)</f>
        <v>137600</v>
      </c>
      <c r="Z16" s="243">
        <f>Z13</f>
        <v>0</v>
      </c>
      <c r="AA16" s="40">
        <f>Z16/Y16</f>
        <v>0</v>
      </c>
      <c r="AB16" s="38"/>
      <c r="AC16" s="38"/>
      <c r="AD16" s="40"/>
    </row>
    <row r="18" spans="1:30">
      <c r="A18" s="1428" t="s">
        <v>136</v>
      </c>
      <c r="B18" s="1428"/>
      <c r="C18" s="1428"/>
      <c r="D18" s="1428"/>
      <c r="E18" s="1428"/>
      <c r="F18" s="1428"/>
      <c r="G18" s="1428"/>
      <c r="H18" s="1428"/>
      <c r="I18" s="231"/>
      <c r="J18" s="231"/>
      <c r="K18" s="225"/>
      <c r="L18" s="225"/>
      <c r="M18" s="224"/>
      <c r="N18" s="224"/>
      <c r="O18" s="224"/>
      <c r="P18" s="64"/>
      <c r="Q18" s="64"/>
      <c r="R18" s="64"/>
      <c r="S18" s="64"/>
      <c r="T18" s="64"/>
      <c r="U18" s="64"/>
    </row>
    <row r="19" spans="1:30">
      <c r="A19" s="1428" t="s">
        <v>137</v>
      </c>
      <c r="B19" s="1428"/>
      <c r="C19" s="1428"/>
      <c r="D19" s="1428"/>
      <c r="E19" s="1428"/>
      <c r="F19" s="1428"/>
      <c r="G19" s="1428"/>
      <c r="H19" s="1428"/>
      <c r="I19" s="1428"/>
      <c r="J19" s="1428"/>
      <c r="K19" s="225"/>
      <c r="L19" s="225"/>
      <c r="M19" s="224"/>
      <c r="N19" s="224"/>
      <c r="O19" s="224"/>
      <c r="P19" s="64"/>
      <c r="Q19" s="64"/>
      <c r="R19" s="64"/>
      <c r="S19" s="64"/>
      <c r="T19" s="64"/>
      <c r="U19" s="64"/>
    </row>
    <row r="20" spans="1:30">
      <c r="A20" s="1428" t="s">
        <v>138</v>
      </c>
      <c r="B20" s="1428"/>
      <c r="C20" s="1428"/>
      <c r="D20" s="1428"/>
      <c r="E20" s="1428"/>
      <c r="F20" s="1428"/>
      <c r="G20" s="1428"/>
      <c r="H20" s="1428"/>
      <c r="I20" s="1428"/>
      <c r="J20" s="1428"/>
      <c r="K20" s="225"/>
      <c r="L20" s="225"/>
      <c r="M20" s="224"/>
      <c r="N20" s="224"/>
      <c r="O20" s="224"/>
      <c r="P20" s="64"/>
      <c r="Q20" s="64"/>
      <c r="R20" s="64"/>
      <c r="S20" s="64"/>
      <c r="T20" s="64"/>
      <c r="U20" s="64"/>
    </row>
    <row r="21" spans="1:30">
      <c r="A21" s="226"/>
      <c r="B21" s="227"/>
      <c r="C21" s="227"/>
      <c r="D21" s="227"/>
      <c r="E21" s="227"/>
      <c r="F21" s="227"/>
      <c r="G21" s="227"/>
      <c r="H21" s="227"/>
      <c r="I21" s="227"/>
      <c r="J21" s="227"/>
      <c r="K21" s="227"/>
      <c r="L21" s="227"/>
      <c r="M21" s="227"/>
      <c r="N21" s="227"/>
      <c r="O21" s="227"/>
      <c r="P21" s="240"/>
      <c r="Q21" s="240"/>
      <c r="R21" s="240"/>
      <c r="S21" s="240"/>
      <c r="T21" s="240"/>
      <c r="U21" s="240"/>
      <c r="V21" s="1429" t="s">
        <v>8</v>
      </c>
      <c r="W21" s="1407"/>
      <c r="X21" s="232"/>
      <c r="Y21" s="1400" t="s">
        <v>0</v>
      </c>
      <c r="Z21" s="1400"/>
      <c r="AA21" s="1400"/>
      <c r="AB21" s="1400"/>
      <c r="AC21" s="1400"/>
      <c r="AD21" s="1400"/>
    </row>
    <row r="22" spans="1:30">
      <c r="A22" s="1399" t="s">
        <v>1</v>
      </c>
      <c r="B22" s="1399" t="s">
        <v>26</v>
      </c>
      <c r="C22" s="1402" t="s">
        <v>2</v>
      </c>
      <c r="D22" s="229"/>
      <c r="E22" s="1399" t="s">
        <v>3</v>
      </c>
      <c r="F22" s="1399"/>
      <c r="G22" s="1399"/>
      <c r="H22" s="1399" t="s">
        <v>4</v>
      </c>
      <c r="I22" s="1399" t="s">
        <v>2</v>
      </c>
      <c r="J22" s="1399" t="s">
        <v>5</v>
      </c>
      <c r="K22" s="1399" t="s">
        <v>6</v>
      </c>
      <c r="L22" s="1399"/>
      <c r="M22" s="1399"/>
      <c r="N22" s="1406" t="s">
        <v>106</v>
      </c>
      <c r="O22" s="1407"/>
      <c r="P22" s="1405" t="s">
        <v>7</v>
      </c>
      <c r="Q22" s="1405"/>
      <c r="R22" s="1405"/>
      <c r="S22" s="1405"/>
      <c r="T22" s="1405"/>
      <c r="U22" s="1405"/>
      <c r="V22" s="1399" t="s">
        <v>13</v>
      </c>
      <c r="W22" s="1401" t="s">
        <v>72</v>
      </c>
      <c r="X22" s="1399" t="s">
        <v>9</v>
      </c>
      <c r="Y22" s="1404" t="s">
        <v>10</v>
      </c>
      <c r="Z22" s="1404"/>
      <c r="AA22" s="1404"/>
      <c r="AB22" s="1404" t="s">
        <v>11</v>
      </c>
      <c r="AC22" s="1404"/>
      <c r="AD22" s="1404"/>
    </row>
    <row r="23" spans="1:30" ht="83.25" customHeight="1">
      <c r="A23" s="1401"/>
      <c r="B23" s="1401"/>
      <c r="C23" s="1403"/>
      <c r="D23" s="208" t="s">
        <v>12</v>
      </c>
      <c r="E23" s="208" t="s">
        <v>13</v>
      </c>
      <c r="F23" s="710" t="s">
        <v>549</v>
      </c>
      <c r="G23" s="710" t="s">
        <v>529</v>
      </c>
      <c r="H23" s="1401"/>
      <c r="I23" s="1401"/>
      <c r="J23" s="1401"/>
      <c r="K23" s="208" t="s">
        <v>13</v>
      </c>
      <c r="L23" s="710" t="s">
        <v>549</v>
      </c>
      <c r="M23" s="710" t="s">
        <v>529</v>
      </c>
      <c r="N23" s="208" t="s">
        <v>164</v>
      </c>
      <c r="O23" s="208" t="s">
        <v>71</v>
      </c>
      <c r="P23" s="242" t="s">
        <v>14</v>
      </c>
      <c r="Q23" s="242" t="s">
        <v>15</v>
      </c>
      <c r="R23" s="242" t="s">
        <v>16</v>
      </c>
      <c r="S23" s="242" t="s">
        <v>17</v>
      </c>
      <c r="T23" s="242" t="s">
        <v>23</v>
      </c>
      <c r="U23" s="242" t="s">
        <v>18</v>
      </c>
      <c r="V23" s="1401"/>
      <c r="W23" s="1430"/>
      <c r="X23" s="1401"/>
      <c r="Y23" s="244" t="s">
        <v>19</v>
      </c>
      <c r="Z23" s="244" t="s">
        <v>20</v>
      </c>
      <c r="AA23" s="209" t="s">
        <v>21</v>
      </c>
      <c r="AB23" s="210" t="s">
        <v>22</v>
      </c>
      <c r="AC23" s="210" t="s">
        <v>20</v>
      </c>
      <c r="AD23" s="209" t="s">
        <v>21</v>
      </c>
    </row>
    <row r="24" spans="1:30">
      <c r="A24" s="753"/>
      <c r="B24" s="6"/>
      <c r="C24" s="215"/>
      <c r="D24" s="223"/>
      <c r="E24" s="223"/>
      <c r="F24" s="214"/>
      <c r="G24" s="223"/>
      <c r="H24" s="217"/>
      <c r="I24" s="715"/>
      <c r="J24" s="218"/>
      <c r="K24" s="218"/>
      <c r="L24" s="219"/>
      <c r="M24" s="219"/>
      <c r="N24" s="754"/>
      <c r="O24" s="755"/>
      <c r="P24" s="99"/>
      <c r="Q24" s="99"/>
      <c r="R24" s="99"/>
      <c r="S24" s="99"/>
      <c r="T24" s="99"/>
      <c r="U24" s="99"/>
      <c r="V24" s="6"/>
      <c r="W24" s="756"/>
      <c r="X24" s="6"/>
      <c r="Y24" s="243"/>
      <c r="Z24" s="243"/>
      <c r="AA24" s="220"/>
      <c r="AB24" s="715"/>
      <c r="AC24" s="715"/>
      <c r="AD24" s="220"/>
    </row>
    <row r="25" spans="1:30" ht="36">
      <c r="A25" s="1426" t="s">
        <v>572</v>
      </c>
      <c r="B25" s="1342" t="s">
        <v>573</v>
      </c>
      <c r="C25" s="1373"/>
      <c r="D25" s="1148" t="s">
        <v>574</v>
      </c>
      <c r="E25" s="1148" t="s">
        <v>575</v>
      </c>
      <c r="F25" s="1373">
        <v>0</v>
      </c>
      <c r="G25" s="1148">
        <v>50</v>
      </c>
      <c r="H25" s="721" t="s">
        <v>139</v>
      </c>
      <c r="I25" s="650"/>
      <c r="J25" s="200" t="s">
        <v>576</v>
      </c>
      <c r="K25" s="200" t="s">
        <v>140</v>
      </c>
      <c r="L25" s="131">
        <v>0</v>
      </c>
      <c r="M25" s="131">
        <v>50</v>
      </c>
      <c r="N25" s="1450" t="s">
        <v>577</v>
      </c>
      <c r="O25" s="1450">
        <v>25</v>
      </c>
      <c r="P25" s="1432">
        <v>34000</v>
      </c>
      <c r="Q25" s="1432">
        <v>10000</v>
      </c>
      <c r="R25" s="1432"/>
      <c r="S25" s="1432"/>
      <c r="T25" s="1432">
        <v>65000</v>
      </c>
      <c r="U25" s="1432">
        <v>106000</v>
      </c>
      <c r="V25" s="1342" t="s">
        <v>568</v>
      </c>
      <c r="W25" s="1342">
        <v>12000338</v>
      </c>
      <c r="X25" s="1342" t="s">
        <v>578</v>
      </c>
      <c r="Y25" s="1432">
        <f>SUM(P25:U25)</f>
        <v>215000</v>
      </c>
      <c r="Z25" s="1432"/>
      <c r="AA25" s="1344">
        <f>Z25/Y25</f>
        <v>0</v>
      </c>
      <c r="AB25" s="1373">
        <v>50</v>
      </c>
      <c r="AC25" s="1468"/>
      <c r="AD25" s="1447"/>
    </row>
    <row r="26" spans="1:30" ht="60">
      <c r="A26" s="1427"/>
      <c r="B26" s="1431"/>
      <c r="C26" s="1449"/>
      <c r="D26" s="1149"/>
      <c r="E26" s="1149"/>
      <c r="F26" s="1449"/>
      <c r="G26" s="1149"/>
      <c r="H26" s="1373" t="s">
        <v>141</v>
      </c>
      <c r="I26" s="1373"/>
      <c r="J26" s="200" t="s">
        <v>144</v>
      </c>
      <c r="K26" s="200" t="s">
        <v>142</v>
      </c>
      <c r="L26" s="131">
        <v>0</v>
      </c>
      <c r="M26" s="131">
        <v>1</v>
      </c>
      <c r="N26" s="1451"/>
      <c r="O26" s="1451"/>
      <c r="P26" s="1435"/>
      <c r="Q26" s="1435"/>
      <c r="R26" s="1435"/>
      <c r="S26" s="1435"/>
      <c r="T26" s="1435"/>
      <c r="U26" s="1435"/>
      <c r="V26" s="1343"/>
      <c r="W26" s="1343"/>
      <c r="X26" s="1431"/>
      <c r="Y26" s="1435"/>
      <c r="Z26" s="1435"/>
      <c r="AA26" s="1453"/>
      <c r="AB26" s="1449"/>
      <c r="AC26" s="1469"/>
      <c r="AD26" s="1471"/>
    </row>
    <row r="27" spans="1:30" ht="24">
      <c r="A27" s="1426"/>
      <c r="B27" s="1431"/>
      <c r="C27" s="1449"/>
      <c r="D27" s="1149"/>
      <c r="E27" s="1149"/>
      <c r="F27" s="1449"/>
      <c r="G27" s="1149"/>
      <c r="H27" s="1449"/>
      <c r="I27" s="1449"/>
      <c r="J27" s="200" t="s">
        <v>145</v>
      </c>
      <c r="K27" s="200" t="s">
        <v>146</v>
      </c>
      <c r="L27" s="131">
        <v>0</v>
      </c>
      <c r="M27" s="131">
        <v>4</v>
      </c>
      <c r="N27" s="1451"/>
      <c r="O27" s="1451"/>
      <c r="P27" s="1435"/>
      <c r="Q27" s="1435"/>
      <c r="R27" s="1435"/>
      <c r="S27" s="1435"/>
      <c r="T27" s="1435"/>
      <c r="U27" s="1435"/>
      <c r="V27" s="1431" t="s">
        <v>579</v>
      </c>
      <c r="W27" s="1431" t="s">
        <v>126</v>
      </c>
      <c r="X27" s="1431"/>
      <c r="Y27" s="1435"/>
      <c r="Z27" s="1435"/>
      <c r="AA27" s="1453"/>
      <c r="AB27" s="1449"/>
      <c r="AC27" s="1469"/>
      <c r="AD27" s="1471"/>
    </row>
    <row r="28" spans="1:30" ht="60" customHeight="1">
      <c r="A28" s="1427"/>
      <c r="B28" s="1343"/>
      <c r="C28" s="1374"/>
      <c r="D28" s="1415"/>
      <c r="E28" s="1415"/>
      <c r="F28" s="1374"/>
      <c r="G28" s="1415"/>
      <c r="H28" s="1374"/>
      <c r="I28" s="1374"/>
      <c r="J28" s="647" t="s">
        <v>147</v>
      </c>
      <c r="K28" s="200" t="s">
        <v>146</v>
      </c>
      <c r="L28" s="131">
        <v>0</v>
      </c>
      <c r="M28" s="131">
        <v>4</v>
      </c>
      <c r="N28" s="1452"/>
      <c r="O28" s="1452"/>
      <c r="P28" s="1433"/>
      <c r="Q28" s="1433"/>
      <c r="R28" s="1433"/>
      <c r="S28" s="1433"/>
      <c r="T28" s="1433"/>
      <c r="U28" s="1433"/>
      <c r="V28" s="1343"/>
      <c r="W28" s="1343"/>
      <c r="X28" s="1343"/>
      <c r="Y28" s="1433"/>
      <c r="Z28" s="1433"/>
      <c r="AA28" s="1345"/>
      <c r="AB28" s="1374"/>
      <c r="AC28" s="1470"/>
      <c r="AD28" s="1448"/>
    </row>
    <row r="29" spans="1:30" ht="60">
      <c r="A29" s="1426" t="s">
        <v>572</v>
      </c>
      <c r="B29" s="1342" t="s">
        <v>580</v>
      </c>
      <c r="C29" s="1373"/>
      <c r="D29" s="1148" t="s">
        <v>581</v>
      </c>
      <c r="E29" s="1148" t="s">
        <v>582</v>
      </c>
      <c r="F29" s="1373">
        <v>360</v>
      </c>
      <c r="G29" s="1148">
        <v>500</v>
      </c>
      <c r="H29" s="667" t="s">
        <v>583</v>
      </c>
      <c r="I29" s="1373"/>
      <c r="J29" s="858" t="s">
        <v>144</v>
      </c>
      <c r="K29" s="858" t="s">
        <v>142</v>
      </c>
      <c r="L29" s="131"/>
      <c r="M29" s="131">
        <v>4</v>
      </c>
      <c r="N29" s="1450" t="s">
        <v>577</v>
      </c>
      <c r="O29" s="1450">
        <v>250</v>
      </c>
      <c r="P29" s="1432">
        <v>34000</v>
      </c>
      <c r="Q29" s="1432">
        <v>10000</v>
      </c>
      <c r="R29" s="1432"/>
      <c r="S29" s="1432"/>
      <c r="T29" s="1432">
        <v>76500</v>
      </c>
      <c r="U29" s="1432">
        <v>124500</v>
      </c>
      <c r="V29" s="1431" t="s">
        <v>579</v>
      </c>
      <c r="W29" s="1434">
        <v>98548957</v>
      </c>
      <c r="X29" s="1342" t="s">
        <v>584</v>
      </c>
      <c r="Y29" s="1432">
        <f>SUM(O29:U31)</f>
        <v>245250</v>
      </c>
      <c r="Z29" s="1432"/>
      <c r="AA29" s="1410"/>
      <c r="AB29" s="1439">
        <v>150</v>
      </c>
      <c r="AC29" s="1468"/>
      <c r="AD29" s="1447"/>
    </row>
    <row r="30" spans="1:30" ht="24">
      <c r="A30" s="1427"/>
      <c r="B30" s="1431"/>
      <c r="C30" s="1449"/>
      <c r="D30" s="1149"/>
      <c r="E30" s="1149"/>
      <c r="F30" s="1449"/>
      <c r="G30" s="1149"/>
      <c r="H30" s="1373" t="s">
        <v>585</v>
      </c>
      <c r="I30" s="1449"/>
      <c r="J30" s="858" t="s">
        <v>145</v>
      </c>
      <c r="K30" s="858" t="s">
        <v>146</v>
      </c>
      <c r="L30" s="131"/>
      <c r="M30" s="131">
        <v>4</v>
      </c>
      <c r="N30" s="1451"/>
      <c r="O30" s="1451"/>
      <c r="P30" s="1435"/>
      <c r="Q30" s="1435"/>
      <c r="R30" s="1435"/>
      <c r="S30" s="1435"/>
      <c r="T30" s="1435"/>
      <c r="U30" s="1435"/>
      <c r="V30" s="1343"/>
      <c r="W30" s="1343"/>
      <c r="X30" s="1431"/>
      <c r="Y30" s="1435"/>
      <c r="Z30" s="1435"/>
      <c r="AA30" s="1454"/>
      <c r="AB30" s="1455"/>
      <c r="AC30" s="1469"/>
      <c r="AD30" s="1471"/>
    </row>
    <row r="31" spans="1:30" ht="60" customHeight="1">
      <c r="A31" s="1093"/>
      <c r="B31" s="1343"/>
      <c r="C31" s="1374"/>
      <c r="D31" s="1415"/>
      <c r="E31" s="1415"/>
      <c r="F31" s="1374"/>
      <c r="G31" s="1415"/>
      <c r="H31" s="1374"/>
      <c r="I31" s="1374"/>
      <c r="J31" s="647" t="s">
        <v>147</v>
      </c>
      <c r="K31" s="858" t="s">
        <v>146</v>
      </c>
      <c r="L31" s="131"/>
      <c r="M31" s="131">
        <v>4</v>
      </c>
      <c r="N31" s="1452"/>
      <c r="O31" s="1452"/>
      <c r="P31" s="1433"/>
      <c r="Q31" s="1433"/>
      <c r="R31" s="1433"/>
      <c r="S31" s="1433"/>
      <c r="T31" s="1433"/>
      <c r="U31" s="1433"/>
      <c r="V31" s="674" t="s">
        <v>568</v>
      </c>
      <c r="W31" s="859">
        <v>12000338</v>
      </c>
      <c r="X31" s="1343"/>
      <c r="Y31" s="1433"/>
      <c r="Z31" s="1433"/>
      <c r="AA31" s="1411"/>
      <c r="AB31" s="1440"/>
      <c r="AC31" s="1470"/>
      <c r="AD31" s="1448"/>
    </row>
    <row r="32" spans="1:30" ht="36">
      <c r="A32" s="1371" t="s">
        <v>572</v>
      </c>
      <c r="B32" s="1148" t="s">
        <v>586</v>
      </c>
      <c r="C32" s="1373"/>
      <c r="D32" s="1148" t="s">
        <v>587</v>
      </c>
      <c r="E32" s="1148" t="s">
        <v>143</v>
      </c>
      <c r="F32" s="1373">
        <v>162</v>
      </c>
      <c r="G32" s="1373">
        <v>100</v>
      </c>
      <c r="H32" s="721" t="s">
        <v>139</v>
      </c>
      <c r="I32" s="650"/>
      <c r="J32" s="858" t="s">
        <v>588</v>
      </c>
      <c r="K32" s="858" t="s">
        <v>140</v>
      </c>
      <c r="L32" s="650">
        <v>162</v>
      </c>
      <c r="M32" s="650">
        <v>100</v>
      </c>
      <c r="N32" s="1373" t="s">
        <v>589</v>
      </c>
      <c r="O32" s="1373">
        <v>100</v>
      </c>
      <c r="P32" s="1432">
        <v>20000</v>
      </c>
      <c r="Q32" s="1432">
        <v>10000</v>
      </c>
      <c r="R32" s="1432"/>
      <c r="S32" s="1432"/>
      <c r="T32" s="1432">
        <v>66000</v>
      </c>
      <c r="U32" s="1432">
        <v>114000</v>
      </c>
      <c r="V32" s="1342" t="s">
        <v>568</v>
      </c>
      <c r="W32" s="1342">
        <v>12000338</v>
      </c>
      <c r="X32" s="1457" t="s">
        <v>584</v>
      </c>
      <c r="Y32" s="1432">
        <f>SUM(O32:U32)</f>
        <v>210100</v>
      </c>
      <c r="Z32" s="1432"/>
      <c r="AA32" s="1344">
        <f>Z32/Y32</f>
        <v>0</v>
      </c>
      <c r="AB32" s="1460">
        <v>100</v>
      </c>
      <c r="AC32" s="1468"/>
      <c r="AD32" s="1447"/>
    </row>
    <row r="33" spans="1:30" ht="60">
      <c r="A33" s="1456"/>
      <c r="B33" s="1149"/>
      <c r="C33" s="1449"/>
      <c r="D33" s="1149"/>
      <c r="E33" s="1149"/>
      <c r="F33" s="1449"/>
      <c r="G33" s="1449"/>
      <c r="H33" s="1373" t="s">
        <v>141</v>
      </c>
      <c r="I33" s="650"/>
      <c r="J33" s="858" t="s">
        <v>144</v>
      </c>
      <c r="K33" s="858" t="s">
        <v>142</v>
      </c>
      <c r="L33" s="650">
        <v>0</v>
      </c>
      <c r="M33" s="650">
        <v>1</v>
      </c>
      <c r="N33" s="1449"/>
      <c r="O33" s="1449"/>
      <c r="P33" s="1435"/>
      <c r="Q33" s="1435"/>
      <c r="R33" s="1435"/>
      <c r="S33" s="1435"/>
      <c r="T33" s="1435"/>
      <c r="U33" s="1435"/>
      <c r="V33" s="1343"/>
      <c r="W33" s="1343"/>
      <c r="X33" s="1458"/>
      <c r="Y33" s="1435"/>
      <c r="Z33" s="1435"/>
      <c r="AA33" s="1453"/>
      <c r="AB33" s="1461"/>
      <c r="AC33" s="1469"/>
      <c r="AD33" s="1471"/>
    </row>
    <row r="34" spans="1:30" ht="24">
      <c r="A34" s="1456"/>
      <c r="B34" s="1149"/>
      <c r="C34" s="1449"/>
      <c r="D34" s="1149"/>
      <c r="E34" s="1149"/>
      <c r="F34" s="1449"/>
      <c r="G34" s="1449"/>
      <c r="H34" s="1449"/>
      <c r="I34" s="650"/>
      <c r="J34" s="858" t="s">
        <v>145</v>
      </c>
      <c r="K34" s="858" t="s">
        <v>146</v>
      </c>
      <c r="L34" s="650">
        <v>0</v>
      </c>
      <c r="M34" s="650">
        <v>4</v>
      </c>
      <c r="N34" s="1449"/>
      <c r="O34" s="1449"/>
      <c r="P34" s="1435"/>
      <c r="Q34" s="1435"/>
      <c r="R34" s="1435"/>
      <c r="S34" s="1435"/>
      <c r="T34" s="1435"/>
      <c r="U34" s="1435"/>
      <c r="V34" s="1431" t="s">
        <v>579</v>
      </c>
      <c r="W34" s="1431">
        <v>98548957</v>
      </c>
      <c r="X34" s="1458"/>
      <c r="Y34" s="1435"/>
      <c r="Z34" s="1435"/>
      <c r="AA34" s="1453"/>
      <c r="AB34" s="1461"/>
      <c r="AC34" s="1469"/>
      <c r="AD34" s="1471"/>
    </row>
    <row r="35" spans="1:30" ht="60">
      <c r="A35" s="1372"/>
      <c r="B35" s="1415"/>
      <c r="C35" s="1374"/>
      <c r="D35" s="1415"/>
      <c r="E35" s="1415"/>
      <c r="F35" s="1374"/>
      <c r="G35" s="1374"/>
      <c r="H35" s="1374"/>
      <c r="I35" s="650"/>
      <c r="J35" s="647" t="s">
        <v>147</v>
      </c>
      <c r="K35" s="860" t="s">
        <v>146</v>
      </c>
      <c r="L35" s="650">
        <v>0</v>
      </c>
      <c r="M35" s="650">
        <v>4</v>
      </c>
      <c r="N35" s="1374"/>
      <c r="O35" s="1374"/>
      <c r="P35" s="1433"/>
      <c r="Q35" s="1433"/>
      <c r="R35" s="1433"/>
      <c r="S35" s="1433"/>
      <c r="T35" s="1433"/>
      <c r="U35" s="1433"/>
      <c r="V35" s="1343"/>
      <c r="W35" s="1343"/>
      <c r="X35" s="1459"/>
      <c r="Y35" s="1433"/>
      <c r="Z35" s="1433"/>
      <c r="AA35" s="1345"/>
      <c r="AB35" s="1462"/>
      <c r="AC35" s="1470"/>
      <c r="AD35" s="1448"/>
    </row>
    <row r="36" spans="1:30" ht="48">
      <c r="A36" s="1371" t="s">
        <v>572</v>
      </c>
      <c r="B36" s="1441" t="s">
        <v>590</v>
      </c>
      <c r="C36" s="1373"/>
      <c r="D36" s="1443" t="s">
        <v>591</v>
      </c>
      <c r="E36" s="1443" t="s">
        <v>592</v>
      </c>
      <c r="F36" s="1373">
        <v>0</v>
      </c>
      <c r="G36" s="1373">
        <v>50</v>
      </c>
      <c r="H36" s="647" t="s">
        <v>593</v>
      </c>
      <c r="I36" s="650"/>
      <c r="J36" s="647" t="s">
        <v>594</v>
      </c>
      <c r="K36" s="647" t="s">
        <v>595</v>
      </c>
      <c r="L36" s="650">
        <v>0</v>
      </c>
      <c r="M36" s="650">
        <v>50</v>
      </c>
      <c r="N36" s="1342" t="s">
        <v>596</v>
      </c>
      <c r="O36" s="1373">
        <v>50</v>
      </c>
      <c r="P36" s="1432">
        <v>17000</v>
      </c>
      <c r="Q36" s="1432">
        <v>8000</v>
      </c>
      <c r="R36" s="1432"/>
      <c r="S36" s="1432"/>
      <c r="T36" s="1432">
        <v>90000</v>
      </c>
      <c r="U36" s="1432">
        <v>185000</v>
      </c>
      <c r="V36" s="688" t="s">
        <v>568</v>
      </c>
      <c r="W36" s="861">
        <v>12000338</v>
      </c>
      <c r="X36" s="1255" t="s">
        <v>597</v>
      </c>
      <c r="Y36" s="1408">
        <f>SUM(P36:U37)</f>
        <v>300000</v>
      </c>
      <c r="Z36" s="1408"/>
      <c r="AA36" s="1410">
        <f>Z36/Y36</f>
        <v>0</v>
      </c>
      <c r="AB36" s="1463">
        <v>50</v>
      </c>
      <c r="AC36" s="1468"/>
      <c r="AD36" s="1447"/>
    </row>
    <row r="37" spans="1:30" ht="48">
      <c r="A37" s="1372"/>
      <c r="B37" s="1442"/>
      <c r="C37" s="1374"/>
      <c r="D37" s="1444"/>
      <c r="E37" s="1444"/>
      <c r="F37" s="1374"/>
      <c r="G37" s="1374"/>
      <c r="H37" s="647" t="s">
        <v>150</v>
      </c>
      <c r="I37" s="650"/>
      <c r="J37" s="647" t="s">
        <v>151</v>
      </c>
      <c r="K37" s="647" t="s">
        <v>598</v>
      </c>
      <c r="L37" s="650">
        <v>0</v>
      </c>
      <c r="M37" s="650">
        <v>3</v>
      </c>
      <c r="N37" s="1343"/>
      <c r="O37" s="1374"/>
      <c r="P37" s="1433"/>
      <c r="Q37" s="1433"/>
      <c r="R37" s="1433"/>
      <c r="S37" s="1433"/>
      <c r="T37" s="1433"/>
      <c r="U37" s="1433"/>
      <c r="V37" s="661" t="s">
        <v>579</v>
      </c>
      <c r="W37" s="861">
        <v>98548957</v>
      </c>
      <c r="X37" s="1257"/>
      <c r="Y37" s="1409"/>
      <c r="Z37" s="1440"/>
      <c r="AA37" s="1411"/>
      <c r="AB37" s="1463"/>
      <c r="AC37" s="1470"/>
      <c r="AD37" s="1448"/>
    </row>
    <row r="38" spans="1:30" ht="48">
      <c r="A38" s="1371" t="s">
        <v>572</v>
      </c>
      <c r="B38" s="1441" t="s">
        <v>599</v>
      </c>
      <c r="C38" s="1373"/>
      <c r="D38" s="1342" t="s">
        <v>600</v>
      </c>
      <c r="E38" s="1342" t="s">
        <v>601</v>
      </c>
      <c r="F38" s="1373">
        <v>30</v>
      </c>
      <c r="G38" s="1373">
        <v>150</v>
      </c>
      <c r="H38" s="647" t="s">
        <v>148</v>
      </c>
      <c r="I38" s="675"/>
      <c r="J38" s="647" t="s">
        <v>602</v>
      </c>
      <c r="K38" s="647" t="s">
        <v>149</v>
      </c>
      <c r="L38" s="675"/>
      <c r="M38" s="675">
        <v>400</v>
      </c>
      <c r="N38" s="1342" t="s">
        <v>596</v>
      </c>
      <c r="O38" s="1373">
        <v>150</v>
      </c>
      <c r="P38" s="1432">
        <v>10000</v>
      </c>
      <c r="Q38" s="1432">
        <v>10000</v>
      </c>
      <c r="R38" s="1432"/>
      <c r="S38" s="1432"/>
      <c r="T38" s="1432"/>
      <c r="U38" s="1432">
        <v>30000</v>
      </c>
      <c r="V38" s="688" t="s">
        <v>568</v>
      </c>
      <c r="W38" s="861">
        <v>12000338</v>
      </c>
      <c r="X38" s="1255" t="s">
        <v>603</v>
      </c>
      <c r="Y38" s="1408">
        <f>SUM(P38:U39)</f>
        <v>50000</v>
      </c>
      <c r="Z38" s="1439"/>
      <c r="AA38" s="1410"/>
      <c r="AB38" s="1464"/>
      <c r="AC38" s="1468"/>
      <c r="AD38" s="1447"/>
    </row>
    <row r="39" spans="1:30" ht="36">
      <c r="A39" s="1372"/>
      <c r="B39" s="1442"/>
      <c r="C39" s="1374"/>
      <c r="D39" s="1343"/>
      <c r="E39" s="1343"/>
      <c r="F39" s="1374"/>
      <c r="G39" s="1374"/>
      <c r="H39" s="647" t="s">
        <v>150</v>
      </c>
      <c r="I39" s="675"/>
      <c r="J39" s="647" t="s">
        <v>151</v>
      </c>
      <c r="K39" s="858" t="s">
        <v>146</v>
      </c>
      <c r="L39" s="675"/>
      <c r="M39" s="675">
        <v>2</v>
      </c>
      <c r="N39" s="1343"/>
      <c r="O39" s="1374"/>
      <c r="P39" s="1433"/>
      <c r="Q39" s="1433"/>
      <c r="R39" s="1433"/>
      <c r="S39" s="1433"/>
      <c r="T39" s="1433"/>
      <c r="U39" s="1433"/>
      <c r="V39" s="661" t="s">
        <v>579</v>
      </c>
      <c r="W39" s="862">
        <v>11802520</v>
      </c>
      <c r="X39" s="1257"/>
      <c r="Y39" s="1409"/>
      <c r="Z39" s="1440"/>
      <c r="AA39" s="1411"/>
      <c r="AB39" s="1465"/>
      <c r="AC39" s="1470"/>
      <c r="AD39" s="1448"/>
    </row>
    <row r="40" spans="1:30" ht="24">
      <c r="A40" s="1371">
        <v>138</v>
      </c>
      <c r="B40" s="1148" t="s">
        <v>604</v>
      </c>
      <c r="C40" s="1373"/>
      <c r="D40" s="1148" t="s">
        <v>605</v>
      </c>
      <c r="E40" s="1342" t="s">
        <v>606</v>
      </c>
      <c r="F40" s="1373">
        <v>100</v>
      </c>
      <c r="G40" s="1373">
        <v>200</v>
      </c>
      <c r="H40" s="1148" t="s">
        <v>607</v>
      </c>
      <c r="I40" s="1373"/>
      <c r="J40" s="1148" t="s">
        <v>608</v>
      </c>
      <c r="K40" s="1148" t="s">
        <v>609</v>
      </c>
      <c r="L40" s="1373">
        <v>100</v>
      </c>
      <c r="M40" s="1373">
        <v>200</v>
      </c>
      <c r="N40" s="1466" t="s">
        <v>610</v>
      </c>
      <c r="O40" s="1373">
        <v>200</v>
      </c>
      <c r="P40" s="1432"/>
      <c r="Q40" s="1432">
        <v>15000</v>
      </c>
      <c r="R40" s="1432"/>
      <c r="S40" s="1432"/>
      <c r="T40" s="1432"/>
      <c r="U40" s="1432">
        <v>50000</v>
      </c>
      <c r="V40" s="688" t="s">
        <v>568</v>
      </c>
      <c r="W40" s="861">
        <v>12000338</v>
      </c>
      <c r="X40" s="1255" t="s">
        <v>611</v>
      </c>
      <c r="Y40" s="1408">
        <f>SUM(O40:U40)</f>
        <v>65200</v>
      </c>
      <c r="Z40" s="1408"/>
      <c r="AA40" s="1410">
        <f>Z40/Y40</f>
        <v>0</v>
      </c>
      <c r="AB40" s="1464">
        <v>30</v>
      </c>
      <c r="AC40" s="1468"/>
      <c r="AD40" s="1447"/>
    </row>
    <row r="41" spans="1:30" ht="24">
      <c r="A41" s="1372"/>
      <c r="B41" s="1415"/>
      <c r="C41" s="1374"/>
      <c r="D41" s="1415"/>
      <c r="E41" s="1343"/>
      <c r="F41" s="1374"/>
      <c r="G41" s="1374"/>
      <c r="H41" s="1415"/>
      <c r="I41" s="1374"/>
      <c r="J41" s="1415"/>
      <c r="K41" s="1415"/>
      <c r="L41" s="1374"/>
      <c r="M41" s="1374"/>
      <c r="N41" s="1467"/>
      <c r="O41" s="1374"/>
      <c r="P41" s="1433"/>
      <c r="Q41" s="1433"/>
      <c r="R41" s="1433"/>
      <c r="S41" s="1433"/>
      <c r="T41" s="1433"/>
      <c r="U41" s="1433"/>
      <c r="V41" s="688" t="s">
        <v>579</v>
      </c>
      <c r="W41" s="161">
        <v>11502520</v>
      </c>
      <c r="X41" s="1257"/>
      <c r="Y41" s="1409"/>
      <c r="Z41" s="1409"/>
      <c r="AA41" s="1411"/>
      <c r="AB41" s="1465"/>
      <c r="AC41" s="1470"/>
      <c r="AD41" s="1448"/>
    </row>
    <row r="42" spans="1:30" ht="24">
      <c r="A42" s="1371" t="s">
        <v>572</v>
      </c>
      <c r="B42" s="1148" t="s">
        <v>612</v>
      </c>
      <c r="C42" s="1373"/>
      <c r="D42" s="1148" t="s">
        <v>613</v>
      </c>
      <c r="E42" s="1342" t="s">
        <v>614</v>
      </c>
      <c r="F42" s="1373">
        <v>0</v>
      </c>
      <c r="G42" s="1373">
        <v>100</v>
      </c>
      <c r="H42" s="1148" t="s">
        <v>615</v>
      </c>
      <c r="I42" s="1373"/>
      <c r="J42" s="1148" t="s">
        <v>616</v>
      </c>
      <c r="K42" s="1342" t="s">
        <v>617</v>
      </c>
      <c r="L42" s="1373">
        <v>0</v>
      </c>
      <c r="M42" s="1373">
        <v>100</v>
      </c>
      <c r="N42" s="1466" t="s">
        <v>577</v>
      </c>
      <c r="O42" s="1373">
        <v>500</v>
      </c>
      <c r="P42" s="1432">
        <v>12000</v>
      </c>
      <c r="Q42" s="1432">
        <v>10000</v>
      </c>
      <c r="R42" s="1432"/>
      <c r="S42" s="1432"/>
      <c r="T42" s="1432">
        <v>20000</v>
      </c>
      <c r="U42" s="1432">
        <v>30000</v>
      </c>
      <c r="V42" s="161" t="s">
        <v>568</v>
      </c>
      <c r="W42" s="161">
        <v>12000338</v>
      </c>
      <c r="X42" s="1342" t="s">
        <v>618</v>
      </c>
      <c r="Y42" s="1408">
        <f>SUM(O42:U42)</f>
        <v>72500</v>
      </c>
      <c r="Z42" s="1439"/>
      <c r="AA42" s="1410">
        <f>Z42/Y42</f>
        <v>0</v>
      </c>
      <c r="AB42" s="1439"/>
      <c r="AC42" s="1468"/>
      <c r="AD42" s="1447"/>
    </row>
    <row r="43" spans="1:30" ht="24">
      <c r="A43" s="1372"/>
      <c r="B43" s="1415"/>
      <c r="C43" s="1374"/>
      <c r="D43" s="1415"/>
      <c r="E43" s="1343"/>
      <c r="F43" s="1374"/>
      <c r="G43" s="1374"/>
      <c r="H43" s="1415"/>
      <c r="I43" s="1374"/>
      <c r="J43" s="1415"/>
      <c r="K43" s="1343"/>
      <c r="L43" s="1374"/>
      <c r="M43" s="1374"/>
      <c r="N43" s="1467"/>
      <c r="O43" s="1374"/>
      <c r="P43" s="1433"/>
      <c r="Q43" s="1433"/>
      <c r="R43" s="1433"/>
      <c r="S43" s="1433"/>
      <c r="T43" s="1433"/>
      <c r="U43" s="1433"/>
      <c r="V43" s="660" t="s">
        <v>579</v>
      </c>
      <c r="W43" s="204">
        <v>11802520</v>
      </c>
      <c r="X43" s="1343"/>
      <c r="Y43" s="1409"/>
      <c r="Z43" s="1440"/>
      <c r="AA43" s="1411"/>
      <c r="AB43" s="1440"/>
      <c r="AC43" s="1470"/>
      <c r="AD43" s="1448"/>
    </row>
    <row r="44" spans="1:30" ht="36">
      <c r="A44" s="1371" t="s">
        <v>572</v>
      </c>
      <c r="B44" s="1148" t="s">
        <v>619</v>
      </c>
      <c r="C44" s="1373"/>
      <c r="D44" s="1148" t="s">
        <v>620</v>
      </c>
      <c r="E44" s="1342" t="s">
        <v>153</v>
      </c>
      <c r="F44" s="1373">
        <v>30</v>
      </c>
      <c r="G44" s="1373">
        <v>1000</v>
      </c>
      <c r="H44" s="647" t="s">
        <v>621</v>
      </c>
      <c r="I44" s="650"/>
      <c r="J44" s="647" t="s">
        <v>622</v>
      </c>
      <c r="K44" s="647" t="s">
        <v>623</v>
      </c>
      <c r="L44" s="650">
        <v>5</v>
      </c>
      <c r="M44" s="650">
        <v>25</v>
      </c>
      <c r="N44" s="1466" t="s">
        <v>577</v>
      </c>
      <c r="O44" s="1373">
        <v>400</v>
      </c>
      <c r="P44" s="1432">
        <v>10000</v>
      </c>
      <c r="Q44" s="1432">
        <v>15000</v>
      </c>
      <c r="R44" s="1432"/>
      <c r="S44" s="1432"/>
      <c r="T44" s="1432"/>
      <c r="U44" s="1432">
        <v>30000</v>
      </c>
      <c r="V44" s="660" t="s">
        <v>568</v>
      </c>
      <c r="W44" s="863">
        <v>12000338</v>
      </c>
      <c r="X44" s="1342" t="s">
        <v>624</v>
      </c>
      <c r="Y44" s="1432">
        <f>SUM(P44:U45)</f>
        <v>55000</v>
      </c>
      <c r="Z44" s="1432"/>
      <c r="AA44" s="1344">
        <f>Z44/Y44</f>
        <v>0</v>
      </c>
      <c r="AB44" s="650">
        <v>1000</v>
      </c>
      <c r="AC44" s="1468"/>
      <c r="AD44" s="1447"/>
    </row>
    <row r="45" spans="1:30" ht="60">
      <c r="A45" s="1372"/>
      <c r="B45" s="1415"/>
      <c r="C45" s="1374"/>
      <c r="D45" s="1415"/>
      <c r="E45" s="1343"/>
      <c r="F45" s="1374"/>
      <c r="G45" s="1374"/>
      <c r="H45" s="721" t="s">
        <v>141</v>
      </c>
      <c r="I45" s="650"/>
      <c r="J45" s="721" t="s">
        <v>625</v>
      </c>
      <c r="K45" s="721" t="s">
        <v>626</v>
      </c>
      <c r="L45" s="650">
        <v>0</v>
      </c>
      <c r="M45" s="650">
        <v>2</v>
      </c>
      <c r="N45" s="1467"/>
      <c r="O45" s="1374"/>
      <c r="P45" s="1433"/>
      <c r="Q45" s="1433"/>
      <c r="R45" s="1433"/>
      <c r="S45" s="1433"/>
      <c r="T45" s="1433"/>
      <c r="U45" s="1433"/>
      <c r="V45" s="660" t="s">
        <v>627</v>
      </c>
      <c r="W45" s="863">
        <v>71983842</v>
      </c>
      <c r="X45" s="1343"/>
      <c r="Y45" s="1433"/>
      <c r="Z45" s="1433"/>
      <c r="AA45" s="1345"/>
      <c r="AB45" s="650">
        <v>2</v>
      </c>
      <c r="AC45" s="1470"/>
      <c r="AD45" s="1448"/>
    </row>
    <row r="46" spans="1:30" ht="108">
      <c r="A46" s="1094" t="s">
        <v>572</v>
      </c>
      <c r="B46" s="648" t="s">
        <v>628</v>
      </c>
      <c r="C46" s="676"/>
      <c r="D46" s="648" t="s">
        <v>629</v>
      </c>
      <c r="E46" s="667" t="s">
        <v>630</v>
      </c>
      <c r="F46" s="864">
        <v>0</v>
      </c>
      <c r="G46" s="676">
        <v>16</v>
      </c>
      <c r="H46" s="865" t="s">
        <v>585</v>
      </c>
      <c r="I46" s="676"/>
      <c r="J46" s="648" t="s">
        <v>631</v>
      </c>
      <c r="K46" s="648" t="s">
        <v>632</v>
      </c>
      <c r="L46" s="676">
        <v>0</v>
      </c>
      <c r="M46" s="676">
        <v>4</v>
      </c>
      <c r="N46" s="866" t="s">
        <v>577</v>
      </c>
      <c r="O46" s="676">
        <v>16</v>
      </c>
      <c r="P46" s="854">
        <v>18000</v>
      </c>
      <c r="Q46" s="854"/>
      <c r="R46" s="854"/>
      <c r="S46" s="854"/>
      <c r="T46" s="854">
        <v>31000</v>
      </c>
      <c r="U46" s="854">
        <v>132032</v>
      </c>
      <c r="V46" s="688" t="s">
        <v>155</v>
      </c>
      <c r="W46" s="863">
        <v>11802520</v>
      </c>
      <c r="X46" s="667" t="s">
        <v>633</v>
      </c>
      <c r="Y46" s="853">
        <f>SUM(O46:U46)</f>
        <v>181048</v>
      </c>
      <c r="Z46" s="854"/>
      <c r="AA46" s="665"/>
      <c r="AB46" s="650"/>
      <c r="AC46" s="715"/>
      <c r="AD46" s="220"/>
    </row>
    <row r="47" spans="1:30" ht="120">
      <c r="A47" s="1094" t="s">
        <v>572</v>
      </c>
      <c r="B47" s="648" t="s">
        <v>634</v>
      </c>
      <c r="C47" s="676"/>
      <c r="D47" s="648" t="s">
        <v>635</v>
      </c>
      <c r="E47" s="667" t="s">
        <v>636</v>
      </c>
      <c r="F47" s="864">
        <v>5</v>
      </c>
      <c r="G47" s="676">
        <v>15</v>
      </c>
      <c r="H47" s="865" t="s">
        <v>585</v>
      </c>
      <c r="I47" s="676"/>
      <c r="J47" s="648" t="s">
        <v>637</v>
      </c>
      <c r="K47" s="648" t="s">
        <v>638</v>
      </c>
      <c r="L47" s="676">
        <v>0</v>
      </c>
      <c r="M47" s="676">
        <v>6</v>
      </c>
      <c r="N47" s="866" t="s">
        <v>577</v>
      </c>
      <c r="O47" s="676">
        <v>75</v>
      </c>
      <c r="P47" s="854">
        <v>10000</v>
      </c>
      <c r="Q47" s="854">
        <v>12000</v>
      </c>
      <c r="R47" s="854"/>
      <c r="S47" s="854"/>
      <c r="T47" s="854"/>
      <c r="U47" s="854">
        <v>120000</v>
      </c>
      <c r="V47" s="688" t="s">
        <v>155</v>
      </c>
      <c r="W47" s="863">
        <v>11802520</v>
      </c>
      <c r="X47" s="667" t="s">
        <v>639</v>
      </c>
      <c r="Y47" s="853">
        <f>SUM(O47:U47)</f>
        <v>142075</v>
      </c>
      <c r="Z47" s="854"/>
      <c r="AA47" s="665"/>
      <c r="AB47" s="650"/>
      <c r="AC47" s="222"/>
      <c r="AD47" s="220"/>
    </row>
    <row r="48" spans="1:30" ht="144">
      <c r="A48" s="1094" t="s">
        <v>572</v>
      </c>
      <c r="B48" s="648" t="s">
        <v>640</v>
      </c>
      <c r="C48" s="676"/>
      <c r="D48" s="648" t="s">
        <v>641</v>
      </c>
      <c r="E48" s="667" t="s">
        <v>642</v>
      </c>
      <c r="F48" s="864">
        <v>0</v>
      </c>
      <c r="G48" s="676">
        <v>50000</v>
      </c>
      <c r="H48" s="867" t="s">
        <v>621</v>
      </c>
      <c r="I48" s="676"/>
      <c r="J48" s="648" t="s">
        <v>643</v>
      </c>
      <c r="K48" s="648" t="s">
        <v>644</v>
      </c>
      <c r="L48" s="676">
        <v>0</v>
      </c>
      <c r="M48" s="676">
        <v>10</v>
      </c>
      <c r="N48" s="676" t="s">
        <v>645</v>
      </c>
      <c r="O48" s="676">
        <v>500</v>
      </c>
      <c r="P48" s="854">
        <v>15000</v>
      </c>
      <c r="Q48" s="854">
        <v>10000</v>
      </c>
      <c r="R48" s="854"/>
      <c r="S48" s="854"/>
      <c r="T48" s="854">
        <v>75000</v>
      </c>
      <c r="U48" s="854">
        <v>150000</v>
      </c>
      <c r="V48" s="748" t="s">
        <v>155</v>
      </c>
      <c r="W48" s="204">
        <v>11802520</v>
      </c>
      <c r="X48" s="648" t="s">
        <v>646</v>
      </c>
      <c r="Y48" s="853">
        <f>SUM(O48:U48)</f>
        <v>250500</v>
      </c>
      <c r="Z48" s="868"/>
      <c r="AA48" s="271"/>
      <c r="AB48" s="269"/>
      <c r="AC48" s="222"/>
      <c r="AD48" s="220"/>
    </row>
    <row r="49" spans="1:30">
      <c r="A49" s="753"/>
      <c r="B49" s="223"/>
      <c r="C49" s="214"/>
      <c r="D49" s="223"/>
      <c r="E49" s="223"/>
      <c r="F49" s="214"/>
      <c r="G49" s="214"/>
      <c r="H49" s="214"/>
      <c r="I49" s="715"/>
      <c r="J49" s="218"/>
      <c r="K49" s="218"/>
      <c r="L49" s="715"/>
      <c r="M49" s="715"/>
      <c r="N49" s="214"/>
      <c r="O49" s="6"/>
      <c r="P49" s="99"/>
      <c r="Q49" s="99"/>
      <c r="R49" s="99"/>
      <c r="S49" s="99"/>
      <c r="T49" s="99"/>
      <c r="U49" s="99"/>
      <c r="V49" s="6"/>
      <c r="W49" s="756"/>
      <c r="X49" s="214"/>
      <c r="Y49" s="99"/>
      <c r="Z49" s="99"/>
      <c r="AA49" s="215"/>
      <c r="AB49" s="221"/>
      <c r="AC49" s="222"/>
      <c r="AD49" s="220"/>
    </row>
    <row r="50" spans="1:30">
      <c r="A50" s="753"/>
      <c r="B50" s="223"/>
      <c r="C50" s="214"/>
      <c r="D50" s="223"/>
      <c r="E50" s="223"/>
      <c r="F50" s="214"/>
      <c r="G50" s="214"/>
      <c r="H50" s="214"/>
      <c r="I50" s="715"/>
      <c r="J50" s="217"/>
      <c r="K50" s="218"/>
      <c r="L50" s="715"/>
      <c r="M50" s="715"/>
      <c r="N50" s="214"/>
      <c r="O50" s="6"/>
      <c r="P50" s="99"/>
      <c r="Q50" s="99"/>
      <c r="R50" s="99"/>
      <c r="S50" s="99"/>
      <c r="T50" s="99"/>
      <c r="U50" s="99"/>
      <c r="V50" s="6"/>
      <c r="W50" s="6"/>
      <c r="X50" s="214"/>
      <c r="Y50" s="99"/>
      <c r="Z50" s="99"/>
      <c r="AA50" s="215"/>
      <c r="AB50" s="221"/>
      <c r="AC50" s="222"/>
      <c r="AD50" s="220"/>
    </row>
    <row r="51" spans="1:30">
      <c r="A51" s="1436" t="s">
        <v>156</v>
      </c>
      <c r="B51" s="1437"/>
      <c r="C51" s="1437"/>
      <c r="D51" s="1437"/>
      <c r="E51" s="1437"/>
      <c r="F51" s="1437"/>
      <c r="G51" s="1437"/>
      <c r="H51" s="1437"/>
      <c r="I51" s="1437"/>
      <c r="J51" s="1437"/>
      <c r="K51" s="1437"/>
      <c r="L51" s="1437"/>
      <c r="M51" s="1438"/>
      <c r="N51" s="6"/>
      <c r="O51" s="6"/>
      <c r="P51" s="856">
        <f t="shared" ref="P51:U51" si="2">SUM(P24:P50)</f>
        <v>180000</v>
      </c>
      <c r="Q51" s="856">
        <f t="shared" si="2"/>
        <v>110000</v>
      </c>
      <c r="R51" s="856">
        <f t="shared" si="2"/>
        <v>0</v>
      </c>
      <c r="S51" s="856">
        <f t="shared" si="2"/>
        <v>0</v>
      </c>
      <c r="T51" s="856">
        <f t="shared" si="2"/>
        <v>423500</v>
      </c>
      <c r="U51" s="856">
        <f t="shared" si="2"/>
        <v>1071532</v>
      </c>
      <c r="V51" s="856"/>
      <c r="W51" s="856"/>
      <c r="X51" s="856"/>
      <c r="Y51" s="856">
        <f>SUM(Y24:Y50)</f>
        <v>1786673</v>
      </c>
      <c r="Z51" s="856">
        <f>SUM(Z24:Z50)</f>
        <v>0</v>
      </c>
      <c r="AA51" s="856">
        <f>Z51/Y51</f>
        <v>0</v>
      </c>
      <c r="AB51" s="856"/>
      <c r="AC51" s="856"/>
      <c r="AD51" s="856"/>
    </row>
    <row r="53" spans="1:30">
      <c r="A53" s="1398" t="s">
        <v>157</v>
      </c>
      <c r="B53" s="1398"/>
      <c r="C53" s="1398"/>
      <c r="D53" s="1398"/>
      <c r="E53" s="1398"/>
      <c r="F53" s="1398"/>
      <c r="G53" s="1398"/>
      <c r="H53" s="1398"/>
      <c r="I53" s="180"/>
      <c r="J53" s="180"/>
      <c r="K53" s="225"/>
      <c r="L53" s="225"/>
      <c r="M53" s="224"/>
      <c r="N53" s="224"/>
      <c r="O53" s="224"/>
      <c r="P53" s="64"/>
      <c r="Q53" s="64"/>
      <c r="R53" s="64"/>
      <c r="S53" s="64"/>
      <c r="T53" s="64"/>
      <c r="U53" s="64"/>
    </row>
    <row r="54" spans="1:30">
      <c r="A54" s="1398" t="s">
        <v>158</v>
      </c>
      <c r="B54" s="1398"/>
      <c r="C54" s="1398"/>
      <c r="D54" s="1398"/>
      <c r="E54" s="1398"/>
      <c r="F54" s="1398"/>
      <c r="G54" s="1398"/>
      <c r="H54" s="1398"/>
      <c r="I54" s="1398"/>
      <c r="J54" s="1398"/>
      <c r="K54" s="225"/>
      <c r="L54" s="225"/>
      <c r="M54" s="224"/>
      <c r="N54" s="224"/>
      <c r="O54" s="224"/>
      <c r="P54" s="64"/>
      <c r="Q54" s="64"/>
      <c r="R54" s="64"/>
      <c r="S54" s="64"/>
      <c r="T54" s="64"/>
      <c r="U54" s="64"/>
    </row>
    <row r="55" spans="1:30">
      <c r="A55" s="1398" t="s">
        <v>159</v>
      </c>
      <c r="B55" s="1398"/>
      <c r="C55" s="1398"/>
      <c r="D55" s="1398"/>
      <c r="E55" s="1398"/>
      <c r="F55" s="1398"/>
      <c r="G55" s="1398"/>
      <c r="H55" s="1398"/>
      <c r="I55" s="1398"/>
      <c r="J55" s="1398"/>
      <c r="K55" s="225"/>
      <c r="L55" s="225"/>
      <c r="M55" s="224"/>
      <c r="N55" s="224"/>
      <c r="O55" s="224"/>
      <c r="P55" s="64"/>
      <c r="Q55" s="64"/>
      <c r="R55" s="64"/>
      <c r="S55" s="64"/>
      <c r="T55" s="64"/>
      <c r="U55" s="64"/>
    </row>
    <row r="56" spans="1:30" ht="12.75" customHeight="1">
      <c r="A56" s="226"/>
      <c r="B56" s="227"/>
      <c r="C56" s="227"/>
      <c r="D56" s="227"/>
      <c r="E56" s="227"/>
      <c r="F56" s="227"/>
      <c r="G56" s="227"/>
      <c r="H56" s="227"/>
      <c r="I56" s="227"/>
      <c r="J56" s="227"/>
      <c r="K56" s="227"/>
      <c r="L56" s="227"/>
      <c r="M56" s="227"/>
      <c r="N56" s="227"/>
      <c r="O56" s="227"/>
      <c r="P56" s="240"/>
      <c r="Q56" s="240"/>
      <c r="R56" s="240"/>
      <c r="S56" s="240"/>
      <c r="T56" s="240"/>
      <c r="U56" s="240"/>
      <c r="V56" s="1429" t="s">
        <v>8</v>
      </c>
      <c r="W56" s="1429"/>
      <c r="X56" s="228"/>
      <c r="Y56" s="1400" t="s">
        <v>0</v>
      </c>
      <c r="Z56" s="1400"/>
      <c r="AA56" s="1400"/>
      <c r="AB56" s="1400"/>
      <c r="AC56" s="1400"/>
      <c r="AD56" s="1400"/>
    </row>
    <row r="57" spans="1:30">
      <c r="A57" s="1399" t="s">
        <v>1</v>
      </c>
      <c r="B57" s="1399" t="s">
        <v>26</v>
      </c>
      <c r="C57" s="1402" t="s">
        <v>2</v>
      </c>
      <c r="D57" s="229"/>
      <c r="E57" s="1399" t="s">
        <v>3</v>
      </c>
      <c r="F57" s="1399"/>
      <c r="G57" s="1399"/>
      <c r="H57" s="1399" t="s">
        <v>4</v>
      </c>
      <c r="I57" s="1399" t="s">
        <v>2</v>
      </c>
      <c r="J57" s="1399" t="s">
        <v>5</v>
      </c>
      <c r="K57" s="1399" t="s">
        <v>6</v>
      </c>
      <c r="L57" s="1399"/>
      <c r="M57" s="1399"/>
      <c r="N57" s="1406" t="s">
        <v>106</v>
      </c>
      <c r="O57" s="1407"/>
      <c r="P57" s="1405" t="s">
        <v>7</v>
      </c>
      <c r="Q57" s="1405"/>
      <c r="R57" s="1405"/>
      <c r="S57" s="1405"/>
      <c r="T57" s="1405"/>
      <c r="U57" s="1405"/>
      <c r="V57" s="1399" t="s">
        <v>13</v>
      </c>
      <c r="W57" s="1401" t="s">
        <v>72</v>
      </c>
      <c r="X57" s="1399" t="s">
        <v>9</v>
      </c>
      <c r="Y57" s="1404" t="s">
        <v>10</v>
      </c>
      <c r="Z57" s="1404"/>
      <c r="AA57" s="1404"/>
      <c r="AB57" s="1404" t="s">
        <v>11</v>
      </c>
      <c r="AC57" s="1404"/>
      <c r="AD57" s="1404"/>
    </row>
    <row r="58" spans="1:30" ht="48.75" customHeight="1">
      <c r="A58" s="1401"/>
      <c r="B58" s="1401"/>
      <c r="C58" s="1403"/>
      <c r="D58" s="208" t="s">
        <v>12</v>
      </c>
      <c r="E58" s="208" t="s">
        <v>13</v>
      </c>
      <c r="F58" s="710" t="s">
        <v>549</v>
      </c>
      <c r="G58" s="710" t="s">
        <v>529</v>
      </c>
      <c r="H58" s="1401"/>
      <c r="I58" s="1401"/>
      <c r="J58" s="1401"/>
      <c r="K58" s="208" t="s">
        <v>13</v>
      </c>
      <c r="L58" s="710" t="s">
        <v>549</v>
      </c>
      <c r="M58" s="710" t="s">
        <v>529</v>
      </c>
      <c r="N58" s="208" t="s">
        <v>164</v>
      </c>
      <c r="O58" s="208" t="s">
        <v>71</v>
      </c>
      <c r="P58" s="242" t="s">
        <v>14</v>
      </c>
      <c r="Q58" s="242" t="s">
        <v>15</v>
      </c>
      <c r="R58" s="242" t="s">
        <v>16</v>
      </c>
      <c r="S58" s="242" t="s">
        <v>17</v>
      </c>
      <c r="T58" s="242" t="s">
        <v>23</v>
      </c>
      <c r="U58" s="242" t="s">
        <v>18</v>
      </c>
      <c r="V58" s="1401"/>
      <c r="W58" s="1430"/>
      <c r="X58" s="1401"/>
      <c r="Y58" s="244" t="s">
        <v>19</v>
      </c>
      <c r="Z58" s="244" t="s">
        <v>20</v>
      </c>
      <c r="AA58" s="209" t="s">
        <v>21</v>
      </c>
      <c r="AB58" s="210" t="s">
        <v>22</v>
      </c>
      <c r="AC58" s="210" t="s">
        <v>20</v>
      </c>
      <c r="AD58" s="209" t="s">
        <v>21</v>
      </c>
    </row>
    <row r="59" spans="1:30" ht="24">
      <c r="A59" s="1472" t="s">
        <v>572</v>
      </c>
      <c r="B59" s="1148" t="s">
        <v>647</v>
      </c>
      <c r="C59" s="1134"/>
      <c r="D59" s="1418" t="s">
        <v>648</v>
      </c>
      <c r="E59" s="1420" t="s">
        <v>649</v>
      </c>
      <c r="F59" s="1475">
        <v>280</v>
      </c>
      <c r="G59" s="1422">
        <v>2000</v>
      </c>
      <c r="H59" s="1477" t="s">
        <v>160</v>
      </c>
      <c r="I59" s="1479"/>
      <c r="J59" s="1481" t="s">
        <v>650</v>
      </c>
      <c r="K59" s="1418" t="s">
        <v>651</v>
      </c>
      <c r="L59" s="1481">
        <v>280</v>
      </c>
      <c r="M59" s="1342">
        <v>2000</v>
      </c>
      <c r="N59" s="1342" t="s">
        <v>652</v>
      </c>
      <c r="O59" s="1342">
        <v>2000</v>
      </c>
      <c r="P59" s="1255"/>
      <c r="Q59" s="1255">
        <v>20000</v>
      </c>
      <c r="R59" s="1255"/>
      <c r="S59" s="1483"/>
      <c r="T59" s="1255"/>
      <c r="U59" s="1255">
        <v>80000</v>
      </c>
      <c r="V59" s="316" t="s">
        <v>568</v>
      </c>
      <c r="W59" s="863">
        <v>12000338</v>
      </c>
      <c r="X59" s="1255" t="s">
        <v>653</v>
      </c>
      <c r="Y59" s="1408">
        <f>SUM(P59:U60)</f>
        <v>100000</v>
      </c>
      <c r="Z59" s="1408"/>
      <c r="AA59" s="1410">
        <f>Z59/Y59</f>
        <v>0</v>
      </c>
      <c r="AB59" s="1439">
        <v>2000</v>
      </c>
      <c r="AC59" s="1373"/>
      <c r="AD59" s="757"/>
    </row>
    <row r="60" spans="1:30" ht="48">
      <c r="A60" s="1473"/>
      <c r="B60" s="1415"/>
      <c r="C60" s="1474"/>
      <c r="D60" s="1419"/>
      <c r="E60" s="1421"/>
      <c r="F60" s="1476"/>
      <c r="G60" s="1423"/>
      <c r="H60" s="1478"/>
      <c r="I60" s="1480"/>
      <c r="J60" s="1482"/>
      <c r="K60" s="1419"/>
      <c r="L60" s="1482"/>
      <c r="M60" s="1343"/>
      <c r="N60" s="1343"/>
      <c r="O60" s="1343"/>
      <c r="P60" s="1257"/>
      <c r="Q60" s="1257"/>
      <c r="R60" s="1257"/>
      <c r="S60" s="1484"/>
      <c r="T60" s="1257"/>
      <c r="U60" s="1257"/>
      <c r="V60" s="679" t="s">
        <v>161</v>
      </c>
      <c r="W60" s="861">
        <v>71987749</v>
      </c>
      <c r="X60" s="1257"/>
      <c r="Y60" s="1409"/>
      <c r="Z60" s="1409"/>
      <c r="AA60" s="1411"/>
      <c r="AB60" s="1440"/>
      <c r="AC60" s="1374"/>
      <c r="AD60" s="757"/>
    </row>
    <row r="61" spans="1:30">
      <c r="A61" s="1436" t="s">
        <v>163</v>
      </c>
      <c r="B61" s="1437"/>
      <c r="C61" s="1437"/>
      <c r="D61" s="1437"/>
      <c r="E61" s="1437"/>
      <c r="F61" s="1437"/>
      <c r="G61" s="1437"/>
      <c r="H61" s="1437"/>
      <c r="I61" s="1437"/>
      <c r="J61" s="1437"/>
      <c r="K61" s="1437"/>
      <c r="L61" s="1437"/>
      <c r="M61" s="1438"/>
      <c r="N61" s="233"/>
      <c r="O61" s="233"/>
      <c r="P61" s="243">
        <f>SUM(P59)</f>
        <v>0</v>
      </c>
      <c r="Q61" s="856">
        <f t="shared" ref="Q61:Z61" si="3">SUM(Q59)</f>
        <v>20000</v>
      </c>
      <c r="R61" s="243">
        <f t="shared" si="3"/>
        <v>0</v>
      </c>
      <c r="S61" s="243">
        <f t="shared" si="3"/>
        <v>0</v>
      </c>
      <c r="T61" s="243">
        <f t="shared" si="3"/>
        <v>0</v>
      </c>
      <c r="U61" s="856">
        <f t="shared" si="3"/>
        <v>80000</v>
      </c>
      <c r="V61" s="230"/>
      <c r="W61" s="230"/>
      <c r="X61" s="230"/>
      <c r="Y61" s="856">
        <f t="shared" si="3"/>
        <v>100000</v>
      </c>
      <c r="Z61" s="243">
        <f t="shared" si="3"/>
        <v>0</v>
      </c>
      <c r="AA61" s="40"/>
      <c r="AB61" s="38"/>
      <c r="AC61" s="38"/>
      <c r="AD61" s="40"/>
    </row>
    <row r="62" spans="1:30">
      <c r="A62" s="78"/>
      <c r="B62" s="78"/>
      <c r="C62" s="78"/>
      <c r="D62" s="78"/>
      <c r="E62" s="78"/>
      <c r="F62" s="78"/>
      <c r="G62" s="78"/>
      <c r="H62" s="78"/>
      <c r="I62" s="78"/>
      <c r="J62" s="78"/>
      <c r="K62" s="78"/>
      <c r="L62" s="78"/>
      <c r="M62" s="78"/>
      <c r="N62" s="78"/>
      <c r="O62" s="78"/>
      <c r="P62" s="106"/>
      <c r="Q62" s="106"/>
      <c r="R62" s="106"/>
      <c r="S62" s="106"/>
      <c r="T62" s="106"/>
      <c r="U62" s="106"/>
      <c r="V62" s="237"/>
      <c r="W62" s="237"/>
      <c r="X62" s="237"/>
      <c r="Y62" s="106"/>
      <c r="Z62" s="106"/>
      <c r="AA62" s="77"/>
      <c r="AB62" s="78"/>
      <c r="AC62" s="78"/>
      <c r="AD62" s="77"/>
    </row>
    <row r="63" spans="1:30">
      <c r="AA63" s="40"/>
    </row>
    <row r="64" spans="1:30">
      <c r="AA64" s="40"/>
    </row>
    <row r="65" spans="1:30" s="47" customFormat="1" ht="20.25" customHeight="1">
      <c r="A65" s="1122" t="s">
        <v>183</v>
      </c>
      <c r="B65" s="1123"/>
      <c r="C65" s="1123"/>
      <c r="D65" s="1123"/>
      <c r="E65" s="1123"/>
      <c r="F65" s="1123"/>
      <c r="G65" s="1123"/>
      <c r="H65" s="1123"/>
      <c r="I65" s="1123"/>
      <c r="J65" s="1123"/>
      <c r="K65" s="1123"/>
      <c r="L65" s="1123"/>
      <c r="M65" s="1124"/>
      <c r="N65" s="627"/>
      <c r="O65" s="627"/>
      <c r="P65" s="869">
        <f t="shared" ref="P65:U65" si="4">P16+P51+P61</f>
        <v>190000</v>
      </c>
      <c r="Q65" s="869">
        <f t="shared" si="4"/>
        <v>187600</v>
      </c>
      <c r="R65" s="869">
        <f t="shared" si="4"/>
        <v>0</v>
      </c>
      <c r="S65" s="869">
        <f t="shared" si="4"/>
        <v>0</v>
      </c>
      <c r="T65" s="869">
        <f t="shared" si="4"/>
        <v>443500</v>
      </c>
      <c r="U65" s="869">
        <f t="shared" si="4"/>
        <v>1201532</v>
      </c>
      <c r="V65" s="869"/>
      <c r="W65" s="869"/>
      <c r="X65" s="869"/>
      <c r="Y65" s="869">
        <f>Y16+Y51+Y61</f>
        <v>2024273</v>
      </c>
      <c r="Z65" s="628">
        <f>Z16+Z51+Z61</f>
        <v>0</v>
      </c>
      <c r="AA65" s="629">
        <f>Z65/Y65</f>
        <v>0</v>
      </c>
      <c r="AB65" s="630"/>
      <c r="AC65" s="626"/>
      <c r="AD65" s="631"/>
    </row>
    <row r="68" spans="1:30">
      <c r="U68" s="104">
        <f>SUM(P65:U65)</f>
        <v>2022632</v>
      </c>
    </row>
  </sheetData>
  <mergeCells count="324">
    <mergeCell ref="A27:A28"/>
    <mergeCell ref="A29:A30"/>
    <mergeCell ref="S59:S60"/>
    <mergeCell ref="T59:T60"/>
    <mergeCell ref="U59:U60"/>
    <mergeCell ref="X59:X60"/>
    <mergeCell ref="Y59:Y60"/>
    <mergeCell ref="Z59:Z60"/>
    <mergeCell ref="AA59:AA60"/>
    <mergeCell ref="Q59:Q60"/>
    <mergeCell ref="R59:R60"/>
    <mergeCell ref="U42:U43"/>
    <mergeCell ref="X42:X43"/>
    <mergeCell ref="Y42:Y43"/>
    <mergeCell ref="Z42:Z43"/>
    <mergeCell ref="AA42:AA43"/>
    <mergeCell ref="S40:S41"/>
    <mergeCell ref="T40:T41"/>
    <mergeCell ref="U40:U41"/>
    <mergeCell ref="X40:X41"/>
    <mergeCell ref="Y40:Y41"/>
    <mergeCell ref="Z40:Z41"/>
    <mergeCell ref="AA40:AA41"/>
    <mergeCell ref="Q40:Q41"/>
    <mergeCell ref="AB59:AB60"/>
    <mergeCell ref="AC59:AC60"/>
    <mergeCell ref="AC40:AC41"/>
    <mergeCell ref="AD40:AD41"/>
    <mergeCell ref="AC42:AC43"/>
    <mergeCell ref="AD42:AD43"/>
    <mergeCell ref="AC44:AC45"/>
    <mergeCell ref="AD44:AD45"/>
    <mergeCell ref="A59:A60"/>
    <mergeCell ref="B59:B60"/>
    <mergeCell ref="C59:C60"/>
    <mergeCell ref="D59:D60"/>
    <mergeCell ref="E59:E60"/>
    <mergeCell ref="F59:F60"/>
    <mergeCell ref="G59:G60"/>
    <mergeCell ref="H59:H60"/>
    <mergeCell ref="I59:I60"/>
    <mergeCell ref="J59:J60"/>
    <mergeCell ref="K59:K60"/>
    <mergeCell ref="L59:L60"/>
    <mergeCell ref="M59:M60"/>
    <mergeCell ref="N59:N60"/>
    <mergeCell ref="O59:O60"/>
    <mergeCell ref="P59:P60"/>
    <mergeCell ref="AC25:AC28"/>
    <mergeCell ref="AD25:AD28"/>
    <mergeCell ref="AC29:AC31"/>
    <mergeCell ref="AD29:AD31"/>
    <mergeCell ref="AC32:AC35"/>
    <mergeCell ref="AD32:AD35"/>
    <mergeCell ref="AC36:AC37"/>
    <mergeCell ref="AD36:AD37"/>
    <mergeCell ref="AC38:AC39"/>
    <mergeCell ref="AD38:AD39"/>
    <mergeCell ref="AB42:AB43"/>
    <mergeCell ref="A44:A45"/>
    <mergeCell ref="B44:B45"/>
    <mergeCell ref="C44:C45"/>
    <mergeCell ref="D44:D45"/>
    <mergeCell ref="E44:E45"/>
    <mergeCell ref="F44:F45"/>
    <mergeCell ref="G44:G45"/>
    <mergeCell ref="N44:N45"/>
    <mergeCell ref="O44:O45"/>
    <mergeCell ref="P44:P45"/>
    <mergeCell ref="Q44:Q45"/>
    <mergeCell ref="R44:R45"/>
    <mergeCell ref="S44:S45"/>
    <mergeCell ref="T44:T45"/>
    <mergeCell ref="U44:U45"/>
    <mergeCell ref="X44:X45"/>
    <mergeCell ref="Y44:Y45"/>
    <mergeCell ref="Z44:Z45"/>
    <mergeCell ref="AA44:AA45"/>
    <mergeCell ref="Q42:Q43"/>
    <mergeCell ref="R42:R43"/>
    <mergeCell ref="S42:S43"/>
    <mergeCell ref="T42:T43"/>
    <mergeCell ref="AA36:AA37"/>
    <mergeCell ref="AB36:AB37"/>
    <mergeCell ref="AB38:AB39"/>
    <mergeCell ref="R40:R41"/>
    <mergeCell ref="A40:A41"/>
    <mergeCell ref="B40:B41"/>
    <mergeCell ref="C40:C41"/>
    <mergeCell ref="D40:D41"/>
    <mergeCell ref="E40:E41"/>
    <mergeCell ref="F40:F41"/>
    <mergeCell ref="G40:G41"/>
    <mergeCell ref="H40:H41"/>
    <mergeCell ref="I40:I41"/>
    <mergeCell ref="AB40:AB41"/>
    <mergeCell ref="J40:J41"/>
    <mergeCell ref="K40:K41"/>
    <mergeCell ref="L40:L41"/>
    <mergeCell ref="M40:M41"/>
    <mergeCell ref="N40:N41"/>
    <mergeCell ref="O40:O41"/>
    <mergeCell ref="P40:P41"/>
    <mergeCell ref="AA29:AA31"/>
    <mergeCell ref="AB29:AB31"/>
    <mergeCell ref="H30:H31"/>
    <mergeCell ref="A32:A35"/>
    <mergeCell ref="B32:B35"/>
    <mergeCell ref="C32:C35"/>
    <mergeCell ref="D32:D35"/>
    <mergeCell ref="E32:E35"/>
    <mergeCell ref="F32:F35"/>
    <mergeCell ref="G32:G35"/>
    <mergeCell ref="N32:N35"/>
    <mergeCell ref="O32:O35"/>
    <mergeCell ref="P32:P35"/>
    <mergeCell ref="Q32:Q35"/>
    <mergeCell ref="R32:R35"/>
    <mergeCell ref="S32:S35"/>
    <mergeCell ref="T32:T35"/>
    <mergeCell ref="U32:U35"/>
    <mergeCell ref="X32:X35"/>
    <mergeCell ref="Y32:Y35"/>
    <mergeCell ref="Z32:Z35"/>
    <mergeCell ref="AA32:AA35"/>
    <mergeCell ref="AB32:AB35"/>
    <mergeCell ref="H33:H35"/>
    <mergeCell ref="I26:I28"/>
    <mergeCell ref="V27:V28"/>
    <mergeCell ref="W27:W28"/>
    <mergeCell ref="B29:B31"/>
    <mergeCell ref="C29:C31"/>
    <mergeCell ref="D29:D31"/>
    <mergeCell ref="E29:E31"/>
    <mergeCell ref="F29:F31"/>
    <mergeCell ref="G29:G31"/>
    <mergeCell ref="I29:I31"/>
    <mergeCell ref="N29:N31"/>
    <mergeCell ref="O29:O31"/>
    <mergeCell ref="P29:P31"/>
    <mergeCell ref="Q29:Q31"/>
    <mergeCell ref="R29:R31"/>
    <mergeCell ref="S29:S31"/>
    <mergeCell ref="T29:T31"/>
    <mergeCell ref="U29:U31"/>
    <mergeCell ref="V29:V30"/>
    <mergeCell ref="U13:U14"/>
    <mergeCell ref="X13:X14"/>
    <mergeCell ref="AB13:AB14"/>
    <mergeCell ref="AC13:AC14"/>
    <mergeCell ref="AD13:AD14"/>
    <mergeCell ref="B25:B28"/>
    <mergeCell ref="C25:C28"/>
    <mergeCell ref="D25:D28"/>
    <mergeCell ref="E25:E28"/>
    <mergeCell ref="F25:F28"/>
    <mergeCell ref="G25:G28"/>
    <mergeCell ref="N25:N28"/>
    <mergeCell ref="O25:O28"/>
    <mergeCell ref="P25:P28"/>
    <mergeCell ref="Q25:Q28"/>
    <mergeCell ref="R25:R28"/>
    <mergeCell ref="S25:S28"/>
    <mergeCell ref="T25:T28"/>
    <mergeCell ref="U25:U28"/>
    <mergeCell ref="V25:V26"/>
    <mergeCell ref="W25:W26"/>
    <mergeCell ref="X25:X28"/>
    <mergeCell ref="Y25:Y28"/>
    <mergeCell ref="I22:I23"/>
    <mergeCell ref="A65:M65"/>
    <mergeCell ref="A61:M61"/>
    <mergeCell ref="B38:B39"/>
    <mergeCell ref="C38:C39"/>
    <mergeCell ref="D38:D39"/>
    <mergeCell ref="E38:E39"/>
    <mergeCell ref="F38:F39"/>
    <mergeCell ref="G38:G39"/>
    <mergeCell ref="V56:W56"/>
    <mergeCell ref="P38:P39"/>
    <mergeCell ref="Q38:Q39"/>
    <mergeCell ref="R38:R39"/>
    <mergeCell ref="A42:A43"/>
    <mergeCell ref="B42:B43"/>
    <mergeCell ref="C42:C43"/>
    <mergeCell ref="D42:D43"/>
    <mergeCell ref="E42:E43"/>
    <mergeCell ref="F42:F43"/>
    <mergeCell ref="G42:G43"/>
    <mergeCell ref="H42:H43"/>
    <mergeCell ref="I42:I43"/>
    <mergeCell ref="J42:J43"/>
    <mergeCell ref="K42:K43"/>
    <mergeCell ref="L42:L43"/>
    <mergeCell ref="Y56:AD56"/>
    <mergeCell ref="A57:A58"/>
    <mergeCell ref="B57:B58"/>
    <mergeCell ref="C57:C58"/>
    <mergeCell ref="E57:G57"/>
    <mergeCell ref="H57:H58"/>
    <mergeCell ref="I57:I58"/>
    <mergeCell ref="J57:J58"/>
    <mergeCell ref="K57:M57"/>
    <mergeCell ref="AB57:AD57"/>
    <mergeCell ref="N57:O57"/>
    <mergeCell ref="P57:U57"/>
    <mergeCell ref="V57:V58"/>
    <mergeCell ref="W57:W58"/>
    <mergeCell ref="X57:X58"/>
    <mergeCell ref="Y57:AA57"/>
    <mergeCell ref="A36:A37"/>
    <mergeCell ref="B36:B37"/>
    <mergeCell ref="C36:C37"/>
    <mergeCell ref="D36:D37"/>
    <mergeCell ref="E36:E37"/>
    <mergeCell ref="F36:F37"/>
    <mergeCell ref="G36:G37"/>
    <mergeCell ref="N36:N37"/>
    <mergeCell ref="O36:O37"/>
    <mergeCell ref="A51:M51"/>
    <mergeCell ref="A53:H53"/>
    <mergeCell ref="A54:J54"/>
    <mergeCell ref="A55:J55"/>
    <mergeCell ref="AA38:AA39"/>
    <mergeCell ref="S38:S39"/>
    <mergeCell ref="T38:T39"/>
    <mergeCell ref="U38:U39"/>
    <mergeCell ref="X38:X39"/>
    <mergeCell ref="Y38:Y39"/>
    <mergeCell ref="Z38:Z39"/>
    <mergeCell ref="N38:N39"/>
    <mergeCell ref="A38:A39"/>
    <mergeCell ref="O38:O39"/>
    <mergeCell ref="M42:M43"/>
    <mergeCell ref="N42:N43"/>
    <mergeCell ref="O42:O43"/>
    <mergeCell ref="P42:P43"/>
    <mergeCell ref="W34:W35"/>
    <mergeCell ref="P36:P37"/>
    <mergeCell ref="Q36:Q37"/>
    <mergeCell ref="R36:R37"/>
    <mergeCell ref="W29:W30"/>
    <mergeCell ref="X29:X31"/>
    <mergeCell ref="Y29:Y31"/>
    <mergeCell ref="Z29:Z31"/>
    <mergeCell ref="V32:V33"/>
    <mergeCell ref="W32:W33"/>
    <mergeCell ref="V34:V35"/>
    <mergeCell ref="S36:S37"/>
    <mergeCell ref="T36:T37"/>
    <mergeCell ref="U36:U37"/>
    <mergeCell ref="X36:X37"/>
    <mergeCell ref="Y36:Y37"/>
    <mergeCell ref="Z36:Z37"/>
    <mergeCell ref="J22:J23"/>
    <mergeCell ref="K22:M22"/>
    <mergeCell ref="A25:A26"/>
    <mergeCell ref="A18:H18"/>
    <mergeCell ref="A19:J19"/>
    <mergeCell ref="A20:J20"/>
    <mergeCell ref="V21:W21"/>
    <mergeCell ref="Y21:AD21"/>
    <mergeCell ref="A22:A23"/>
    <mergeCell ref="B22:B23"/>
    <mergeCell ref="C22:C23"/>
    <mergeCell ref="E22:G22"/>
    <mergeCell ref="H22:H23"/>
    <mergeCell ref="W22:W23"/>
    <mergeCell ref="X22:X23"/>
    <mergeCell ref="Y22:AA22"/>
    <mergeCell ref="AB22:AD22"/>
    <mergeCell ref="N22:O22"/>
    <mergeCell ref="P22:U22"/>
    <mergeCell ref="V22:V23"/>
    <mergeCell ref="Z25:Z28"/>
    <mergeCell ref="AA25:AA28"/>
    <mergeCell ref="AB25:AB28"/>
    <mergeCell ref="H26:H28"/>
    <mergeCell ref="Y13:Y14"/>
    <mergeCell ref="Z13:Z14"/>
    <mergeCell ref="AA13:AA14"/>
    <mergeCell ref="A16:M16"/>
    <mergeCell ref="O13:O14"/>
    <mergeCell ref="P13:P14"/>
    <mergeCell ref="Q13:Q14"/>
    <mergeCell ref="R13:R14"/>
    <mergeCell ref="S13:S14"/>
    <mergeCell ref="T13:T14"/>
    <mergeCell ref="A13:A14"/>
    <mergeCell ref="B13:B14"/>
    <mergeCell ref="C13:C14"/>
    <mergeCell ref="J13:J14"/>
    <mergeCell ref="K13:K14"/>
    <mergeCell ref="L13:L14"/>
    <mergeCell ref="M13:M14"/>
    <mergeCell ref="N13:N14"/>
    <mergeCell ref="D13:D14"/>
    <mergeCell ref="E13:E14"/>
    <mergeCell ref="F13:F14"/>
    <mergeCell ref="G13:G14"/>
    <mergeCell ref="H13:H14"/>
    <mergeCell ref="I13:I14"/>
    <mergeCell ref="A1:U1"/>
    <mergeCell ref="A2:U2"/>
    <mergeCell ref="A3:U3"/>
    <mergeCell ref="A4:L5"/>
    <mergeCell ref="A7:H7"/>
    <mergeCell ref="A8:J8"/>
    <mergeCell ref="A9:J9"/>
    <mergeCell ref="V11:W11"/>
    <mergeCell ref="Y10:AD10"/>
    <mergeCell ref="A11:A12"/>
    <mergeCell ref="B11:B12"/>
    <mergeCell ref="C11:C12"/>
    <mergeCell ref="E11:G11"/>
    <mergeCell ref="H11:H12"/>
    <mergeCell ref="I11:I12"/>
    <mergeCell ref="J11:J12"/>
    <mergeCell ref="Y11:AA11"/>
    <mergeCell ref="AB11:AD11"/>
    <mergeCell ref="P11:U11"/>
    <mergeCell ref="X11:X12"/>
    <mergeCell ref="K11:M11"/>
    <mergeCell ref="N11:O11"/>
  </mergeCells>
  <pageMargins left="2.0078740157480315" right="0.70866141732283472" top="0.74803149606299213" bottom="0.74803149606299213" header="0.31496062992125984" footer="0.31496062992125984"/>
  <pageSetup paperSize="5" scale="70" orientation="landscape" horizontalDpi="300" verticalDpi="300" r:id="rId1"/>
  <headerFooter>
    <oddHeader xml:space="preserve">&amp;CMUNICIPIO DE TURBO
PLAN DE ACCIÓN 2011&amp;RBANCO DE PROYECTOS
</oddHeader>
  </headerFooter>
  <rowBreaks count="1" manualBreakCount="1">
    <brk id="23" max="29" man="1"/>
  </rowBreaks>
  <colBreaks count="1" manualBreakCount="1">
    <brk id="15" max="1048575" man="1"/>
  </colBreaks>
  <legacyDrawing r:id="rId2"/>
</worksheet>
</file>

<file path=xl/worksheets/sheet5.xml><?xml version="1.0" encoding="utf-8"?>
<worksheet xmlns="http://schemas.openxmlformats.org/spreadsheetml/2006/main" xmlns:r="http://schemas.openxmlformats.org/officeDocument/2006/relationships">
  <sheetPr codeName="Hoja4"/>
  <dimension ref="A1:AF141"/>
  <sheetViews>
    <sheetView topLeftCell="I16" zoomScale="90" zoomScaleNormal="90" zoomScaleSheetLayoutView="69" workbookViewId="0">
      <selection activeCell="W41" sqref="W41"/>
    </sheetView>
  </sheetViews>
  <sheetFormatPr baseColWidth="10" defaultRowHeight="12"/>
  <cols>
    <col min="1" max="1" width="10.7109375" style="31" customWidth="1"/>
    <col min="2" max="2" width="29.5703125" style="20" customWidth="1"/>
    <col min="3" max="3" width="11.42578125" style="20"/>
    <col min="4" max="4" width="14.7109375" style="20" customWidth="1"/>
    <col min="5" max="5" width="13.140625" style="20" customWidth="1"/>
    <col min="6" max="6" width="16.140625" style="20" customWidth="1"/>
    <col min="7" max="7" width="16" style="20" customWidth="1"/>
    <col min="8" max="8" width="19.85546875" style="20" customWidth="1"/>
    <col min="9" max="9" width="11.42578125" style="20"/>
    <col min="10" max="10" width="16.7109375" style="20" customWidth="1"/>
    <col min="11" max="11" width="14.5703125" style="20" customWidth="1"/>
    <col min="12" max="15" width="11.42578125" style="20"/>
    <col min="16" max="16" width="17.42578125" style="95" customWidth="1"/>
    <col min="17" max="17" width="16.42578125" style="95" customWidth="1"/>
    <col min="18" max="18" width="14.140625" style="95" bestFit="1" customWidth="1"/>
    <col min="19" max="19" width="12.85546875" style="95" customWidth="1"/>
    <col min="20" max="20" width="15.28515625" style="95" customWidth="1"/>
    <col min="21" max="21" width="14.85546875" style="95" customWidth="1"/>
    <col min="22" max="22" width="14.85546875" style="20" customWidth="1"/>
    <col min="23" max="23" width="16.140625" style="20" customWidth="1"/>
    <col min="24" max="24" width="19.28515625" style="20" customWidth="1"/>
    <col min="25" max="25" width="15.7109375" style="52" customWidth="1"/>
    <col min="26" max="26" width="18.5703125" style="52" customWidth="1"/>
    <col min="27" max="28" width="11.42578125" style="20"/>
    <col min="29" max="29" width="12" style="20" customWidth="1"/>
    <col min="30" max="30" width="13.42578125" style="20" customWidth="1"/>
    <col min="31" max="31" width="12.28515625" style="20" bestFit="1" customWidth="1"/>
    <col min="32" max="32" width="17.7109375" style="20" customWidth="1"/>
    <col min="33" max="16384" width="11.42578125" style="20"/>
  </cols>
  <sheetData>
    <row r="1" spans="1:30">
      <c r="A1" s="1282" t="s">
        <v>526</v>
      </c>
      <c r="B1" s="1283"/>
      <c r="C1" s="1283"/>
      <c r="D1" s="1283"/>
      <c r="E1" s="1283"/>
      <c r="F1" s="1283"/>
      <c r="G1" s="1283"/>
      <c r="H1" s="1283"/>
      <c r="I1" s="1283"/>
      <c r="J1" s="1283"/>
      <c r="K1" s="1283"/>
      <c r="L1" s="1283"/>
      <c r="M1" s="1283"/>
      <c r="N1" s="1283"/>
      <c r="O1" s="1283"/>
      <c r="P1" s="1283"/>
      <c r="Q1" s="1283"/>
      <c r="R1" s="1283"/>
      <c r="S1" s="1283"/>
      <c r="T1" s="1283"/>
      <c r="U1" s="1283"/>
    </row>
    <row r="2" spans="1:30" s="90" customFormat="1">
      <c r="A2" s="1234" t="s">
        <v>39</v>
      </c>
      <c r="B2" s="1234"/>
      <c r="C2" s="1234"/>
      <c r="D2" s="1234"/>
      <c r="E2" s="1234"/>
      <c r="F2" s="1234"/>
      <c r="G2" s="1234"/>
      <c r="H2" s="1234"/>
      <c r="I2" s="1234"/>
      <c r="J2" s="1234"/>
      <c r="K2" s="1234"/>
      <c r="L2" s="1234"/>
      <c r="M2" s="1234"/>
      <c r="N2" s="1234"/>
      <c r="O2" s="1234"/>
      <c r="P2" s="1234"/>
      <c r="Q2" s="1234"/>
      <c r="R2" s="1234"/>
      <c r="S2" s="1234"/>
      <c r="T2" s="1234"/>
      <c r="U2" s="1234"/>
      <c r="V2" s="1234"/>
      <c r="W2" s="174"/>
      <c r="Y2" s="273"/>
      <c r="Z2" s="273"/>
    </row>
    <row r="3" spans="1:30">
      <c r="A3" s="1503" t="s">
        <v>40</v>
      </c>
      <c r="B3" s="1503"/>
      <c r="C3" s="1503"/>
      <c r="D3" s="1503"/>
      <c r="E3" s="1503"/>
      <c r="F3" s="1503"/>
      <c r="G3" s="1503"/>
      <c r="H3" s="1503"/>
      <c r="I3" s="1503"/>
      <c r="J3" s="1503"/>
      <c r="K3" s="1503"/>
      <c r="L3" s="1503"/>
      <c r="M3" s="122"/>
      <c r="N3" s="122"/>
      <c r="O3" s="122"/>
      <c r="P3" s="254"/>
      <c r="Q3" s="254"/>
      <c r="R3" s="254"/>
      <c r="S3" s="254"/>
      <c r="T3" s="254"/>
      <c r="U3" s="254"/>
      <c r="V3" s="255"/>
      <c r="W3" s="255"/>
    </row>
    <row r="4" spans="1:30">
      <c r="A4" s="1503"/>
      <c r="B4" s="1503"/>
      <c r="C4" s="1503"/>
      <c r="D4" s="1503"/>
      <c r="E4" s="1503"/>
      <c r="F4" s="1503"/>
      <c r="G4" s="1503"/>
      <c r="H4" s="1503"/>
      <c r="I4" s="1503"/>
      <c r="J4" s="1503"/>
      <c r="K4" s="1503"/>
      <c r="L4" s="1503"/>
      <c r="M4" s="122"/>
      <c r="N4" s="122"/>
      <c r="O4" s="122"/>
      <c r="P4" s="254"/>
      <c r="Q4" s="254"/>
      <c r="R4" s="254"/>
      <c r="S4" s="254"/>
      <c r="T4" s="254"/>
      <c r="U4" s="254"/>
      <c r="V4" s="255"/>
      <c r="W4" s="255"/>
    </row>
    <row r="5" spans="1:30">
      <c r="A5" s="256"/>
      <c r="B5" s="27"/>
      <c r="C5" s="27"/>
      <c r="D5" s="27"/>
      <c r="E5" s="27"/>
      <c r="F5" s="27"/>
      <c r="G5" s="27"/>
      <c r="H5" s="27"/>
      <c r="I5" s="27"/>
      <c r="J5" s="27"/>
      <c r="K5" s="27"/>
      <c r="L5" s="27"/>
      <c r="M5" s="27"/>
      <c r="N5" s="27"/>
      <c r="O5" s="27"/>
      <c r="P5" s="257"/>
      <c r="Q5" s="257"/>
      <c r="R5" s="257"/>
      <c r="S5" s="257"/>
      <c r="T5" s="257"/>
      <c r="U5" s="257"/>
    </row>
    <row r="6" spans="1:30">
      <c r="A6" s="35"/>
      <c r="B6" s="35"/>
      <c r="C6" s="35"/>
      <c r="D6" s="35"/>
      <c r="E6" s="35"/>
      <c r="F6" s="35"/>
      <c r="G6" s="35"/>
      <c r="H6" s="35"/>
      <c r="I6" s="35"/>
      <c r="J6" s="35"/>
      <c r="K6" s="35"/>
      <c r="L6" s="35"/>
      <c r="M6" s="35"/>
      <c r="N6" s="35"/>
      <c r="O6" s="35"/>
      <c r="P6" s="85"/>
      <c r="Q6" s="85"/>
      <c r="R6" s="85"/>
      <c r="S6" s="85"/>
      <c r="T6" s="85"/>
      <c r="U6" s="85"/>
      <c r="V6" s="25"/>
      <c r="W6" s="25"/>
      <c r="X6" s="25"/>
      <c r="Y6" s="51"/>
      <c r="Z6" s="51"/>
      <c r="AA6" s="23"/>
      <c r="AB6" s="23"/>
      <c r="AC6" s="23"/>
      <c r="AD6" s="23"/>
    </row>
    <row r="7" spans="1:30">
      <c r="A7" s="1125" t="s">
        <v>35</v>
      </c>
      <c r="B7" s="1125"/>
      <c r="C7" s="1125"/>
      <c r="D7" s="1125"/>
      <c r="E7" s="1125"/>
      <c r="F7" s="1125"/>
      <c r="G7" s="1125"/>
      <c r="H7" s="1125"/>
      <c r="I7" s="1125"/>
      <c r="J7" s="1125"/>
      <c r="K7" s="258"/>
      <c r="L7" s="258"/>
      <c r="M7" s="122"/>
      <c r="N7" s="122"/>
      <c r="O7" s="122"/>
      <c r="P7" s="254"/>
      <c r="Q7" s="254"/>
      <c r="R7" s="254"/>
      <c r="S7" s="254"/>
      <c r="T7" s="254"/>
      <c r="U7" s="254"/>
      <c r="V7" s="30"/>
      <c r="W7" s="30"/>
      <c r="X7" s="30"/>
      <c r="Y7" s="55"/>
      <c r="Z7" s="55"/>
      <c r="AA7" s="73"/>
      <c r="AB7" s="30"/>
      <c r="AC7" s="30"/>
      <c r="AD7" s="73"/>
    </row>
    <row r="8" spans="1:30">
      <c r="A8" s="1503" t="s">
        <v>36</v>
      </c>
      <c r="B8" s="1503"/>
      <c r="C8" s="1503"/>
      <c r="D8" s="1503"/>
      <c r="E8" s="1503"/>
      <c r="F8" s="1503"/>
      <c r="G8" s="1503"/>
      <c r="H8" s="1503"/>
      <c r="I8" s="1503"/>
      <c r="J8" s="1503"/>
      <c r="K8" s="258"/>
      <c r="L8" s="258"/>
      <c r="M8" s="122"/>
      <c r="N8" s="122"/>
      <c r="O8" s="122"/>
      <c r="P8" s="254"/>
      <c r="Q8" s="254"/>
      <c r="R8" s="254"/>
      <c r="S8" s="254"/>
      <c r="T8" s="254"/>
      <c r="U8" s="254"/>
      <c r="V8" s="30"/>
      <c r="W8" s="30"/>
      <c r="X8" s="30"/>
      <c r="Y8" s="55"/>
      <c r="Z8" s="55"/>
      <c r="AA8" s="73"/>
      <c r="AB8" s="30"/>
      <c r="AC8" s="30"/>
      <c r="AD8" s="73"/>
    </row>
    <row r="9" spans="1:30">
      <c r="A9" s="1503" t="s">
        <v>37</v>
      </c>
      <c r="B9" s="1503"/>
      <c r="C9" s="1503"/>
      <c r="D9" s="1503"/>
      <c r="E9" s="1503"/>
      <c r="F9" s="1503"/>
      <c r="G9" s="1503"/>
      <c r="H9" s="1503"/>
      <c r="I9" s="1503"/>
      <c r="J9" s="1503"/>
      <c r="K9" s="258"/>
      <c r="L9" s="258"/>
      <c r="M9" s="122"/>
      <c r="N9" s="122"/>
      <c r="O9" s="122"/>
      <c r="P9" s="254"/>
      <c r="Q9" s="254" t="e">
        <f>#REF!+#REF!</f>
        <v>#REF!</v>
      </c>
      <c r="R9" s="254"/>
      <c r="S9" s="254"/>
      <c r="T9" s="254"/>
      <c r="U9" s="254"/>
      <c r="V9" s="30"/>
      <c r="W9" s="30"/>
      <c r="X9" s="30"/>
      <c r="Y9" s="55"/>
      <c r="Z9" s="55"/>
      <c r="AA9" s="73"/>
      <c r="AB9" s="30"/>
      <c r="AC9" s="30"/>
      <c r="AD9" s="73"/>
    </row>
    <row r="10" spans="1:30">
      <c r="A10" s="35"/>
      <c r="B10" s="35"/>
      <c r="C10" s="122"/>
      <c r="D10" s="122"/>
      <c r="E10" s="122"/>
      <c r="F10" s="122"/>
      <c r="G10" s="122"/>
      <c r="H10" s="122"/>
      <c r="I10" s="122"/>
      <c r="J10" s="122"/>
      <c r="K10" s="122"/>
      <c r="L10" s="122"/>
      <c r="M10" s="122"/>
      <c r="N10" s="122"/>
      <c r="O10" s="122"/>
      <c r="P10" s="254"/>
      <c r="Q10" s="254"/>
      <c r="R10" s="254"/>
      <c r="S10" s="254"/>
      <c r="T10" s="254"/>
      <c r="U10" s="254"/>
      <c r="V10" s="30"/>
      <c r="W10" s="30"/>
      <c r="X10" s="30"/>
      <c r="Y10" s="55"/>
      <c r="Z10" s="55"/>
      <c r="AA10" s="73"/>
      <c r="AB10" s="30"/>
      <c r="AC10" s="30"/>
      <c r="AD10" s="73"/>
    </row>
    <row r="11" spans="1:30">
      <c r="A11" s="1269"/>
      <c r="B11" s="1269"/>
      <c r="C11" s="1269"/>
      <c r="D11" s="1269"/>
      <c r="E11" s="1269"/>
      <c r="F11" s="1269"/>
      <c r="G11" s="1269"/>
      <c r="H11" s="1269"/>
      <c r="I11" s="1269"/>
      <c r="J11" s="1269"/>
      <c r="K11" s="1269"/>
      <c r="L11" s="1269"/>
      <c r="M11" s="1269"/>
      <c r="N11" s="1269"/>
      <c r="O11" s="1269"/>
      <c r="P11" s="1269"/>
      <c r="Q11" s="1269"/>
      <c r="R11" s="1269"/>
      <c r="S11" s="1269"/>
      <c r="T11" s="1269"/>
      <c r="U11" s="1269"/>
      <c r="V11" s="1269"/>
      <c r="W11" s="259"/>
      <c r="X11" s="259"/>
      <c r="Y11" s="1494" t="s">
        <v>0</v>
      </c>
      <c r="Z11" s="1494"/>
      <c r="AA11" s="1494"/>
      <c r="AB11" s="1494"/>
      <c r="AC11" s="1494"/>
      <c r="AD11" s="1494"/>
    </row>
    <row r="12" spans="1:30" s="90" customFormat="1" ht="18.75" customHeight="1">
      <c r="A12" s="1270" t="s">
        <v>1</v>
      </c>
      <c r="B12" s="1270" t="s">
        <v>32</v>
      </c>
      <c r="C12" s="1120" t="s">
        <v>33</v>
      </c>
      <c r="D12" s="175"/>
      <c r="E12" s="1270" t="s">
        <v>3</v>
      </c>
      <c r="F12" s="1270"/>
      <c r="G12" s="1270"/>
      <c r="H12" s="1270" t="s">
        <v>4</v>
      </c>
      <c r="I12" s="1270" t="s">
        <v>2</v>
      </c>
      <c r="J12" s="1270" t="s">
        <v>5</v>
      </c>
      <c r="K12" s="1270" t="s">
        <v>6</v>
      </c>
      <c r="L12" s="1270"/>
      <c r="M12" s="1270"/>
      <c r="N12" s="1108" t="s">
        <v>68</v>
      </c>
      <c r="O12" s="1110"/>
      <c r="P12" s="1508" t="s">
        <v>7</v>
      </c>
      <c r="Q12" s="1508"/>
      <c r="R12" s="1508"/>
      <c r="S12" s="1508"/>
      <c r="T12" s="1508"/>
      <c r="U12" s="1508"/>
      <c r="V12" s="1270" t="s">
        <v>8</v>
      </c>
      <c r="W12" s="1270"/>
      <c r="X12" s="1106" t="s">
        <v>9</v>
      </c>
      <c r="Y12" s="1485" t="s">
        <v>10</v>
      </c>
      <c r="Z12" s="1485"/>
      <c r="AA12" s="1485"/>
      <c r="AB12" s="1485" t="s">
        <v>11</v>
      </c>
      <c r="AC12" s="1485"/>
      <c r="AD12" s="1485"/>
    </row>
    <row r="13" spans="1:30" s="90" customFormat="1" ht="48.75" customHeight="1">
      <c r="A13" s="1270"/>
      <c r="B13" s="1270"/>
      <c r="C13" s="1509"/>
      <c r="D13" s="175" t="s">
        <v>12</v>
      </c>
      <c r="E13" s="175" t="s">
        <v>13</v>
      </c>
      <c r="F13" s="636" t="s">
        <v>528</v>
      </c>
      <c r="G13" s="653" t="s">
        <v>529</v>
      </c>
      <c r="H13" s="1270"/>
      <c r="I13" s="1270"/>
      <c r="J13" s="1270"/>
      <c r="K13" s="175" t="s">
        <v>13</v>
      </c>
      <c r="L13" s="636" t="s">
        <v>528</v>
      </c>
      <c r="M13" s="653" t="s">
        <v>529</v>
      </c>
      <c r="N13" s="175" t="s">
        <v>110</v>
      </c>
      <c r="O13" s="175" t="s">
        <v>76</v>
      </c>
      <c r="P13" s="594" t="s">
        <v>14</v>
      </c>
      <c r="Q13" s="594" t="s">
        <v>15</v>
      </c>
      <c r="R13" s="594" t="s">
        <v>16</v>
      </c>
      <c r="S13" s="594" t="s">
        <v>17</v>
      </c>
      <c r="T13" s="594" t="s">
        <v>23</v>
      </c>
      <c r="U13" s="594" t="s">
        <v>18</v>
      </c>
      <c r="V13" s="193" t="s">
        <v>13</v>
      </c>
      <c r="W13" s="175" t="s">
        <v>72</v>
      </c>
      <c r="X13" s="1107"/>
      <c r="Y13" s="53" t="s">
        <v>19</v>
      </c>
      <c r="Z13" s="53" t="s">
        <v>20</v>
      </c>
      <c r="AA13" s="36" t="s">
        <v>21</v>
      </c>
      <c r="AB13" s="177" t="s">
        <v>34</v>
      </c>
      <c r="AC13" s="177" t="s">
        <v>20</v>
      </c>
      <c r="AD13" s="36" t="s">
        <v>21</v>
      </c>
    </row>
    <row r="14" spans="1:30" ht="84">
      <c r="A14" s="1549">
        <v>182</v>
      </c>
      <c r="B14" s="1148" t="s">
        <v>182</v>
      </c>
      <c r="C14" s="1135">
        <v>1</v>
      </c>
      <c r="D14" s="1551" t="s">
        <v>809</v>
      </c>
      <c r="E14" s="1106"/>
      <c r="F14" s="1106">
        <v>0</v>
      </c>
      <c r="G14" s="1106">
        <v>1</v>
      </c>
      <c r="H14" s="692" t="s">
        <v>810</v>
      </c>
      <c r="I14" s="37">
        <v>0.5</v>
      </c>
      <c r="J14" s="692" t="s">
        <v>811</v>
      </c>
      <c r="K14" s="692" t="s">
        <v>812</v>
      </c>
      <c r="L14" s="679">
        <v>0</v>
      </c>
      <c r="M14" s="679">
        <v>18</v>
      </c>
      <c r="N14" s="861" t="s">
        <v>152</v>
      </c>
      <c r="O14" s="861">
        <v>142000</v>
      </c>
      <c r="P14" s="1553">
        <v>20000</v>
      </c>
      <c r="Q14" s="1555">
        <v>50000</v>
      </c>
      <c r="R14" s="1547"/>
      <c r="S14" s="1547"/>
      <c r="T14" s="1547"/>
      <c r="U14" s="1547"/>
      <c r="V14" s="1342" t="s">
        <v>813</v>
      </c>
      <c r="W14" s="1545">
        <v>1045504165</v>
      </c>
      <c r="X14" s="1342"/>
      <c r="Y14" s="1535">
        <f>SUM(P14:Q15)</f>
        <v>70000</v>
      </c>
      <c r="Z14" s="1512"/>
      <c r="AA14" s="1344"/>
      <c r="AB14" s="1543"/>
      <c r="AC14" s="1543"/>
      <c r="AD14" s="1500"/>
    </row>
    <row r="15" spans="1:30" ht="96">
      <c r="A15" s="1550"/>
      <c r="B15" s="1415"/>
      <c r="C15" s="1474"/>
      <c r="D15" s="1552"/>
      <c r="E15" s="1107"/>
      <c r="F15" s="1107"/>
      <c r="G15" s="1107"/>
      <c r="H15" s="961" t="s">
        <v>814</v>
      </c>
      <c r="I15" s="37">
        <v>0.5</v>
      </c>
      <c r="J15" s="2" t="s">
        <v>815</v>
      </c>
      <c r="K15" s="679" t="s">
        <v>816</v>
      </c>
      <c r="L15" s="679">
        <v>0</v>
      </c>
      <c r="M15" s="3">
        <v>1</v>
      </c>
      <c r="N15" s="3" t="s">
        <v>152</v>
      </c>
      <c r="O15" s="3">
        <v>142000</v>
      </c>
      <c r="P15" s="1554"/>
      <c r="Q15" s="1556"/>
      <c r="R15" s="1548"/>
      <c r="S15" s="1548"/>
      <c r="T15" s="1548"/>
      <c r="U15" s="1548"/>
      <c r="V15" s="1343"/>
      <c r="W15" s="1546"/>
      <c r="X15" s="1343"/>
      <c r="Y15" s="1537"/>
      <c r="Z15" s="1513"/>
      <c r="AA15" s="1345"/>
      <c r="AB15" s="1544"/>
      <c r="AC15" s="1544"/>
      <c r="AD15" s="1501"/>
    </row>
    <row r="16" spans="1:30">
      <c r="A16" s="697"/>
      <c r="B16" s="726"/>
      <c r="C16" s="643"/>
      <c r="D16" s="722"/>
      <c r="E16" s="723"/>
      <c r="F16" s="731"/>
      <c r="G16" s="731"/>
      <c r="H16" s="2"/>
      <c r="I16" s="37"/>
      <c r="J16" s="2"/>
      <c r="K16" s="723"/>
      <c r="L16" s="679"/>
      <c r="M16" s="3"/>
      <c r="N16" s="3"/>
      <c r="O16" s="3"/>
      <c r="P16" s="732"/>
      <c r="Q16" s="188"/>
      <c r="R16" s="732"/>
      <c r="S16" s="732"/>
      <c r="T16" s="732"/>
      <c r="U16" s="732"/>
      <c r="V16" s="688"/>
      <c r="W16" s="726"/>
      <c r="X16" s="2"/>
      <c r="Y16" s="732"/>
      <c r="Z16" s="732"/>
      <c r="AA16" s="111"/>
      <c r="AB16" s="3"/>
      <c r="AC16" s="3"/>
      <c r="AD16" s="758"/>
    </row>
    <row r="17" spans="1:31">
      <c r="A17" s="749"/>
      <c r="B17" s="759"/>
      <c r="C17" s="760"/>
      <c r="D17" s="2"/>
      <c r="E17" s="759"/>
      <c r="F17" s="296"/>
      <c r="G17" s="296"/>
      <c r="H17" s="679"/>
      <c r="I17" s="37"/>
      <c r="J17" s="3"/>
      <c r="K17" s="679"/>
      <c r="L17" s="3"/>
      <c r="M17" s="3"/>
      <c r="N17" s="160"/>
      <c r="O17" s="160"/>
      <c r="P17" s="160"/>
      <c r="Q17" s="160"/>
      <c r="R17" s="160"/>
      <c r="S17" s="160"/>
      <c r="T17" s="160"/>
      <c r="U17" s="160"/>
      <c r="V17" s="161"/>
      <c r="W17" s="298"/>
      <c r="X17" s="161"/>
      <c r="Y17" s="727"/>
      <c r="Z17" s="727"/>
      <c r="AA17" s="299"/>
      <c r="AB17" s="299"/>
      <c r="AC17" s="299"/>
      <c r="AD17" s="299"/>
    </row>
    <row r="18" spans="1:31">
      <c r="A18" s="749"/>
      <c r="B18" s="759"/>
      <c r="C18" s="760"/>
      <c r="D18" s="2"/>
      <c r="E18" s="759"/>
      <c r="F18" s="296"/>
      <c r="G18" s="296"/>
      <c r="H18" s="679"/>
      <c r="I18" s="37"/>
      <c r="J18" s="3"/>
      <c r="K18" s="679"/>
      <c r="L18" s="3"/>
      <c r="M18" s="3"/>
      <c r="N18" s="160"/>
      <c r="O18" s="160"/>
      <c r="P18" s="160"/>
      <c r="Q18" s="160"/>
      <c r="R18" s="160"/>
      <c r="S18" s="160"/>
      <c r="T18" s="160"/>
      <c r="U18" s="160"/>
      <c r="V18" s="161"/>
      <c r="W18" s="86"/>
      <c r="X18" s="161"/>
      <c r="Y18" s="727"/>
      <c r="Z18" s="727"/>
      <c r="AA18" s="299"/>
      <c r="AB18" s="299"/>
      <c r="AC18" s="299"/>
      <c r="AD18" s="299"/>
    </row>
    <row r="19" spans="1:31">
      <c r="A19" s="1116" t="s">
        <v>38</v>
      </c>
      <c r="B19" s="1116"/>
      <c r="C19" s="1116"/>
      <c r="D19" s="1116"/>
      <c r="E19" s="1116"/>
      <c r="F19" s="1116"/>
      <c r="G19" s="1116"/>
      <c r="H19" s="1116"/>
      <c r="I19" s="1116"/>
      <c r="J19" s="1116"/>
      <c r="K19" s="1116"/>
      <c r="L19" s="1116"/>
      <c r="M19" s="1116"/>
      <c r="N19" s="168"/>
      <c r="O19" s="168"/>
      <c r="P19" s="873">
        <f>SUM(P14:P18)</f>
        <v>20000</v>
      </c>
      <c r="Q19" s="873">
        <f>SUM(Q14:Q18)</f>
        <v>50000</v>
      </c>
      <c r="R19" s="50">
        <f t="shared" ref="R19:U19" si="0">SUM(R14:R18)</f>
        <v>0</v>
      </c>
      <c r="S19" s="50">
        <f t="shared" si="0"/>
        <v>0</v>
      </c>
      <c r="T19" s="50">
        <f t="shared" si="0"/>
        <v>0</v>
      </c>
      <c r="U19" s="50">
        <f t="shared" si="0"/>
        <v>0</v>
      </c>
      <c r="V19" s="50"/>
      <c r="W19" s="50"/>
      <c r="X19" s="50"/>
      <c r="Y19" s="50">
        <f>SUM(Y14:Y18)</f>
        <v>70000</v>
      </c>
      <c r="Z19" s="50">
        <f t="shared" ref="Z19" si="1">SUM(Z14:Z18)</f>
        <v>0</v>
      </c>
      <c r="AA19" s="299">
        <f>Z19/Y19</f>
        <v>0</v>
      </c>
      <c r="AB19" s="29"/>
      <c r="AC19" s="29"/>
      <c r="AD19" s="56"/>
    </row>
    <row r="20" spans="1:31">
      <c r="A20" s="35"/>
      <c r="B20" s="28"/>
      <c r="C20" s="28"/>
      <c r="D20" s="28"/>
      <c r="E20" s="28"/>
      <c r="F20" s="28"/>
      <c r="G20" s="28"/>
      <c r="H20" s="28"/>
      <c r="I20" s="28"/>
      <c r="J20" s="28"/>
      <c r="K20" s="28"/>
      <c r="L20" s="28"/>
      <c r="M20" s="28"/>
      <c r="N20" s="28"/>
      <c r="O20" s="28"/>
      <c r="P20" s="85"/>
      <c r="Q20" s="85"/>
      <c r="R20" s="85"/>
      <c r="S20" s="85"/>
      <c r="T20" s="85"/>
      <c r="U20" s="85"/>
      <c r="V20" s="24"/>
      <c r="W20" s="24"/>
      <c r="X20" s="24"/>
      <c r="Y20" s="54"/>
      <c r="Z20" s="54"/>
      <c r="AA20" s="26"/>
      <c r="AB20" s="23"/>
      <c r="AC20" s="23"/>
      <c r="AD20" s="26"/>
      <c r="AE20" s="74"/>
    </row>
    <row r="21" spans="1:31" s="90" customFormat="1">
      <c r="A21" s="31"/>
      <c r="B21" s="20"/>
      <c r="C21" s="20"/>
      <c r="D21" s="20"/>
      <c r="E21" s="20"/>
      <c r="F21" s="20"/>
      <c r="G21" s="20"/>
      <c r="H21" s="20"/>
      <c r="I21" s="20"/>
      <c r="J21" s="20"/>
      <c r="K21" s="20"/>
      <c r="L21" s="20"/>
      <c r="M21" s="20"/>
      <c r="N21" s="20"/>
      <c r="O21" s="20"/>
      <c r="P21" s="95"/>
      <c r="Q21" s="95"/>
      <c r="R21" s="95"/>
      <c r="S21" s="95"/>
      <c r="T21" s="95"/>
      <c r="U21" s="95"/>
      <c r="V21" s="20"/>
      <c r="W21" s="20"/>
      <c r="X21" s="20"/>
      <c r="Y21" s="52"/>
      <c r="Z21" s="52"/>
      <c r="AA21" s="20"/>
      <c r="AB21" s="20"/>
      <c r="AC21" s="20"/>
      <c r="AD21" s="20"/>
      <c r="AE21" s="281"/>
    </row>
    <row r="22" spans="1:31" ht="21" customHeight="1">
      <c r="A22" s="1210" t="s">
        <v>446</v>
      </c>
      <c r="B22" s="1210"/>
      <c r="C22" s="1210"/>
      <c r="D22" s="1210"/>
      <c r="E22" s="1210"/>
      <c r="F22" s="1210"/>
      <c r="G22" s="1210"/>
      <c r="H22" s="1210"/>
      <c r="I22" s="1210"/>
      <c r="J22" s="1210"/>
      <c r="K22" s="173"/>
      <c r="L22" s="173"/>
      <c r="M22" s="173"/>
      <c r="N22" s="173"/>
      <c r="O22" s="173"/>
      <c r="P22" s="274"/>
      <c r="Q22" s="275"/>
      <c r="R22" s="97"/>
      <c r="S22" s="274"/>
      <c r="T22" s="274"/>
      <c r="U22" s="275"/>
      <c r="V22" s="276"/>
      <c r="W22" s="276"/>
      <c r="X22" s="173"/>
      <c r="Y22" s="277"/>
      <c r="Z22" s="277"/>
      <c r="AA22" s="278"/>
      <c r="AB22" s="279"/>
      <c r="AC22" s="279"/>
      <c r="AD22" s="280"/>
      <c r="AE22" s="74"/>
    </row>
    <row r="23" spans="1:31" s="90" customFormat="1" ht="21" customHeight="1">
      <c r="A23" s="1521" t="s">
        <v>109</v>
      </c>
      <c r="B23" s="1521"/>
      <c r="C23" s="1521"/>
      <c r="D23" s="1521"/>
      <c r="E23" s="20"/>
      <c r="F23" s="20"/>
      <c r="G23" s="20"/>
      <c r="H23" s="20"/>
      <c r="I23" s="20"/>
      <c r="J23" s="20"/>
      <c r="K23" s="27"/>
      <c r="L23" s="27"/>
      <c r="M23" s="27"/>
      <c r="N23" s="27"/>
      <c r="O23" s="27"/>
      <c r="P23" s="85"/>
      <c r="Q23" s="96"/>
      <c r="R23" s="257"/>
      <c r="S23" s="85"/>
      <c r="T23" s="85"/>
      <c r="U23" s="96"/>
      <c r="V23" s="43"/>
      <c r="W23" s="43"/>
      <c r="X23" s="27"/>
      <c r="Y23" s="81"/>
      <c r="Z23" s="81"/>
      <c r="AA23" s="82"/>
      <c r="AB23" s="83"/>
      <c r="AC23" s="83"/>
      <c r="AD23" s="84"/>
      <c r="AE23" s="281"/>
    </row>
    <row r="24" spans="1:31" s="90" customFormat="1">
      <c r="A24" s="1490"/>
      <c r="B24" s="1223"/>
      <c r="C24" s="1223"/>
      <c r="D24" s="1223"/>
      <c r="E24" s="1223"/>
      <c r="F24" s="1223"/>
      <c r="G24" s="1223"/>
      <c r="H24" s="1223"/>
      <c r="I24" s="1223"/>
      <c r="J24" s="1223"/>
      <c r="K24" s="1223"/>
      <c r="L24" s="1223"/>
      <c r="M24" s="1223"/>
      <c r="N24" s="1223"/>
      <c r="O24" s="1223"/>
      <c r="P24" s="1223"/>
      <c r="Q24" s="1223"/>
      <c r="R24" s="1223"/>
      <c r="S24" s="1223"/>
      <c r="T24" s="1223"/>
      <c r="U24" s="1224"/>
      <c r="V24" s="259"/>
      <c r="W24" s="259"/>
      <c r="X24" s="260"/>
      <c r="Y24" s="1486" t="s">
        <v>0</v>
      </c>
      <c r="Z24" s="1486"/>
      <c r="AA24" s="1486"/>
      <c r="AB24" s="1486"/>
      <c r="AC24" s="1486"/>
      <c r="AD24" s="1486"/>
      <c r="AE24" s="281"/>
    </row>
    <row r="25" spans="1:31" ht="27.75" customHeight="1">
      <c r="A25" s="1106" t="s">
        <v>1</v>
      </c>
      <c r="B25" s="1106" t="s">
        <v>32</v>
      </c>
      <c r="C25" s="1120" t="s">
        <v>33</v>
      </c>
      <c r="D25" s="175"/>
      <c r="E25" s="1108" t="s">
        <v>45</v>
      </c>
      <c r="F25" s="1109"/>
      <c r="G25" s="1110"/>
      <c r="H25" s="1106" t="s">
        <v>4</v>
      </c>
      <c r="I25" s="1106" t="s">
        <v>2</v>
      </c>
      <c r="J25" s="1106" t="s">
        <v>5</v>
      </c>
      <c r="K25" s="1108" t="s">
        <v>6</v>
      </c>
      <c r="L25" s="1109"/>
      <c r="M25" s="1110"/>
      <c r="N25" s="1270" t="s">
        <v>106</v>
      </c>
      <c r="O25" s="1270"/>
      <c r="P25" s="1111" t="s">
        <v>7</v>
      </c>
      <c r="Q25" s="1112"/>
      <c r="R25" s="1112"/>
      <c r="S25" s="1112"/>
      <c r="T25" s="1112"/>
      <c r="U25" s="1113"/>
      <c r="V25" s="1308" t="s">
        <v>8</v>
      </c>
      <c r="W25" s="1308"/>
      <c r="X25" s="1106" t="s">
        <v>9</v>
      </c>
      <c r="Y25" s="1117" t="s">
        <v>10</v>
      </c>
      <c r="Z25" s="1117"/>
      <c r="AA25" s="1117"/>
      <c r="AB25" s="1117" t="s">
        <v>11</v>
      </c>
      <c r="AC25" s="1117"/>
      <c r="AD25" s="1117"/>
    </row>
    <row r="26" spans="1:31" ht="59.25" customHeight="1">
      <c r="A26" s="1107"/>
      <c r="B26" s="1107"/>
      <c r="C26" s="1487"/>
      <c r="D26" s="175" t="s">
        <v>12</v>
      </c>
      <c r="E26" s="175" t="s">
        <v>13</v>
      </c>
      <c r="F26" s="653" t="s">
        <v>528</v>
      </c>
      <c r="G26" s="653" t="s">
        <v>529</v>
      </c>
      <c r="H26" s="1107"/>
      <c r="I26" s="1107"/>
      <c r="J26" s="1107"/>
      <c r="K26" s="175" t="s">
        <v>13</v>
      </c>
      <c r="L26" s="636" t="s">
        <v>528</v>
      </c>
      <c r="M26" s="636" t="s">
        <v>529</v>
      </c>
      <c r="N26" s="175" t="s">
        <v>110</v>
      </c>
      <c r="O26" s="175" t="s">
        <v>76</v>
      </c>
      <c r="P26" s="98" t="s">
        <v>14</v>
      </c>
      <c r="Q26" s="98" t="s">
        <v>15</v>
      </c>
      <c r="R26" s="594" t="s">
        <v>16</v>
      </c>
      <c r="S26" s="594" t="s">
        <v>17</v>
      </c>
      <c r="T26" s="589" t="s">
        <v>23</v>
      </c>
      <c r="U26" s="594" t="s">
        <v>18</v>
      </c>
      <c r="V26" s="125" t="s">
        <v>13</v>
      </c>
      <c r="W26" s="179" t="s">
        <v>72</v>
      </c>
      <c r="X26" s="1107"/>
      <c r="Y26" s="588" t="s">
        <v>46</v>
      </c>
      <c r="Z26" s="588" t="s">
        <v>20</v>
      </c>
      <c r="AA26" s="167" t="s">
        <v>21</v>
      </c>
      <c r="AB26" s="167" t="s">
        <v>22</v>
      </c>
      <c r="AC26" s="167" t="s">
        <v>20</v>
      </c>
      <c r="AD26" s="167" t="s">
        <v>21</v>
      </c>
    </row>
    <row r="27" spans="1:31" ht="72">
      <c r="A27" s="1095" t="s">
        <v>720</v>
      </c>
      <c r="B27" s="876" t="s">
        <v>719</v>
      </c>
      <c r="C27" s="877"/>
      <c r="D27" s="876" t="s">
        <v>719</v>
      </c>
      <c r="E27" s="713" t="s">
        <v>721</v>
      </c>
      <c r="F27" s="877">
        <v>0</v>
      </c>
      <c r="G27" s="877">
        <v>1</v>
      </c>
      <c r="H27" s="713" t="s">
        <v>689</v>
      </c>
      <c r="I27" s="432">
        <v>100</v>
      </c>
      <c r="J27" s="432">
        <v>1</v>
      </c>
      <c r="K27" s="432" t="s">
        <v>722</v>
      </c>
      <c r="L27" s="432">
        <v>0</v>
      </c>
      <c r="M27" s="432">
        <v>1</v>
      </c>
      <c r="N27" s="8"/>
      <c r="O27" s="438"/>
      <c r="P27" s="873">
        <v>300000</v>
      </c>
      <c r="Q27" s="873"/>
      <c r="R27" s="463"/>
      <c r="S27" s="436"/>
      <c r="T27" s="436"/>
      <c r="U27" s="439"/>
      <c r="V27" s="369" t="s">
        <v>702</v>
      </c>
      <c r="W27" s="432"/>
      <c r="X27" s="464"/>
      <c r="Y27" s="875">
        <v>300000</v>
      </c>
      <c r="Z27" s="153"/>
      <c r="AA27" s="704"/>
      <c r="AB27" s="417">
        <v>1</v>
      </c>
      <c r="AC27" s="417"/>
      <c r="AD27" s="465"/>
    </row>
    <row r="28" spans="1:31" ht="48">
      <c r="A28" s="1096" t="s">
        <v>723</v>
      </c>
      <c r="B28" s="876" t="s">
        <v>724</v>
      </c>
      <c r="C28" s="877"/>
      <c r="D28" s="876" t="s">
        <v>724</v>
      </c>
      <c r="E28" s="713" t="s">
        <v>725</v>
      </c>
      <c r="F28" s="877">
        <v>0</v>
      </c>
      <c r="G28" s="877">
        <v>200</v>
      </c>
      <c r="H28" s="713" t="s">
        <v>689</v>
      </c>
      <c r="I28" s="432">
        <v>100</v>
      </c>
      <c r="J28" s="432">
        <v>1</v>
      </c>
      <c r="K28" s="432" t="s">
        <v>726</v>
      </c>
      <c r="L28" s="432">
        <v>0</v>
      </c>
      <c r="M28" s="432">
        <v>200</v>
      </c>
      <c r="N28" s="8"/>
      <c r="O28" s="438"/>
      <c r="P28" s="873">
        <v>30000</v>
      </c>
      <c r="Q28" s="873"/>
      <c r="R28" s="463"/>
      <c r="S28" s="436"/>
      <c r="T28" s="436"/>
      <c r="U28" s="439"/>
      <c r="V28" s="369" t="s">
        <v>702</v>
      </c>
      <c r="W28" s="432"/>
      <c r="X28" s="464"/>
      <c r="Y28" s="875">
        <v>300000</v>
      </c>
      <c r="Z28" s="153"/>
      <c r="AA28" s="704"/>
      <c r="AB28" s="417">
        <v>1</v>
      </c>
      <c r="AC28" s="417"/>
      <c r="AD28" s="465"/>
    </row>
    <row r="29" spans="1:31">
      <c r="A29" s="761"/>
      <c r="B29" s="713"/>
      <c r="C29" s="60"/>
      <c r="D29" s="713"/>
      <c r="E29" s="713"/>
      <c r="F29" s="713"/>
      <c r="G29" s="713"/>
      <c r="H29" s="713"/>
      <c r="I29" s="432"/>
      <c r="J29" s="432"/>
      <c r="K29" s="432"/>
      <c r="L29" s="432"/>
      <c r="M29" s="432"/>
      <c r="N29" s="8"/>
      <c r="O29" s="438"/>
      <c r="P29" s="439"/>
      <c r="Q29" s="873"/>
      <c r="R29" s="463"/>
      <c r="S29" s="436"/>
      <c r="T29" s="436"/>
      <c r="U29" s="439"/>
      <c r="V29" s="369"/>
      <c r="W29" s="432"/>
      <c r="X29" s="464"/>
      <c r="Y29" s="875"/>
      <c r="Z29" s="153"/>
      <c r="AA29" s="704"/>
      <c r="AB29" s="417"/>
      <c r="AC29" s="417"/>
      <c r="AD29" s="465"/>
    </row>
    <row r="30" spans="1:31">
      <c r="A30" s="580"/>
      <c r="B30" s="444"/>
      <c r="C30" s="438"/>
      <c r="D30" s="432"/>
      <c r="E30" s="432"/>
      <c r="F30" s="438"/>
      <c r="G30" s="438"/>
      <c r="H30" s="432"/>
      <c r="I30" s="438"/>
      <c r="J30" s="432"/>
      <c r="K30" s="432"/>
      <c r="L30" s="438"/>
      <c r="M30" s="438"/>
      <c r="N30" s="438"/>
      <c r="O30" s="438"/>
      <c r="P30" s="436"/>
      <c r="Q30" s="436"/>
      <c r="R30" s="436"/>
      <c r="S30" s="436"/>
      <c r="T30" s="436"/>
      <c r="U30" s="436"/>
      <c r="V30" s="369"/>
      <c r="W30" s="432"/>
      <c r="X30" s="369"/>
      <c r="Y30" s="153"/>
      <c r="Z30" s="153"/>
      <c r="AA30" s="704"/>
      <c r="AB30" s="438"/>
      <c r="AC30" s="438"/>
      <c r="AD30" s="465"/>
    </row>
    <row r="31" spans="1:31">
      <c r="A31" s="1116" t="s">
        <v>53</v>
      </c>
      <c r="B31" s="1116"/>
      <c r="C31" s="1116"/>
      <c r="D31" s="1116"/>
      <c r="E31" s="1116"/>
      <c r="F31" s="1116"/>
      <c r="G31" s="1116"/>
      <c r="H31" s="1116"/>
      <c r="I31" s="1116"/>
      <c r="J31" s="1116"/>
      <c r="K31" s="1116"/>
      <c r="L31" s="1116"/>
      <c r="M31" s="1116"/>
      <c r="N31" s="189"/>
      <c r="O31" s="189"/>
      <c r="P31" s="50">
        <f t="shared" ref="P31:Z31" si="2">SUM(P27:P30)</f>
        <v>330000</v>
      </c>
      <c r="Q31" s="50">
        <f t="shared" si="2"/>
        <v>0</v>
      </c>
      <c r="R31" s="50">
        <f t="shared" si="2"/>
        <v>0</v>
      </c>
      <c r="S31" s="50">
        <f t="shared" si="2"/>
        <v>0</v>
      </c>
      <c r="T31" s="50">
        <f t="shared" si="2"/>
        <v>0</v>
      </c>
      <c r="U31" s="50">
        <f t="shared" si="2"/>
        <v>0</v>
      </c>
      <c r="V31" s="50">
        <f t="shared" si="2"/>
        <v>0</v>
      </c>
      <c r="W31" s="50">
        <f t="shared" si="2"/>
        <v>0</v>
      </c>
      <c r="X31" s="50">
        <f t="shared" si="2"/>
        <v>0</v>
      </c>
      <c r="Y31" s="50">
        <f t="shared" si="2"/>
        <v>600000</v>
      </c>
      <c r="Z31" s="50">
        <f t="shared" si="2"/>
        <v>0</v>
      </c>
      <c r="AA31" s="591">
        <v>0.95</v>
      </c>
      <c r="AB31" s="346"/>
      <c r="AC31" s="346"/>
      <c r="AD31" s="388"/>
    </row>
    <row r="32" spans="1:31" s="90" customFormat="1" ht="14.25" customHeight="1">
      <c r="N32" s="168"/>
      <c r="O32" s="168"/>
      <c r="P32" s="50"/>
      <c r="Q32" s="50"/>
      <c r="R32" s="50"/>
      <c r="S32" s="50"/>
      <c r="T32" s="50"/>
      <c r="U32" s="50"/>
      <c r="V32" s="50"/>
      <c r="W32" s="50"/>
      <c r="X32" s="50"/>
      <c r="Y32" s="50"/>
      <c r="Z32" s="50"/>
      <c r="AA32" s="29"/>
      <c r="AB32" s="29"/>
      <c r="AC32" s="29"/>
      <c r="AD32" s="29"/>
    </row>
    <row r="33" spans="1:30" s="90" customFormat="1">
      <c r="A33" s="28"/>
      <c r="B33" s="28"/>
      <c r="C33" s="28"/>
      <c r="D33" s="28"/>
      <c r="E33" s="28"/>
      <c r="F33" s="28"/>
      <c r="G33" s="28"/>
      <c r="H33" s="28"/>
      <c r="I33" s="28"/>
      <c r="J33" s="28"/>
      <c r="K33" s="28"/>
      <c r="L33" s="28"/>
      <c r="M33" s="28"/>
      <c r="N33" s="28"/>
      <c r="O33" s="28"/>
      <c r="P33" s="85"/>
      <c r="Q33" s="85"/>
      <c r="R33" s="85"/>
      <c r="S33" s="85"/>
      <c r="T33" s="85"/>
      <c r="U33" s="85"/>
      <c r="V33" s="85"/>
      <c r="W33" s="85"/>
      <c r="X33" s="85"/>
      <c r="Y33" s="85"/>
      <c r="Z33" s="85"/>
      <c r="AA33" s="23"/>
      <c r="AB33" s="23"/>
      <c r="AC33" s="23"/>
      <c r="AD33" s="23"/>
    </row>
    <row r="34" spans="1:30">
      <c r="A34" s="1125" t="s">
        <v>167</v>
      </c>
      <c r="B34" s="1125"/>
      <c r="C34" s="1125"/>
      <c r="D34" s="1125"/>
      <c r="E34" s="1125"/>
      <c r="F34" s="1125"/>
      <c r="G34" s="1125"/>
      <c r="H34" s="1125"/>
      <c r="I34" s="170"/>
      <c r="J34" s="170"/>
      <c r="K34" s="170"/>
      <c r="L34" s="170"/>
      <c r="M34" s="174"/>
      <c r="N34" s="174"/>
      <c r="O34" s="174"/>
      <c r="P34" s="94"/>
      <c r="Q34" s="94"/>
      <c r="R34" s="94"/>
      <c r="S34" s="94"/>
      <c r="T34" s="94"/>
      <c r="U34" s="94"/>
      <c r="V34" s="90"/>
      <c r="W34" s="90"/>
      <c r="X34" s="90"/>
      <c r="Y34" s="246"/>
      <c r="Z34" s="246"/>
      <c r="AA34" s="247"/>
      <c r="AB34" s="247"/>
      <c r="AC34" s="247"/>
      <c r="AD34" s="247"/>
    </row>
    <row r="35" spans="1:30">
      <c r="A35" s="1503" t="s">
        <v>168</v>
      </c>
      <c r="B35" s="1503"/>
      <c r="C35" s="1503"/>
      <c r="D35" s="1503"/>
      <c r="E35" s="1503"/>
      <c r="F35" s="1503"/>
      <c r="G35" s="1503"/>
      <c r="H35" s="1503"/>
      <c r="I35" s="1503"/>
      <c r="J35" s="1503"/>
      <c r="K35" s="258"/>
      <c r="L35" s="258"/>
      <c r="M35" s="122"/>
      <c r="N35" s="122"/>
      <c r="O35" s="122"/>
      <c r="P35" s="254"/>
      <c r="Q35" s="254"/>
      <c r="R35" s="254"/>
      <c r="S35" s="254"/>
      <c r="T35" s="254"/>
      <c r="U35" s="254"/>
      <c r="Y35" s="250"/>
      <c r="Z35" s="250"/>
      <c r="AA35" s="251"/>
      <c r="AB35" s="251"/>
      <c r="AC35" s="251"/>
      <c r="AD35" s="251"/>
    </row>
    <row r="36" spans="1:30">
      <c r="A36" s="1125" t="s">
        <v>169</v>
      </c>
      <c r="B36" s="1125"/>
      <c r="C36" s="1125"/>
      <c r="D36" s="1125"/>
      <c r="E36" s="1125"/>
      <c r="F36" s="1125"/>
      <c r="G36" s="1125"/>
      <c r="H36" s="1125"/>
      <c r="I36" s="1125"/>
      <c r="J36" s="1125"/>
      <c r="K36" s="258"/>
      <c r="L36" s="258"/>
      <c r="M36" s="122"/>
      <c r="N36" s="122"/>
      <c r="O36" s="122"/>
      <c r="P36" s="254"/>
      <c r="Q36" s="254"/>
      <c r="R36" s="254"/>
      <c r="S36" s="254"/>
      <c r="T36" s="254"/>
      <c r="U36" s="254"/>
      <c r="X36" s="25"/>
      <c r="Y36" s="51"/>
      <c r="Z36" s="51"/>
      <c r="AA36" s="261"/>
      <c r="AB36" s="261"/>
      <c r="AC36" s="261"/>
      <c r="AD36" s="261"/>
    </row>
    <row r="37" spans="1:30">
      <c r="A37" s="262"/>
      <c r="B37" s="263"/>
      <c r="C37" s="263"/>
      <c r="D37" s="263"/>
      <c r="E37" s="263"/>
      <c r="F37" s="263"/>
      <c r="G37" s="263"/>
      <c r="H37" s="263"/>
      <c r="I37" s="263"/>
      <c r="J37" s="263"/>
      <c r="K37" s="263"/>
      <c r="L37" s="263"/>
      <c r="M37" s="263"/>
      <c r="N37" s="263"/>
      <c r="O37" s="263"/>
      <c r="P37" s="616"/>
      <c r="Q37" s="616"/>
      <c r="R37" s="616"/>
      <c r="S37" s="616"/>
      <c r="T37" s="616"/>
      <c r="U37" s="616"/>
      <c r="V37" s="264"/>
      <c r="W37" s="265"/>
      <c r="X37" s="252"/>
      <c r="Y37" s="1495" t="s">
        <v>0</v>
      </c>
      <c r="Z37" s="1495"/>
      <c r="AA37" s="1495"/>
      <c r="AB37" s="1495"/>
      <c r="AC37" s="1495"/>
      <c r="AD37" s="1495"/>
    </row>
    <row r="38" spans="1:30">
      <c r="A38" s="1399" t="s">
        <v>1</v>
      </c>
      <c r="B38" s="1399" t="s">
        <v>26</v>
      </c>
      <c r="C38" s="1402" t="s">
        <v>2</v>
      </c>
      <c r="D38" s="1401" t="s">
        <v>12</v>
      </c>
      <c r="E38" s="1399" t="s">
        <v>3</v>
      </c>
      <c r="F38" s="1399"/>
      <c r="G38" s="1399"/>
      <c r="H38" s="1399" t="s">
        <v>4</v>
      </c>
      <c r="I38" s="1399" t="s">
        <v>2</v>
      </c>
      <c r="J38" s="1399" t="s">
        <v>5</v>
      </c>
      <c r="K38" s="1399" t="s">
        <v>6</v>
      </c>
      <c r="L38" s="1399"/>
      <c r="M38" s="1399"/>
      <c r="N38" s="1406" t="s">
        <v>68</v>
      </c>
      <c r="O38" s="1407"/>
      <c r="P38" s="1496" t="s">
        <v>7</v>
      </c>
      <c r="Q38" s="1497"/>
      <c r="R38" s="1497"/>
      <c r="S38" s="1497"/>
      <c r="T38" s="1497"/>
      <c r="U38" s="1498"/>
      <c r="V38" s="1499" t="s">
        <v>8</v>
      </c>
      <c r="W38" s="1499"/>
      <c r="X38" s="1399" t="s">
        <v>9</v>
      </c>
      <c r="Y38" s="1404" t="s">
        <v>10</v>
      </c>
      <c r="Z38" s="1404"/>
      <c r="AA38" s="1404"/>
      <c r="AB38" s="1404" t="s">
        <v>11</v>
      </c>
      <c r="AC38" s="1404"/>
      <c r="AD38" s="1404"/>
    </row>
    <row r="39" spans="1:30" ht="36">
      <c r="A39" s="1399"/>
      <c r="B39" s="1399"/>
      <c r="C39" s="1402"/>
      <c r="D39" s="1430"/>
      <c r="E39" s="229" t="s">
        <v>13</v>
      </c>
      <c r="F39" s="709" t="s">
        <v>549</v>
      </c>
      <c r="G39" s="229" t="s">
        <v>74</v>
      </c>
      <c r="H39" s="1399"/>
      <c r="I39" s="1399"/>
      <c r="J39" s="1399"/>
      <c r="K39" s="229" t="s">
        <v>13</v>
      </c>
      <c r="L39" s="709" t="s">
        <v>1063</v>
      </c>
      <c r="M39" s="229" t="s">
        <v>74</v>
      </c>
      <c r="N39" s="229" t="s">
        <v>164</v>
      </c>
      <c r="O39" s="229" t="s">
        <v>178</v>
      </c>
      <c r="P39" s="592" t="s">
        <v>14</v>
      </c>
      <c r="Q39" s="592" t="s">
        <v>15</v>
      </c>
      <c r="R39" s="592" t="s">
        <v>16</v>
      </c>
      <c r="S39" s="592" t="s">
        <v>17</v>
      </c>
      <c r="T39" s="592" t="s">
        <v>23</v>
      </c>
      <c r="U39" s="592" t="s">
        <v>18</v>
      </c>
      <c r="V39" s="208" t="s">
        <v>13</v>
      </c>
      <c r="W39" s="208" t="s">
        <v>72</v>
      </c>
      <c r="X39" s="1399"/>
      <c r="Y39" s="248" t="s">
        <v>19</v>
      </c>
      <c r="Z39" s="248" t="s">
        <v>20</v>
      </c>
      <c r="AA39" s="249" t="s">
        <v>21</v>
      </c>
      <c r="AB39" s="249" t="s">
        <v>22</v>
      </c>
      <c r="AC39" s="249" t="s">
        <v>20</v>
      </c>
      <c r="AD39" s="249" t="s">
        <v>21</v>
      </c>
    </row>
    <row r="40" spans="1:30" s="90" customFormat="1" ht="48">
      <c r="A40" s="1251" t="s">
        <v>669</v>
      </c>
      <c r="B40" s="1148" t="s">
        <v>670</v>
      </c>
      <c r="C40" s="1488"/>
      <c r="D40" s="1418" t="s">
        <v>170</v>
      </c>
      <c r="E40" s="1420" t="s">
        <v>171</v>
      </c>
      <c r="F40" s="1422">
        <v>0</v>
      </c>
      <c r="G40" s="1422">
        <v>2</v>
      </c>
      <c r="H40" s="1342" t="s">
        <v>172</v>
      </c>
      <c r="I40" s="1479"/>
      <c r="J40" s="1418" t="s">
        <v>671</v>
      </c>
      <c r="K40" s="1420" t="s">
        <v>173</v>
      </c>
      <c r="L40" s="1422">
        <v>0</v>
      </c>
      <c r="M40" s="1422">
        <v>5</v>
      </c>
      <c r="N40" s="1516" t="s">
        <v>152</v>
      </c>
      <c r="O40" s="1516">
        <v>100000</v>
      </c>
      <c r="P40" s="1413">
        <v>60000</v>
      </c>
      <c r="Q40" s="1413"/>
      <c r="R40" s="1413"/>
      <c r="S40" s="1413"/>
      <c r="T40" s="1413"/>
      <c r="U40" s="1413"/>
      <c r="V40" s="871" t="s">
        <v>161</v>
      </c>
      <c r="W40" s="2" t="s">
        <v>162</v>
      </c>
      <c r="X40" s="1342" t="s">
        <v>672</v>
      </c>
      <c r="Y40" s="1512">
        <v>107404.196</v>
      </c>
      <c r="Z40" s="1514"/>
      <c r="AA40" s="1410">
        <f>Z41/Y40</f>
        <v>0</v>
      </c>
      <c r="AB40" s="1439">
        <v>2</v>
      </c>
      <c r="AC40" s="1373">
        <v>0</v>
      </c>
      <c r="AD40" s="1510"/>
    </row>
    <row r="41" spans="1:30" s="90" customFormat="1" ht="120" customHeight="1">
      <c r="A41" s="1253"/>
      <c r="B41" s="1415"/>
      <c r="C41" s="1489"/>
      <c r="D41" s="1419"/>
      <c r="E41" s="1421"/>
      <c r="F41" s="1423"/>
      <c r="G41" s="1423"/>
      <c r="H41" s="1343"/>
      <c r="I41" s="1480"/>
      <c r="J41" s="1419"/>
      <c r="K41" s="1421"/>
      <c r="L41" s="1423"/>
      <c r="M41" s="1423"/>
      <c r="N41" s="1517"/>
      <c r="O41" s="1517"/>
      <c r="P41" s="1414"/>
      <c r="Q41" s="1414"/>
      <c r="R41" s="1414"/>
      <c r="S41" s="1414"/>
      <c r="T41" s="1414"/>
      <c r="U41" s="1414"/>
      <c r="V41" s="2" t="s">
        <v>1081</v>
      </c>
      <c r="W41" s="2"/>
      <c r="X41" s="1343"/>
      <c r="Y41" s="1513"/>
      <c r="Z41" s="1515"/>
      <c r="AA41" s="1411"/>
      <c r="AB41" s="1440"/>
      <c r="AC41" s="1374"/>
      <c r="AD41" s="1511"/>
    </row>
    <row r="42" spans="1:30">
      <c r="A42" s="584"/>
      <c r="B42" s="283"/>
      <c r="C42" s="172"/>
      <c r="D42" s="182"/>
      <c r="E42" s="158"/>
      <c r="F42" s="159"/>
      <c r="G42" s="159"/>
      <c r="H42" s="2"/>
      <c r="I42" s="37"/>
      <c r="J42" s="182"/>
      <c r="K42" s="158"/>
      <c r="L42" s="159"/>
      <c r="M42" s="159"/>
      <c r="N42" s="8"/>
      <c r="O42" s="8"/>
      <c r="P42" s="188"/>
      <c r="Q42" s="188"/>
      <c r="R42" s="188"/>
      <c r="S42" s="188"/>
      <c r="T42" s="188"/>
      <c r="U42" s="188"/>
      <c r="V42" s="2"/>
      <c r="W42" s="2"/>
      <c r="X42" s="2"/>
      <c r="Y42" s="34"/>
      <c r="Z42" s="34"/>
      <c r="AA42" s="111"/>
      <c r="AB42" s="107"/>
      <c r="AC42" s="107"/>
      <c r="AD42" s="111"/>
    </row>
    <row r="43" spans="1:30">
      <c r="A43" s="1238" t="s">
        <v>174</v>
      </c>
      <c r="B43" s="1239"/>
      <c r="C43" s="1239"/>
      <c r="D43" s="1239"/>
      <c r="E43" s="1239"/>
      <c r="F43" s="1239"/>
      <c r="G43" s="1239"/>
      <c r="H43" s="1239"/>
      <c r="I43" s="1239"/>
      <c r="J43" s="1239"/>
      <c r="K43" s="1239"/>
      <c r="L43" s="1239"/>
      <c r="M43" s="1240"/>
      <c r="N43" s="169"/>
      <c r="O43" s="169"/>
      <c r="P43" s="50">
        <f>SUM(P40:P42)</f>
        <v>60000</v>
      </c>
      <c r="Q43" s="50">
        <f t="shared" ref="Q43:Z43" si="3">SUM(Q40:Q42)</f>
        <v>0</v>
      </c>
      <c r="R43" s="50">
        <f t="shared" si="3"/>
        <v>0</v>
      </c>
      <c r="S43" s="50">
        <f t="shared" si="3"/>
        <v>0</v>
      </c>
      <c r="T43" s="50">
        <f t="shared" si="3"/>
        <v>0</v>
      </c>
      <c r="U43" s="50">
        <f t="shared" si="3"/>
        <v>0</v>
      </c>
      <c r="V43" s="41"/>
      <c r="W43" s="41"/>
      <c r="X43" s="41"/>
      <c r="Y43" s="50">
        <f t="shared" si="3"/>
        <v>107404.196</v>
      </c>
      <c r="Z43" s="50">
        <f t="shared" si="3"/>
        <v>0</v>
      </c>
      <c r="AA43" s="111">
        <f>Z43/Y43</f>
        <v>0</v>
      </c>
      <c r="AB43" s="266"/>
      <c r="AC43" s="266"/>
      <c r="AD43" s="266"/>
    </row>
    <row r="44" spans="1:30">
      <c r="A44" s="35"/>
      <c r="B44" s="35"/>
      <c r="C44" s="35"/>
      <c r="D44" s="35"/>
      <c r="E44" s="35"/>
      <c r="F44" s="35"/>
      <c r="G44" s="35"/>
      <c r="H44" s="35"/>
      <c r="I44" s="35"/>
      <c r="J44" s="35"/>
      <c r="K44" s="35"/>
      <c r="L44" s="35"/>
      <c r="M44" s="35"/>
      <c r="N44" s="35"/>
      <c r="O44" s="35"/>
      <c r="P44" s="85"/>
      <c r="Q44" s="85"/>
      <c r="R44" s="85"/>
      <c r="S44" s="85"/>
      <c r="T44" s="85"/>
      <c r="U44" s="85"/>
      <c r="V44" s="25"/>
      <c r="W44" s="25"/>
      <c r="X44" s="25"/>
      <c r="Y44" s="51"/>
      <c r="Z44" s="51"/>
      <c r="AA44" s="261"/>
      <c r="AB44" s="261"/>
      <c r="AC44" s="261"/>
      <c r="AD44" s="261"/>
    </row>
    <row r="45" spans="1:30">
      <c r="A45" s="1125" t="s">
        <v>175</v>
      </c>
      <c r="B45" s="1125"/>
      <c r="C45" s="1125"/>
      <c r="D45" s="1125"/>
      <c r="E45" s="1125"/>
      <c r="F45" s="1125"/>
      <c r="G45" s="1125"/>
      <c r="H45" s="1125"/>
      <c r="I45" s="1125"/>
      <c r="J45" s="1125"/>
      <c r="K45" s="258"/>
      <c r="L45" s="258"/>
      <c r="M45" s="122"/>
      <c r="N45" s="122"/>
      <c r="O45" s="122"/>
      <c r="P45" s="254"/>
      <c r="Q45" s="254"/>
      <c r="R45" s="254"/>
      <c r="S45" s="254"/>
      <c r="T45" s="254"/>
      <c r="U45" s="254"/>
      <c r="Y45" s="250"/>
      <c r="Z45" s="250"/>
      <c r="AA45" s="251"/>
      <c r="AB45" s="251"/>
      <c r="AC45" s="251"/>
      <c r="AD45" s="251"/>
    </row>
    <row r="46" spans="1:30">
      <c r="A46" s="262"/>
      <c r="B46" s="263"/>
      <c r="C46" s="263"/>
      <c r="D46" s="263"/>
      <c r="E46" s="263"/>
      <c r="F46" s="263"/>
      <c r="G46" s="263"/>
      <c r="H46" s="263"/>
      <c r="I46" s="263"/>
      <c r="J46" s="263"/>
      <c r="K46" s="263"/>
      <c r="L46" s="263"/>
      <c r="M46" s="263"/>
      <c r="N46" s="263"/>
      <c r="O46" s="263"/>
      <c r="P46" s="616"/>
      <c r="Q46" s="616"/>
      <c r="R46" s="616"/>
      <c r="S46" s="616"/>
      <c r="T46" s="616"/>
      <c r="U46" s="616"/>
      <c r="V46" s="1518" t="s">
        <v>8</v>
      </c>
      <c r="W46" s="1519"/>
      <c r="X46" s="252"/>
      <c r="Y46" s="1495" t="s">
        <v>0</v>
      </c>
      <c r="Z46" s="1495"/>
      <c r="AA46" s="1495"/>
      <c r="AB46" s="1495"/>
      <c r="AC46" s="1495"/>
      <c r="AD46" s="1495"/>
    </row>
    <row r="47" spans="1:30">
      <c r="A47" s="1399" t="s">
        <v>1</v>
      </c>
      <c r="B47" s="1399" t="s">
        <v>26</v>
      </c>
      <c r="C47" s="1402" t="s">
        <v>2</v>
      </c>
      <c r="D47" s="229"/>
      <c r="E47" s="1399" t="s">
        <v>3</v>
      </c>
      <c r="F47" s="1399"/>
      <c r="G47" s="1399"/>
      <c r="H47" s="1399" t="s">
        <v>4</v>
      </c>
      <c r="I47" s="1399" t="s">
        <v>2</v>
      </c>
      <c r="J47" s="1399" t="s">
        <v>5</v>
      </c>
      <c r="K47" s="1399" t="s">
        <v>6</v>
      </c>
      <c r="L47" s="1399"/>
      <c r="M47" s="1399"/>
      <c r="N47" s="1406" t="s">
        <v>106</v>
      </c>
      <c r="O47" s="1407"/>
      <c r="P47" s="1520" t="s">
        <v>7</v>
      </c>
      <c r="Q47" s="1520"/>
      <c r="R47" s="1520"/>
      <c r="S47" s="1520"/>
      <c r="T47" s="1520"/>
      <c r="U47" s="1520"/>
      <c r="V47" s="1399" t="s">
        <v>13</v>
      </c>
      <c r="W47" s="1401" t="s">
        <v>72</v>
      </c>
      <c r="X47" s="1399" t="s">
        <v>9</v>
      </c>
      <c r="Y47" s="1404" t="s">
        <v>10</v>
      </c>
      <c r="Z47" s="1404"/>
      <c r="AA47" s="1404"/>
      <c r="AB47" s="1404" t="s">
        <v>11</v>
      </c>
      <c r="AC47" s="1404"/>
      <c r="AD47" s="1404"/>
    </row>
    <row r="48" spans="1:30" ht="45.75" customHeight="1">
      <c r="A48" s="1401"/>
      <c r="B48" s="1401"/>
      <c r="C48" s="1403"/>
      <c r="D48" s="208" t="s">
        <v>12</v>
      </c>
      <c r="E48" s="208" t="s">
        <v>13</v>
      </c>
      <c r="F48" s="710" t="s">
        <v>549</v>
      </c>
      <c r="G48" s="710" t="s">
        <v>529</v>
      </c>
      <c r="H48" s="1401"/>
      <c r="I48" s="1401"/>
      <c r="J48" s="1401"/>
      <c r="K48" s="208" t="s">
        <v>13</v>
      </c>
      <c r="L48" s="710" t="s">
        <v>549</v>
      </c>
      <c r="M48" s="710" t="s">
        <v>529</v>
      </c>
      <c r="N48" s="229" t="s">
        <v>164</v>
      </c>
      <c r="O48" s="229" t="s">
        <v>178</v>
      </c>
      <c r="P48" s="617" t="s">
        <v>14</v>
      </c>
      <c r="Q48" s="617" t="s">
        <v>15</v>
      </c>
      <c r="R48" s="617" t="s">
        <v>16</v>
      </c>
      <c r="S48" s="617" t="s">
        <v>17</v>
      </c>
      <c r="T48" s="617" t="s">
        <v>23</v>
      </c>
      <c r="U48" s="617" t="s">
        <v>18</v>
      </c>
      <c r="V48" s="1399"/>
      <c r="W48" s="1430"/>
      <c r="X48" s="1401"/>
      <c r="Y48" s="248" t="s">
        <v>19</v>
      </c>
      <c r="Z48" s="244" t="s">
        <v>20</v>
      </c>
      <c r="AA48" s="249" t="s">
        <v>21</v>
      </c>
      <c r="AB48" s="249" t="s">
        <v>22</v>
      </c>
      <c r="AC48" s="249" t="s">
        <v>20</v>
      </c>
      <c r="AD48" s="249" t="s">
        <v>21</v>
      </c>
    </row>
    <row r="49" spans="1:30" ht="48">
      <c r="A49" s="1251" t="s">
        <v>673</v>
      </c>
      <c r="B49" s="1148" t="s">
        <v>674</v>
      </c>
      <c r="C49" s="1488"/>
      <c r="D49" s="1418" t="s">
        <v>675</v>
      </c>
      <c r="E49" s="1420" t="s">
        <v>676</v>
      </c>
      <c r="F49" s="1422">
        <v>96.7</v>
      </c>
      <c r="G49" s="1422">
        <v>200</v>
      </c>
      <c r="H49" s="1342" t="s">
        <v>677</v>
      </c>
      <c r="I49" s="1479"/>
      <c r="J49" s="1420" t="s">
        <v>678</v>
      </c>
      <c r="K49" s="1420" t="s">
        <v>173</v>
      </c>
      <c r="L49" s="1342">
        <v>96.7</v>
      </c>
      <c r="M49" s="1342">
        <v>200</v>
      </c>
      <c r="N49" s="1413" t="s">
        <v>152</v>
      </c>
      <c r="O49" s="1541">
        <v>200</v>
      </c>
      <c r="P49" s="1413">
        <v>20000</v>
      </c>
      <c r="Q49" s="1413">
        <v>5000</v>
      </c>
      <c r="R49" s="1413"/>
      <c r="S49" s="1413"/>
      <c r="T49" s="1413"/>
      <c r="U49" s="1255">
        <v>15000</v>
      </c>
      <c r="V49" s="2" t="s">
        <v>161</v>
      </c>
      <c r="W49" s="2" t="s">
        <v>154</v>
      </c>
      <c r="X49" s="694"/>
      <c r="Y49" s="49"/>
      <c r="Z49" s="49"/>
      <c r="AA49" s="698"/>
      <c r="AB49" s="698"/>
      <c r="AC49" s="698"/>
      <c r="AD49" s="234"/>
    </row>
    <row r="50" spans="1:30" ht="96">
      <c r="A50" s="1253"/>
      <c r="B50" s="1415"/>
      <c r="C50" s="1489"/>
      <c r="D50" s="1419"/>
      <c r="E50" s="1421"/>
      <c r="F50" s="1423"/>
      <c r="G50" s="1423"/>
      <c r="H50" s="1343"/>
      <c r="I50" s="1480"/>
      <c r="J50" s="1421"/>
      <c r="K50" s="1421"/>
      <c r="L50" s="1343"/>
      <c r="M50" s="1343"/>
      <c r="N50" s="1414"/>
      <c r="O50" s="1542"/>
      <c r="P50" s="1414"/>
      <c r="Q50" s="1414"/>
      <c r="R50" s="1414"/>
      <c r="S50" s="1414"/>
      <c r="T50" s="1414"/>
      <c r="U50" s="1257"/>
      <c r="V50" s="871" t="s">
        <v>568</v>
      </c>
      <c r="W50" s="694">
        <v>12000338</v>
      </c>
      <c r="X50" s="2" t="s">
        <v>679</v>
      </c>
      <c r="Y50" s="732">
        <f>SUM(P49:U50)</f>
        <v>40000</v>
      </c>
      <c r="Z50" s="732"/>
      <c r="AA50" s="271">
        <f>Z50/Y50</f>
        <v>0</v>
      </c>
      <c r="AB50" s="269">
        <v>51</v>
      </c>
      <c r="AC50" s="269"/>
      <c r="AD50" s="234"/>
    </row>
    <row r="51" spans="1:30" ht="24">
      <c r="A51" s="1251" t="s">
        <v>673</v>
      </c>
      <c r="B51" s="1148" t="s">
        <v>808</v>
      </c>
      <c r="C51" s="1488"/>
      <c r="D51" s="1418" t="s">
        <v>680</v>
      </c>
      <c r="E51" s="1420" t="s">
        <v>681</v>
      </c>
      <c r="F51" s="1504">
        <v>20.593</v>
      </c>
      <c r="G51" s="1504">
        <v>70.593000000000004</v>
      </c>
      <c r="H51" s="1342" t="s">
        <v>682</v>
      </c>
      <c r="I51" s="1479"/>
      <c r="J51" s="1420" t="s">
        <v>683</v>
      </c>
      <c r="K51" s="1420" t="s">
        <v>684</v>
      </c>
      <c r="L51" s="1342">
        <v>15</v>
      </c>
      <c r="M51" s="1342">
        <v>50</v>
      </c>
      <c r="N51" s="1413" t="s">
        <v>152</v>
      </c>
      <c r="O51" s="1539">
        <v>70.593000000000004</v>
      </c>
      <c r="P51" s="1413">
        <v>108000</v>
      </c>
      <c r="Q51" s="1413"/>
      <c r="R51" s="1413"/>
      <c r="S51" s="1413"/>
      <c r="T51" s="1413"/>
      <c r="U51" s="1413"/>
      <c r="V51" s="871" t="s">
        <v>568</v>
      </c>
      <c r="W51" s="694">
        <v>12000338</v>
      </c>
      <c r="X51" s="1342" t="s">
        <v>685</v>
      </c>
      <c r="Y51" s="1255">
        <f>SUM(P51:U52)</f>
        <v>108000</v>
      </c>
      <c r="Z51" s="1342"/>
      <c r="AA51" s="1342"/>
      <c r="AB51" s="1342"/>
      <c r="AC51" s="1342"/>
      <c r="AD51" s="268"/>
    </row>
    <row r="52" spans="1:30" ht="48">
      <c r="A52" s="1253"/>
      <c r="B52" s="1415"/>
      <c r="C52" s="1489"/>
      <c r="D52" s="1419"/>
      <c r="E52" s="1421"/>
      <c r="F52" s="1505"/>
      <c r="G52" s="1505"/>
      <c r="H52" s="1343"/>
      <c r="I52" s="1480"/>
      <c r="J52" s="1421"/>
      <c r="K52" s="1421"/>
      <c r="L52" s="1343"/>
      <c r="M52" s="1343"/>
      <c r="N52" s="1414"/>
      <c r="O52" s="1540"/>
      <c r="P52" s="1414"/>
      <c r="Q52" s="1414"/>
      <c r="R52" s="1414"/>
      <c r="S52" s="1414"/>
      <c r="T52" s="1414"/>
      <c r="U52" s="1414"/>
      <c r="V52" s="2" t="s">
        <v>161</v>
      </c>
      <c r="W52" s="2" t="s">
        <v>154</v>
      </c>
      <c r="X52" s="1343"/>
      <c r="Y52" s="1343"/>
      <c r="Z52" s="1343"/>
      <c r="AA52" s="1343"/>
      <c r="AB52" s="1343"/>
      <c r="AC52" s="1343"/>
      <c r="AD52" s="268"/>
    </row>
    <row r="53" spans="1:30">
      <c r="A53" s="739"/>
      <c r="B53" s="316"/>
      <c r="C53" s="763"/>
      <c r="D53" s="750"/>
      <c r="E53" s="267"/>
      <c r="F53" s="157"/>
      <c r="G53" s="157"/>
      <c r="H53" s="2"/>
      <c r="I53" s="190"/>
      <c r="J53" s="2"/>
      <c r="K53" s="190"/>
      <c r="L53" s="267"/>
      <c r="M53" s="267"/>
      <c r="N53" s="767"/>
      <c r="O53" s="767"/>
      <c r="P53" s="765"/>
      <c r="Q53" s="162"/>
      <c r="R53" s="765"/>
      <c r="S53" s="765"/>
      <c r="T53" s="765"/>
      <c r="U53" s="765"/>
      <c r="V53" s="232"/>
      <c r="W53" s="232"/>
      <c r="X53" s="2"/>
      <c r="Y53" s="768"/>
      <c r="Z53" s="768"/>
      <c r="AA53" s="190"/>
      <c r="AB53" s="234"/>
      <c r="AC53" s="234"/>
      <c r="AD53" s="268"/>
    </row>
    <row r="54" spans="1:30">
      <c r="A54" s="739"/>
      <c r="B54" s="316"/>
      <c r="C54" s="763"/>
      <c r="D54" s="750"/>
      <c r="E54" s="267"/>
      <c r="F54" s="157"/>
      <c r="G54" s="157"/>
      <c r="H54" s="2"/>
      <c r="I54" s="190"/>
      <c r="J54" s="2"/>
      <c r="K54" s="157"/>
      <c r="L54" s="267"/>
      <c r="M54" s="267"/>
      <c r="N54" s="767"/>
      <c r="O54" s="767"/>
      <c r="P54" s="765"/>
      <c r="Q54" s="162"/>
      <c r="R54" s="765"/>
      <c r="S54" s="765"/>
      <c r="T54" s="765"/>
      <c r="U54" s="765"/>
      <c r="V54" s="2"/>
      <c r="W54" s="2"/>
      <c r="X54" s="2"/>
      <c r="Y54" s="768"/>
      <c r="Z54" s="768"/>
      <c r="AA54" s="190"/>
      <c r="AB54" s="269"/>
      <c r="AC54" s="269"/>
      <c r="AD54" s="268"/>
    </row>
    <row r="55" spans="1:30">
      <c r="A55" s="1531" t="s">
        <v>176</v>
      </c>
      <c r="B55" s="1532"/>
      <c r="C55" s="1532"/>
      <c r="D55" s="1532"/>
      <c r="E55" s="1532"/>
      <c r="F55" s="1532"/>
      <c r="G55" s="1532"/>
      <c r="H55" s="1532"/>
      <c r="I55" s="1532"/>
      <c r="J55" s="1532"/>
      <c r="K55" s="1532"/>
      <c r="L55" s="1532"/>
      <c r="M55" s="1533"/>
      <c r="N55" s="176"/>
      <c r="O55" s="176"/>
      <c r="P55" s="872">
        <f t="shared" ref="P55:U55" si="4">SUM(P49:P54)</f>
        <v>128000</v>
      </c>
      <c r="Q55" s="872">
        <f t="shared" si="4"/>
        <v>5000</v>
      </c>
      <c r="R55" s="872">
        <f t="shared" si="4"/>
        <v>0</v>
      </c>
      <c r="S55" s="872">
        <f t="shared" si="4"/>
        <v>0</v>
      </c>
      <c r="T55" s="872">
        <f t="shared" si="4"/>
        <v>0</v>
      </c>
      <c r="U55" s="872">
        <f t="shared" si="4"/>
        <v>15000</v>
      </c>
      <c r="V55" s="270"/>
      <c r="W55" s="270"/>
      <c r="X55" s="270"/>
      <c r="Y55" s="188">
        <f>SUM(Y49:Y54)</f>
        <v>148000</v>
      </c>
      <c r="Z55" s="188">
        <f>SUM(Z49:Z54)</f>
        <v>0</v>
      </c>
      <c r="AA55" s="271">
        <f>Z55/Y55</f>
        <v>0</v>
      </c>
      <c r="AB55" s="269"/>
      <c r="AC55" s="269"/>
      <c r="AD55" s="271"/>
    </row>
    <row r="56" spans="1:30">
      <c r="A56" s="1238"/>
      <c r="B56" s="1239"/>
      <c r="C56" s="1239"/>
      <c r="D56" s="1239"/>
      <c r="E56" s="1239"/>
      <c r="F56" s="1239"/>
      <c r="G56" s="1239"/>
      <c r="H56" s="1239"/>
      <c r="I56" s="1239"/>
      <c r="J56" s="1239"/>
      <c r="K56" s="1239"/>
      <c r="L56" s="1239"/>
      <c r="M56" s="1240"/>
      <c r="N56" s="169"/>
      <c r="O56" s="169"/>
      <c r="P56" s="873">
        <f t="shared" ref="P56:U56" si="5">P55+P43</f>
        <v>188000</v>
      </c>
      <c r="Q56" s="873">
        <f t="shared" si="5"/>
        <v>5000</v>
      </c>
      <c r="R56" s="873">
        <f t="shared" si="5"/>
        <v>0</v>
      </c>
      <c r="S56" s="873">
        <f t="shared" si="5"/>
        <v>0</v>
      </c>
      <c r="T56" s="873">
        <f t="shared" si="5"/>
        <v>0</v>
      </c>
      <c r="U56" s="873">
        <f t="shared" si="5"/>
        <v>15000</v>
      </c>
      <c r="V56" s="41"/>
      <c r="W56" s="41"/>
      <c r="X56" s="41"/>
      <c r="Y56" s="50">
        <f>Y55+Y43</f>
        <v>255404.196</v>
      </c>
      <c r="Z56" s="50">
        <f>Z55+Z43</f>
        <v>0</v>
      </c>
      <c r="AA56" s="271">
        <f>Z56/Y56</f>
        <v>0</v>
      </c>
      <c r="AB56" s="266"/>
      <c r="AC56" s="266"/>
      <c r="AD56" s="266"/>
    </row>
    <row r="57" spans="1:30">
      <c r="A57" s="35"/>
      <c r="B57" s="35"/>
      <c r="C57" s="35"/>
      <c r="D57" s="35"/>
      <c r="E57" s="35"/>
      <c r="F57" s="35"/>
      <c r="G57" s="35"/>
      <c r="H57" s="35"/>
      <c r="I57" s="35"/>
      <c r="J57" s="35"/>
      <c r="K57" s="35"/>
      <c r="L57" s="35"/>
      <c r="M57" s="35"/>
      <c r="N57" s="35"/>
      <c r="O57" s="35"/>
      <c r="P57" s="85"/>
      <c r="Q57" s="85"/>
      <c r="R57" s="85"/>
      <c r="S57" s="85"/>
      <c r="T57" s="85"/>
      <c r="U57" s="85"/>
      <c r="V57" s="42"/>
      <c r="W57" s="42"/>
      <c r="X57" s="42"/>
      <c r="Y57" s="85"/>
      <c r="Z57" s="85"/>
      <c r="AA57" s="870"/>
      <c r="AB57" s="261"/>
      <c r="AC57" s="261"/>
      <c r="AD57" s="261"/>
    </row>
    <row r="58" spans="1:30">
      <c r="A58" s="35"/>
      <c r="B58" s="35"/>
      <c r="C58" s="35"/>
      <c r="D58" s="35"/>
      <c r="E58" s="35"/>
      <c r="F58" s="35"/>
      <c r="G58" s="35"/>
      <c r="H58" s="35"/>
      <c r="I58" s="35"/>
      <c r="J58" s="35"/>
      <c r="K58" s="35"/>
      <c r="L58" s="35"/>
      <c r="M58" s="35"/>
      <c r="N58" s="35"/>
      <c r="O58" s="35"/>
      <c r="P58" s="85"/>
      <c r="Q58" s="85"/>
      <c r="R58" s="85"/>
      <c r="S58" s="85"/>
      <c r="T58" s="85"/>
      <c r="U58" s="85"/>
      <c r="V58" s="42"/>
      <c r="W58" s="42"/>
      <c r="X58" s="42"/>
      <c r="Y58" s="85"/>
      <c r="Z58" s="85"/>
      <c r="AA58" s="870"/>
      <c r="AB58" s="261"/>
      <c r="AC58" s="261"/>
      <c r="AD58" s="261"/>
    </row>
    <row r="59" spans="1:30" ht="26.25" customHeight="1">
      <c r="A59" s="1125" t="s">
        <v>654</v>
      </c>
      <c r="B59" s="1125"/>
      <c r="C59" s="1125"/>
      <c r="D59" s="1125"/>
      <c r="E59" s="1125"/>
      <c r="F59" s="1125"/>
      <c r="G59" s="1125"/>
      <c r="H59" s="1125"/>
      <c r="I59" s="1125"/>
      <c r="J59" s="1125"/>
      <c r="K59" s="35"/>
      <c r="L59" s="35"/>
      <c r="M59" s="35"/>
      <c r="N59" s="35"/>
      <c r="O59" s="35"/>
      <c r="P59" s="85"/>
      <c r="Q59" s="85"/>
      <c r="R59" s="85"/>
      <c r="S59" s="85"/>
      <c r="T59" s="85"/>
      <c r="U59" s="85"/>
      <c r="V59" s="42"/>
      <c r="W59" s="42"/>
      <c r="X59" s="42"/>
      <c r="Y59" s="85"/>
      <c r="Z59" s="85"/>
      <c r="AA59" s="870"/>
      <c r="AB59" s="261"/>
      <c r="AC59" s="261"/>
      <c r="AD59" s="261"/>
    </row>
    <row r="60" spans="1:30">
      <c r="A60" s="35"/>
      <c r="B60" s="35"/>
      <c r="C60" s="35"/>
      <c r="D60" s="35"/>
      <c r="E60" s="35"/>
      <c r="F60" s="35"/>
      <c r="G60" s="35"/>
      <c r="H60" s="35"/>
      <c r="I60" s="35"/>
      <c r="J60" s="35"/>
      <c r="K60" s="35"/>
      <c r="L60" s="35"/>
      <c r="M60" s="35"/>
      <c r="N60" s="35"/>
      <c r="O60" s="35"/>
      <c r="P60" s="85"/>
      <c r="Q60" s="85"/>
      <c r="R60" s="85"/>
      <c r="S60" s="85"/>
      <c r="T60" s="85"/>
      <c r="U60" s="85"/>
      <c r="V60" s="42"/>
      <c r="W60" s="42"/>
      <c r="X60" s="42"/>
      <c r="Y60" s="85"/>
      <c r="Z60" s="85"/>
      <c r="AA60" s="870"/>
      <c r="AB60" s="261"/>
      <c r="AC60" s="261"/>
      <c r="AD60" s="261"/>
    </row>
    <row r="61" spans="1:30">
      <c r="A61" s="1399" t="s">
        <v>1</v>
      </c>
      <c r="B61" s="1399" t="s">
        <v>26</v>
      </c>
      <c r="C61" s="1402" t="s">
        <v>2</v>
      </c>
      <c r="D61" s="709"/>
      <c r="E61" s="1399" t="s">
        <v>3</v>
      </c>
      <c r="F61" s="1399"/>
      <c r="G61" s="1399"/>
      <c r="H61" s="1399" t="s">
        <v>4</v>
      </c>
      <c r="I61" s="1399" t="s">
        <v>2</v>
      </c>
      <c r="J61" s="1399" t="s">
        <v>5</v>
      </c>
      <c r="K61" s="1399" t="s">
        <v>6</v>
      </c>
      <c r="L61" s="1399"/>
      <c r="M61" s="1399"/>
      <c r="N61" s="1406" t="s">
        <v>106</v>
      </c>
      <c r="O61" s="1407"/>
      <c r="P61" s="1520" t="s">
        <v>7</v>
      </c>
      <c r="Q61" s="1520"/>
      <c r="R61" s="1520"/>
      <c r="S61" s="1520"/>
      <c r="T61" s="1520"/>
      <c r="U61" s="1520"/>
      <c r="V61" s="1399" t="s">
        <v>13</v>
      </c>
      <c r="W61" s="1401" t="s">
        <v>72</v>
      </c>
      <c r="X61" s="1399" t="s">
        <v>9</v>
      </c>
      <c r="Y61" s="1404" t="s">
        <v>10</v>
      </c>
      <c r="Z61" s="1404"/>
      <c r="AA61" s="1404"/>
      <c r="AB61" s="1404" t="s">
        <v>11</v>
      </c>
      <c r="AC61" s="1404"/>
      <c r="AD61" s="1404"/>
    </row>
    <row r="62" spans="1:30" ht="48.75" customHeight="1">
      <c r="A62" s="1401"/>
      <c r="B62" s="1401"/>
      <c r="C62" s="1403"/>
      <c r="D62" s="710" t="s">
        <v>12</v>
      </c>
      <c r="E62" s="710" t="s">
        <v>13</v>
      </c>
      <c r="F62" s="710" t="s">
        <v>549</v>
      </c>
      <c r="G62" s="710" t="s">
        <v>529</v>
      </c>
      <c r="H62" s="1401"/>
      <c r="I62" s="1401"/>
      <c r="J62" s="1401"/>
      <c r="K62" s="710" t="s">
        <v>13</v>
      </c>
      <c r="L62" s="710" t="s">
        <v>549</v>
      </c>
      <c r="M62" s="710" t="s">
        <v>529</v>
      </c>
      <c r="N62" s="709" t="s">
        <v>164</v>
      </c>
      <c r="O62" s="709" t="s">
        <v>178</v>
      </c>
      <c r="P62" s="733" t="s">
        <v>14</v>
      </c>
      <c r="Q62" s="733" t="s">
        <v>15</v>
      </c>
      <c r="R62" s="733" t="s">
        <v>16</v>
      </c>
      <c r="S62" s="733" t="s">
        <v>17</v>
      </c>
      <c r="T62" s="712" t="s">
        <v>23</v>
      </c>
      <c r="U62" s="733" t="s">
        <v>18</v>
      </c>
      <c r="V62" s="1399"/>
      <c r="W62" s="1430"/>
      <c r="X62" s="1401"/>
      <c r="Y62" s="248" t="s">
        <v>19</v>
      </c>
      <c r="Z62" s="244" t="s">
        <v>20</v>
      </c>
      <c r="AA62" s="711" t="s">
        <v>21</v>
      </c>
      <c r="AB62" s="711" t="s">
        <v>22</v>
      </c>
      <c r="AC62" s="711" t="s">
        <v>20</v>
      </c>
      <c r="AD62" s="711" t="s">
        <v>21</v>
      </c>
    </row>
    <row r="63" spans="1:30">
      <c r="A63" s="252"/>
      <c r="B63" s="252"/>
      <c r="C63" s="763"/>
      <c r="D63" s="252"/>
      <c r="E63" s="252"/>
      <c r="F63" s="252"/>
      <c r="G63" s="252"/>
      <c r="H63" s="232"/>
      <c r="I63" s="764"/>
      <c r="J63" s="232"/>
      <c r="K63" s="232"/>
      <c r="L63" s="232"/>
      <c r="M63" s="232"/>
      <c r="N63" s="232"/>
      <c r="O63" s="232"/>
      <c r="P63" s="618"/>
      <c r="Q63" s="618"/>
      <c r="R63" s="618"/>
      <c r="S63" s="618"/>
      <c r="T63" s="618"/>
      <c r="U63" s="765"/>
      <c r="V63" s="232"/>
      <c r="W63" s="232"/>
      <c r="X63" s="252"/>
      <c r="Y63" s="766"/>
      <c r="Z63" s="766"/>
      <c r="AA63" s="234"/>
      <c r="AB63" s="234"/>
      <c r="AC63" s="234"/>
      <c r="AD63" s="234"/>
    </row>
    <row r="64" spans="1:30" ht="24">
      <c r="A64" s="762" t="s">
        <v>556</v>
      </c>
      <c r="B64" s="1148" t="s">
        <v>655</v>
      </c>
      <c r="C64" s="1488"/>
      <c r="D64" s="1418" t="s">
        <v>656</v>
      </c>
      <c r="E64" s="1420" t="s">
        <v>657</v>
      </c>
      <c r="F64" s="1422">
        <v>0</v>
      </c>
      <c r="G64" s="1422">
        <v>10</v>
      </c>
      <c r="H64" s="1342" t="s">
        <v>585</v>
      </c>
      <c r="I64" s="1516"/>
      <c r="J64" s="1418" t="s">
        <v>658</v>
      </c>
      <c r="K64" s="1420" t="s">
        <v>659</v>
      </c>
      <c r="L64" s="1342">
        <v>0</v>
      </c>
      <c r="M64" s="1342">
        <v>50</v>
      </c>
      <c r="N64" s="1342" t="s">
        <v>660</v>
      </c>
      <c r="O64" s="1342">
        <v>500</v>
      </c>
      <c r="P64" s="1413">
        <v>10000</v>
      </c>
      <c r="Q64" s="1413">
        <v>10000</v>
      </c>
      <c r="R64" s="1413"/>
      <c r="S64" s="1413"/>
      <c r="T64" s="1413">
        <v>50000</v>
      </c>
      <c r="U64" s="1413">
        <v>70000</v>
      </c>
      <c r="V64" s="871" t="s">
        <v>568</v>
      </c>
      <c r="W64" s="694">
        <v>12000338</v>
      </c>
      <c r="X64" s="1342" t="s">
        <v>661</v>
      </c>
      <c r="Y64" s="49"/>
      <c r="Z64" s="49"/>
      <c r="AA64" s="698"/>
      <c r="AB64" s="698"/>
      <c r="AC64" s="698"/>
      <c r="AD64" s="234"/>
    </row>
    <row r="65" spans="1:32" ht="48">
      <c r="A65" s="762"/>
      <c r="B65" s="1415"/>
      <c r="C65" s="1489"/>
      <c r="D65" s="1419"/>
      <c r="E65" s="1421"/>
      <c r="F65" s="1423"/>
      <c r="G65" s="1423"/>
      <c r="H65" s="1343"/>
      <c r="I65" s="1517"/>
      <c r="J65" s="1419"/>
      <c r="K65" s="1421"/>
      <c r="L65" s="1343"/>
      <c r="M65" s="1343"/>
      <c r="N65" s="1343"/>
      <c r="O65" s="1343"/>
      <c r="P65" s="1414"/>
      <c r="Q65" s="1414"/>
      <c r="R65" s="1414"/>
      <c r="S65" s="1414"/>
      <c r="T65" s="1414"/>
      <c r="U65" s="1414"/>
      <c r="V65" s="2" t="s">
        <v>161</v>
      </c>
      <c r="W65" s="572">
        <v>71987749</v>
      </c>
      <c r="X65" s="1343"/>
      <c r="Y65" s="732">
        <f>SUM(P64:U65)</f>
        <v>140000</v>
      </c>
      <c r="Z65" s="732">
        <v>0</v>
      </c>
      <c r="AA65" s="271">
        <f>Z65/Y65</f>
        <v>0</v>
      </c>
      <c r="AB65" s="269">
        <v>4</v>
      </c>
      <c r="AC65" s="269">
        <v>0</v>
      </c>
      <c r="AD65" s="268"/>
    </row>
    <row r="66" spans="1:32" ht="48">
      <c r="A66" s="762" t="s">
        <v>556</v>
      </c>
      <c r="B66" s="1148" t="s">
        <v>662</v>
      </c>
      <c r="C66" s="1488"/>
      <c r="D66" s="1418" t="s">
        <v>663</v>
      </c>
      <c r="E66" s="1420" t="s">
        <v>664</v>
      </c>
      <c r="F66" s="1422">
        <v>96.7</v>
      </c>
      <c r="G66" s="1422">
        <v>250</v>
      </c>
      <c r="H66" s="1418" t="s">
        <v>665</v>
      </c>
      <c r="I66" s="1516"/>
      <c r="J66" s="1418" t="s">
        <v>666</v>
      </c>
      <c r="K66" s="1420" t="s">
        <v>667</v>
      </c>
      <c r="L66" s="1342" t="s">
        <v>668</v>
      </c>
      <c r="M66" s="1342">
        <v>250</v>
      </c>
      <c r="N66" s="1342" t="s">
        <v>660</v>
      </c>
      <c r="O66" s="1342">
        <v>400</v>
      </c>
      <c r="P66" s="1413">
        <v>10000</v>
      </c>
      <c r="Q66" s="1413">
        <v>25000</v>
      </c>
      <c r="R66" s="1413"/>
      <c r="S66" s="1413"/>
      <c r="T66" s="1413">
        <v>85500</v>
      </c>
      <c r="U66" s="1413">
        <v>164500</v>
      </c>
      <c r="V66" s="2" t="s">
        <v>161</v>
      </c>
      <c r="W66" s="572">
        <v>71987750</v>
      </c>
      <c r="X66" s="1255">
        <f>SUM(P66:U67)</f>
        <v>285000</v>
      </c>
      <c r="Y66" s="1512">
        <f>SUM(P67:U67)</f>
        <v>0</v>
      </c>
      <c r="Z66" s="1512"/>
      <c r="AA66" s="1410" t="e">
        <f>Z67/Y66</f>
        <v>#DIV/0!</v>
      </c>
      <c r="AB66" s="1439">
        <v>1</v>
      </c>
      <c r="AC66" s="1439">
        <v>1</v>
      </c>
      <c r="AD66" s="268"/>
    </row>
    <row r="67" spans="1:32" ht="24">
      <c r="A67" s="762"/>
      <c r="B67" s="1415"/>
      <c r="C67" s="1489"/>
      <c r="D67" s="1419"/>
      <c r="E67" s="1421"/>
      <c r="F67" s="1423"/>
      <c r="G67" s="1423"/>
      <c r="H67" s="1419"/>
      <c r="I67" s="1517"/>
      <c r="J67" s="1419"/>
      <c r="K67" s="1421"/>
      <c r="L67" s="1343"/>
      <c r="M67" s="1343"/>
      <c r="N67" s="1343"/>
      <c r="O67" s="1343"/>
      <c r="P67" s="1414"/>
      <c r="Q67" s="1414"/>
      <c r="R67" s="1414"/>
      <c r="S67" s="1414"/>
      <c r="T67" s="1414"/>
      <c r="U67" s="1414"/>
      <c r="V67" s="871" t="s">
        <v>568</v>
      </c>
      <c r="W67" s="694">
        <v>1200338</v>
      </c>
      <c r="X67" s="1343"/>
      <c r="Y67" s="1513"/>
      <c r="Z67" s="1513"/>
      <c r="AA67" s="1411"/>
      <c r="AB67" s="1440"/>
      <c r="AC67" s="1440"/>
      <c r="AD67" s="268"/>
    </row>
    <row r="68" spans="1:32">
      <c r="A68" s="739"/>
      <c r="B68" s="316"/>
      <c r="C68" s="763"/>
      <c r="D68" s="750"/>
      <c r="E68" s="267"/>
      <c r="F68" s="157"/>
      <c r="G68" s="157"/>
      <c r="H68" s="2"/>
      <c r="I68" s="190"/>
      <c r="J68" s="2"/>
      <c r="K68" s="157"/>
      <c r="L68" s="267"/>
      <c r="M68" s="267"/>
      <c r="N68" s="767"/>
      <c r="O68" s="767"/>
      <c r="P68" s="765"/>
      <c r="Q68" s="162"/>
      <c r="R68" s="765"/>
      <c r="S68" s="765"/>
      <c r="T68" s="765"/>
      <c r="U68" s="765"/>
      <c r="V68" s="232"/>
      <c r="W68" s="232"/>
      <c r="X68" s="2"/>
      <c r="Y68" s="768"/>
      <c r="Z68" s="768"/>
      <c r="AA68" s="190"/>
      <c r="AB68" s="234"/>
      <c r="AC68" s="234"/>
      <c r="AD68" s="268"/>
    </row>
    <row r="69" spans="1:32">
      <c r="A69" s="739"/>
      <c r="B69" s="316"/>
      <c r="C69" s="763"/>
      <c r="D69" s="750"/>
      <c r="E69" s="267"/>
      <c r="F69" s="157"/>
      <c r="G69" s="157"/>
      <c r="H69" s="2"/>
      <c r="I69" s="190"/>
      <c r="J69" s="2"/>
      <c r="K69" s="157"/>
      <c r="L69" s="267"/>
      <c r="M69" s="267"/>
      <c r="N69" s="767"/>
      <c r="O69" s="767"/>
      <c r="P69" s="765"/>
      <c r="Q69" s="162"/>
      <c r="R69" s="765"/>
      <c r="S69" s="765"/>
      <c r="T69" s="765"/>
      <c r="U69" s="765"/>
      <c r="V69" s="2"/>
      <c r="W69" s="2"/>
      <c r="X69" s="2"/>
      <c r="Y69" s="768"/>
      <c r="Z69" s="768"/>
      <c r="AA69" s="190"/>
      <c r="AB69" s="269"/>
      <c r="AC69" s="269"/>
      <c r="AD69" s="268"/>
    </row>
    <row r="70" spans="1:32">
      <c r="A70" s="1531" t="s">
        <v>176</v>
      </c>
      <c r="B70" s="1532"/>
      <c r="C70" s="1532"/>
      <c r="D70" s="1532"/>
      <c r="E70" s="1532"/>
      <c r="F70" s="1532"/>
      <c r="G70" s="1532"/>
      <c r="H70" s="1532"/>
      <c r="I70" s="1532"/>
      <c r="J70" s="1532"/>
      <c r="K70" s="1532"/>
      <c r="L70" s="1532"/>
      <c r="M70" s="1533"/>
      <c r="N70" s="679"/>
      <c r="O70" s="679"/>
      <c r="P70" s="872">
        <f>SUM(P63:P69)</f>
        <v>20000</v>
      </c>
      <c r="Q70" s="872">
        <f t="shared" ref="Q70:U70" si="6">SUM(Q63:Q69)</f>
        <v>35000</v>
      </c>
      <c r="R70" s="872">
        <f t="shared" si="6"/>
        <v>0</v>
      </c>
      <c r="S70" s="872">
        <f t="shared" si="6"/>
        <v>0</v>
      </c>
      <c r="T70" s="872">
        <f t="shared" si="6"/>
        <v>135500</v>
      </c>
      <c r="U70" s="872">
        <f t="shared" si="6"/>
        <v>234500</v>
      </c>
      <c r="V70" s="270"/>
      <c r="W70" s="270"/>
      <c r="X70" s="270"/>
      <c r="Y70" s="188">
        <f t="shared" ref="Y70:Z70" si="7">SUM(Y63:Y69)</f>
        <v>140000</v>
      </c>
      <c r="Z70" s="188">
        <f t="shared" si="7"/>
        <v>0</v>
      </c>
      <c r="AA70" s="271">
        <f>Z70/Y70</f>
        <v>0</v>
      </c>
      <c r="AB70" s="269"/>
      <c r="AC70" s="269"/>
      <c r="AD70" s="271"/>
    </row>
    <row r="71" spans="1:32">
      <c r="A71" s="1238" t="s">
        <v>177</v>
      </c>
      <c r="B71" s="1239"/>
      <c r="C71" s="1239"/>
      <c r="D71" s="1239"/>
      <c r="E71" s="1239"/>
      <c r="F71" s="1239"/>
      <c r="G71" s="1239"/>
      <c r="H71" s="1239"/>
      <c r="I71" s="1239"/>
      <c r="J71" s="1239"/>
      <c r="K71" s="1239"/>
      <c r="L71" s="1239"/>
      <c r="M71" s="1240"/>
      <c r="N71" s="689"/>
      <c r="O71" s="689"/>
      <c r="P71" s="874">
        <f>P70+P57</f>
        <v>20000</v>
      </c>
      <c r="Q71" s="874">
        <f t="shared" ref="Q71:U71" si="8">Q70+Q57</f>
        <v>35000</v>
      </c>
      <c r="R71" s="874">
        <f t="shared" si="8"/>
        <v>0</v>
      </c>
      <c r="S71" s="874">
        <f t="shared" si="8"/>
        <v>0</v>
      </c>
      <c r="T71" s="874">
        <f t="shared" si="8"/>
        <v>135500</v>
      </c>
      <c r="U71" s="874">
        <f t="shared" si="8"/>
        <v>234500</v>
      </c>
      <c r="V71" s="41"/>
      <c r="W71" s="41"/>
      <c r="X71" s="41"/>
      <c r="Y71" s="50">
        <f t="shared" ref="Y71:Z71" si="9">Y70+Y57</f>
        <v>140000</v>
      </c>
      <c r="Z71" s="50">
        <f t="shared" si="9"/>
        <v>0</v>
      </c>
      <c r="AA71" s="271">
        <f>Z71/Y71</f>
        <v>0</v>
      </c>
      <c r="AB71" s="266"/>
      <c r="AC71" s="266"/>
      <c r="AD71" s="266"/>
    </row>
    <row r="72" spans="1:32">
      <c r="A72" s="35"/>
      <c r="B72" s="35"/>
      <c r="C72" s="35"/>
      <c r="D72" s="35"/>
      <c r="E72" s="35"/>
      <c r="F72" s="35"/>
      <c r="G72" s="35"/>
      <c r="H72" s="35"/>
      <c r="I72" s="35"/>
      <c r="J72" s="35"/>
      <c r="K72" s="35"/>
      <c r="L72" s="35"/>
      <c r="M72" s="35"/>
      <c r="N72" s="35"/>
      <c r="O72" s="35"/>
      <c r="P72" s="85"/>
      <c r="Q72" s="85"/>
      <c r="R72" s="85"/>
      <c r="S72" s="85"/>
      <c r="T72" s="85"/>
      <c r="U72" s="85"/>
      <c r="V72" s="42"/>
      <c r="W72" s="42"/>
      <c r="X72" s="42"/>
      <c r="Y72" s="85"/>
      <c r="Z72" s="85"/>
      <c r="AA72" s="870"/>
      <c r="AB72" s="261"/>
      <c r="AC72" s="261"/>
      <c r="AD72" s="261"/>
    </row>
    <row r="73" spans="1:32">
      <c r="A73" s="35"/>
      <c r="B73" s="35"/>
      <c r="C73" s="35"/>
      <c r="D73" s="35"/>
      <c r="E73" s="35"/>
      <c r="F73" s="35"/>
      <c r="G73" s="35"/>
      <c r="H73" s="35"/>
      <c r="I73" s="35"/>
      <c r="J73" s="35"/>
      <c r="K73" s="35"/>
      <c r="L73" s="35"/>
      <c r="M73" s="35"/>
      <c r="N73" s="35"/>
      <c r="O73" s="35"/>
      <c r="P73" s="85"/>
      <c r="Q73" s="85"/>
      <c r="R73" s="85"/>
      <c r="S73" s="85"/>
      <c r="T73" s="85"/>
      <c r="U73" s="85"/>
      <c r="V73" s="42"/>
      <c r="W73" s="42"/>
      <c r="X73" s="42"/>
      <c r="Y73" s="85"/>
      <c r="Z73" s="85"/>
      <c r="AA73" s="870"/>
      <c r="AB73" s="261"/>
      <c r="AC73" s="261"/>
      <c r="AD73" s="261"/>
    </row>
    <row r="74" spans="1:32">
      <c r="A74" s="28"/>
      <c r="B74" s="28"/>
      <c r="C74" s="28"/>
      <c r="D74" s="28"/>
      <c r="E74" s="28"/>
      <c r="F74" s="28"/>
      <c r="G74" s="28"/>
      <c r="H74" s="28"/>
      <c r="I74" s="28"/>
      <c r="J74" s="28"/>
      <c r="K74" s="28"/>
      <c r="L74" s="28"/>
      <c r="M74" s="28"/>
      <c r="N74" s="28"/>
      <c r="O74" s="28"/>
      <c r="P74" s="85"/>
      <c r="Q74" s="85"/>
      <c r="R74" s="85"/>
      <c r="S74" s="85"/>
      <c r="T74" s="85"/>
      <c r="U74" s="85"/>
      <c r="V74" s="85"/>
      <c r="W74" s="85"/>
      <c r="X74" s="85"/>
      <c r="Y74" s="85"/>
      <c r="Z74" s="85"/>
      <c r="AA74" s="23"/>
      <c r="AB74" s="23"/>
      <c r="AC74" s="23"/>
      <c r="AD74" s="23"/>
    </row>
    <row r="75" spans="1:32">
      <c r="A75" s="1125" t="s">
        <v>179</v>
      </c>
      <c r="B75" s="1125"/>
      <c r="C75" s="1125"/>
      <c r="D75" s="1125"/>
      <c r="E75" s="1125"/>
      <c r="F75" s="1125"/>
      <c r="G75" s="1125"/>
      <c r="H75" s="1125"/>
      <c r="I75" s="286"/>
      <c r="J75" s="272"/>
      <c r="K75" s="272"/>
      <c r="L75" s="27"/>
      <c r="M75" s="35"/>
      <c r="N75" s="257"/>
      <c r="O75" s="257"/>
      <c r="P75" s="257"/>
      <c r="Q75" s="257"/>
      <c r="R75" s="257"/>
      <c r="S75" s="257"/>
      <c r="T75" s="288"/>
      <c r="U75" s="288"/>
      <c r="V75" s="288"/>
      <c r="W75" s="288"/>
      <c r="X75" s="288"/>
      <c r="Y75" s="288"/>
      <c r="Z75" s="54"/>
      <c r="AA75" s="35"/>
      <c r="AB75" s="35"/>
      <c r="AC75" s="289"/>
    </row>
    <row r="76" spans="1:32">
      <c r="A76" s="1125" t="s">
        <v>180</v>
      </c>
      <c r="B76" s="1125"/>
      <c r="C76" s="1125"/>
      <c r="D76" s="1125"/>
      <c r="E76" s="1125"/>
      <c r="F76" s="1125"/>
      <c r="G76" s="1125"/>
      <c r="H76" s="1125"/>
      <c r="I76" s="1125"/>
      <c r="J76" s="1125"/>
      <c r="K76" s="170"/>
      <c r="L76" s="170"/>
      <c r="M76" s="174"/>
      <c r="N76" s="94"/>
      <c r="O76" s="94"/>
      <c r="P76" s="94"/>
      <c r="Q76" s="94"/>
      <c r="R76" s="94"/>
      <c r="S76" s="94"/>
      <c r="T76" s="91"/>
      <c r="U76" s="52"/>
      <c r="V76" s="52"/>
      <c r="W76" s="52"/>
      <c r="X76" s="52"/>
      <c r="AC76" s="32"/>
    </row>
    <row r="77" spans="1:32">
      <c r="A77" s="114"/>
      <c r="B77" s="115"/>
      <c r="C77" s="115"/>
      <c r="D77" s="115"/>
      <c r="E77" s="115"/>
      <c r="F77" s="115"/>
      <c r="G77" s="115"/>
      <c r="H77" s="115"/>
      <c r="I77" s="115"/>
      <c r="J77" s="115"/>
      <c r="K77" s="115"/>
      <c r="L77" s="115"/>
      <c r="M77" s="115"/>
      <c r="P77" s="238"/>
      <c r="Q77" s="238"/>
      <c r="R77" s="238"/>
      <c r="S77" s="238"/>
      <c r="T77" s="238"/>
      <c r="U77" s="238"/>
      <c r="V77" s="116"/>
      <c r="W77" s="116"/>
      <c r="X77" s="178"/>
      <c r="Y77" s="614" t="s">
        <v>0</v>
      </c>
      <c r="Z77" s="615"/>
      <c r="AA77" s="291"/>
      <c r="AB77" s="1522"/>
      <c r="AC77" s="1523"/>
      <c r="AD77" s="1524"/>
    </row>
    <row r="78" spans="1:32" s="430" customFormat="1" ht="24">
      <c r="A78" s="1106" t="s">
        <v>1</v>
      </c>
      <c r="B78" s="1106" t="s">
        <v>32</v>
      </c>
      <c r="C78" s="1120" t="s">
        <v>33</v>
      </c>
      <c r="D78" s="175"/>
      <c r="E78" s="1108" t="s">
        <v>3</v>
      </c>
      <c r="F78" s="1109"/>
      <c r="G78" s="1110"/>
      <c r="H78" s="1106" t="s">
        <v>4</v>
      </c>
      <c r="I78" s="1106" t="s">
        <v>2</v>
      </c>
      <c r="J78" s="1106" t="s">
        <v>5</v>
      </c>
      <c r="K78" s="1108" t="s">
        <v>6</v>
      </c>
      <c r="L78" s="1109"/>
      <c r="M78" s="1110"/>
      <c r="N78" s="1103" t="s">
        <v>68</v>
      </c>
      <c r="O78" s="1105"/>
      <c r="P78" s="292" t="s">
        <v>7</v>
      </c>
      <c r="Q78" s="238"/>
      <c r="R78" s="238"/>
      <c r="S78" s="238"/>
      <c r="T78" s="238"/>
      <c r="U78" s="293"/>
      <c r="V78" s="1270" t="s">
        <v>8</v>
      </c>
      <c r="W78" s="1270"/>
      <c r="X78" s="1106" t="s">
        <v>9</v>
      </c>
      <c r="Y78" s="1406" t="s">
        <v>10</v>
      </c>
      <c r="Z78" s="1429"/>
      <c r="AA78" s="1429"/>
      <c r="AB78" s="1399" t="s">
        <v>11</v>
      </c>
      <c r="AC78" s="1399"/>
      <c r="AD78" s="1399"/>
    </row>
    <row r="79" spans="1:32" s="430" customFormat="1" ht="59.25" customHeight="1">
      <c r="A79" s="1107"/>
      <c r="B79" s="1107"/>
      <c r="C79" s="1121"/>
      <c r="D79" s="175" t="s">
        <v>12</v>
      </c>
      <c r="E79" s="175" t="s">
        <v>13</v>
      </c>
      <c r="F79" s="653" t="s">
        <v>528</v>
      </c>
      <c r="G79" s="653" t="s">
        <v>529</v>
      </c>
      <c r="H79" s="1107"/>
      <c r="I79" s="1107"/>
      <c r="J79" s="1107"/>
      <c r="K79" s="175" t="s">
        <v>13</v>
      </c>
      <c r="L79" s="653" t="s">
        <v>528</v>
      </c>
      <c r="M79" s="653" t="s">
        <v>529</v>
      </c>
      <c r="N79" s="167" t="s">
        <v>132</v>
      </c>
      <c r="O79" s="167" t="s">
        <v>178</v>
      </c>
      <c r="P79" s="589" t="s">
        <v>14</v>
      </c>
      <c r="Q79" s="589" t="s">
        <v>15</v>
      </c>
      <c r="R79" s="589" t="s">
        <v>16</v>
      </c>
      <c r="S79" s="589" t="s">
        <v>17</v>
      </c>
      <c r="T79" s="589" t="s">
        <v>23</v>
      </c>
      <c r="U79" s="589" t="s">
        <v>18</v>
      </c>
      <c r="V79" s="253" t="s">
        <v>13</v>
      </c>
      <c r="W79" s="253" t="s">
        <v>72</v>
      </c>
      <c r="X79" s="1107"/>
      <c r="Y79" s="592" t="s">
        <v>19</v>
      </c>
      <c r="Z79" s="592" t="s">
        <v>20</v>
      </c>
      <c r="AA79" s="294" t="s">
        <v>21</v>
      </c>
      <c r="AB79" s="229" t="s">
        <v>34</v>
      </c>
      <c r="AC79" s="229" t="s">
        <v>20</v>
      </c>
      <c r="AD79" s="295" t="s">
        <v>21</v>
      </c>
    </row>
    <row r="80" spans="1:32" s="430" customFormat="1" ht="84">
      <c r="A80" s="761" t="s">
        <v>686</v>
      </c>
      <c r="B80" s="713" t="s">
        <v>687</v>
      </c>
      <c r="C80" s="60">
        <v>0</v>
      </c>
      <c r="D80" s="713" t="s">
        <v>687</v>
      </c>
      <c r="E80" s="713" t="s">
        <v>688</v>
      </c>
      <c r="F80" s="713">
        <v>0</v>
      </c>
      <c r="G80" s="713">
        <v>3.5</v>
      </c>
      <c r="H80" s="713" t="s">
        <v>689</v>
      </c>
      <c r="I80" s="432">
        <v>100</v>
      </c>
      <c r="J80" s="432">
        <v>1</v>
      </c>
      <c r="K80" s="432" t="s">
        <v>690</v>
      </c>
      <c r="L80" s="71">
        <v>0</v>
      </c>
      <c r="M80" s="432">
        <v>3.5</v>
      </c>
      <c r="N80" s="8"/>
      <c r="O80" s="438"/>
      <c r="P80" s="439"/>
      <c r="Q80" s="873">
        <v>600000</v>
      </c>
      <c r="R80" s="463"/>
      <c r="S80" s="436"/>
      <c r="T80" s="436"/>
      <c r="U80" s="439"/>
      <c r="V80" s="369" t="s">
        <v>691</v>
      </c>
      <c r="W80" s="432"/>
      <c r="X80" s="464"/>
      <c r="Y80" s="875">
        <v>600000</v>
      </c>
      <c r="Z80" s="153"/>
      <c r="AA80" s="704"/>
      <c r="AB80" s="417">
        <v>3.5</v>
      </c>
      <c r="AC80" s="157"/>
      <c r="AD80" s="296"/>
      <c r="AF80" s="441"/>
    </row>
    <row r="81" spans="1:32" s="430" customFormat="1" ht="72">
      <c r="A81" s="564" t="s">
        <v>692</v>
      </c>
      <c r="B81" s="876" t="s">
        <v>693</v>
      </c>
      <c r="C81" s="60">
        <v>0</v>
      </c>
      <c r="D81" s="876" t="s">
        <v>693</v>
      </c>
      <c r="E81" s="713" t="s">
        <v>694</v>
      </c>
      <c r="F81" s="7">
        <v>0.64</v>
      </c>
      <c r="G81" s="7">
        <v>0.94</v>
      </c>
      <c r="H81" s="713" t="s">
        <v>689</v>
      </c>
      <c r="I81" s="432">
        <v>100</v>
      </c>
      <c r="J81" s="432">
        <v>1</v>
      </c>
      <c r="K81" s="432" t="s">
        <v>695</v>
      </c>
      <c r="L81" s="71">
        <v>0</v>
      </c>
      <c r="M81" s="71">
        <v>1</v>
      </c>
      <c r="N81" s="713"/>
      <c r="O81" s="438"/>
      <c r="P81" s="439"/>
      <c r="Q81" s="873"/>
      <c r="R81" s="463"/>
      <c r="S81" s="436"/>
      <c r="T81" s="436"/>
      <c r="U81" s="873">
        <v>1200000</v>
      </c>
      <c r="V81" s="369" t="s">
        <v>698</v>
      </c>
      <c r="W81" s="432"/>
      <c r="X81" s="464"/>
      <c r="Y81" s="875">
        <v>1200000</v>
      </c>
      <c r="Z81" s="153"/>
      <c r="AA81" s="704"/>
      <c r="AB81" s="417">
        <v>94</v>
      </c>
      <c r="AC81" s="157"/>
      <c r="AD81" s="296"/>
      <c r="AF81" s="441"/>
    </row>
    <row r="82" spans="1:32" s="430" customFormat="1" ht="84">
      <c r="A82" s="564" t="s">
        <v>692</v>
      </c>
      <c r="B82" s="713" t="s">
        <v>696</v>
      </c>
      <c r="C82" s="60">
        <v>0</v>
      </c>
      <c r="D82" s="876" t="s">
        <v>696</v>
      </c>
      <c r="E82" s="713" t="s">
        <v>694</v>
      </c>
      <c r="F82" s="7">
        <v>0.55000000000000004</v>
      </c>
      <c r="G82" s="7">
        <v>0.65</v>
      </c>
      <c r="H82" s="713" t="s">
        <v>689</v>
      </c>
      <c r="I82" s="432">
        <v>100</v>
      </c>
      <c r="J82" s="432">
        <v>1</v>
      </c>
      <c r="K82" s="432" t="s">
        <v>697</v>
      </c>
      <c r="L82" s="432">
        <v>0</v>
      </c>
      <c r="M82" s="71">
        <v>1</v>
      </c>
      <c r="N82" s="8"/>
      <c r="O82" s="438"/>
      <c r="P82" s="439"/>
      <c r="Q82" s="873"/>
      <c r="R82" s="463"/>
      <c r="S82" s="436"/>
      <c r="T82" s="436"/>
      <c r="U82" s="873">
        <v>1200000</v>
      </c>
      <c r="V82" s="369" t="s">
        <v>698</v>
      </c>
      <c r="W82" s="432"/>
      <c r="X82" s="464"/>
      <c r="Y82" s="875">
        <v>1200000</v>
      </c>
      <c r="Z82" s="153"/>
      <c r="AA82" s="704"/>
      <c r="AB82" s="417">
        <v>65</v>
      </c>
      <c r="AC82" s="434"/>
      <c r="AD82" s="297"/>
      <c r="AE82" s="443"/>
      <c r="AF82" s="431"/>
    </row>
    <row r="83" spans="1:32" ht="120">
      <c r="A83" s="564" t="s">
        <v>692</v>
      </c>
      <c r="B83" s="713" t="s">
        <v>699</v>
      </c>
      <c r="C83" s="877">
        <v>0</v>
      </c>
      <c r="D83" s="876" t="s">
        <v>699</v>
      </c>
      <c r="E83" s="713" t="s">
        <v>700</v>
      </c>
      <c r="F83" s="877">
        <v>0</v>
      </c>
      <c r="G83" s="877">
        <v>3</v>
      </c>
      <c r="H83" s="713" t="s">
        <v>689</v>
      </c>
      <c r="I83" s="432">
        <v>100</v>
      </c>
      <c r="J83" s="432">
        <v>1</v>
      </c>
      <c r="K83" s="432" t="s">
        <v>701</v>
      </c>
      <c r="L83" s="432">
        <v>0</v>
      </c>
      <c r="M83" s="432">
        <v>1</v>
      </c>
      <c r="N83" s="8"/>
      <c r="O83" s="438"/>
      <c r="P83" s="439"/>
      <c r="Q83" s="873">
        <v>600000</v>
      </c>
      <c r="R83" s="463"/>
      <c r="S83" s="436"/>
      <c r="T83" s="436"/>
      <c r="U83" s="439"/>
      <c r="V83" s="369" t="s">
        <v>702</v>
      </c>
      <c r="W83" s="432"/>
      <c r="X83" s="464"/>
      <c r="Y83" s="875">
        <v>600000</v>
      </c>
      <c r="Z83" s="153"/>
      <c r="AA83" s="704"/>
      <c r="AB83" s="417">
        <v>3</v>
      </c>
      <c r="AC83" s="440"/>
      <c r="AD83" s="297"/>
    </row>
    <row r="84" spans="1:32" ht="96">
      <c r="A84" s="564" t="s">
        <v>692</v>
      </c>
      <c r="B84" s="713" t="s">
        <v>703</v>
      </c>
      <c r="C84" s="877"/>
      <c r="D84" s="876" t="s">
        <v>703</v>
      </c>
      <c r="E84" s="713" t="s">
        <v>704</v>
      </c>
      <c r="F84" s="877">
        <v>0</v>
      </c>
      <c r="G84" s="877">
        <v>3</v>
      </c>
      <c r="H84" s="713" t="s">
        <v>689</v>
      </c>
      <c r="I84" s="432">
        <v>100</v>
      </c>
      <c r="J84" s="432">
        <v>1</v>
      </c>
      <c r="K84" s="432" t="s">
        <v>705</v>
      </c>
      <c r="L84" s="432">
        <v>0</v>
      </c>
      <c r="M84" s="432">
        <v>1</v>
      </c>
      <c r="N84" s="8"/>
      <c r="O84" s="438"/>
      <c r="P84" s="439"/>
      <c r="Q84" s="873">
        <v>600000</v>
      </c>
      <c r="R84" s="463"/>
      <c r="S84" s="436"/>
      <c r="T84" s="436"/>
      <c r="U84" s="439"/>
      <c r="V84" s="369" t="s">
        <v>702</v>
      </c>
      <c r="W84" s="432"/>
      <c r="X84" s="464"/>
      <c r="Y84" s="875">
        <v>600000</v>
      </c>
      <c r="Z84" s="153"/>
      <c r="AA84" s="704"/>
      <c r="AB84" s="417">
        <v>3</v>
      </c>
      <c r="AC84" s="370"/>
      <c r="AD84" s="297"/>
    </row>
    <row r="85" spans="1:32" ht="72">
      <c r="A85" s="1371" t="s">
        <v>817</v>
      </c>
      <c r="B85" s="1561" t="s">
        <v>181</v>
      </c>
      <c r="C85" s="1564">
        <v>0</v>
      </c>
      <c r="D85" s="1551" t="s">
        <v>818</v>
      </c>
      <c r="E85" s="1569" t="s">
        <v>819</v>
      </c>
      <c r="F85" s="1535">
        <v>316378647</v>
      </c>
      <c r="G85" s="1535">
        <v>236905000</v>
      </c>
      <c r="H85" s="692" t="s">
        <v>820</v>
      </c>
      <c r="I85" s="37">
        <v>0.33300000000000002</v>
      </c>
      <c r="J85" s="152" t="s">
        <v>821</v>
      </c>
      <c r="K85" s="962" t="s">
        <v>822</v>
      </c>
      <c r="L85" s="3"/>
      <c r="M85" s="3"/>
      <c r="N85" s="1572" t="s">
        <v>152</v>
      </c>
      <c r="O85" s="1572"/>
      <c r="P85" s="1512"/>
      <c r="Q85" s="1512">
        <v>236905</v>
      </c>
      <c r="R85" s="1512"/>
      <c r="S85" s="1512"/>
      <c r="T85" s="1512"/>
      <c r="U85" s="1558"/>
      <c r="V85" s="1106" t="s">
        <v>813</v>
      </c>
      <c r="W85" s="1525">
        <v>1045504165</v>
      </c>
      <c r="X85" s="1528"/>
      <c r="Y85" s="1535">
        <v>236905000</v>
      </c>
      <c r="Z85" s="437"/>
      <c r="AA85" s="297"/>
      <c r="AB85" s="370"/>
      <c r="AC85" s="417"/>
      <c r="AD85" s="297"/>
    </row>
    <row r="86" spans="1:32" ht="72">
      <c r="A86" s="1456"/>
      <c r="B86" s="1562"/>
      <c r="C86" s="1565"/>
      <c r="D86" s="1567"/>
      <c r="E86" s="1570"/>
      <c r="F86" s="1536"/>
      <c r="G86" s="1536"/>
      <c r="H86" s="963" t="s">
        <v>823</v>
      </c>
      <c r="I86" s="724">
        <v>0.33</v>
      </c>
      <c r="J86" s="152" t="s">
        <v>824</v>
      </c>
      <c r="K86" s="962" t="s">
        <v>822</v>
      </c>
      <c r="L86" s="736"/>
      <c r="M86" s="3"/>
      <c r="N86" s="1573"/>
      <c r="O86" s="1573"/>
      <c r="P86" s="1557"/>
      <c r="Q86" s="1557"/>
      <c r="R86" s="1557"/>
      <c r="S86" s="1557"/>
      <c r="T86" s="1557"/>
      <c r="U86" s="1559"/>
      <c r="V86" s="1278"/>
      <c r="W86" s="1526"/>
      <c r="X86" s="1529"/>
      <c r="Y86" s="1536"/>
      <c r="Z86" s="435"/>
      <c r="AA86" s="297"/>
      <c r="AB86" s="434"/>
      <c r="AC86" s="434"/>
      <c r="AD86" s="442"/>
    </row>
    <row r="87" spans="1:32" ht="72">
      <c r="A87" s="1372"/>
      <c r="B87" s="1563"/>
      <c r="C87" s="1566"/>
      <c r="D87" s="1568"/>
      <c r="E87" s="1571"/>
      <c r="F87" s="1537"/>
      <c r="G87" s="1537"/>
      <c r="H87" s="964" t="s">
        <v>825</v>
      </c>
      <c r="I87" s="433">
        <v>0.33</v>
      </c>
      <c r="J87" s="152" t="s">
        <v>826</v>
      </c>
      <c r="K87" s="962" t="s">
        <v>822</v>
      </c>
      <c r="L87" s="434"/>
      <c r="M87" s="434"/>
      <c r="N87" s="1574"/>
      <c r="O87" s="1574"/>
      <c r="P87" s="1513"/>
      <c r="Q87" s="1513"/>
      <c r="R87" s="1513"/>
      <c r="S87" s="1513"/>
      <c r="T87" s="1513"/>
      <c r="U87" s="1560"/>
      <c r="V87" s="1107"/>
      <c r="W87" s="1527"/>
      <c r="X87" s="1530"/>
      <c r="Y87" s="1537"/>
      <c r="Z87" s="151"/>
      <c r="AA87" s="297"/>
      <c r="AB87" s="434"/>
      <c r="AC87" s="434"/>
      <c r="AD87" s="442"/>
    </row>
    <row r="88" spans="1:32" ht="12" customHeight="1">
      <c r="A88" s="1137"/>
      <c r="B88" s="1137"/>
      <c r="C88" s="1137"/>
      <c r="D88" s="1137"/>
      <c r="E88" s="1137"/>
      <c r="F88" s="1137"/>
      <c r="G88" s="1137"/>
      <c r="H88" s="1137"/>
      <c r="I88" s="1137"/>
      <c r="J88" s="1137"/>
      <c r="K88" s="1137"/>
      <c r="L88" s="1137"/>
      <c r="M88" s="1138"/>
      <c r="N88" s="372"/>
      <c r="O88" s="372"/>
      <c r="P88" s="188">
        <f>SUM(P80:P87)</f>
        <v>0</v>
      </c>
      <c r="Q88" s="872">
        <f t="shared" ref="Q88:Z88" si="10">SUM(Q80:Q87)</f>
        <v>2036905</v>
      </c>
      <c r="R88" s="188">
        <f t="shared" si="10"/>
        <v>0</v>
      </c>
      <c r="S88" s="188">
        <f t="shared" si="10"/>
        <v>0</v>
      </c>
      <c r="T88" s="188">
        <f t="shared" si="10"/>
        <v>0</v>
      </c>
      <c r="U88" s="872">
        <f t="shared" si="10"/>
        <v>2400000</v>
      </c>
      <c r="V88" s="188"/>
      <c r="W88" s="188"/>
      <c r="X88" s="188"/>
      <c r="Y88" s="188">
        <f t="shared" si="10"/>
        <v>241105000</v>
      </c>
      <c r="Z88" s="188">
        <f t="shared" si="10"/>
        <v>0</v>
      </c>
      <c r="AA88" s="297">
        <v>0.86867000000000005</v>
      </c>
      <c r="AB88" s="297"/>
      <c r="AC88" s="157"/>
      <c r="AD88" s="157"/>
    </row>
    <row r="89" spans="1:32">
      <c r="A89" s="28"/>
      <c r="B89" s="28"/>
      <c r="C89" s="28"/>
      <c r="D89" s="28"/>
      <c r="E89" s="28"/>
      <c r="F89" s="28"/>
      <c r="G89" s="28"/>
      <c r="H89" s="28"/>
      <c r="I89" s="28"/>
      <c r="J89" s="28"/>
      <c r="K89" s="28"/>
      <c r="L89" s="28"/>
      <c r="M89" s="28"/>
      <c r="N89" s="28"/>
      <c r="O89" s="28"/>
      <c r="P89" s="85"/>
      <c r="Q89" s="85"/>
      <c r="R89" s="85"/>
      <c r="S89" s="85"/>
      <c r="T89" s="85"/>
      <c r="U89" s="85"/>
      <c r="V89" s="85"/>
      <c r="W89" s="85"/>
      <c r="X89" s="85"/>
      <c r="Y89" s="85"/>
      <c r="Z89" s="85"/>
      <c r="AA89" s="23"/>
      <c r="AB89" s="23"/>
      <c r="AC89" s="23"/>
      <c r="AD89" s="23"/>
    </row>
    <row r="90" spans="1:32">
      <c r="A90" s="1125" t="s">
        <v>440</v>
      </c>
      <c r="B90" s="1125"/>
      <c r="C90" s="1125"/>
      <c r="D90" s="1125"/>
      <c r="E90" s="1125"/>
      <c r="F90" s="1125"/>
      <c r="G90" s="1125"/>
      <c r="H90" s="1125"/>
      <c r="I90" s="1125"/>
      <c r="J90" s="1125"/>
      <c r="K90" s="35"/>
      <c r="L90" s="35"/>
      <c r="M90" s="35"/>
      <c r="N90" s="35"/>
      <c r="O90" s="35"/>
      <c r="P90" s="257"/>
      <c r="Q90" s="257"/>
      <c r="R90" s="257"/>
      <c r="S90" s="257"/>
      <c r="T90" s="257"/>
      <c r="U90" s="257"/>
      <c r="V90" s="42"/>
      <c r="W90" s="42"/>
      <c r="X90" s="42"/>
      <c r="Y90" s="85"/>
      <c r="Z90" s="85"/>
      <c r="AA90" s="23"/>
      <c r="AB90" s="23"/>
      <c r="AC90" s="23"/>
      <c r="AD90" s="23"/>
    </row>
    <row r="91" spans="1:32">
      <c r="A91" s="460"/>
      <c r="B91" s="461"/>
      <c r="C91" s="461"/>
      <c r="D91" s="461"/>
      <c r="E91" s="461"/>
      <c r="F91" s="461"/>
      <c r="G91" s="461"/>
      <c r="H91" s="461"/>
      <c r="I91" s="461"/>
      <c r="J91" s="461"/>
      <c r="K91" s="461"/>
      <c r="L91" s="461"/>
      <c r="M91" s="461"/>
      <c r="N91" s="461"/>
      <c r="O91" s="461"/>
      <c r="P91" s="619"/>
      <c r="Q91" s="619"/>
      <c r="R91" s="619"/>
      <c r="S91" s="619"/>
      <c r="T91" s="619"/>
      <c r="U91" s="619"/>
      <c r="V91" s="461"/>
      <c r="W91" s="461"/>
      <c r="X91" s="461"/>
      <c r="Y91" s="1534" t="s">
        <v>441</v>
      </c>
      <c r="Z91" s="1534"/>
      <c r="AA91" s="1534"/>
      <c r="AB91" s="1534"/>
      <c r="AC91" s="1534"/>
      <c r="AD91" s="1534"/>
    </row>
    <row r="92" spans="1:32">
      <c r="A92" s="1270" t="s">
        <v>1</v>
      </c>
      <c r="B92" s="1270" t="s">
        <v>32</v>
      </c>
      <c r="C92" s="1493" t="s">
        <v>33</v>
      </c>
      <c r="D92" s="348"/>
      <c r="E92" s="1270" t="s">
        <v>3</v>
      </c>
      <c r="F92" s="1270"/>
      <c r="G92" s="1270"/>
      <c r="H92" s="1270" t="s">
        <v>4</v>
      </c>
      <c r="I92" s="1270" t="s">
        <v>2</v>
      </c>
      <c r="J92" s="1270" t="s">
        <v>5</v>
      </c>
      <c r="K92" s="1270" t="s">
        <v>6</v>
      </c>
      <c r="L92" s="1270"/>
      <c r="M92" s="1270"/>
      <c r="N92" s="1117" t="s">
        <v>68</v>
      </c>
      <c r="O92" s="1117"/>
      <c r="P92" s="1111" t="s">
        <v>7</v>
      </c>
      <c r="Q92" s="1112"/>
      <c r="R92" s="1112"/>
      <c r="S92" s="1112"/>
      <c r="T92" s="1112"/>
      <c r="U92" s="1113"/>
      <c r="V92" s="1103" t="s">
        <v>8</v>
      </c>
      <c r="W92" s="1105"/>
      <c r="X92" s="1270" t="s">
        <v>9</v>
      </c>
      <c r="Y92" s="1117" t="s">
        <v>10</v>
      </c>
      <c r="Z92" s="1117"/>
      <c r="AA92" s="1117"/>
      <c r="AB92" s="1117" t="s">
        <v>11</v>
      </c>
      <c r="AC92" s="1117"/>
      <c r="AD92" s="1117"/>
    </row>
    <row r="93" spans="1:32" ht="36">
      <c r="A93" s="1270"/>
      <c r="B93" s="1270"/>
      <c r="C93" s="1493"/>
      <c r="D93" s="348" t="s">
        <v>12</v>
      </c>
      <c r="E93" s="348" t="s">
        <v>13</v>
      </c>
      <c r="F93" s="348" t="s">
        <v>73</v>
      </c>
      <c r="G93" s="348" t="s">
        <v>74</v>
      </c>
      <c r="H93" s="1270"/>
      <c r="I93" s="1270"/>
      <c r="J93" s="1270"/>
      <c r="K93" s="348" t="s">
        <v>13</v>
      </c>
      <c r="L93" s="348" t="s">
        <v>73</v>
      </c>
      <c r="M93" s="348" t="s">
        <v>74</v>
      </c>
      <c r="N93" s="344" t="s">
        <v>132</v>
      </c>
      <c r="O93" s="344" t="s">
        <v>178</v>
      </c>
      <c r="P93" s="589" t="s">
        <v>14</v>
      </c>
      <c r="Q93" s="589" t="s">
        <v>15</v>
      </c>
      <c r="R93" s="589" t="s">
        <v>16</v>
      </c>
      <c r="S93" s="589" t="s">
        <v>17</v>
      </c>
      <c r="T93" s="589" t="s">
        <v>23</v>
      </c>
      <c r="U93" s="589" t="s">
        <v>18</v>
      </c>
      <c r="V93" s="361" t="s">
        <v>13</v>
      </c>
      <c r="W93" s="343" t="s">
        <v>442</v>
      </c>
      <c r="X93" s="1270"/>
      <c r="Y93" s="588" t="s">
        <v>19</v>
      </c>
      <c r="Z93" s="588" t="s">
        <v>20</v>
      </c>
      <c r="AA93" s="462" t="s">
        <v>21</v>
      </c>
      <c r="AB93" s="344" t="s">
        <v>34</v>
      </c>
      <c r="AC93" s="344" t="s">
        <v>20</v>
      </c>
      <c r="AD93" s="462" t="s">
        <v>21</v>
      </c>
    </row>
    <row r="94" spans="1:32" ht="51" customHeight="1">
      <c r="A94" s="725" t="s">
        <v>827</v>
      </c>
      <c r="B94" s="721" t="s">
        <v>828</v>
      </c>
      <c r="C94" s="643">
        <v>1</v>
      </c>
      <c r="D94" s="965" t="s">
        <v>829</v>
      </c>
      <c r="E94" s="723" t="s">
        <v>69</v>
      </c>
      <c r="F94" s="731">
        <v>0</v>
      </c>
      <c r="G94" s="731">
        <v>1</v>
      </c>
      <c r="H94" s="2" t="s">
        <v>830</v>
      </c>
      <c r="I94" s="37">
        <v>1</v>
      </c>
      <c r="J94" s="722" t="s">
        <v>831</v>
      </c>
      <c r="K94" s="723" t="s">
        <v>69</v>
      </c>
      <c r="L94" s="731">
        <v>0</v>
      </c>
      <c r="M94" s="731">
        <v>1</v>
      </c>
      <c r="N94" s="650" t="s">
        <v>152</v>
      </c>
      <c r="O94" s="650"/>
      <c r="P94" s="966">
        <v>25000</v>
      </c>
      <c r="Q94" s="50"/>
      <c r="R94" s="50"/>
      <c r="S94" s="50"/>
      <c r="T94" s="50"/>
      <c r="U94" s="50"/>
      <c r="V94" s="193" t="s">
        <v>813</v>
      </c>
      <c r="W94" s="967">
        <v>1045504165</v>
      </c>
      <c r="X94" s="41"/>
      <c r="Y94" s="873">
        <f>SUM(P94:U94)</f>
        <v>25000</v>
      </c>
      <c r="Z94" s="50"/>
      <c r="AA94" s="297"/>
      <c r="AB94" s="650"/>
      <c r="AC94" s="650"/>
      <c r="AD94" s="297"/>
    </row>
    <row r="95" spans="1:32">
      <c r="A95" s="697"/>
      <c r="B95" s="653"/>
      <c r="C95" s="717"/>
      <c r="D95" s="653"/>
      <c r="E95" s="653"/>
      <c r="F95" s="653"/>
      <c r="G95" s="653"/>
      <c r="H95" s="653"/>
      <c r="I95" s="653"/>
      <c r="J95" s="653"/>
      <c r="K95" s="653"/>
      <c r="L95" s="653"/>
      <c r="M95" s="653"/>
      <c r="N95" s="641"/>
      <c r="O95" s="641"/>
      <c r="P95" s="693"/>
      <c r="Q95" s="693"/>
      <c r="R95" s="693"/>
      <c r="S95" s="693"/>
      <c r="T95" s="693"/>
      <c r="U95" s="693"/>
      <c r="V95" s="699"/>
      <c r="W95" s="640"/>
      <c r="X95" s="653"/>
      <c r="Y95" s="642"/>
      <c r="Z95" s="642"/>
      <c r="AA95" s="462"/>
      <c r="AB95" s="641"/>
      <c r="AC95" s="641"/>
      <c r="AD95" s="462"/>
    </row>
    <row r="96" spans="1:32">
      <c r="A96" s="697"/>
      <c r="B96" s="653"/>
      <c r="C96" s="717"/>
      <c r="D96" s="653"/>
      <c r="E96" s="653"/>
      <c r="F96" s="653"/>
      <c r="G96" s="653"/>
      <c r="H96" s="653"/>
      <c r="I96" s="653"/>
      <c r="J96" s="653"/>
      <c r="K96" s="653"/>
      <c r="L96" s="653"/>
      <c r="M96" s="653"/>
      <c r="N96" s="641"/>
      <c r="O96" s="641"/>
      <c r="P96" s="693"/>
      <c r="Q96" s="693"/>
      <c r="R96" s="693"/>
      <c r="S96" s="693"/>
      <c r="T96" s="693"/>
      <c r="U96" s="693"/>
      <c r="V96" s="699"/>
      <c r="W96" s="640"/>
      <c r="X96" s="653"/>
      <c r="Y96" s="642"/>
      <c r="Z96" s="642"/>
      <c r="AA96" s="462"/>
      <c r="AB96" s="641"/>
      <c r="AC96" s="641"/>
      <c r="AD96" s="462"/>
    </row>
    <row r="97" spans="1:30">
      <c r="A97" s="563"/>
      <c r="B97" s="587"/>
      <c r="C97" s="345"/>
      <c r="D97" s="353"/>
      <c r="E97" s="593"/>
      <c r="F97" s="352"/>
      <c r="G97" s="352"/>
      <c r="H97" s="2"/>
      <c r="I97" s="37"/>
      <c r="J97" s="353"/>
      <c r="K97" s="354"/>
      <c r="L97" s="352"/>
      <c r="M97" s="352"/>
      <c r="N97" s="346"/>
      <c r="O97" s="346"/>
      <c r="P97" s="50"/>
      <c r="Q97" s="50"/>
      <c r="R97" s="50"/>
      <c r="S97" s="50"/>
      <c r="T97" s="50"/>
      <c r="U97" s="50"/>
      <c r="V97" s="354"/>
      <c r="W97" s="354"/>
      <c r="X97" s="41"/>
      <c r="Y97" s="50"/>
      <c r="Z97" s="50"/>
      <c r="AA97" s="297"/>
      <c r="AB97" s="346"/>
      <c r="AC97" s="346"/>
      <c r="AD97" s="297"/>
    </row>
    <row r="98" spans="1:30">
      <c r="A98" s="1116" t="s">
        <v>443</v>
      </c>
      <c r="B98" s="1116"/>
      <c r="C98" s="1116"/>
      <c r="D98" s="1116"/>
      <c r="E98" s="1116"/>
      <c r="F98" s="1116"/>
      <c r="G98" s="1116"/>
      <c r="H98" s="1116"/>
      <c r="I98" s="1116"/>
      <c r="J98" s="1116"/>
      <c r="K98" s="1116"/>
      <c r="L98" s="1116"/>
      <c r="M98" s="1116"/>
      <c r="N98" s="1116"/>
      <c r="O98" s="1116"/>
      <c r="P98" s="873">
        <f>SUM(P94:P97)</f>
        <v>25000</v>
      </c>
      <c r="Q98" s="50">
        <f t="shared" ref="Q98:U98" si="11">Q97</f>
        <v>0</v>
      </c>
      <c r="R98" s="50">
        <f t="shared" si="11"/>
        <v>0</v>
      </c>
      <c r="S98" s="50">
        <f t="shared" si="11"/>
        <v>0</v>
      </c>
      <c r="T98" s="50">
        <f t="shared" si="11"/>
        <v>0</v>
      </c>
      <c r="U98" s="50">
        <f t="shared" si="11"/>
        <v>0</v>
      </c>
      <c r="V98" s="50"/>
      <c r="W98" s="50"/>
      <c r="X98" s="50"/>
      <c r="Y98" s="873">
        <f>SUM(Y94:Y97)</f>
        <v>25000</v>
      </c>
      <c r="Z98" s="50">
        <f>Z97</f>
        <v>0</v>
      </c>
      <c r="AA98" s="297">
        <f>Z98/Y98</f>
        <v>0</v>
      </c>
      <c r="AB98" s="372"/>
      <c r="AC98" s="372"/>
      <c r="AD98" s="372"/>
    </row>
    <row r="99" spans="1:30" ht="18.75" customHeight="1">
      <c r="A99" s="1116" t="s">
        <v>518</v>
      </c>
      <c r="B99" s="1116"/>
      <c r="C99" s="1116"/>
      <c r="D99" s="1116"/>
      <c r="E99" s="1116"/>
      <c r="F99" s="1116"/>
      <c r="G99" s="1116"/>
      <c r="H99" s="1116"/>
      <c r="I99" s="1116"/>
      <c r="J99" s="1116"/>
      <c r="K99" s="1116"/>
      <c r="L99" s="1116"/>
      <c r="M99" s="1116"/>
      <c r="N99" s="1116"/>
      <c r="O99" s="1116"/>
      <c r="P99" s="50">
        <f>P98+P88</f>
        <v>25000</v>
      </c>
      <c r="Q99" s="50">
        <f>SUM(Q98)</f>
        <v>0</v>
      </c>
      <c r="R99" s="50">
        <f t="shared" ref="R99:Z99" si="12">R98+R88</f>
        <v>0</v>
      </c>
      <c r="S99" s="50">
        <f t="shared" si="12"/>
        <v>0</v>
      </c>
      <c r="T99" s="50">
        <f t="shared" si="12"/>
        <v>0</v>
      </c>
      <c r="U99" s="50">
        <f>SUM(U98)</f>
        <v>0</v>
      </c>
      <c r="V99" s="50"/>
      <c r="W99" s="50"/>
      <c r="X99" s="50"/>
      <c r="Y99" s="873">
        <f>SUM(Y94:Y97)</f>
        <v>25000</v>
      </c>
      <c r="Z99" s="50">
        <f t="shared" si="12"/>
        <v>0</v>
      </c>
      <c r="AA99" s="297">
        <f>Z99/Y99</f>
        <v>0</v>
      </c>
      <c r="AB99" s="518"/>
      <c r="AC99" s="518"/>
      <c r="AD99" s="518"/>
    </row>
    <row r="100" spans="1:30">
      <c r="A100" s="28"/>
      <c r="B100" s="28"/>
      <c r="C100" s="28"/>
      <c r="D100" s="28"/>
      <c r="E100" s="28"/>
      <c r="F100" s="28"/>
      <c r="G100" s="28"/>
      <c r="H100" s="28"/>
      <c r="I100" s="28"/>
      <c r="J100" s="28"/>
      <c r="K100" s="28"/>
      <c r="L100" s="28"/>
      <c r="M100" s="28"/>
      <c r="N100" s="28"/>
      <c r="O100" s="28"/>
      <c r="P100" s="85"/>
      <c r="Q100" s="85"/>
      <c r="R100" s="85"/>
      <c r="S100" s="85"/>
      <c r="T100" s="85"/>
      <c r="U100" s="85"/>
      <c r="V100" s="85"/>
      <c r="W100" s="85"/>
      <c r="X100" s="85"/>
      <c r="Y100" s="85"/>
      <c r="Z100" s="85"/>
      <c r="AA100" s="23"/>
      <c r="AB100" s="23"/>
      <c r="AC100" s="23"/>
      <c r="AD100" s="23"/>
    </row>
    <row r="101" spans="1:30">
      <c r="A101" s="1538" t="s">
        <v>444</v>
      </c>
      <c r="B101" s="1538"/>
      <c r="C101" s="1538"/>
      <c r="D101" s="1538"/>
      <c r="E101" s="28"/>
      <c r="F101" s="28"/>
      <c r="G101" s="28"/>
      <c r="H101" s="28"/>
      <c r="I101" s="28"/>
      <c r="J101" s="28"/>
      <c r="K101" s="28"/>
      <c r="L101" s="28"/>
      <c r="M101" s="28"/>
      <c r="N101" s="28"/>
      <c r="O101" s="28"/>
      <c r="P101" s="85"/>
      <c r="Q101" s="85"/>
      <c r="R101" s="85"/>
      <c r="S101" s="85"/>
      <c r="T101" s="85"/>
      <c r="U101" s="85"/>
      <c r="V101" s="85"/>
      <c r="W101" s="85"/>
      <c r="X101" s="85"/>
      <c r="Y101" s="85"/>
      <c r="Z101" s="85"/>
      <c r="AA101" s="23"/>
      <c r="AB101" s="23"/>
      <c r="AC101" s="23"/>
      <c r="AD101" s="23"/>
    </row>
    <row r="102" spans="1:30">
      <c r="A102" s="1125" t="s">
        <v>445</v>
      </c>
      <c r="B102" s="1125"/>
      <c r="C102" s="1125"/>
      <c r="D102" s="1125"/>
      <c r="E102" s="1125"/>
      <c r="F102" s="1125"/>
      <c r="G102" s="1125"/>
      <c r="H102" s="1125"/>
      <c r="I102" s="1125"/>
      <c r="J102" s="1125"/>
      <c r="K102" s="35"/>
      <c r="L102" s="35"/>
      <c r="M102" s="35"/>
      <c r="N102" s="35"/>
      <c r="O102" s="35"/>
      <c r="P102" s="257"/>
      <c r="Q102" s="257"/>
      <c r="R102" s="257"/>
      <c r="S102" s="257"/>
      <c r="T102" s="257"/>
      <c r="U102" s="257"/>
      <c r="V102" s="42"/>
      <c r="W102" s="42"/>
      <c r="X102" s="42"/>
      <c r="Y102" s="85"/>
      <c r="Z102" s="85"/>
      <c r="AA102" s="23"/>
      <c r="AB102" s="23"/>
      <c r="AC102" s="23"/>
      <c r="AD102" s="23"/>
    </row>
    <row r="103" spans="1:30">
      <c r="A103" s="460"/>
      <c r="B103" s="461"/>
      <c r="C103" s="461"/>
      <c r="D103" s="461"/>
      <c r="E103" s="461"/>
      <c r="F103" s="461"/>
      <c r="G103" s="461"/>
      <c r="H103" s="461"/>
      <c r="I103" s="461"/>
      <c r="J103" s="461"/>
      <c r="K103" s="461"/>
      <c r="L103" s="461"/>
      <c r="M103" s="461"/>
      <c r="N103" s="461"/>
      <c r="O103" s="461"/>
      <c r="P103" s="619"/>
      <c r="Q103" s="619"/>
      <c r="R103" s="619"/>
      <c r="S103" s="619"/>
      <c r="T103" s="619"/>
      <c r="U103" s="619"/>
      <c r="V103" s="461"/>
      <c r="W103" s="461"/>
      <c r="X103" s="461"/>
      <c r="Y103" s="1534" t="s">
        <v>441</v>
      </c>
      <c r="Z103" s="1534"/>
      <c r="AA103" s="1534"/>
      <c r="AB103" s="1534"/>
      <c r="AC103" s="1534"/>
      <c r="AD103" s="1534"/>
    </row>
    <row r="104" spans="1:30">
      <c r="A104" s="1270" t="s">
        <v>1</v>
      </c>
      <c r="B104" s="1270" t="s">
        <v>32</v>
      </c>
      <c r="C104" s="1493" t="s">
        <v>33</v>
      </c>
      <c r="D104" s="348"/>
      <c r="E104" s="1270" t="s">
        <v>3</v>
      </c>
      <c r="F104" s="1270"/>
      <c r="G104" s="1270"/>
      <c r="H104" s="1270" t="s">
        <v>4</v>
      </c>
      <c r="I104" s="1270" t="s">
        <v>2</v>
      </c>
      <c r="J104" s="1270" t="s">
        <v>5</v>
      </c>
      <c r="K104" s="1270" t="s">
        <v>6</v>
      </c>
      <c r="L104" s="1270"/>
      <c r="M104" s="1270"/>
      <c r="N104" s="1117" t="s">
        <v>68</v>
      </c>
      <c r="O104" s="1117"/>
      <c r="P104" s="1111" t="s">
        <v>7</v>
      </c>
      <c r="Q104" s="1112"/>
      <c r="R104" s="1112"/>
      <c r="S104" s="1112"/>
      <c r="T104" s="1112"/>
      <c r="U104" s="1113"/>
      <c r="V104" s="1103" t="s">
        <v>8</v>
      </c>
      <c r="W104" s="1105"/>
      <c r="X104" s="1270" t="s">
        <v>9</v>
      </c>
      <c r="Y104" s="1117" t="s">
        <v>10</v>
      </c>
      <c r="Z104" s="1117"/>
      <c r="AA104" s="1117"/>
      <c r="AB104" s="1117" t="s">
        <v>11</v>
      </c>
      <c r="AC104" s="1117"/>
      <c r="AD104" s="1117"/>
    </row>
    <row r="105" spans="1:30" ht="45.75" customHeight="1">
      <c r="A105" s="1270"/>
      <c r="B105" s="1270"/>
      <c r="C105" s="1493"/>
      <c r="D105" s="348" t="s">
        <v>12</v>
      </c>
      <c r="E105" s="348" t="s">
        <v>13</v>
      </c>
      <c r="F105" s="653" t="s">
        <v>528</v>
      </c>
      <c r="G105" s="653" t="s">
        <v>529</v>
      </c>
      <c r="H105" s="1270"/>
      <c r="I105" s="1270"/>
      <c r="J105" s="1270"/>
      <c r="K105" s="348" t="s">
        <v>13</v>
      </c>
      <c r="L105" s="653" t="s">
        <v>528</v>
      </c>
      <c r="M105" s="653" t="s">
        <v>529</v>
      </c>
      <c r="N105" s="344" t="s">
        <v>132</v>
      </c>
      <c r="O105" s="344" t="s">
        <v>178</v>
      </c>
      <c r="P105" s="589" t="s">
        <v>14</v>
      </c>
      <c r="Q105" s="589" t="s">
        <v>15</v>
      </c>
      <c r="R105" s="589" t="s">
        <v>16</v>
      </c>
      <c r="S105" s="589" t="s">
        <v>17</v>
      </c>
      <c r="T105" s="589" t="s">
        <v>23</v>
      </c>
      <c r="U105" s="589" t="s">
        <v>18</v>
      </c>
      <c r="V105" s="361" t="s">
        <v>13</v>
      </c>
      <c r="W105" s="343" t="s">
        <v>442</v>
      </c>
      <c r="X105" s="1270"/>
      <c r="Y105" s="588" t="s">
        <v>19</v>
      </c>
      <c r="Z105" s="588" t="s">
        <v>20</v>
      </c>
      <c r="AA105" s="462" t="s">
        <v>21</v>
      </c>
      <c r="AB105" s="344" t="s">
        <v>34</v>
      </c>
      <c r="AC105" s="344" t="s">
        <v>20</v>
      </c>
      <c r="AD105" s="462" t="s">
        <v>21</v>
      </c>
    </row>
    <row r="106" spans="1:30" ht="48">
      <c r="A106" s="564" t="s">
        <v>780</v>
      </c>
      <c r="B106" s="713" t="s">
        <v>785</v>
      </c>
      <c r="C106" s="303"/>
      <c r="D106" s="713" t="s">
        <v>786</v>
      </c>
      <c r="E106" s="713" t="s">
        <v>768</v>
      </c>
      <c r="F106" s="951">
        <v>0</v>
      </c>
      <c r="G106" s="909">
        <v>3</v>
      </c>
      <c r="H106" s="702">
        <v>3</v>
      </c>
      <c r="I106" s="704">
        <v>0</v>
      </c>
      <c r="J106" s="363"/>
      <c r="K106" s="702" t="s">
        <v>783</v>
      </c>
      <c r="L106" s="363">
        <v>0</v>
      </c>
      <c r="M106" s="909">
        <v>3</v>
      </c>
      <c r="N106" s="909" t="s">
        <v>152</v>
      </c>
      <c r="O106" s="909" t="s">
        <v>784</v>
      </c>
      <c r="P106" s="153"/>
      <c r="Q106" s="153"/>
      <c r="R106" s="732"/>
      <c r="S106" s="153"/>
      <c r="T106" s="153"/>
      <c r="U106" s="914">
        <v>15000</v>
      </c>
      <c r="V106" s="713" t="s">
        <v>773</v>
      </c>
      <c r="W106" s="222"/>
      <c r="X106" s="369"/>
      <c r="Y106" s="850">
        <f>SUM(Q106:U106)</f>
        <v>15000</v>
      </c>
      <c r="Z106" s="642"/>
      <c r="AA106" s="462"/>
      <c r="AB106" s="641"/>
      <c r="AC106" s="641"/>
      <c r="AD106" s="462"/>
    </row>
    <row r="107" spans="1:30" ht="48">
      <c r="A107" s="564" t="s">
        <v>780</v>
      </c>
      <c r="B107" s="713" t="s">
        <v>787</v>
      </c>
      <c r="C107" s="303"/>
      <c r="D107" s="713" t="s">
        <v>787</v>
      </c>
      <c r="E107" s="713" t="s">
        <v>768</v>
      </c>
      <c r="F107" s="951">
        <v>0</v>
      </c>
      <c r="G107" s="909">
        <v>2</v>
      </c>
      <c r="H107" s="702">
        <v>2</v>
      </c>
      <c r="I107" s="704">
        <v>0</v>
      </c>
      <c r="J107" s="363"/>
      <c r="K107" s="702" t="s">
        <v>783</v>
      </c>
      <c r="L107" s="951">
        <v>0</v>
      </c>
      <c r="M107" s="909">
        <v>2</v>
      </c>
      <c r="N107" s="909" t="s">
        <v>152</v>
      </c>
      <c r="O107" s="909" t="s">
        <v>784</v>
      </c>
      <c r="P107" s="153"/>
      <c r="Q107" s="153"/>
      <c r="R107" s="732"/>
      <c r="S107" s="153"/>
      <c r="T107" s="153"/>
      <c r="U107" s="914">
        <v>10000</v>
      </c>
      <c r="V107" s="713" t="s">
        <v>773</v>
      </c>
      <c r="W107" s="640"/>
      <c r="X107" s="653"/>
      <c r="Y107" s="850">
        <f>SUM(Q107:U107)</f>
        <v>10000</v>
      </c>
      <c r="Z107" s="642"/>
      <c r="AA107" s="462"/>
      <c r="AB107" s="641"/>
      <c r="AC107" s="641"/>
      <c r="AD107" s="462"/>
    </row>
    <row r="108" spans="1:30" ht="48">
      <c r="A108" s="564" t="s">
        <v>780</v>
      </c>
      <c r="B108" s="713" t="s">
        <v>788</v>
      </c>
      <c r="C108" s="303"/>
      <c r="D108" s="713" t="s">
        <v>789</v>
      </c>
      <c r="E108" s="713" t="s">
        <v>768</v>
      </c>
      <c r="F108" s="951">
        <v>0</v>
      </c>
      <c r="G108" s="909">
        <v>2</v>
      </c>
      <c r="H108" s="702"/>
      <c r="I108" s="704">
        <v>0</v>
      </c>
      <c r="J108" s="363"/>
      <c r="K108" s="702" t="s">
        <v>783</v>
      </c>
      <c r="L108" s="363">
        <v>0</v>
      </c>
      <c r="M108" s="909">
        <v>2</v>
      </c>
      <c r="N108" s="909" t="s">
        <v>152</v>
      </c>
      <c r="O108" s="909" t="s">
        <v>784</v>
      </c>
      <c r="P108" s="914">
        <v>20000</v>
      </c>
      <c r="Q108" s="153"/>
      <c r="R108" s="732"/>
      <c r="S108" s="153"/>
      <c r="T108" s="153"/>
      <c r="U108" s="153"/>
      <c r="V108" s="713" t="s">
        <v>773</v>
      </c>
      <c r="W108" s="222"/>
      <c r="X108" s="369"/>
      <c r="Y108" s="728"/>
      <c r="Z108" s="728"/>
      <c r="AA108" s="462"/>
      <c r="AB108" s="641"/>
      <c r="AC108" s="641"/>
      <c r="AD108" s="462"/>
    </row>
    <row r="109" spans="1:30">
      <c r="A109" s="1116" t="s">
        <v>519</v>
      </c>
      <c r="B109" s="1116"/>
      <c r="C109" s="1116"/>
      <c r="D109" s="1116"/>
      <c r="E109" s="1116"/>
      <c r="F109" s="1116"/>
      <c r="G109" s="1116"/>
      <c r="H109" s="1116"/>
      <c r="I109" s="1116"/>
      <c r="J109" s="1116"/>
      <c r="K109" s="1116"/>
      <c r="L109" s="1116"/>
      <c r="M109" s="1116"/>
      <c r="N109" s="1116"/>
      <c r="O109" s="1116"/>
      <c r="P109" s="873">
        <f>SUM(P106:P108)</f>
        <v>20000</v>
      </c>
      <c r="Q109" s="50">
        <f t="shared" ref="Q109:T109" si="13">SUM(Q106:Q108)</f>
        <v>0</v>
      </c>
      <c r="R109" s="50">
        <f t="shared" si="13"/>
        <v>0</v>
      </c>
      <c r="S109" s="50">
        <f t="shared" si="13"/>
        <v>0</v>
      </c>
      <c r="T109" s="50">
        <f t="shared" si="13"/>
        <v>0</v>
      </c>
      <c r="U109" s="873">
        <f>SUM(U106:U108)</f>
        <v>25000</v>
      </c>
      <c r="V109" s="50"/>
      <c r="W109" s="50"/>
      <c r="X109" s="50"/>
      <c r="Y109" s="50">
        <f>SUM(Y106:Y108)</f>
        <v>25000</v>
      </c>
      <c r="Z109" s="50">
        <f>SUM(Z106:Z108)</f>
        <v>0</v>
      </c>
      <c r="AA109" s="372"/>
      <c r="AB109" s="372"/>
      <c r="AC109" s="372"/>
      <c r="AD109" s="372"/>
    </row>
    <row r="110" spans="1:30">
      <c r="A110" s="28"/>
      <c r="B110" s="28"/>
      <c r="C110" s="28"/>
      <c r="D110" s="28"/>
      <c r="E110" s="28"/>
      <c r="F110" s="28"/>
      <c r="G110" s="28"/>
      <c r="H110" s="28"/>
      <c r="I110" s="28"/>
      <c r="J110" s="28"/>
      <c r="K110" s="28"/>
      <c r="L110" s="28"/>
      <c r="M110" s="28"/>
      <c r="N110" s="28"/>
      <c r="O110" s="28"/>
      <c r="P110" s="85"/>
      <c r="Q110" s="85"/>
      <c r="R110" s="85"/>
      <c r="S110" s="85"/>
      <c r="T110" s="85"/>
      <c r="U110" s="85"/>
      <c r="V110" s="85"/>
      <c r="W110" s="85"/>
      <c r="X110" s="85"/>
      <c r="Y110" s="85"/>
      <c r="Z110" s="85"/>
      <c r="AA110" s="23"/>
      <c r="AB110" s="23"/>
      <c r="AC110" s="23"/>
      <c r="AD110" s="23"/>
    </row>
    <row r="111" spans="1:30" ht="12.75">
      <c r="A111" s="1506" t="s">
        <v>447</v>
      </c>
      <c r="B111" s="1506"/>
      <c r="C111" s="1506"/>
      <c r="D111" s="1506"/>
      <c r="E111" s="469"/>
      <c r="F111" s="469"/>
      <c r="G111" s="469"/>
      <c r="H111" s="469"/>
      <c r="I111" s="469"/>
      <c r="J111" s="469"/>
      <c r="K111" s="469"/>
      <c r="L111" s="469"/>
      <c r="M111" s="469"/>
      <c r="N111" s="469"/>
      <c r="O111" s="469"/>
      <c r="P111" s="470"/>
      <c r="Q111" s="470"/>
      <c r="R111" s="470"/>
      <c r="S111" s="470"/>
      <c r="T111" s="470"/>
      <c r="U111" s="470"/>
      <c r="V111" s="471"/>
      <c r="W111" s="471"/>
      <c r="X111" s="471"/>
      <c r="Y111" s="472"/>
      <c r="Z111" s="472"/>
      <c r="AA111" s="473"/>
      <c r="AB111" s="474"/>
      <c r="AC111" s="474"/>
      <c r="AD111" s="473"/>
    </row>
    <row r="112" spans="1:30" ht="12.75">
      <c r="A112" s="1507" t="s">
        <v>448</v>
      </c>
      <c r="B112" s="1507"/>
      <c r="C112" s="1507"/>
      <c r="D112" s="46"/>
      <c r="E112" s="46"/>
      <c r="F112" s="46"/>
      <c r="G112" s="46"/>
      <c r="H112" s="46"/>
      <c r="I112" s="46"/>
      <c r="J112" s="46"/>
      <c r="K112" s="46"/>
      <c r="L112" s="46"/>
      <c r="M112" s="46"/>
      <c r="N112" s="46"/>
      <c r="O112" s="46"/>
      <c r="P112" s="475"/>
      <c r="Q112" s="475"/>
      <c r="R112" s="475"/>
      <c r="S112" s="475"/>
      <c r="T112" s="475"/>
      <c r="U112" s="475"/>
      <c r="V112" s="46"/>
      <c r="W112" s="46"/>
      <c r="X112" s="46"/>
      <c r="Y112" s="476"/>
      <c r="Z112" s="476"/>
      <c r="AA112" s="46"/>
      <c r="AB112" s="46"/>
      <c r="AC112" s="46"/>
      <c r="AD112" s="46"/>
    </row>
    <row r="113" spans="1:30">
      <c r="A113" s="1491"/>
      <c r="B113" s="1491"/>
      <c r="C113" s="1491"/>
      <c r="D113" s="1491"/>
      <c r="E113" s="1491"/>
      <c r="F113" s="1491"/>
      <c r="G113" s="1491"/>
      <c r="H113" s="1491"/>
      <c r="I113" s="1491"/>
      <c r="J113" s="1491"/>
      <c r="K113" s="1491"/>
      <c r="L113" s="1491"/>
      <c r="M113" s="1491"/>
      <c r="N113" s="1491"/>
      <c r="O113" s="1491"/>
      <c r="P113" s="1491"/>
      <c r="Q113" s="1491"/>
      <c r="R113" s="1491"/>
      <c r="S113" s="1491"/>
      <c r="T113" s="1491"/>
      <c r="U113" s="1491"/>
      <c r="V113" s="1491"/>
      <c r="W113" s="178"/>
      <c r="X113" s="178"/>
      <c r="Y113" s="1492" t="s">
        <v>0</v>
      </c>
      <c r="Z113" s="1492"/>
      <c r="AA113" s="1492"/>
      <c r="AB113" s="1492"/>
      <c r="AC113" s="1492"/>
      <c r="AD113" s="1492"/>
    </row>
    <row r="114" spans="1:30">
      <c r="A114" s="1270" t="s">
        <v>1</v>
      </c>
      <c r="B114" s="1270" t="s">
        <v>32</v>
      </c>
      <c r="C114" s="1493" t="s">
        <v>33</v>
      </c>
      <c r="D114" s="447"/>
      <c r="E114" s="1270" t="s">
        <v>3</v>
      </c>
      <c r="F114" s="1270"/>
      <c r="G114" s="1270"/>
      <c r="H114" s="1270" t="s">
        <v>4</v>
      </c>
      <c r="I114" s="1270" t="s">
        <v>2</v>
      </c>
      <c r="J114" s="1270" t="s">
        <v>5</v>
      </c>
      <c r="K114" s="1270" t="s">
        <v>6</v>
      </c>
      <c r="L114" s="1270"/>
      <c r="M114" s="1270"/>
      <c r="N114" s="1108" t="s">
        <v>457</v>
      </c>
      <c r="O114" s="1110"/>
      <c r="P114" s="1111" t="s">
        <v>7</v>
      </c>
      <c r="Q114" s="1112"/>
      <c r="R114" s="1112"/>
      <c r="S114" s="1112"/>
      <c r="T114" s="1112"/>
      <c r="U114" s="1113"/>
      <c r="V114" s="1270" t="s">
        <v>8</v>
      </c>
      <c r="W114" s="1270"/>
      <c r="X114" s="1270" t="s">
        <v>9</v>
      </c>
      <c r="Y114" s="1485" t="s">
        <v>10</v>
      </c>
      <c r="Z114" s="1485"/>
      <c r="AA114" s="1485"/>
      <c r="AB114" s="1485" t="s">
        <v>11</v>
      </c>
      <c r="AC114" s="1485"/>
      <c r="AD114" s="1485"/>
    </row>
    <row r="115" spans="1:30" ht="46.5" customHeight="1">
      <c r="A115" s="1270"/>
      <c r="B115" s="1270"/>
      <c r="C115" s="1493"/>
      <c r="D115" s="447" t="s">
        <v>12</v>
      </c>
      <c r="E115" s="447" t="s">
        <v>13</v>
      </c>
      <c r="F115" s="653" t="s">
        <v>528</v>
      </c>
      <c r="G115" s="653" t="s">
        <v>529</v>
      </c>
      <c r="H115" s="1270"/>
      <c r="I115" s="1270"/>
      <c r="J115" s="1270"/>
      <c r="K115" s="447" t="s">
        <v>13</v>
      </c>
      <c r="L115" s="653" t="s">
        <v>528</v>
      </c>
      <c r="M115" s="653" t="s">
        <v>529</v>
      </c>
      <c r="N115" s="466" t="s">
        <v>164</v>
      </c>
      <c r="O115" s="447" t="s">
        <v>178</v>
      </c>
      <c r="P115" s="589" t="s">
        <v>14</v>
      </c>
      <c r="Q115" s="589" t="s">
        <v>15</v>
      </c>
      <c r="R115" s="589" t="s">
        <v>16</v>
      </c>
      <c r="S115" s="589" t="s">
        <v>17</v>
      </c>
      <c r="T115" s="589" t="s">
        <v>23</v>
      </c>
      <c r="U115" s="589" t="s">
        <v>18</v>
      </c>
      <c r="V115" s="193" t="s">
        <v>13</v>
      </c>
      <c r="W115" s="447" t="s">
        <v>72</v>
      </c>
      <c r="X115" s="1270"/>
      <c r="Y115" s="53" t="s">
        <v>19</v>
      </c>
      <c r="Z115" s="53" t="s">
        <v>20</v>
      </c>
      <c r="AA115" s="36" t="s">
        <v>21</v>
      </c>
      <c r="AB115" s="449" t="s">
        <v>34</v>
      </c>
      <c r="AC115" s="449" t="s">
        <v>20</v>
      </c>
      <c r="AD115" s="36" t="s">
        <v>21</v>
      </c>
    </row>
    <row r="116" spans="1:30" ht="108">
      <c r="A116" s="1095" t="s">
        <v>707</v>
      </c>
      <c r="B116" s="876" t="s">
        <v>708</v>
      </c>
      <c r="C116" s="877"/>
      <c r="D116" s="876" t="s">
        <v>708</v>
      </c>
      <c r="E116" s="713" t="s">
        <v>709</v>
      </c>
      <c r="F116" s="877">
        <v>0</v>
      </c>
      <c r="G116" s="877">
        <v>4</v>
      </c>
      <c r="H116" s="713" t="s">
        <v>689</v>
      </c>
      <c r="I116" s="432">
        <v>100</v>
      </c>
      <c r="J116" s="432">
        <v>1</v>
      </c>
      <c r="K116" s="432" t="s">
        <v>710</v>
      </c>
      <c r="L116" s="432">
        <v>0</v>
      </c>
      <c r="M116" s="432">
        <v>4</v>
      </c>
      <c r="N116" s="8"/>
      <c r="O116" s="438"/>
      <c r="P116" s="873">
        <v>300000</v>
      </c>
      <c r="Q116" s="873"/>
      <c r="R116" s="463"/>
      <c r="S116" s="436"/>
      <c r="T116" s="436"/>
      <c r="U116" s="439"/>
      <c r="V116" s="369" t="s">
        <v>702</v>
      </c>
      <c r="W116" s="432"/>
      <c r="X116" s="464"/>
      <c r="Y116" s="875">
        <v>300000</v>
      </c>
      <c r="Z116" s="153"/>
      <c r="AA116" s="704"/>
      <c r="AB116" s="417">
        <v>4</v>
      </c>
      <c r="AC116" s="650"/>
      <c r="AD116" s="111"/>
    </row>
    <row r="117" spans="1:30" ht="84">
      <c r="A117" s="1095" t="s">
        <v>707</v>
      </c>
      <c r="B117" s="876" t="s">
        <v>711</v>
      </c>
      <c r="C117" s="877"/>
      <c r="D117" s="876" t="s">
        <v>711</v>
      </c>
      <c r="E117" s="713" t="s">
        <v>712</v>
      </c>
      <c r="F117" s="877">
        <v>0</v>
      </c>
      <c r="G117" s="877">
        <v>4</v>
      </c>
      <c r="H117" s="713" t="s">
        <v>689</v>
      </c>
      <c r="I117" s="432">
        <v>100</v>
      </c>
      <c r="J117" s="432">
        <v>1</v>
      </c>
      <c r="K117" s="432" t="s">
        <v>713</v>
      </c>
      <c r="L117" s="432">
        <v>0</v>
      </c>
      <c r="M117" s="432">
        <v>4</v>
      </c>
      <c r="N117" s="8"/>
      <c r="O117" s="438"/>
      <c r="P117" s="873">
        <v>500000</v>
      </c>
      <c r="Q117" s="873"/>
      <c r="R117" s="463"/>
      <c r="S117" s="436"/>
      <c r="T117" s="436"/>
      <c r="U117" s="439"/>
      <c r="V117" s="369" t="s">
        <v>702</v>
      </c>
      <c r="W117" s="432"/>
      <c r="X117" s="464"/>
      <c r="Y117" s="875">
        <v>500000</v>
      </c>
      <c r="Z117" s="153"/>
      <c r="AA117" s="704"/>
      <c r="AB117" s="417">
        <v>4</v>
      </c>
      <c r="AC117" s="650"/>
      <c r="AD117" s="111"/>
    </row>
    <row r="118" spans="1:30" ht="84">
      <c r="A118" s="1095" t="s">
        <v>707</v>
      </c>
      <c r="B118" s="876" t="s">
        <v>714</v>
      </c>
      <c r="C118" s="877"/>
      <c r="D118" s="876" t="s">
        <v>714</v>
      </c>
      <c r="E118" s="713" t="s">
        <v>712</v>
      </c>
      <c r="F118" s="877">
        <v>0</v>
      </c>
      <c r="G118" s="877">
        <v>15</v>
      </c>
      <c r="H118" s="713" t="s">
        <v>689</v>
      </c>
      <c r="I118" s="432">
        <v>100</v>
      </c>
      <c r="J118" s="432">
        <v>1</v>
      </c>
      <c r="K118" s="432" t="s">
        <v>715</v>
      </c>
      <c r="L118" s="432">
        <v>0</v>
      </c>
      <c r="M118" s="432">
        <v>15</v>
      </c>
      <c r="N118" s="8"/>
      <c r="O118" s="438"/>
      <c r="P118" s="873">
        <v>500000</v>
      </c>
      <c r="Q118" s="873"/>
      <c r="R118" s="463"/>
      <c r="S118" s="436"/>
      <c r="T118" s="436"/>
      <c r="U118" s="439"/>
      <c r="V118" s="369" t="s">
        <v>702</v>
      </c>
      <c r="W118" s="432"/>
      <c r="X118" s="464"/>
      <c r="Y118" s="875">
        <v>500000</v>
      </c>
      <c r="Z118" s="153"/>
      <c r="AA118" s="704"/>
      <c r="AB118" s="417">
        <v>15</v>
      </c>
      <c r="AC118" s="650"/>
      <c r="AD118" s="111"/>
    </row>
    <row r="119" spans="1:30" ht="96">
      <c r="A119" s="1095" t="s">
        <v>707</v>
      </c>
      <c r="B119" s="876" t="s">
        <v>716</v>
      </c>
      <c r="C119" s="877"/>
      <c r="D119" s="876" t="s">
        <v>716</v>
      </c>
      <c r="E119" s="713" t="s">
        <v>717</v>
      </c>
      <c r="F119" s="877">
        <v>0</v>
      </c>
      <c r="G119" s="877">
        <v>1</v>
      </c>
      <c r="H119" s="713" t="s">
        <v>689</v>
      </c>
      <c r="I119" s="432">
        <v>100</v>
      </c>
      <c r="J119" s="432">
        <v>1</v>
      </c>
      <c r="K119" s="432" t="s">
        <v>718</v>
      </c>
      <c r="L119" s="432">
        <v>0</v>
      </c>
      <c r="M119" s="432">
        <v>1</v>
      </c>
      <c r="N119" s="8"/>
      <c r="O119" s="438"/>
      <c r="P119" s="873">
        <v>500000</v>
      </c>
      <c r="Q119" s="873"/>
      <c r="R119" s="463"/>
      <c r="S119" s="436"/>
      <c r="T119" s="436"/>
      <c r="U119" s="439"/>
      <c r="V119" s="369" t="s">
        <v>702</v>
      </c>
      <c r="W119" s="432"/>
      <c r="X119" s="464"/>
      <c r="Y119" s="875">
        <v>500000</v>
      </c>
      <c r="Z119" s="153"/>
      <c r="AA119" s="704"/>
      <c r="AB119" s="417">
        <v>1</v>
      </c>
      <c r="AC119" s="448"/>
      <c r="AD119" s="111"/>
    </row>
    <row r="120" spans="1:30" ht="60">
      <c r="A120" s="564" t="s">
        <v>780</v>
      </c>
      <c r="B120" s="713" t="s">
        <v>781</v>
      </c>
      <c r="C120" s="303"/>
      <c r="D120" s="713" t="s">
        <v>782</v>
      </c>
      <c r="E120" s="713" t="s">
        <v>768</v>
      </c>
      <c r="F120" s="877">
        <v>0</v>
      </c>
      <c r="G120" s="909">
        <v>2</v>
      </c>
      <c r="H120" s="702">
        <v>3</v>
      </c>
      <c r="I120" s="704">
        <v>0</v>
      </c>
      <c r="J120" s="363"/>
      <c r="K120" s="702" t="s">
        <v>783</v>
      </c>
      <c r="L120" s="363"/>
      <c r="M120" s="909"/>
      <c r="N120" s="909" t="s">
        <v>152</v>
      </c>
      <c r="O120" s="909" t="s">
        <v>784</v>
      </c>
      <c r="P120" s="153"/>
      <c r="Q120" s="153"/>
      <c r="R120" s="732"/>
      <c r="S120" s="153"/>
      <c r="T120" s="153"/>
      <c r="U120" s="875">
        <v>5000</v>
      </c>
      <c r="V120" s="713" t="s">
        <v>773</v>
      </c>
      <c r="W120" s="432"/>
      <c r="X120" s="464"/>
      <c r="Y120" s="875">
        <f>SUM(P120:U120)</f>
        <v>5000</v>
      </c>
      <c r="Z120" s="153"/>
      <c r="AA120" s="704"/>
      <c r="AB120" s="417"/>
      <c r="AC120" s="650"/>
      <c r="AD120" s="111"/>
    </row>
    <row r="121" spans="1:30" ht="48">
      <c r="A121" s="697"/>
      <c r="B121" s="679" t="s">
        <v>857</v>
      </c>
      <c r="C121" s="2"/>
      <c r="D121" s="679" t="s">
        <v>452</v>
      </c>
      <c r="E121" s="679" t="s">
        <v>453</v>
      </c>
      <c r="F121" s="731">
        <v>0</v>
      </c>
      <c r="G121" s="731">
        <v>70</v>
      </c>
      <c r="H121" s="679" t="s">
        <v>454</v>
      </c>
      <c r="I121" s="37">
        <v>0.7</v>
      </c>
      <c r="J121" s="679" t="s">
        <v>452</v>
      </c>
      <c r="K121" s="679" t="s">
        <v>455</v>
      </c>
      <c r="L121" s="731">
        <v>0</v>
      </c>
      <c r="M121" s="954">
        <v>0.5</v>
      </c>
      <c r="N121" s="984"/>
      <c r="O121" s="984"/>
      <c r="P121" s="577">
        <v>200000</v>
      </c>
      <c r="Q121" s="577">
        <v>0</v>
      </c>
      <c r="R121" s="577">
        <v>0</v>
      </c>
      <c r="S121" s="577">
        <v>0</v>
      </c>
      <c r="T121" s="577">
        <v>0</v>
      </c>
      <c r="U121" s="577">
        <v>0</v>
      </c>
      <c r="V121" s="477" t="s">
        <v>867</v>
      </c>
      <c r="W121" s="477" t="s">
        <v>868</v>
      </c>
      <c r="X121" s="728">
        <f>SUM(P121:P121)</f>
        <v>200000</v>
      </c>
      <c r="Y121" s="728">
        <v>0</v>
      </c>
      <c r="Z121" s="111">
        <f t="shared" ref="Z121" si="14">Y121/X121</f>
        <v>0</v>
      </c>
      <c r="AA121" s="155">
        <v>0.25</v>
      </c>
      <c r="AB121" s="417"/>
      <c r="AC121" s="650"/>
      <c r="AD121" s="111"/>
    </row>
    <row r="122" spans="1:30" ht="84">
      <c r="A122" s="697"/>
      <c r="B122" s="679" t="s">
        <v>858</v>
      </c>
      <c r="C122" s="2"/>
      <c r="D122" s="679" t="s">
        <v>859</v>
      </c>
      <c r="E122" s="679" t="s">
        <v>860</v>
      </c>
      <c r="F122" s="731">
        <v>0</v>
      </c>
      <c r="G122" s="954">
        <v>0.25</v>
      </c>
      <c r="H122" s="679" t="s">
        <v>861</v>
      </c>
      <c r="I122" s="37">
        <v>0.25</v>
      </c>
      <c r="J122" s="679" t="s">
        <v>862</v>
      </c>
      <c r="K122" s="679" t="s">
        <v>863</v>
      </c>
      <c r="L122" s="731">
        <v>0</v>
      </c>
      <c r="M122" s="954">
        <v>0.25</v>
      </c>
      <c r="N122" s="984"/>
      <c r="O122" s="984"/>
      <c r="P122" s="577">
        <v>60000</v>
      </c>
      <c r="Q122" s="577">
        <v>0</v>
      </c>
      <c r="R122" s="577">
        <v>0</v>
      </c>
      <c r="S122" s="577">
        <v>0</v>
      </c>
      <c r="T122" s="577">
        <v>0</v>
      </c>
      <c r="U122" s="577">
        <v>0</v>
      </c>
      <c r="V122" s="477" t="s">
        <v>867</v>
      </c>
      <c r="W122" s="477" t="s">
        <v>869</v>
      </c>
      <c r="X122" s="728">
        <f>SUM(P122:U122)</f>
        <v>60000</v>
      </c>
      <c r="Y122" s="728">
        <v>0</v>
      </c>
      <c r="Z122" s="111">
        <f>Y122/X122</f>
        <v>0</v>
      </c>
      <c r="AA122" s="155">
        <v>0.25</v>
      </c>
      <c r="AB122" s="417"/>
      <c r="AC122" s="650"/>
      <c r="AD122" s="111"/>
    </row>
    <row r="123" spans="1:30">
      <c r="A123" s="1254"/>
      <c r="B123" s="1254" t="s">
        <v>864</v>
      </c>
      <c r="C123" s="1342"/>
      <c r="D123" s="1254" t="s">
        <v>865</v>
      </c>
      <c r="E123" s="1254" t="s">
        <v>866</v>
      </c>
      <c r="F123" s="1479">
        <v>0</v>
      </c>
      <c r="G123" s="1479">
        <v>0.2</v>
      </c>
      <c r="H123" s="1342" t="s">
        <v>449</v>
      </c>
      <c r="I123" s="1479">
        <v>0.2</v>
      </c>
      <c r="J123" s="1342" t="s">
        <v>450</v>
      </c>
      <c r="K123" s="1342" t="s">
        <v>451</v>
      </c>
      <c r="L123" s="1422">
        <v>0</v>
      </c>
      <c r="M123" s="1577">
        <v>0.2</v>
      </c>
      <c r="N123" s="1575"/>
      <c r="O123" s="1575"/>
      <c r="P123" s="1255">
        <v>600000</v>
      </c>
      <c r="Q123" s="1255">
        <v>0</v>
      </c>
      <c r="R123" s="1255">
        <v>0</v>
      </c>
      <c r="S123" s="1255">
        <v>0</v>
      </c>
      <c r="T123" s="1255">
        <v>0</v>
      </c>
      <c r="U123" s="1255">
        <v>0</v>
      </c>
      <c r="V123" s="1581" t="s">
        <v>867</v>
      </c>
      <c r="W123" s="1581" t="s">
        <v>868</v>
      </c>
      <c r="X123" s="1558">
        <f t="shared" ref="X123" si="15">SUM(P123:U123)</f>
        <v>600000</v>
      </c>
      <c r="Y123" s="1558">
        <v>0</v>
      </c>
      <c r="Z123" s="1344">
        <f t="shared" ref="Z123" si="16">Y123/X123</f>
        <v>0</v>
      </c>
      <c r="AA123" s="1583">
        <v>0.25</v>
      </c>
      <c r="AB123" s="1579"/>
      <c r="AC123" s="1373"/>
      <c r="AD123" s="1344"/>
    </row>
    <row r="124" spans="1:30">
      <c r="A124" s="1254"/>
      <c r="B124" s="1254"/>
      <c r="C124" s="1343"/>
      <c r="D124" s="1254"/>
      <c r="E124" s="1254"/>
      <c r="F124" s="1480"/>
      <c r="G124" s="1480"/>
      <c r="H124" s="1343"/>
      <c r="I124" s="1480"/>
      <c r="J124" s="1343"/>
      <c r="K124" s="1343"/>
      <c r="L124" s="1423"/>
      <c r="M124" s="1578"/>
      <c r="N124" s="1576"/>
      <c r="O124" s="1576"/>
      <c r="P124" s="1257"/>
      <c r="Q124" s="1257"/>
      <c r="R124" s="1257"/>
      <c r="S124" s="1257"/>
      <c r="T124" s="1257"/>
      <c r="U124" s="1257"/>
      <c r="V124" s="1582"/>
      <c r="W124" s="1582"/>
      <c r="X124" s="1560"/>
      <c r="Y124" s="1560"/>
      <c r="Z124" s="1345"/>
      <c r="AA124" s="1374"/>
      <c r="AB124" s="1580"/>
      <c r="AC124" s="1374"/>
      <c r="AD124" s="1345"/>
    </row>
    <row r="125" spans="1:30" ht="12.75">
      <c r="A125" s="978"/>
      <c r="B125" s="946"/>
      <c r="C125" s="979"/>
      <c r="D125" s="946"/>
      <c r="E125" s="946"/>
      <c r="F125" s="945"/>
      <c r="G125" s="980"/>
      <c r="H125" s="981"/>
      <c r="I125" s="982"/>
      <c r="J125" s="983"/>
      <c r="K125" s="981"/>
      <c r="L125" s="983"/>
      <c r="M125" s="984"/>
      <c r="N125" s="984"/>
      <c r="O125" s="984"/>
      <c r="P125" s="153"/>
      <c r="Q125" s="153"/>
      <c r="R125" s="732"/>
      <c r="S125" s="153"/>
      <c r="T125" s="153"/>
      <c r="U125" s="875"/>
      <c r="V125" s="713"/>
      <c r="W125" s="432"/>
      <c r="X125" s="464"/>
      <c r="Y125" s="875"/>
      <c r="Z125" s="153"/>
      <c r="AA125" s="704"/>
      <c r="AB125" s="417"/>
      <c r="AC125" s="650"/>
      <c r="AD125" s="111"/>
    </row>
    <row r="126" spans="1:30" ht="12.75">
      <c r="A126" s="978"/>
      <c r="B126" s="946"/>
      <c r="C126" s="979"/>
      <c r="D126" s="946"/>
      <c r="E126" s="946"/>
      <c r="F126" s="945"/>
      <c r="G126" s="980"/>
      <c r="H126" s="981"/>
      <c r="I126" s="982"/>
      <c r="J126" s="983"/>
      <c r="K126" s="981"/>
      <c r="L126" s="983"/>
      <c r="M126" s="984"/>
      <c r="N126" s="984"/>
      <c r="O126" s="984"/>
      <c r="P126" s="153"/>
      <c r="Q126" s="153"/>
      <c r="R126" s="732"/>
      <c r="S126" s="153"/>
      <c r="T126" s="153"/>
      <c r="U126" s="875"/>
      <c r="V126" s="713"/>
      <c r="W126" s="432"/>
      <c r="X126" s="464"/>
      <c r="Y126" s="875"/>
      <c r="Z126" s="153"/>
      <c r="AA126" s="704"/>
      <c r="AB126" s="417"/>
      <c r="AC126" s="650"/>
      <c r="AD126" s="111"/>
    </row>
    <row r="127" spans="1:30" ht="12.75">
      <c r="A127" s="943"/>
      <c r="B127" s="944"/>
      <c r="C127" s="945"/>
      <c r="D127" s="944"/>
      <c r="E127" s="946"/>
      <c r="F127" s="945"/>
      <c r="G127" s="945"/>
      <c r="H127" s="946"/>
      <c r="I127" s="947"/>
      <c r="J127" s="947"/>
      <c r="K127" s="947"/>
      <c r="L127" s="947"/>
      <c r="M127" s="948"/>
      <c r="N127" s="949"/>
      <c r="O127" s="950"/>
      <c r="P127" s="873"/>
      <c r="Q127" s="873"/>
      <c r="R127" s="463"/>
      <c r="S127" s="436"/>
      <c r="T127" s="436"/>
      <c r="U127" s="439"/>
      <c r="V127" s="369"/>
      <c r="W127" s="432"/>
      <c r="X127" s="464"/>
      <c r="Y127" s="875"/>
      <c r="Z127" s="153"/>
      <c r="AA127" s="704"/>
      <c r="AB127" s="417"/>
      <c r="AC127" s="650"/>
      <c r="AD127" s="111"/>
    </row>
    <row r="128" spans="1:30" ht="12.75">
      <c r="A128" s="943"/>
      <c r="B128" s="944"/>
      <c r="C128" s="945"/>
      <c r="D128" s="944"/>
      <c r="E128" s="946"/>
      <c r="F128" s="945"/>
      <c r="G128" s="945"/>
      <c r="H128" s="946"/>
      <c r="I128" s="947"/>
      <c r="J128" s="947"/>
      <c r="K128" s="947"/>
      <c r="L128" s="947"/>
      <c r="M128" s="948"/>
      <c r="N128" s="949"/>
      <c r="O128" s="950"/>
      <c r="P128" s="873"/>
      <c r="Q128" s="873"/>
      <c r="R128" s="463"/>
      <c r="S128" s="436"/>
      <c r="T128" s="436"/>
      <c r="U128" s="439"/>
      <c r="V128" s="369"/>
      <c r="W128" s="432"/>
      <c r="X128" s="464"/>
      <c r="Y128" s="875"/>
      <c r="Z128" s="153"/>
      <c r="AA128" s="704"/>
      <c r="AB128" s="417"/>
      <c r="AC128" s="650"/>
      <c r="AD128" s="111"/>
    </row>
    <row r="129" spans="1:30">
      <c r="A129" s="1238" t="s">
        <v>456</v>
      </c>
      <c r="B129" s="1239"/>
      <c r="C129" s="1239"/>
      <c r="D129" s="1239"/>
      <c r="E129" s="1239"/>
      <c r="F129" s="1239"/>
      <c r="G129" s="1239"/>
      <c r="H129" s="1239"/>
      <c r="I129" s="1239"/>
      <c r="J129" s="1239"/>
      <c r="K129" s="1239"/>
      <c r="L129" s="1239"/>
      <c r="M129" s="1240"/>
      <c r="N129" s="446"/>
      <c r="O129" s="446"/>
      <c r="P129" s="873">
        <f>SUM(P116:P119)</f>
        <v>1800000</v>
      </c>
      <c r="Q129" s="50">
        <f>SUM(Q116:Q119)</f>
        <v>0</v>
      </c>
      <c r="R129" s="50">
        <f>SUM(R116:R119)</f>
        <v>0</v>
      </c>
      <c r="S129" s="50">
        <f>SUM(S116:S119)</f>
        <v>0</v>
      </c>
      <c r="T129" s="50">
        <f>SUM(T116:T119)</f>
        <v>0</v>
      </c>
      <c r="U129" s="50"/>
      <c r="V129" s="50"/>
      <c r="W129" s="50"/>
      <c r="X129" s="50"/>
      <c r="Y129" s="873">
        <f>SUM(Y116:Y119)</f>
        <v>1800000</v>
      </c>
      <c r="Z129" s="50">
        <f>SUM(Z116:Z119)</f>
        <v>0</v>
      </c>
      <c r="AA129" s="111">
        <f>Z129/Y129</f>
        <v>0</v>
      </c>
      <c r="AB129" s="445"/>
      <c r="AC129" s="445"/>
      <c r="AD129" s="445"/>
    </row>
    <row r="130" spans="1:30">
      <c r="A130" s="28"/>
      <c r="B130" s="28"/>
      <c r="C130" s="28"/>
      <c r="D130" s="28"/>
      <c r="E130" s="28"/>
      <c r="F130" s="28"/>
      <c r="G130" s="28"/>
      <c r="H130" s="28"/>
      <c r="I130" s="28"/>
      <c r="J130" s="28"/>
      <c r="K130" s="28"/>
      <c r="L130" s="28"/>
      <c r="M130" s="28"/>
      <c r="N130" s="28"/>
      <c r="O130" s="28"/>
      <c r="P130" s="85"/>
      <c r="Q130" s="85"/>
      <c r="R130" s="85"/>
      <c r="S130" s="85"/>
      <c r="T130" s="85"/>
      <c r="U130" s="85"/>
      <c r="V130" s="85"/>
      <c r="W130" s="85"/>
      <c r="X130" s="85"/>
      <c r="Y130" s="85"/>
      <c r="Z130" s="85"/>
      <c r="AA130" s="111"/>
      <c r="AB130" s="23"/>
      <c r="AC130" s="23"/>
      <c r="AD130" s="23"/>
    </row>
    <row r="131" spans="1:30">
      <c r="A131" s="28"/>
      <c r="B131" s="28"/>
      <c r="C131" s="28"/>
      <c r="D131" s="28"/>
      <c r="E131" s="28"/>
      <c r="F131" s="28"/>
      <c r="G131" s="28"/>
      <c r="H131" s="28"/>
      <c r="I131" s="28"/>
      <c r="J131" s="28"/>
      <c r="K131" s="28"/>
      <c r="L131" s="28"/>
      <c r="M131" s="28"/>
      <c r="N131" s="28"/>
      <c r="O131" s="28"/>
      <c r="P131" s="85"/>
      <c r="Q131" s="85"/>
      <c r="R131" s="85"/>
      <c r="S131" s="85"/>
      <c r="T131" s="85"/>
      <c r="U131" s="85"/>
      <c r="V131" s="85"/>
      <c r="W131" s="85"/>
      <c r="X131" s="85"/>
      <c r="Y131" s="85"/>
      <c r="Z131" s="85"/>
      <c r="AA131" s="111"/>
      <c r="AB131" s="23"/>
      <c r="AC131" s="23"/>
      <c r="AD131" s="23"/>
    </row>
    <row r="132" spans="1:30">
      <c r="A132" s="28"/>
      <c r="B132" s="28"/>
      <c r="C132" s="28"/>
      <c r="D132" s="28"/>
      <c r="E132" s="28"/>
      <c r="F132" s="28"/>
      <c r="G132" s="28"/>
      <c r="H132" s="28"/>
      <c r="I132" s="28"/>
      <c r="J132" s="28"/>
      <c r="K132" s="28"/>
      <c r="L132" s="28"/>
      <c r="M132" s="28"/>
      <c r="N132" s="28"/>
      <c r="O132" s="28"/>
      <c r="P132" s="85"/>
      <c r="Q132" s="85"/>
      <c r="R132" s="85"/>
      <c r="S132" s="85"/>
      <c r="T132" s="85"/>
      <c r="U132" s="85"/>
      <c r="V132" s="85"/>
      <c r="W132" s="85"/>
      <c r="X132" s="85"/>
      <c r="Y132" s="85"/>
      <c r="Z132" s="85"/>
      <c r="AA132" s="111"/>
      <c r="AB132" s="23"/>
      <c r="AC132" s="23"/>
      <c r="AD132" s="23"/>
    </row>
    <row r="133" spans="1:30">
      <c r="A133" s="28"/>
      <c r="B133" s="28"/>
      <c r="C133" s="28"/>
      <c r="D133" s="28"/>
      <c r="E133" s="28"/>
      <c r="F133" s="28"/>
      <c r="G133" s="28"/>
      <c r="H133" s="28"/>
      <c r="I133" s="28"/>
      <c r="J133" s="28"/>
      <c r="K133" s="28"/>
      <c r="L133" s="28"/>
      <c r="M133" s="28"/>
      <c r="N133" s="28"/>
      <c r="O133" s="28"/>
      <c r="P133" s="85"/>
      <c r="Q133" s="85"/>
      <c r="R133" s="85"/>
      <c r="S133" s="85"/>
      <c r="T133" s="85"/>
      <c r="U133" s="85"/>
      <c r="V133" s="85"/>
      <c r="W133" s="85"/>
      <c r="X133" s="85"/>
      <c r="Y133" s="85"/>
      <c r="Z133" s="85"/>
      <c r="AA133" s="111"/>
      <c r="AB133" s="23"/>
      <c r="AC133" s="23"/>
      <c r="AD133" s="23"/>
    </row>
    <row r="134" spans="1:30">
      <c r="A134" s="28"/>
      <c r="B134" s="28"/>
      <c r="C134" s="28"/>
      <c r="D134" s="28"/>
      <c r="E134" s="28"/>
      <c r="F134" s="28"/>
      <c r="G134" s="28"/>
      <c r="H134" s="28"/>
      <c r="I134" s="28"/>
      <c r="J134" s="28"/>
      <c r="K134" s="28"/>
      <c r="L134" s="28"/>
      <c r="M134" s="28"/>
      <c r="N134" s="28"/>
      <c r="O134" s="28"/>
      <c r="P134" s="85"/>
      <c r="Q134" s="85"/>
      <c r="R134" s="85"/>
      <c r="S134" s="85"/>
      <c r="T134" s="85"/>
      <c r="U134" s="85"/>
      <c r="V134" s="85"/>
      <c r="W134" s="85"/>
      <c r="X134" s="85"/>
      <c r="Y134" s="85"/>
      <c r="Z134" s="85"/>
      <c r="AA134" s="111"/>
      <c r="AB134" s="23"/>
      <c r="AC134" s="23"/>
      <c r="AD134" s="23"/>
    </row>
    <row r="135" spans="1:30">
      <c r="A135" s="28"/>
      <c r="B135" s="28"/>
      <c r="C135" s="28"/>
      <c r="D135" s="28"/>
      <c r="E135" s="28"/>
      <c r="F135" s="28"/>
      <c r="G135" s="28"/>
      <c r="H135" s="28"/>
      <c r="I135" s="28"/>
      <c r="J135" s="28"/>
      <c r="K135" s="28"/>
      <c r="L135" s="28"/>
      <c r="M135" s="28"/>
      <c r="N135" s="28"/>
      <c r="O135" s="28"/>
      <c r="P135" s="85"/>
      <c r="Q135" s="85"/>
      <c r="R135" s="85"/>
      <c r="S135" s="85"/>
      <c r="T135" s="85"/>
      <c r="U135" s="85"/>
      <c r="V135" s="85"/>
      <c r="W135" s="85"/>
      <c r="X135" s="85"/>
      <c r="Y135" s="85"/>
      <c r="Z135" s="85"/>
      <c r="AA135" s="111"/>
      <c r="AB135" s="23"/>
      <c r="AC135" s="23"/>
      <c r="AD135" s="23"/>
    </row>
    <row r="136" spans="1:30">
      <c r="A136" s="28"/>
      <c r="B136" s="28"/>
      <c r="C136" s="28"/>
      <c r="D136" s="28"/>
      <c r="E136" s="28"/>
      <c r="F136" s="28"/>
      <c r="G136" s="28"/>
      <c r="H136" s="28"/>
      <c r="I136" s="28"/>
      <c r="J136" s="28"/>
      <c r="K136" s="28"/>
      <c r="L136" s="28"/>
      <c r="M136" s="28"/>
      <c r="N136" s="28"/>
      <c r="O136" s="28"/>
      <c r="P136" s="85"/>
      <c r="Q136" s="85"/>
      <c r="R136" s="85"/>
      <c r="S136" s="85"/>
      <c r="T136" s="85"/>
      <c r="U136" s="85"/>
      <c r="V136" s="85"/>
      <c r="W136" s="85"/>
      <c r="X136" s="85"/>
      <c r="Y136" s="85"/>
      <c r="Z136" s="85"/>
      <c r="AA136" s="111"/>
      <c r="AB136" s="23"/>
      <c r="AC136" s="23"/>
      <c r="AD136" s="23"/>
    </row>
    <row r="137" spans="1:30">
      <c r="AA137" s="111"/>
    </row>
    <row r="138" spans="1:30" s="46" customFormat="1" ht="12.75">
      <c r="A138" s="1502" t="s">
        <v>523</v>
      </c>
      <c r="B138" s="1502"/>
      <c r="C138" s="1502"/>
      <c r="D138" s="1502"/>
      <c r="E138" s="1502"/>
      <c r="F138" s="1502"/>
      <c r="G138" s="1502"/>
      <c r="H138" s="1502"/>
      <c r="I138" s="1502"/>
      <c r="J138" s="1502"/>
      <c r="K138" s="1502"/>
      <c r="L138" s="1502"/>
      <c r="M138" s="1502"/>
      <c r="N138" s="623"/>
      <c r="O138" s="623"/>
      <c r="P138" s="878">
        <f t="shared" ref="P138:U138" si="17">P19+P31+P56+P99+P109+P129</f>
        <v>2383000</v>
      </c>
      <c r="Q138" s="878">
        <f t="shared" si="17"/>
        <v>55000</v>
      </c>
      <c r="R138" s="878">
        <f t="shared" si="17"/>
        <v>0</v>
      </c>
      <c r="S138" s="878">
        <f t="shared" si="17"/>
        <v>0</v>
      </c>
      <c r="T138" s="878">
        <f t="shared" si="17"/>
        <v>0</v>
      </c>
      <c r="U138" s="878">
        <f t="shared" si="17"/>
        <v>40000</v>
      </c>
      <c r="V138" s="624"/>
      <c r="W138" s="624"/>
      <c r="X138" s="624"/>
      <c r="Y138" s="624">
        <f>Y19+Y31+Y56+Y99+Y109+Y129</f>
        <v>2775404.196</v>
      </c>
      <c r="Z138" s="624">
        <f>Z19+Z31+Z56+Z99+Z109+Z129</f>
        <v>0</v>
      </c>
      <c r="AA138" s="625">
        <f t="shared" ref="AA138" si="18">Z138/Y138</f>
        <v>0</v>
      </c>
      <c r="AB138" s="626"/>
      <c r="AC138" s="626"/>
      <c r="AD138" s="626"/>
    </row>
    <row r="139" spans="1:30">
      <c r="P139" s="85"/>
      <c r="Q139" s="85"/>
      <c r="R139" s="85"/>
      <c r="S139" s="85"/>
      <c r="T139" s="85"/>
      <c r="U139" s="85"/>
      <c r="V139" s="23"/>
      <c r="W139" s="23"/>
    </row>
    <row r="140" spans="1:30">
      <c r="A140" s="27"/>
      <c r="B140" s="272"/>
      <c r="C140" s="272"/>
      <c r="D140" s="272"/>
      <c r="E140" s="272"/>
      <c r="F140" s="272"/>
      <c r="G140" s="272"/>
      <c r="H140" s="272"/>
      <c r="I140" s="272"/>
      <c r="J140" s="272"/>
      <c r="K140" s="272"/>
      <c r="L140" s="272"/>
      <c r="M140" s="272"/>
      <c r="N140" s="272"/>
      <c r="O140" s="272"/>
      <c r="P140" s="85"/>
      <c r="Q140" s="85"/>
      <c r="R140" s="85"/>
      <c r="S140" s="85"/>
      <c r="T140" s="85"/>
      <c r="U140" s="85"/>
      <c r="V140" s="23"/>
      <c r="W140" s="23"/>
    </row>
    <row r="141" spans="1:30">
      <c r="A141" s="35"/>
      <c r="B141" s="23"/>
      <c r="C141" s="23"/>
      <c r="D141" s="23"/>
      <c r="E141" s="23"/>
      <c r="F141" s="23"/>
      <c r="G141" s="23"/>
      <c r="H141" s="23"/>
      <c r="I141" s="23"/>
      <c r="J141" s="23"/>
      <c r="K141" s="23"/>
      <c r="L141" s="23"/>
      <c r="M141" s="23"/>
      <c r="N141" s="23"/>
      <c r="O141" s="23"/>
      <c r="U141" s="95">
        <f>SUM(P138:U138)</f>
        <v>2478000</v>
      </c>
    </row>
  </sheetData>
  <mergeCells count="367">
    <mergeCell ref="AB123:AB124"/>
    <mergeCell ref="AC123:AC124"/>
    <mergeCell ref="AD123:AD124"/>
    <mergeCell ref="U123:U124"/>
    <mergeCell ref="V123:V124"/>
    <mergeCell ref="W123:W124"/>
    <mergeCell ref="X123:X124"/>
    <mergeCell ref="Y123:Y124"/>
    <mergeCell ref="Z123:Z124"/>
    <mergeCell ref="AA123:AA124"/>
    <mergeCell ref="S123:S124"/>
    <mergeCell ref="T123:T124"/>
    <mergeCell ref="A123:A124"/>
    <mergeCell ref="B123:B124"/>
    <mergeCell ref="C123:C124"/>
    <mergeCell ref="D123:D124"/>
    <mergeCell ref="E123:E124"/>
    <mergeCell ref="F123:F124"/>
    <mergeCell ref="G123:G124"/>
    <mergeCell ref="H123:H124"/>
    <mergeCell ref="I123:I124"/>
    <mergeCell ref="N123:N124"/>
    <mergeCell ref="O123:O124"/>
    <mergeCell ref="J123:J124"/>
    <mergeCell ref="K123:K124"/>
    <mergeCell ref="L123:L124"/>
    <mergeCell ref="M123:M124"/>
    <mergeCell ref="P123:P124"/>
    <mergeCell ref="Q123:Q124"/>
    <mergeCell ref="R123:R124"/>
    <mergeCell ref="A85:A87"/>
    <mergeCell ref="B85:B87"/>
    <mergeCell ref="C85:C87"/>
    <mergeCell ref="D85:D87"/>
    <mergeCell ref="E85:E87"/>
    <mergeCell ref="F85:F87"/>
    <mergeCell ref="G85:G87"/>
    <mergeCell ref="N85:N87"/>
    <mergeCell ref="O85:O87"/>
    <mergeCell ref="P85:P87"/>
    <mergeCell ref="Q85:Q87"/>
    <mergeCell ref="R85:R87"/>
    <mergeCell ref="S85:S87"/>
    <mergeCell ref="T85:T87"/>
    <mergeCell ref="U85:U87"/>
    <mergeCell ref="V85:V87"/>
    <mergeCell ref="AB51:AB52"/>
    <mergeCell ref="AC51:AC52"/>
    <mergeCell ref="U66:U67"/>
    <mergeCell ref="X66:X67"/>
    <mergeCell ref="Y66:Y67"/>
    <mergeCell ref="Z66:Z67"/>
    <mergeCell ref="AA66:AA67"/>
    <mergeCell ref="AB66:AB67"/>
    <mergeCell ref="AC66:AC67"/>
    <mergeCell ref="X51:X52"/>
    <mergeCell ref="AC14:AC15"/>
    <mergeCell ref="V14:V15"/>
    <mergeCell ref="W14:W15"/>
    <mergeCell ref="X14:X15"/>
    <mergeCell ref="R14:R15"/>
    <mergeCell ref="S14:S15"/>
    <mergeCell ref="T14:T15"/>
    <mergeCell ref="U14:U15"/>
    <mergeCell ref="A14:A15"/>
    <mergeCell ref="B14:B15"/>
    <mergeCell ref="C14:C15"/>
    <mergeCell ref="D14:D15"/>
    <mergeCell ref="E14:E15"/>
    <mergeCell ref="F14:F15"/>
    <mergeCell ref="G14:G15"/>
    <mergeCell ref="P14:P15"/>
    <mergeCell ref="Q14:Q15"/>
    <mergeCell ref="L49:L50"/>
    <mergeCell ref="M49:M50"/>
    <mergeCell ref="N49:N50"/>
    <mergeCell ref="O49:O50"/>
    <mergeCell ref="P49:P50"/>
    <mergeCell ref="Y14:Y15"/>
    <mergeCell ref="Z14:Z15"/>
    <mergeCell ref="AA14:AA15"/>
    <mergeCell ref="AB14:AB15"/>
    <mergeCell ref="N66:N67"/>
    <mergeCell ref="O66:O67"/>
    <mergeCell ref="P66:P67"/>
    <mergeCell ref="Q66:Q67"/>
    <mergeCell ref="R66:R67"/>
    <mergeCell ref="S66:S67"/>
    <mergeCell ref="T66:T67"/>
    <mergeCell ref="N51:N52"/>
    <mergeCell ref="O51:O52"/>
    <mergeCell ref="P51:P52"/>
    <mergeCell ref="B66:B67"/>
    <mergeCell ref="C66:C67"/>
    <mergeCell ref="D66:D67"/>
    <mergeCell ref="E66:E67"/>
    <mergeCell ref="F66:F67"/>
    <mergeCell ref="G66:G67"/>
    <mergeCell ref="H66:H67"/>
    <mergeCell ref="I66:I67"/>
    <mergeCell ref="AB61:AD61"/>
    <mergeCell ref="N64:N65"/>
    <mergeCell ref="O64:O65"/>
    <mergeCell ref="P64:P65"/>
    <mergeCell ref="Q64:Q65"/>
    <mergeCell ref="R64:R65"/>
    <mergeCell ref="S64:S65"/>
    <mergeCell ref="T64:T65"/>
    <mergeCell ref="N61:O61"/>
    <mergeCell ref="X61:X62"/>
    <mergeCell ref="Y61:AA61"/>
    <mergeCell ref="U64:U65"/>
    <mergeCell ref="X64:X65"/>
    <mergeCell ref="K66:K67"/>
    <mergeCell ref="L66:L67"/>
    <mergeCell ref="M66:M67"/>
    <mergeCell ref="A70:M70"/>
    <mergeCell ref="A71:M71"/>
    <mergeCell ref="A59:J59"/>
    <mergeCell ref="B64:B65"/>
    <mergeCell ref="C64:C65"/>
    <mergeCell ref="D64:D65"/>
    <mergeCell ref="E64:E65"/>
    <mergeCell ref="F64:F65"/>
    <mergeCell ref="G64:G65"/>
    <mergeCell ref="H64:H65"/>
    <mergeCell ref="I64:I65"/>
    <mergeCell ref="J64:J65"/>
    <mergeCell ref="K64:K65"/>
    <mergeCell ref="L64:L65"/>
    <mergeCell ref="M64:M65"/>
    <mergeCell ref="A61:A62"/>
    <mergeCell ref="B61:B62"/>
    <mergeCell ref="C61:C62"/>
    <mergeCell ref="E61:G61"/>
    <mergeCell ref="H61:H62"/>
    <mergeCell ref="I61:I62"/>
    <mergeCell ref="J61:J62"/>
    <mergeCell ref="K61:M61"/>
    <mergeCell ref="J66:J67"/>
    <mergeCell ref="A99:O99"/>
    <mergeCell ref="A109:O109"/>
    <mergeCell ref="A101:D101"/>
    <mergeCell ref="A98:O98"/>
    <mergeCell ref="A102:J102"/>
    <mergeCell ref="Y103:AD103"/>
    <mergeCell ref="A104:A105"/>
    <mergeCell ref="B104:B105"/>
    <mergeCell ref="C104:C105"/>
    <mergeCell ref="E104:G104"/>
    <mergeCell ref="H104:H105"/>
    <mergeCell ref="I104:I105"/>
    <mergeCell ref="J104:J105"/>
    <mergeCell ref="K104:M104"/>
    <mergeCell ref="N104:O104"/>
    <mergeCell ref="P104:U104"/>
    <mergeCell ref="V104:W104"/>
    <mergeCell ref="X104:X105"/>
    <mergeCell ref="Y104:AA104"/>
    <mergeCell ref="AB104:AD104"/>
    <mergeCell ref="A90:J90"/>
    <mergeCell ref="A55:M55"/>
    <mergeCell ref="A56:M56"/>
    <mergeCell ref="Y91:AD91"/>
    <mergeCell ref="A75:H75"/>
    <mergeCell ref="A76:J76"/>
    <mergeCell ref="A51:A52"/>
    <mergeCell ref="B51:B52"/>
    <mergeCell ref="C51:C52"/>
    <mergeCell ref="D51:D52"/>
    <mergeCell ref="E51:E52"/>
    <mergeCell ref="Y85:Y87"/>
    <mergeCell ref="C78:C79"/>
    <mergeCell ref="E78:G78"/>
    <mergeCell ref="H78:H79"/>
    <mergeCell ref="I78:I79"/>
    <mergeCell ref="J78:J79"/>
    <mergeCell ref="K78:M78"/>
    <mergeCell ref="N78:O78"/>
    <mergeCell ref="V78:W78"/>
    <mergeCell ref="X78:X79"/>
    <mergeCell ref="P61:U61"/>
    <mergeCell ref="V61:V62"/>
    <mergeCell ref="W61:W62"/>
    <mergeCell ref="A19:M19"/>
    <mergeCell ref="A23:D23"/>
    <mergeCell ref="Y92:AA92"/>
    <mergeCell ref="AB92:AD92"/>
    <mergeCell ref="A88:M88"/>
    <mergeCell ref="AB77:AD77"/>
    <mergeCell ref="A78:A79"/>
    <mergeCell ref="B78:B79"/>
    <mergeCell ref="Y78:AA78"/>
    <mergeCell ref="A92:A93"/>
    <mergeCell ref="B92:B93"/>
    <mergeCell ref="C92:C93"/>
    <mergeCell ref="P92:U92"/>
    <mergeCell ref="V92:W92"/>
    <mergeCell ref="X92:X93"/>
    <mergeCell ref="E92:G92"/>
    <mergeCell ref="H92:H93"/>
    <mergeCell ref="I92:I93"/>
    <mergeCell ref="J92:J93"/>
    <mergeCell ref="K92:M92"/>
    <mergeCell ref="N92:O92"/>
    <mergeCell ref="AB78:AD78"/>
    <mergeCell ref="W85:W87"/>
    <mergeCell ref="X85:X87"/>
    <mergeCell ref="G51:G52"/>
    <mergeCell ref="L51:L52"/>
    <mergeCell ref="M51:M52"/>
    <mergeCell ref="U49:U50"/>
    <mergeCell ref="Y51:Y52"/>
    <mergeCell ref="Z51:Z52"/>
    <mergeCell ref="AA51:AA52"/>
    <mergeCell ref="Q51:Q52"/>
    <mergeCell ref="R51:R52"/>
    <mergeCell ref="S51:S52"/>
    <mergeCell ref="T51:T52"/>
    <mergeCell ref="U51:U52"/>
    <mergeCell ref="Q49:Q50"/>
    <mergeCell ref="R49:R50"/>
    <mergeCell ref="S49:S50"/>
    <mergeCell ref="T49:T50"/>
    <mergeCell ref="H51:H52"/>
    <mergeCell ref="I51:I52"/>
    <mergeCell ref="J51:J52"/>
    <mergeCell ref="K51:K52"/>
    <mergeCell ref="H49:H50"/>
    <mergeCell ref="I49:I50"/>
    <mergeCell ref="J49:J50"/>
    <mergeCell ref="K49:K50"/>
    <mergeCell ref="AA40:AA41"/>
    <mergeCell ref="AB40:AB41"/>
    <mergeCell ref="AC40:AC41"/>
    <mergeCell ref="V46:W46"/>
    <mergeCell ref="Y46:AD46"/>
    <mergeCell ref="A47:A48"/>
    <mergeCell ref="B47:B48"/>
    <mergeCell ref="C47:C48"/>
    <mergeCell ref="E47:G47"/>
    <mergeCell ref="H47:H48"/>
    <mergeCell ref="I47:I48"/>
    <mergeCell ref="J47:J48"/>
    <mergeCell ref="K47:M47"/>
    <mergeCell ref="N47:O47"/>
    <mergeCell ref="P47:U47"/>
    <mergeCell ref="V47:V48"/>
    <mergeCell ref="W47:W48"/>
    <mergeCell ref="Y47:AA47"/>
    <mergeCell ref="AB47:AD47"/>
    <mergeCell ref="X47:X48"/>
    <mergeCell ref="A43:M43"/>
    <mergeCell ref="T40:T41"/>
    <mergeCell ref="U40:U41"/>
    <mergeCell ref="X40:X41"/>
    <mergeCell ref="Y40:Y41"/>
    <mergeCell ref="Z40:Z41"/>
    <mergeCell ref="O40:O41"/>
    <mergeCell ref="P40:P41"/>
    <mergeCell ref="Q40:Q41"/>
    <mergeCell ref="R40:R41"/>
    <mergeCell ref="S40:S41"/>
    <mergeCell ref="J40:J41"/>
    <mergeCell ref="K40:K41"/>
    <mergeCell ref="L40:L41"/>
    <mergeCell ref="M40:M41"/>
    <mergeCell ref="N40:N41"/>
    <mergeCell ref="E40:E41"/>
    <mergeCell ref="F40:F41"/>
    <mergeCell ref="G40:G41"/>
    <mergeCell ref="H40:H41"/>
    <mergeCell ref="A1:U1"/>
    <mergeCell ref="A2:V2"/>
    <mergeCell ref="A3:L4"/>
    <mergeCell ref="P12:U12"/>
    <mergeCell ref="A7:J7"/>
    <mergeCell ref="A12:A13"/>
    <mergeCell ref="B12:B13"/>
    <mergeCell ref="C12:C13"/>
    <mergeCell ref="E12:G12"/>
    <mergeCell ref="H12:H13"/>
    <mergeCell ref="A8:J8"/>
    <mergeCell ref="V12:W12"/>
    <mergeCell ref="A9:J9"/>
    <mergeCell ref="A11:V11"/>
    <mergeCell ref="A138:M138"/>
    <mergeCell ref="A22:J22"/>
    <mergeCell ref="H25:H26"/>
    <mergeCell ref="I25:I26"/>
    <mergeCell ref="J25:J26"/>
    <mergeCell ref="K25:M25"/>
    <mergeCell ref="A34:H34"/>
    <mergeCell ref="A35:J35"/>
    <mergeCell ref="A36:J36"/>
    <mergeCell ref="A40:A41"/>
    <mergeCell ref="B40:B41"/>
    <mergeCell ref="C40:C41"/>
    <mergeCell ref="D40:D41"/>
    <mergeCell ref="I40:I41"/>
    <mergeCell ref="A45:J45"/>
    <mergeCell ref="A49:A50"/>
    <mergeCell ref="A38:A39"/>
    <mergeCell ref="B38:B39"/>
    <mergeCell ref="C38:C39"/>
    <mergeCell ref="D38:D39"/>
    <mergeCell ref="G49:G50"/>
    <mergeCell ref="F51:F52"/>
    <mergeCell ref="A111:D111"/>
    <mergeCell ref="A112:C112"/>
    <mergeCell ref="X114:X115"/>
    <mergeCell ref="Y114:AA114"/>
    <mergeCell ref="AB114:AD114"/>
    <mergeCell ref="Y11:AD11"/>
    <mergeCell ref="J12:J13"/>
    <mergeCell ref="I12:I13"/>
    <mergeCell ref="K12:M12"/>
    <mergeCell ref="Y37:AD37"/>
    <mergeCell ref="E38:G38"/>
    <mergeCell ref="H38:H39"/>
    <mergeCell ref="I38:I39"/>
    <mergeCell ref="J38:J39"/>
    <mergeCell ref="K38:M38"/>
    <mergeCell ref="N38:O38"/>
    <mergeCell ref="P38:U38"/>
    <mergeCell ref="V38:W38"/>
    <mergeCell ref="X38:X39"/>
    <mergeCell ref="Y38:AA38"/>
    <mergeCell ref="AB38:AD38"/>
    <mergeCell ref="AB12:AD12"/>
    <mergeCell ref="X12:X13"/>
    <mergeCell ref="N12:O12"/>
    <mergeCell ref="AD14:AD15"/>
    <mergeCell ref="AD40:AD41"/>
    <mergeCell ref="C114:C115"/>
    <mergeCell ref="E114:G114"/>
    <mergeCell ref="H114:H115"/>
    <mergeCell ref="I114:I115"/>
    <mergeCell ref="J114:J115"/>
    <mergeCell ref="K114:M114"/>
    <mergeCell ref="N114:O114"/>
    <mergeCell ref="P114:U114"/>
    <mergeCell ref="V114:W114"/>
    <mergeCell ref="A129:M129"/>
    <mergeCell ref="Y12:AA12"/>
    <mergeCell ref="Y24:AD24"/>
    <mergeCell ref="A25:A26"/>
    <mergeCell ref="B25:B26"/>
    <mergeCell ref="C25:C26"/>
    <mergeCell ref="E25:G25"/>
    <mergeCell ref="P25:U25"/>
    <mergeCell ref="X25:X26"/>
    <mergeCell ref="N25:O25"/>
    <mergeCell ref="Y25:AA25"/>
    <mergeCell ref="AB25:AD25"/>
    <mergeCell ref="B49:B50"/>
    <mergeCell ref="C49:C50"/>
    <mergeCell ref="D49:D50"/>
    <mergeCell ref="E49:E50"/>
    <mergeCell ref="F49:F50"/>
    <mergeCell ref="V25:W25"/>
    <mergeCell ref="A31:M31"/>
    <mergeCell ref="A24:U24"/>
    <mergeCell ref="A113:V113"/>
    <mergeCell ref="Y113:AD113"/>
    <mergeCell ref="A114:A115"/>
    <mergeCell ref="B114:B115"/>
  </mergeCells>
  <pageMargins left="1.1023622047244095" right="0.70866141732283472" top="0.74803149606299213" bottom="0.74803149606299213" header="0.31496062992125984" footer="0.31496062992125984"/>
  <pageSetup scale="65" orientation="landscape" r:id="rId1"/>
  <headerFooter>
    <oddHeader>&amp;CMUNICIPIO DE TURBO
PLAN DE ACCIÓN 2011&amp;RBANCO DE PROYECTOS 
ENERO - DICIEMBRE</oddHeader>
  </headerFooter>
  <colBreaks count="1" manualBreakCount="1">
    <brk id="15" max="1048575" man="1"/>
  </colBreaks>
  <legacyDrawing r:id="rId2"/>
</worksheet>
</file>

<file path=xl/worksheets/sheet6.xml><?xml version="1.0" encoding="utf-8"?>
<worksheet xmlns="http://schemas.openxmlformats.org/spreadsheetml/2006/main" xmlns:r="http://schemas.openxmlformats.org/officeDocument/2006/relationships">
  <sheetPr codeName="Hoja5"/>
  <dimension ref="A1:AN100"/>
  <sheetViews>
    <sheetView topLeftCell="A5" zoomScale="80" zoomScaleNormal="80" zoomScaleSheetLayoutView="69" workbookViewId="0">
      <selection activeCell="I24" sqref="I24"/>
    </sheetView>
  </sheetViews>
  <sheetFormatPr baseColWidth="10" defaultRowHeight="12"/>
  <cols>
    <col min="1" max="1" width="10.85546875" style="19" customWidth="1"/>
    <col min="2" max="2" width="19.28515625" style="4" customWidth="1"/>
    <col min="3" max="3" width="11.42578125" style="4"/>
    <col min="4" max="4" width="17.5703125" style="4" customWidth="1"/>
    <col min="5" max="5" width="19.7109375" style="4" customWidth="1"/>
    <col min="6" max="7" width="11.42578125" style="4"/>
    <col min="8" max="8" width="22.140625" style="4" customWidth="1"/>
    <col min="9" max="9" width="11.42578125" style="4"/>
    <col min="10" max="10" width="15.42578125" style="4" customWidth="1"/>
    <col min="11" max="11" width="15.85546875" style="4" customWidth="1"/>
    <col min="12" max="15" width="11.42578125" style="4"/>
    <col min="16" max="16" width="17.140625" style="102" customWidth="1"/>
    <col min="17" max="17" width="16.42578125" style="102" customWidth="1"/>
    <col min="18" max="18" width="15.85546875" style="102" customWidth="1"/>
    <col min="19" max="19" width="12.85546875" style="102" customWidth="1"/>
    <col min="20" max="20" width="13.42578125" style="102" customWidth="1"/>
    <col min="21" max="21" width="19.7109375" style="102" customWidth="1"/>
    <col min="22" max="23" width="17" style="4" customWidth="1"/>
    <col min="24" max="24" width="22.140625" style="4" customWidth="1"/>
    <col min="25" max="25" width="17.42578125" style="102" customWidth="1"/>
    <col min="26" max="26" width="12.140625" style="104" customWidth="1"/>
    <col min="27" max="27" width="11.42578125" style="75"/>
    <col min="28" max="28" width="11.42578125" style="76"/>
    <col min="29" max="29" width="12" style="76" customWidth="1"/>
    <col min="30" max="30" width="11.42578125" style="76"/>
    <col min="31" max="16384" width="11.42578125" style="4"/>
  </cols>
  <sheetData>
    <row r="1" spans="1:30">
      <c r="A1" s="1394" t="s">
        <v>526</v>
      </c>
      <c r="B1" s="1395"/>
      <c r="C1" s="1395"/>
      <c r="D1" s="1395"/>
      <c r="E1" s="1395"/>
      <c r="F1" s="1395"/>
      <c r="G1" s="1395"/>
      <c r="H1" s="1395"/>
      <c r="I1" s="1395"/>
      <c r="J1" s="1395"/>
      <c r="K1" s="1395"/>
      <c r="L1" s="1395"/>
      <c r="M1" s="1395"/>
      <c r="N1" s="1395"/>
      <c r="O1" s="1395"/>
      <c r="P1" s="1395"/>
      <c r="Q1" s="1395"/>
      <c r="R1" s="1395"/>
      <c r="S1" s="1395"/>
      <c r="T1" s="1395"/>
      <c r="U1" s="1395"/>
    </row>
    <row r="2" spans="1:30">
      <c r="A2" s="1396"/>
      <c r="B2" s="1397"/>
      <c r="C2" s="1397"/>
      <c r="D2" s="1397"/>
      <c r="E2" s="1397"/>
      <c r="F2" s="1397"/>
      <c r="G2" s="1397"/>
      <c r="H2" s="1397"/>
      <c r="I2" s="1397"/>
      <c r="J2" s="1397"/>
      <c r="K2" s="1397"/>
      <c r="L2" s="1397"/>
      <c r="M2" s="1397"/>
      <c r="N2" s="1397"/>
      <c r="O2" s="1397"/>
      <c r="P2" s="1397"/>
      <c r="Q2" s="1397"/>
      <c r="R2" s="1397"/>
      <c r="S2" s="1397"/>
      <c r="T2" s="1397"/>
      <c r="U2" s="1397"/>
    </row>
    <row r="3" spans="1:30">
      <c r="A3" s="1234" t="s">
        <v>41</v>
      </c>
      <c r="B3" s="1234"/>
      <c r="C3" s="1234"/>
      <c r="D3" s="1234"/>
      <c r="E3" s="1234"/>
      <c r="F3" s="1234"/>
      <c r="G3" s="1234"/>
      <c r="H3" s="1234"/>
      <c r="I3" s="1234"/>
      <c r="J3" s="1234"/>
      <c r="K3" s="1234"/>
      <c r="L3" s="1234"/>
      <c r="M3" s="1234"/>
      <c r="N3" s="1234"/>
      <c r="O3" s="1234"/>
      <c r="P3" s="1234"/>
      <c r="Q3" s="1234"/>
      <c r="R3" s="1234"/>
      <c r="S3" s="1234"/>
      <c r="T3" s="1234"/>
      <c r="U3" s="1234"/>
    </row>
    <row r="4" spans="1:30">
      <c r="A4" s="1398" t="s">
        <v>42</v>
      </c>
      <c r="B4" s="1398"/>
      <c r="C4" s="1398"/>
      <c r="D4" s="1398"/>
      <c r="E4" s="1398"/>
      <c r="F4" s="1398"/>
      <c r="G4" s="1398"/>
      <c r="H4" s="1398"/>
      <c r="I4" s="1398"/>
      <c r="J4" s="1398"/>
      <c r="K4" s="1398"/>
      <c r="L4" s="1398"/>
      <c r="M4" s="137"/>
      <c r="N4" s="137"/>
      <c r="O4" s="137"/>
      <c r="P4" s="91"/>
      <c r="Q4" s="91"/>
      <c r="R4" s="91"/>
      <c r="S4" s="91"/>
      <c r="T4" s="91"/>
      <c r="U4" s="91"/>
    </row>
    <row r="5" spans="1:30">
      <c r="A5" s="1398"/>
      <c r="B5" s="1398"/>
      <c r="C5" s="1398"/>
      <c r="D5" s="1398"/>
      <c r="E5" s="1398"/>
      <c r="F5" s="1398"/>
      <c r="G5" s="1398"/>
      <c r="H5" s="1398"/>
      <c r="I5" s="1398"/>
      <c r="J5" s="1398"/>
      <c r="K5" s="1398"/>
      <c r="L5" s="1398"/>
      <c r="M5" s="137"/>
      <c r="N5" s="137"/>
      <c r="O5" s="137"/>
      <c r="P5" s="91"/>
      <c r="Q5" s="91"/>
      <c r="R5" s="91"/>
      <c r="S5" s="91"/>
      <c r="T5" s="91"/>
      <c r="U5" s="91"/>
    </row>
    <row r="6" spans="1:30">
      <c r="A6" s="143"/>
      <c r="B6" s="143"/>
      <c r="C6" s="143"/>
      <c r="D6" s="143"/>
      <c r="E6" s="143"/>
      <c r="F6" s="143"/>
      <c r="G6" s="143"/>
      <c r="H6" s="143"/>
      <c r="I6" s="143"/>
      <c r="J6" s="143"/>
      <c r="K6" s="143"/>
      <c r="L6" s="143"/>
      <c r="M6" s="137"/>
      <c r="N6" s="137"/>
      <c r="O6" s="137"/>
      <c r="P6" s="91"/>
      <c r="Q6" s="91"/>
      <c r="R6" s="91"/>
      <c r="S6" s="91"/>
      <c r="T6" s="91"/>
      <c r="U6" s="91"/>
    </row>
    <row r="7" spans="1:30">
      <c r="A7" s="143"/>
      <c r="B7" s="143"/>
      <c r="C7" s="143"/>
      <c r="D7" s="143"/>
      <c r="E7" s="143"/>
      <c r="F7" s="143"/>
      <c r="G7" s="143"/>
      <c r="H7" s="143"/>
      <c r="I7" s="143"/>
      <c r="J7" s="143"/>
      <c r="K7" s="143"/>
      <c r="L7" s="143"/>
      <c r="M7" s="137"/>
      <c r="N7" s="137"/>
      <c r="O7" s="137"/>
      <c r="P7" s="91"/>
      <c r="Q7" s="91"/>
      <c r="R7" s="91"/>
      <c r="S7" s="91"/>
      <c r="T7" s="91"/>
      <c r="U7" s="91"/>
    </row>
    <row r="8" spans="1:30">
      <c r="A8" s="1398" t="s">
        <v>43</v>
      </c>
      <c r="B8" s="1398"/>
      <c r="C8" s="1398"/>
      <c r="D8" s="1398"/>
      <c r="E8" s="1398"/>
      <c r="F8" s="1398"/>
      <c r="G8" s="1398"/>
      <c r="H8" s="1398"/>
      <c r="I8" s="143"/>
      <c r="J8" s="143"/>
      <c r="K8" s="143"/>
      <c r="L8" s="143"/>
      <c r="M8" s="137"/>
      <c r="N8" s="137"/>
      <c r="O8" s="137"/>
      <c r="P8" s="91"/>
      <c r="Q8" s="91"/>
      <c r="R8" s="91"/>
      <c r="S8" s="91"/>
      <c r="T8" s="91"/>
      <c r="U8" s="91"/>
    </row>
    <row r="9" spans="1:30" ht="30.75" customHeight="1">
      <c r="A9" s="1398" t="s">
        <v>44</v>
      </c>
      <c r="B9" s="1398"/>
      <c r="C9" s="1398"/>
      <c r="D9" s="1398"/>
      <c r="E9" s="1398"/>
      <c r="F9" s="1398"/>
      <c r="G9" s="1398"/>
      <c r="H9" s="1398"/>
      <c r="I9" s="1398"/>
      <c r="J9" s="1398"/>
      <c r="K9" s="143"/>
      <c r="L9" s="143"/>
      <c r="M9" s="137"/>
      <c r="N9" s="137"/>
      <c r="O9" s="137"/>
      <c r="P9" s="91"/>
      <c r="Q9" s="91"/>
      <c r="R9" s="91"/>
      <c r="S9" s="91"/>
      <c r="T9" s="91"/>
      <c r="U9" s="91"/>
    </row>
    <row r="10" spans="1:30" ht="19.5" customHeight="1">
      <c r="A10" s="14"/>
      <c r="B10" s="14"/>
      <c r="C10" s="14"/>
      <c r="D10" s="14"/>
      <c r="E10" s="14"/>
      <c r="F10" s="14"/>
      <c r="G10" s="14"/>
      <c r="H10" s="14"/>
      <c r="I10" s="14"/>
      <c r="J10" s="14"/>
      <c r="K10" s="14"/>
      <c r="L10" s="14"/>
      <c r="M10" s="14"/>
      <c r="N10" s="14"/>
      <c r="O10" s="14"/>
      <c r="P10" s="101"/>
      <c r="Q10" s="101"/>
      <c r="R10" s="101"/>
      <c r="S10" s="101"/>
      <c r="T10" s="101"/>
      <c r="U10" s="101"/>
      <c r="V10" s="17"/>
      <c r="W10" s="17"/>
      <c r="X10" s="17"/>
      <c r="Y10" s="101"/>
      <c r="Z10" s="103"/>
      <c r="AA10" s="77"/>
      <c r="AB10" s="78"/>
      <c r="AC10" s="78"/>
      <c r="AD10" s="78"/>
    </row>
    <row r="11" spans="1:30" ht="19.5" customHeight="1">
      <c r="A11" s="1398" t="s">
        <v>54</v>
      </c>
      <c r="B11" s="1398"/>
      <c r="C11" s="1398"/>
      <c r="D11" s="1398"/>
      <c r="E11" s="1398"/>
      <c r="F11" s="1398"/>
      <c r="G11" s="1398"/>
      <c r="H11" s="1398"/>
      <c r="I11" s="1398"/>
      <c r="J11" s="1398"/>
      <c r="K11" s="143"/>
      <c r="L11" s="143"/>
      <c r="M11" s="137"/>
      <c r="N11" s="137"/>
      <c r="O11" s="137"/>
      <c r="P11" s="91"/>
      <c r="Q11" s="91"/>
      <c r="R11" s="91"/>
      <c r="S11" s="91"/>
      <c r="T11" s="91"/>
      <c r="U11" s="91"/>
    </row>
    <row r="12" spans="1:30" ht="19.5" customHeight="1">
      <c r="A12" s="1601"/>
      <c r="B12" s="1601"/>
      <c r="C12" s="1601"/>
      <c r="D12" s="1601"/>
      <c r="E12" s="1601"/>
      <c r="F12" s="1601"/>
      <c r="G12" s="1601"/>
      <c r="H12" s="1601"/>
      <c r="I12" s="1601"/>
      <c r="J12" s="1601"/>
      <c r="K12" s="1601"/>
      <c r="L12" s="1601"/>
      <c r="M12" s="1601"/>
      <c r="N12" s="1601"/>
      <c r="O12" s="1601"/>
      <c r="P12" s="1601"/>
      <c r="Q12" s="1601"/>
      <c r="R12" s="1601"/>
      <c r="S12" s="1601"/>
      <c r="T12" s="1601"/>
      <c r="U12" s="1601"/>
      <c r="V12" s="1601"/>
      <c r="W12" s="141"/>
      <c r="X12" s="5"/>
      <c r="Y12" s="1114" t="s">
        <v>0</v>
      </c>
      <c r="Z12" s="1114"/>
      <c r="AA12" s="1114"/>
      <c r="AB12" s="1114"/>
      <c r="AC12" s="1114"/>
      <c r="AD12" s="1114"/>
    </row>
    <row r="13" spans="1:30" ht="19.5" customHeight="1">
      <c r="A13" s="1129" t="s">
        <v>1</v>
      </c>
      <c r="B13" s="1117" t="s">
        <v>26</v>
      </c>
      <c r="C13" s="1132" t="s">
        <v>2</v>
      </c>
      <c r="D13" s="133"/>
      <c r="E13" s="1117" t="s">
        <v>3</v>
      </c>
      <c r="F13" s="1117"/>
      <c r="G13" s="1117"/>
      <c r="H13" s="1117" t="s">
        <v>4</v>
      </c>
      <c r="I13" s="1117" t="s">
        <v>2</v>
      </c>
      <c r="J13" s="1117" t="s">
        <v>5</v>
      </c>
      <c r="K13" s="1117" t="s">
        <v>6</v>
      </c>
      <c r="L13" s="1117"/>
      <c r="M13" s="1117"/>
      <c r="N13" s="1117" t="s">
        <v>106</v>
      </c>
      <c r="O13" s="1117"/>
      <c r="P13" s="1131" t="s">
        <v>7</v>
      </c>
      <c r="Q13" s="1131"/>
      <c r="R13" s="1131"/>
      <c r="S13" s="1131"/>
      <c r="T13" s="1131"/>
      <c r="U13" s="1131"/>
      <c r="V13" s="1117" t="s">
        <v>8</v>
      </c>
      <c r="W13" s="1117"/>
      <c r="X13" s="1117" t="s">
        <v>9</v>
      </c>
      <c r="Y13" s="1119" t="s">
        <v>10</v>
      </c>
      <c r="Z13" s="1119"/>
      <c r="AA13" s="1119"/>
      <c r="AB13" s="1119" t="s">
        <v>11</v>
      </c>
      <c r="AC13" s="1119"/>
      <c r="AD13" s="1119"/>
    </row>
    <row r="14" spans="1:30" ht="49.5" customHeight="1">
      <c r="A14" s="1129"/>
      <c r="B14" s="1117"/>
      <c r="C14" s="1132"/>
      <c r="D14" s="133" t="s">
        <v>12</v>
      </c>
      <c r="E14" s="133" t="s">
        <v>13</v>
      </c>
      <c r="F14" s="641" t="s">
        <v>549</v>
      </c>
      <c r="G14" s="641" t="s">
        <v>529</v>
      </c>
      <c r="H14" s="1117"/>
      <c r="I14" s="1117"/>
      <c r="J14" s="1117"/>
      <c r="K14" s="133" t="s">
        <v>13</v>
      </c>
      <c r="L14" s="641" t="s">
        <v>549</v>
      </c>
      <c r="M14" s="641" t="s">
        <v>529</v>
      </c>
      <c r="N14" s="138" t="s">
        <v>107</v>
      </c>
      <c r="O14" s="138" t="s">
        <v>71</v>
      </c>
      <c r="P14" s="136" t="s">
        <v>14</v>
      </c>
      <c r="Q14" s="136" t="s">
        <v>15</v>
      </c>
      <c r="R14" s="136" t="s">
        <v>16</v>
      </c>
      <c r="S14" s="136" t="s">
        <v>17</v>
      </c>
      <c r="T14" s="136" t="s">
        <v>23</v>
      </c>
      <c r="U14" s="136" t="s">
        <v>18</v>
      </c>
      <c r="V14" s="194" t="s">
        <v>13</v>
      </c>
      <c r="W14" s="133" t="s">
        <v>111</v>
      </c>
      <c r="X14" s="1117"/>
      <c r="Y14" s="87" t="s">
        <v>19</v>
      </c>
      <c r="Z14" s="87" t="s">
        <v>20</v>
      </c>
      <c r="AA14" s="39" t="s">
        <v>21</v>
      </c>
      <c r="AB14" s="134" t="s">
        <v>22</v>
      </c>
      <c r="AC14" s="134" t="s">
        <v>20</v>
      </c>
      <c r="AD14" s="134" t="s">
        <v>21</v>
      </c>
    </row>
    <row r="15" spans="1:30">
      <c r="A15" s="738" t="s">
        <v>527</v>
      </c>
      <c r="B15" s="6"/>
      <c r="C15" s="60"/>
      <c r="D15" s="713"/>
      <c r="E15" s="59"/>
      <c r="F15" s="71"/>
      <c r="G15" s="71"/>
      <c r="H15" s="713"/>
      <c r="I15" s="7"/>
      <c r="J15" s="8"/>
      <c r="K15" s="713"/>
      <c r="L15" s="8"/>
      <c r="M15" s="8"/>
      <c r="N15" s="8"/>
      <c r="O15" s="8"/>
      <c r="P15" s="716"/>
      <c r="Q15" s="99"/>
      <c r="R15" s="716"/>
      <c r="S15" s="716"/>
      <c r="T15" s="716"/>
      <c r="U15" s="716"/>
      <c r="V15" s="688"/>
      <c r="W15" s="726"/>
      <c r="X15" s="713"/>
      <c r="Y15" s="99"/>
      <c r="Z15" s="99"/>
      <c r="AA15" s="48"/>
      <c r="AB15" s="45"/>
      <c r="AC15" s="45"/>
      <c r="AD15" s="48"/>
    </row>
    <row r="16" spans="1:30">
      <c r="A16" s="738"/>
      <c r="B16" s="6"/>
      <c r="C16" s="60"/>
      <c r="D16" s="713"/>
      <c r="E16" s="59"/>
      <c r="F16" s="71"/>
      <c r="G16" s="71"/>
      <c r="H16" s="679"/>
      <c r="I16" s="7"/>
      <c r="J16" s="8"/>
      <c r="K16" s="713"/>
      <c r="L16" s="8"/>
      <c r="M16" s="8"/>
      <c r="N16" s="8"/>
      <c r="O16" s="8"/>
      <c r="P16" s="716"/>
      <c r="Q16" s="99"/>
      <c r="R16" s="716"/>
      <c r="S16" s="716"/>
      <c r="T16" s="716"/>
      <c r="U16" s="716"/>
      <c r="V16" s="688"/>
      <c r="W16" s="726"/>
      <c r="X16" s="713"/>
      <c r="Y16" s="99"/>
      <c r="Z16" s="99"/>
      <c r="AA16" s="48"/>
      <c r="AB16" s="45"/>
      <c r="AC16" s="45"/>
      <c r="AD16" s="48"/>
    </row>
    <row r="17" spans="1:40">
      <c r="A17" s="738"/>
      <c r="B17" s="6"/>
      <c r="C17" s="60"/>
      <c r="D17" s="679"/>
      <c r="E17" s="679"/>
      <c r="F17" s="71"/>
      <c r="G17" s="71"/>
      <c r="H17" s="80"/>
      <c r="I17" s="7"/>
      <c r="J17" s="8"/>
      <c r="K17" s="713"/>
      <c r="L17" s="8"/>
      <c r="M17" s="8"/>
      <c r="N17" s="8"/>
      <c r="O17" s="8"/>
      <c r="P17" s="716"/>
      <c r="Q17" s="99"/>
      <c r="R17" s="716"/>
      <c r="S17" s="716"/>
      <c r="T17" s="716"/>
      <c r="U17" s="716"/>
      <c r="V17" s="688"/>
      <c r="W17" s="726"/>
      <c r="X17" s="79"/>
      <c r="Y17" s="99"/>
      <c r="Z17" s="99"/>
      <c r="AA17" s="48"/>
      <c r="AB17" s="715"/>
      <c r="AC17" s="715"/>
      <c r="AD17" s="48"/>
    </row>
    <row r="18" spans="1:40">
      <c r="A18" s="738"/>
      <c r="B18" s="6"/>
      <c r="C18" s="60"/>
      <c r="D18" s="679"/>
      <c r="E18" s="679"/>
      <c r="F18" s="71"/>
      <c r="G18" s="71"/>
      <c r="H18" s="679"/>
      <c r="I18" s="7"/>
      <c r="J18" s="8"/>
      <c r="K18" s="713"/>
      <c r="L18" s="8"/>
      <c r="M18" s="8"/>
      <c r="N18" s="8"/>
      <c r="O18" s="8"/>
      <c r="P18" s="716"/>
      <c r="Q18" s="99"/>
      <c r="R18" s="716"/>
      <c r="S18" s="716"/>
      <c r="T18" s="716"/>
      <c r="U18" s="716"/>
      <c r="V18" s="688"/>
      <c r="W18" s="726"/>
      <c r="X18" s="79"/>
      <c r="Y18" s="99"/>
      <c r="Z18" s="99"/>
      <c r="AA18" s="48"/>
      <c r="AB18" s="715"/>
      <c r="AC18" s="715"/>
      <c r="AD18" s="48"/>
    </row>
    <row r="19" spans="1:40">
      <c r="A19" s="738"/>
      <c r="B19" s="679"/>
      <c r="C19" s="60"/>
      <c r="D19" s="679"/>
      <c r="E19" s="679"/>
      <c r="F19" s="71"/>
      <c r="G19" s="71"/>
      <c r="H19" s="80"/>
      <c r="I19" s="7"/>
      <c r="J19" s="8"/>
      <c r="K19" s="713"/>
      <c r="L19" s="8"/>
      <c r="M19" s="8"/>
      <c r="N19" s="8"/>
      <c r="O19" s="8"/>
      <c r="P19" s="716"/>
      <c r="Q19" s="99"/>
      <c r="R19" s="716"/>
      <c r="S19" s="716"/>
      <c r="T19" s="716"/>
      <c r="U19" s="716"/>
      <c r="V19" s="688"/>
      <c r="W19" s="726"/>
      <c r="X19" s="79"/>
      <c r="Y19" s="99"/>
      <c r="Z19" s="99"/>
      <c r="AA19" s="48"/>
      <c r="AB19" s="715"/>
      <c r="AC19" s="715"/>
      <c r="AD19" s="48"/>
    </row>
    <row r="20" spans="1:40" ht="13.5">
      <c r="A20" s="739"/>
      <c r="B20" s="2"/>
      <c r="C20" s="769"/>
      <c r="D20" s="2"/>
      <c r="E20" s="2"/>
      <c r="F20" s="2"/>
      <c r="G20" s="2"/>
      <c r="H20" s="679"/>
      <c r="I20" s="653"/>
      <c r="J20" s="679"/>
      <c r="K20" s="679"/>
      <c r="L20" s="679"/>
      <c r="M20" s="679"/>
      <c r="N20" s="188"/>
      <c r="O20" s="439"/>
      <c r="P20" s="734"/>
      <c r="Q20" s="576"/>
      <c r="R20" s="439"/>
      <c r="S20" s="770"/>
      <c r="T20" s="235"/>
      <c r="U20" s="235"/>
      <c r="V20" s="369"/>
      <c r="W20" s="432"/>
      <c r="X20" s="296"/>
      <c r="Y20" s="99"/>
      <c r="Z20" s="235"/>
      <c r="AA20" s="48"/>
      <c r="AB20" s="157"/>
      <c r="AC20" s="2"/>
      <c r="AD20" s="190"/>
    </row>
    <row r="21" spans="1:40">
      <c r="A21" s="739"/>
      <c r="B21" s="2"/>
      <c r="C21" s="769"/>
      <c r="D21" s="2"/>
      <c r="E21" s="2"/>
      <c r="F21" s="2"/>
      <c r="G21" s="2"/>
      <c r="H21" s="679"/>
      <c r="I21" s="653"/>
      <c r="J21" s="722"/>
      <c r="K21" s="723"/>
      <c r="L21" s="731"/>
      <c r="M21" s="731"/>
      <c r="N21" s="188"/>
      <c r="O21" s="439"/>
      <c r="P21" s="99"/>
      <c r="Q21" s="99"/>
      <c r="R21" s="99"/>
      <c r="S21" s="99"/>
      <c r="T21" s="577"/>
      <c r="U21" s="235"/>
      <c r="V21" s="679"/>
      <c r="W21" s="679"/>
      <c r="X21" s="296"/>
      <c r="Y21" s="99"/>
      <c r="Z21" s="99"/>
      <c r="AA21" s="190"/>
      <c r="AB21" s="715"/>
      <c r="AC21" s="715"/>
      <c r="AD21" s="715"/>
    </row>
    <row r="22" spans="1:40" ht="19.5" customHeight="1">
      <c r="A22" s="1622" t="s">
        <v>51</v>
      </c>
      <c r="B22" s="1622"/>
      <c r="C22" s="1622"/>
      <c r="D22" s="1622"/>
      <c r="E22" s="1622"/>
      <c r="F22" s="1622"/>
      <c r="G22" s="1622"/>
      <c r="H22" s="1622"/>
      <c r="I22" s="1622"/>
      <c r="J22" s="1622"/>
      <c r="K22" s="1622"/>
      <c r="L22" s="1622"/>
      <c r="M22" s="1622"/>
      <c r="N22" s="181"/>
      <c r="O22" s="181"/>
      <c r="P22" s="100">
        <f>SUM(P15:P21)</f>
        <v>0</v>
      </c>
      <c r="Q22" s="100">
        <f t="shared" ref="Q22:Z22" si="0">SUM(Q15:Q21)</f>
        <v>0</v>
      </c>
      <c r="R22" s="100">
        <f t="shared" si="0"/>
        <v>0</v>
      </c>
      <c r="S22" s="100">
        <f t="shared" si="0"/>
        <v>0</v>
      </c>
      <c r="T22" s="100">
        <f t="shared" si="0"/>
        <v>0</v>
      </c>
      <c r="U22" s="100">
        <f t="shared" si="0"/>
        <v>0</v>
      </c>
      <c r="V22" s="100"/>
      <c r="W22" s="100"/>
      <c r="X22" s="100"/>
      <c r="Y22" s="100">
        <f t="shared" si="0"/>
        <v>0</v>
      </c>
      <c r="Z22" s="100">
        <f t="shared" si="0"/>
        <v>0</v>
      </c>
      <c r="AA22" s="190" t="e">
        <f t="shared" ref="AA22" si="1">Z22/Y22</f>
        <v>#DIV/0!</v>
      </c>
      <c r="AB22" s="78"/>
      <c r="AC22" s="78"/>
      <c r="AD22" s="78"/>
    </row>
    <row r="23" spans="1:40" s="18" customFormat="1" ht="19.5" customHeight="1">
      <c r="A23" s="14"/>
      <c r="B23" s="14"/>
      <c r="C23" s="14"/>
      <c r="D23" s="14"/>
      <c r="E23" s="14"/>
      <c r="F23" s="14"/>
      <c r="G23" s="14"/>
      <c r="H23" s="14"/>
      <c r="I23" s="14"/>
      <c r="J23" s="14"/>
      <c r="K23" s="14"/>
      <c r="L23" s="14"/>
      <c r="M23" s="14"/>
      <c r="N23" s="14"/>
      <c r="O23" s="14"/>
      <c r="P23" s="101"/>
      <c r="Q23" s="101"/>
      <c r="R23" s="101"/>
      <c r="S23" s="101"/>
      <c r="T23" s="101"/>
      <c r="U23" s="101"/>
      <c r="V23" s="101"/>
      <c r="W23" s="101"/>
      <c r="X23" s="101"/>
      <c r="Y23" s="308"/>
      <c r="Z23" s="101"/>
      <c r="AA23" s="77"/>
      <c r="AB23" s="78"/>
      <c r="AC23" s="78"/>
      <c r="AD23" s="78"/>
    </row>
    <row r="24" spans="1:40" ht="19.5" customHeight="1">
      <c r="A24" s="14"/>
      <c r="B24" s="14"/>
      <c r="C24" s="14"/>
      <c r="D24" s="14"/>
      <c r="E24" s="14"/>
      <c r="F24" s="14"/>
      <c r="G24" s="14"/>
      <c r="H24" s="14"/>
      <c r="I24" s="14"/>
      <c r="J24" s="14"/>
      <c r="K24" s="14"/>
      <c r="L24" s="14"/>
      <c r="M24" s="14"/>
      <c r="N24" s="14"/>
      <c r="O24" s="14"/>
      <c r="P24" s="101"/>
      <c r="Q24" s="101"/>
      <c r="R24" s="101"/>
      <c r="S24" s="101"/>
      <c r="T24" s="101"/>
      <c r="U24" s="101"/>
      <c r="V24" s="101"/>
      <c r="W24" s="101"/>
      <c r="X24" s="101"/>
      <c r="Y24" s="308"/>
      <c r="Z24" s="101"/>
      <c r="AA24" s="77"/>
      <c r="AB24" s="35"/>
      <c r="AC24" s="289"/>
      <c r="AD24" s="20"/>
    </row>
    <row r="25" spans="1:40" ht="19.5" customHeight="1">
      <c r="A25" s="1360" t="s">
        <v>184</v>
      </c>
      <c r="B25" s="1360"/>
      <c r="C25" s="1360"/>
      <c r="D25" s="1360"/>
      <c r="E25" s="1360"/>
      <c r="F25" s="1360"/>
      <c r="G25" s="1360"/>
      <c r="H25" s="1360"/>
      <c r="I25" s="1360"/>
      <c r="J25" s="1360"/>
      <c r="K25" s="170"/>
      <c r="L25" s="170"/>
      <c r="M25" s="174"/>
      <c r="N25" s="94"/>
      <c r="O25" s="94"/>
      <c r="P25" s="94"/>
      <c r="Q25" s="94"/>
      <c r="R25" s="94"/>
      <c r="S25" s="94"/>
      <c r="T25" s="287"/>
      <c r="U25" s="287"/>
      <c r="V25" s="288"/>
      <c r="W25" s="288"/>
      <c r="X25" s="288"/>
      <c r="Y25" s="288"/>
      <c r="Z25" s="289"/>
      <c r="AA25" s="35"/>
      <c r="AB25" s="300"/>
      <c r="AC25" s="301"/>
      <c r="AD25" s="302"/>
    </row>
    <row r="26" spans="1:40">
      <c r="A26" s="226"/>
      <c r="B26" s="227"/>
      <c r="C26" s="227"/>
      <c r="D26" s="227"/>
      <c r="E26" s="227"/>
      <c r="F26" s="227"/>
      <c r="G26" s="227"/>
      <c r="H26" s="227"/>
      <c r="I26" s="227"/>
      <c r="J26" s="227"/>
      <c r="K26" s="227"/>
      <c r="L26" s="1406"/>
      <c r="M26" s="1429"/>
      <c r="N26" s="1429"/>
      <c r="O26" s="1429"/>
      <c r="P26" s="1429"/>
      <c r="Q26" s="1407"/>
      <c r="R26" s="240"/>
      <c r="S26" s="240"/>
      <c r="T26" s="115"/>
      <c r="U26" s="115"/>
      <c r="V26" s="116"/>
      <c r="W26" s="116"/>
      <c r="X26" s="178"/>
      <c r="Y26" s="290" t="s">
        <v>0</v>
      </c>
      <c r="Z26" s="291"/>
      <c r="AA26" s="291"/>
      <c r="AB26" s="1399" t="s">
        <v>11</v>
      </c>
      <c r="AC26" s="1399"/>
      <c r="AD26" s="1399"/>
      <c r="AE26" s="18"/>
      <c r="AF26" s="18"/>
      <c r="AG26" s="18"/>
      <c r="AH26" s="18"/>
      <c r="AI26" s="18"/>
      <c r="AJ26" s="18"/>
      <c r="AK26" s="18"/>
      <c r="AL26" s="18"/>
      <c r="AM26" s="18"/>
      <c r="AN26" s="18"/>
    </row>
    <row r="27" spans="1:40" ht="36">
      <c r="A27" s="1401" t="s">
        <v>1</v>
      </c>
      <c r="B27" s="1401" t="s">
        <v>26</v>
      </c>
      <c r="C27" s="1403" t="s">
        <v>2</v>
      </c>
      <c r="D27" s="1401" t="s">
        <v>12</v>
      </c>
      <c r="E27" s="1399" t="s">
        <v>3</v>
      </c>
      <c r="F27" s="1399"/>
      <c r="G27" s="1399"/>
      <c r="H27" s="1401" t="s">
        <v>4</v>
      </c>
      <c r="I27" s="1401" t="s">
        <v>2</v>
      </c>
      <c r="J27" s="1401" t="s">
        <v>5</v>
      </c>
      <c r="K27" s="1399" t="s">
        <v>6</v>
      </c>
      <c r="L27" s="1399"/>
      <c r="M27" s="1399"/>
      <c r="N27" s="1103" t="s">
        <v>68</v>
      </c>
      <c r="O27" s="1105"/>
      <c r="P27" s="284" t="s">
        <v>7</v>
      </c>
      <c r="Q27" s="285"/>
      <c r="R27" s="285"/>
      <c r="S27" s="285"/>
      <c r="T27" s="238"/>
      <c r="U27" s="293"/>
      <c r="V27" s="1270" t="s">
        <v>8</v>
      </c>
      <c r="W27" s="1270"/>
      <c r="X27" s="1106" t="s">
        <v>9</v>
      </c>
      <c r="Y27" s="1406" t="s">
        <v>10</v>
      </c>
      <c r="Z27" s="1429"/>
      <c r="AA27" s="1429"/>
      <c r="AB27" s="229" t="s">
        <v>34</v>
      </c>
      <c r="AC27" s="229" t="s">
        <v>20</v>
      </c>
      <c r="AD27" s="295" t="s">
        <v>21</v>
      </c>
      <c r="AE27" s="18"/>
      <c r="AF27" s="18"/>
      <c r="AG27" s="18"/>
      <c r="AH27" s="18"/>
      <c r="AI27" s="18"/>
      <c r="AJ27" s="18"/>
      <c r="AK27" s="18"/>
      <c r="AL27" s="18"/>
      <c r="AM27" s="18"/>
      <c r="AN27" s="18"/>
    </row>
    <row r="28" spans="1:40" ht="51" customHeight="1" thickBot="1">
      <c r="A28" s="1430"/>
      <c r="B28" s="1430"/>
      <c r="C28" s="1626"/>
      <c r="D28" s="1430"/>
      <c r="E28" s="229" t="s">
        <v>13</v>
      </c>
      <c r="F28" s="709" t="s">
        <v>549</v>
      </c>
      <c r="G28" s="709" t="s">
        <v>529</v>
      </c>
      <c r="H28" s="1430"/>
      <c r="I28" s="1430"/>
      <c r="J28" s="1430"/>
      <c r="K28" s="229" t="s">
        <v>13</v>
      </c>
      <c r="L28" s="709" t="s">
        <v>549</v>
      </c>
      <c r="M28" s="709" t="s">
        <v>529</v>
      </c>
      <c r="N28" s="167" t="s">
        <v>132</v>
      </c>
      <c r="O28" s="167" t="s">
        <v>178</v>
      </c>
      <c r="P28" s="282" t="s">
        <v>14</v>
      </c>
      <c r="Q28" s="282" t="s">
        <v>15</v>
      </c>
      <c r="R28" s="282" t="s">
        <v>16</v>
      </c>
      <c r="S28" s="282" t="s">
        <v>17</v>
      </c>
      <c r="T28" s="65" t="s">
        <v>23</v>
      </c>
      <c r="U28" s="65" t="s">
        <v>18</v>
      </c>
      <c r="V28" s="253" t="s">
        <v>13</v>
      </c>
      <c r="W28" s="253" t="s">
        <v>72</v>
      </c>
      <c r="X28" s="1107"/>
      <c r="Y28" s="245" t="s">
        <v>19</v>
      </c>
      <c r="Z28" s="245" t="s">
        <v>20</v>
      </c>
      <c r="AA28" s="294" t="s">
        <v>21</v>
      </c>
      <c r="AB28" s="107">
        <v>100</v>
      </c>
      <c r="AC28" s="107">
        <v>80</v>
      </c>
      <c r="AD28" s="111">
        <f>AC28/AB28</f>
        <v>0.8</v>
      </c>
    </row>
    <row r="29" spans="1:40" ht="60.75" thickBot="1">
      <c r="A29" s="564"/>
      <c r="B29" s="217"/>
      <c r="C29" s="303"/>
      <c r="D29" s="181"/>
      <c r="E29" s="59"/>
      <c r="F29" s="71"/>
      <c r="G29" s="71"/>
      <c r="H29" s="713" t="s">
        <v>790</v>
      </c>
      <c r="I29" s="704">
        <v>0</v>
      </c>
      <c r="J29" s="713" t="s">
        <v>791</v>
      </c>
      <c r="K29" s="909" t="s">
        <v>792</v>
      </c>
      <c r="L29" s="363">
        <v>0</v>
      </c>
      <c r="M29" s="909">
        <v>25</v>
      </c>
      <c r="N29" s="909" t="s">
        <v>793</v>
      </c>
      <c r="O29" s="909" t="s">
        <v>784</v>
      </c>
      <c r="P29" s="235"/>
      <c r="Q29" s="952"/>
      <c r="R29" s="160"/>
      <c r="S29" s="952"/>
      <c r="T29" s="952"/>
      <c r="U29" s="957">
        <v>30000</v>
      </c>
      <c r="V29" s="953" t="s">
        <v>794</v>
      </c>
      <c r="W29" s="176"/>
      <c r="X29" s="176"/>
      <c r="Y29" s="61"/>
      <c r="Z29" s="61"/>
      <c r="AA29" s="111"/>
      <c r="AB29" s="107"/>
      <c r="AC29" s="107"/>
      <c r="AD29" s="111"/>
    </row>
    <row r="30" spans="1:40" ht="48.75" thickBot="1">
      <c r="A30" s="564"/>
      <c r="B30" s="217"/>
      <c r="C30" s="303"/>
      <c r="D30" s="713"/>
      <c r="E30" s="59"/>
      <c r="F30" s="71"/>
      <c r="G30" s="71"/>
      <c r="H30" s="713" t="s">
        <v>795</v>
      </c>
      <c r="I30" s="704">
        <v>0</v>
      </c>
      <c r="J30" s="363" t="s">
        <v>796</v>
      </c>
      <c r="K30" s="713" t="s">
        <v>797</v>
      </c>
      <c r="L30" s="363">
        <v>0</v>
      </c>
      <c r="M30" s="954">
        <v>0.6</v>
      </c>
      <c r="N30" s="909" t="s">
        <v>793</v>
      </c>
      <c r="O30" s="909" t="s">
        <v>784</v>
      </c>
      <c r="P30" s="235"/>
      <c r="Q30" s="952"/>
      <c r="R30" s="160"/>
      <c r="S30" s="952"/>
      <c r="T30" s="952"/>
      <c r="U30" s="957">
        <v>20000</v>
      </c>
      <c r="V30" s="953" t="s">
        <v>794</v>
      </c>
      <c r="W30" s="679"/>
      <c r="X30" s="679"/>
      <c r="Y30" s="728"/>
      <c r="Z30" s="728"/>
      <c r="AA30" s="111"/>
      <c r="AB30" s="650"/>
      <c r="AC30" s="650"/>
      <c r="AD30" s="111"/>
    </row>
    <row r="31" spans="1:40" ht="48.75" thickBot="1">
      <c r="A31" s="564"/>
      <c r="B31" s="217"/>
      <c r="C31" s="303"/>
      <c r="D31" s="713"/>
      <c r="E31" s="59"/>
      <c r="F31" s="71"/>
      <c r="G31" s="71"/>
      <c r="H31" s="713" t="s">
        <v>798</v>
      </c>
      <c r="I31" s="704">
        <v>0</v>
      </c>
      <c r="J31" s="713" t="s">
        <v>799</v>
      </c>
      <c r="K31" s="713" t="s">
        <v>798</v>
      </c>
      <c r="L31" s="363">
        <v>0</v>
      </c>
      <c r="M31" s="954">
        <v>0.5</v>
      </c>
      <c r="N31" s="909" t="s">
        <v>152</v>
      </c>
      <c r="O31" s="909" t="s">
        <v>784</v>
      </c>
      <c r="P31" s="235"/>
      <c r="Q31" s="404"/>
      <c r="R31" s="664"/>
      <c r="S31" s="404"/>
      <c r="T31" s="404"/>
      <c r="U31" s="958">
        <v>10000</v>
      </c>
      <c r="V31" s="953" t="s">
        <v>794</v>
      </c>
      <c r="W31" s="679"/>
      <c r="X31" s="679"/>
      <c r="Y31" s="728"/>
      <c r="Z31" s="728"/>
      <c r="AA31" s="111"/>
      <c r="AB31" s="650"/>
      <c r="AC31" s="650"/>
      <c r="AD31" s="111"/>
    </row>
    <row r="32" spans="1:40" ht="48.75" thickBot="1">
      <c r="A32" s="564"/>
      <c r="B32" s="217"/>
      <c r="C32" s="303"/>
      <c r="D32" s="713"/>
      <c r="E32" s="59"/>
      <c r="F32" s="71"/>
      <c r="G32" s="71"/>
      <c r="H32" s="713" t="s">
        <v>800</v>
      </c>
      <c r="I32" s="704">
        <v>0</v>
      </c>
      <c r="J32" s="713" t="s">
        <v>801</v>
      </c>
      <c r="K32" s="713" t="s">
        <v>800</v>
      </c>
      <c r="L32" s="363">
        <v>0</v>
      </c>
      <c r="M32" s="954">
        <v>0.5</v>
      </c>
      <c r="N32" s="909" t="s">
        <v>152</v>
      </c>
      <c r="O32" s="909" t="s">
        <v>784</v>
      </c>
      <c r="P32" s="235"/>
      <c r="Q32" s="153"/>
      <c r="R32" s="732"/>
      <c r="S32" s="153"/>
      <c r="T32" s="153"/>
      <c r="U32" s="958">
        <v>24000</v>
      </c>
      <c r="V32" s="953" t="s">
        <v>794</v>
      </c>
      <c r="W32" s="679"/>
      <c r="X32" s="679"/>
      <c r="Y32" s="728"/>
      <c r="Z32" s="728"/>
      <c r="AA32" s="111"/>
      <c r="AB32" s="650"/>
      <c r="AC32" s="650"/>
      <c r="AD32" s="111"/>
    </row>
    <row r="33" spans="1:30" ht="48.75" thickBot="1">
      <c r="A33" s="564"/>
      <c r="B33" s="217"/>
      <c r="C33" s="303"/>
      <c r="D33" s="713"/>
      <c r="E33" s="59"/>
      <c r="F33" s="71"/>
      <c r="G33" s="71"/>
      <c r="H33" s="713" t="s">
        <v>802</v>
      </c>
      <c r="I33" s="704">
        <v>0</v>
      </c>
      <c r="J33" s="713" t="s">
        <v>803</v>
      </c>
      <c r="K33" s="713" t="s">
        <v>802</v>
      </c>
      <c r="L33" s="363">
        <v>0</v>
      </c>
      <c r="M33" s="955">
        <v>1</v>
      </c>
      <c r="N33" s="909" t="s">
        <v>152</v>
      </c>
      <c r="O33" s="909" t="s">
        <v>784</v>
      </c>
      <c r="P33" s="235"/>
      <c r="Q33" s="153"/>
      <c r="R33" s="732"/>
      <c r="S33" s="153"/>
      <c r="T33" s="153"/>
      <c r="U33" s="958">
        <v>20000</v>
      </c>
      <c r="V33" s="953" t="s">
        <v>794</v>
      </c>
      <c r="W33" s="679"/>
      <c r="X33" s="679"/>
      <c r="Y33" s="728"/>
      <c r="Z33" s="728"/>
      <c r="AA33" s="111"/>
      <c r="AB33" s="650"/>
      <c r="AC33" s="650"/>
      <c r="AD33" s="111"/>
    </row>
    <row r="34" spans="1:30" ht="132.75" thickBot="1">
      <c r="A34" s="564"/>
      <c r="B34" s="621"/>
      <c r="C34" s="304"/>
      <c r="D34" s="6"/>
      <c r="E34" s="305"/>
      <c r="F34" s="306"/>
      <c r="G34" s="306"/>
      <c r="H34" s="713" t="s">
        <v>804</v>
      </c>
      <c r="I34" s="918">
        <v>0</v>
      </c>
      <c r="J34" s="713" t="s">
        <v>805</v>
      </c>
      <c r="K34" s="713" t="s">
        <v>804</v>
      </c>
      <c r="L34" s="923">
        <v>0</v>
      </c>
      <c r="M34" s="956">
        <v>1</v>
      </c>
      <c r="N34" s="921" t="s">
        <v>152</v>
      </c>
      <c r="O34" s="921" t="s">
        <v>784</v>
      </c>
      <c r="P34" s="518"/>
      <c r="Q34" s="924"/>
      <c r="R34" s="925"/>
      <c r="S34" s="924"/>
      <c r="T34" s="924"/>
      <c r="U34" s="959">
        <v>30000</v>
      </c>
      <c r="V34" s="953" t="s">
        <v>794</v>
      </c>
      <c r="W34" s="176"/>
      <c r="X34" s="29"/>
      <c r="Y34" s="61"/>
      <c r="Z34" s="61"/>
      <c r="AA34" s="111"/>
      <c r="AB34" s="346"/>
      <c r="AC34" s="346"/>
      <c r="AD34" s="111"/>
    </row>
    <row r="35" spans="1:30" ht="36">
      <c r="A35" s="1371" t="s">
        <v>832</v>
      </c>
      <c r="B35" s="1148" t="s">
        <v>833</v>
      </c>
      <c r="C35" s="1629">
        <v>1</v>
      </c>
      <c r="D35" s="1584" t="s">
        <v>834</v>
      </c>
      <c r="E35" s="1586" t="s">
        <v>835</v>
      </c>
      <c r="F35" s="1588">
        <v>0</v>
      </c>
      <c r="G35" s="1588">
        <v>1</v>
      </c>
      <c r="H35" s="970" t="s">
        <v>836</v>
      </c>
      <c r="I35" s="7">
        <v>0.8</v>
      </c>
      <c r="J35" s="8" t="s">
        <v>837</v>
      </c>
      <c r="K35" s="971" t="s">
        <v>835</v>
      </c>
      <c r="L35" s="8">
        <v>0</v>
      </c>
      <c r="M35" s="8">
        <v>1</v>
      </c>
      <c r="N35" s="8" t="s">
        <v>152</v>
      </c>
      <c r="O35" s="972" t="s">
        <v>838</v>
      </c>
      <c r="P35" s="1512"/>
      <c r="Q35" s="1647">
        <v>36267</v>
      </c>
      <c r="R35" s="1512"/>
      <c r="S35" s="1512"/>
      <c r="T35" s="1373"/>
      <c r="U35" s="1373"/>
      <c r="V35" s="1342" t="s">
        <v>813</v>
      </c>
      <c r="W35" s="1545">
        <v>1045504165</v>
      </c>
      <c r="X35" s="1342"/>
      <c r="Y35" s="1647">
        <f>SUM(P35:U36)</f>
        <v>36267</v>
      </c>
      <c r="Z35" s="728"/>
      <c r="AA35" s="111"/>
      <c r="AB35" s="650"/>
      <c r="AC35" s="650"/>
      <c r="AD35" s="111"/>
    </row>
    <row r="36" spans="1:30" ht="48">
      <c r="A36" s="1372"/>
      <c r="B36" s="1415"/>
      <c r="C36" s="1630"/>
      <c r="D36" s="1585"/>
      <c r="E36" s="1587"/>
      <c r="F36" s="1589"/>
      <c r="G36" s="1589"/>
      <c r="H36" s="6" t="s">
        <v>839</v>
      </c>
      <c r="I36" s="7">
        <v>0.2</v>
      </c>
      <c r="J36" s="305" t="s">
        <v>840</v>
      </c>
      <c r="K36" s="973" t="s">
        <v>841</v>
      </c>
      <c r="L36" s="974">
        <v>127881</v>
      </c>
      <c r="M36" s="972">
        <f>SUM(L36+O36)</f>
        <v>152881</v>
      </c>
      <c r="N36" s="8" t="s">
        <v>152</v>
      </c>
      <c r="O36" s="8">
        <v>25000</v>
      </c>
      <c r="P36" s="1513"/>
      <c r="Q36" s="1648"/>
      <c r="R36" s="1513"/>
      <c r="S36" s="1513"/>
      <c r="T36" s="1374"/>
      <c r="U36" s="1374"/>
      <c r="V36" s="1343"/>
      <c r="W36" s="1546"/>
      <c r="X36" s="1343"/>
      <c r="Y36" s="1648"/>
      <c r="Z36" s="728"/>
      <c r="AA36" s="111"/>
      <c r="AB36" s="650"/>
      <c r="AC36" s="650"/>
      <c r="AD36" s="111"/>
    </row>
    <row r="37" spans="1:30" ht="84">
      <c r="A37" s="1649">
        <v>256</v>
      </c>
      <c r="B37" s="1652" t="s">
        <v>842</v>
      </c>
      <c r="C37" s="1653">
        <v>1</v>
      </c>
      <c r="D37" s="1622" t="s">
        <v>843</v>
      </c>
      <c r="E37" s="1654" t="s">
        <v>844</v>
      </c>
      <c r="F37" s="1655">
        <v>0</v>
      </c>
      <c r="G37" s="1655">
        <v>1</v>
      </c>
      <c r="H37" s="6" t="s">
        <v>845</v>
      </c>
      <c r="I37" s="7">
        <v>0.2</v>
      </c>
      <c r="J37" s="6" t="s">
        <v>846</v>
      </c>
      <c r="K37" s="975" t="s">
        <v>847</v>
      </c>
      <c r="L37" s="71">
        <v>0</v>
      </c>
      <c r="M37" s="71">
        <v>1</v>
      </c>
      <c r="N37" s="8" t="s">
        <v>152</v>
      </c>
      <c r="O37" s="8" t="s">
        <v>784</v>
      </c>
      <c r="P37" s="1535">
        <v>73000</v>
      </c>
      <c r="Q37" s="1512"/>
      <c r="R37" s="1512"/>
      <c r="S37" s="1512"/>
      <c r="T37" s="1656"/>
      <c r="U37" s="1656"/>
      <c r="V37" s="1342" t="s">
        <v>813</v>
      </c>
      <c r="W37" s="1545">
        <v>1045504165</v>
      </c>
      <c r="X37" s="1656"/>
      <c r="Y37" s="1535">
        <f>SUM(P37:U39)</f>
        <v>73000</v>
      </c>
      <c r="Z37" s="662"/>
      <c r="AA37" s="665"/>
      <c r="AB37" s="650"/>
      <c r="AC37" s="650"/>
      <c r="AD37" s="111"/>
    </row>
    <row r="38" spans="1:30" ht="36">
      <c r="A38" s="1650"/>
      <c r="B38" s="1652"/>
      <c r="C38" s="1653"/>
      <c r="D38" s="1622"/>
      <c r="E38" s="1654"/>
      <c r="F38" s="1655"/>
      <c r="G38" s="1655"/>
      <c r="H38" s="6" t="s">
        <v>848</v>
      </c>
      <c r="I38" s="7">
        <v>0.6</v>
      </c>
      <c r="J38" s="6" t="s">
        <v>849</v>
      </c>
      <c r="K38" s="975" t="s">
        <v>847</v>
      </c>
      <c r="L38" s="71">
        <v>0</v>
      </c>
      <c r="M38" s="71">
        <v>1</v>
      </c>
      <c r="N38" s="8" t="s">
        <v>152</v>
      </c>
      <c r="O38" s="8" t="s">
        <v>784</v>
      </c>
      <c r="P38" s="1536"/>
      <c r="Q38" s="1557"/>
      <c r="R38" s="1557"/>
      <c r="S38" s="1557"/>
      <c r="T38" s="1657"/>
      <c r="U38" s="1657"/>
      <c r="V38" s="1431"/>
      <c r="W38" s="1434"/>
      <c r="X38" s="1657"/>
      <c r="Y38" s="1536"/>
      <c r="Z38" s="662"/>
      <c r="AA38" s="665"/>
      <c r="AB38" s="650"/>
      <c r="AC38" s="650"/>
      <c r="AD38" s="111"/>
    </row>
    <row r="39" spans="1:30" ht="36">
      <c r="A39" s="1651"/>
      <c r="B39" s="1652"/>
      <c r="C39" s="1653"/>
      <c r="D39" s="1622"/>
      <c r="E39" s="1654"/>
      <c r="F39" s="1655"/>
      <c r="G39" s="1655"/>
      <c r="H39" s="6" t="s">
        <v>850</v>
      </c>
      <c r="I39" s="7">
        <v>0.2</v>
      </c>
      <c r="J39" s="6" t="s">
        <v>851</v>
      </c>
      <c r="K39" s="975" t="s">
        <v>852</v>
      </c>
      <c r="L39" s="71">
        <v>0</v>
      </c>
      <c r="M39" s="71">
        <v>1</v>
      </c>
      <c r="N39" s="8" t="s">
        <v>152</v>
      </c>
      <c r="O39" s="8" t="s">
        <v>784</v>
      </c>
      <c r="P39" s="1537"/>
      <c r="Q39" s="1513"/>
      <c r="R39" s="1513"/>
      <c r="S39" s="1513"/>
      <c r="T39" s="1658"/>
      <c r="U39" s="1658"/>
      <c r="V39" s="1431"/>
      <c r="W39" s="1434"/>
      <c r="X39" s="1658"/>
      <c r="Y39" s="1537"/>
      <c r="Z39" s="662"/>
      <c r="AA39" s="665"/>
      <c r="AB39" s="650"/>
      <c r="AC39" s="650"/>
      <c r="AD39" s="111"/>
    </row>
    <row r="40" spans="1:30">
      <c r="A40" s="564"/>
      <c r="B40" s="726"/>
      <c r="C40" s="304"/>
      <c r="D40" s="6"/>
      <c r="E40" s="305"/>
      <c r="F40" s="306"/>
      <c r="G40" s="306"/>
      <c r="H40" s="713"/>
      <c r="I40" s="707"/>
      <c r="J40" s="713"/>
      <c r="K40" s="713"/>
      <c r="L40" s="968"/>
      <c r="M40" s="969"/>
      <c r="N40" s="905"/>
      <c r="O40" s="905"/>
      <c r="P40" s="518"/>
      <c r="Q40" s="416"/>
      <c r="R40" s="663"/>
      <c r="S40" s="416"/>
      <c r="T40" s="416"/>
      <c r="U40" s="958"/>
      <c r="V40" s="708"/>
      <c r="W40" s="679"/>
      <c r="X40" s="518"/>
      <c r="Y40" s="728"/>
      <c r="Z40" s="728"/>
      <c r="AA40" s="111"/>
      <c r="AB40" s="650"/>
      <c r="AC40" s="650"/>
      <c r="AD40" s="111"/>
    </row>
    <row r="41" spans="1:30">
      <c r="A41" s="564"/>
      <c r="B41" s="726"/>
      <c r="C41" s="304"/>
      <c r="D41" s="6"/>
      <c r="E41" s="305"/>
      <c r="F41" s="306"/>
      <c r="G41" s="306"/>
      <c r="H41" s="713"/>
      <c r="I41" s="707"/>
      <c r="J41" s="713"/>
      <c r="K41" s="713"/>
      <c r="L41" s="968"/>
      <c r="M41" s="969"/>
      <c r="N41" s="905"/>
      <c r="O41" s="905"/>
      <c r="P41" s="518"/>
      <c r="Q41" s="416"/>
      <c r="R41" s="663"/>
      <c r="S41" s="416"/>
      <c r="T41" s="416"/>
      <c r="U41" s="958"/>
      <c r="V41" s="708"/>
      <c r="W41" s="679"/>
      <c r="X41" s="518"/>
      <c r="Y41" s="728"/>
      <c r="Z41" s="728"/>
      <c r="AA41" s="111"/>
      <c r="AB41" s="650"/>
      <c r="AC41" s="650"/>
      <c r="AD41" s="111"/>
    </row>
    <row r="42" spans="1:30">
      <c r="A42" s="564"/>
      <c r="B42" s="726"/>
      <c r="C42" s="304"/>
      <c r="D42" s="6"/>
      <c r="E42" s="305"/>
      <c r="F42" s="306"/>
      <c r="G42" s="306"/>
      <c r="H42" s="713"/>
      <c r="I42" s="707"/>
      <c r="J42" s="713"/>
      <c r="K42" s="713"/>
      <c r="L42" s="968"/>
      <c r="M42" s="969"/>
      <c r="N42" s="905"/>
      <c r="O42" s="905"/>
      <c r="P42" s="518"/>
      <c r="Q42" s="416"/>
      <c r="R42" s="663"/>
      <c r="S42" s="416"/>
      <c r="T42" s="416"/>
      <c r="U42" s="958"/>
      <c r="V42" s="708"/>
      <c r="W42" s="679"/>
      <c r="X42" s="518"/>
      <c r="Y42" s="728"/>
      <c r="Z42" s="728"/>
      <c r="AA42" s="111"/>
      <c r="AB42" s="650"/>
      <c r="AC42" s="650"/>
      <c r="AD42" s="111"/>
    </row>
    <row r="43" spans="1:30">
      <c r="A43" s="564"/>
      <c r="B43" s="726"/>
      <c r="C43" s="304"/>
      <c r="D43" s="6"/>
      <c r="E43" s="305"/>
      <c r="F43" s="306"/>
      <c r="G43" s="306"/>
      <c r="H43" s="713"/>
      <c r="I43" s="707"/>
      <c r="J43" s="713"/>
      <c r="K43" s="713"/>
      <c r="L43" s="968"/>
      <c r="M43" s="969"/>
      <c r="N43" s="905"/>
      <c r="O43" s="905"/>
      <c r="P43" s="518"/>
      <c r="Q43" s="416"/>
      <c r="R43" s="663"/>
      <c r="S43" s="416"/>
      <c r="T43" s="416"/>
      <c r="U43" s="958"/>
      <c r="V43" s="708"/>
      <c r="W43" s="679"/>
      <c r="X43" s="518"/>
      <c r="Y43" s="728"/>
      <c r="Z43" s="728"/>
      <c r="AA43" s="111"/>
      <c r="AB43" s="650"/>
      <c r="AC43" s="650"/>
      <c r="AD43" s="111"/>
    </row>
    <row r="44" spans="1:30">
      <c r="A44" s="564"/>
      <c r="B44" s="726"/>
      <c r="C44" s="304"/>
      <c r="D44" s="6"/>
      <c r="E44" s="305"/>
      <c r="F44" s="306"/>
      <c r="G44" s="306"/>
      <c r="H44" s="713"/>
      <c r="I44" s="707"/>
      <c r="J44" s="713"/>
      <c r="K44" s="713"/>
      <c r="L44" s="968"/>
      <c r="M44" s="969"/>
      <c r="N44" s="905"/>
      <c r="O44" s="905"/>
      <c r="P44" s="518"/>
      <c r="Q44" s="416"/>
      <c r="R44" s="663"/>
      <c r="S44" s="416"/>
      <c r="T44" s="416"/>
      <c r="U44" s="958"/>
      <c r="V44" s="708"/>
      <c r="W44" s="679"/>
      <c r="X44" s="518"/>
      <c r="Y44" s="728"/>
      <c r="Z44" s="728"/>
      <c r="AA44" s="111"/>
      <c r="AB44" s="650"/>
      <c r="AC44" s="650"/>
      <c r="AD44" s="111"/>
    </row>
    <row r="45" spans="1:30">
      <c r="A45" s="564"/>
      <c r="B45" s="183"/>
      <c r="C45" s="304"/>
      <c r="D45" s="6"/>
      <c r="E45" s="305"/>
      <c r="F45" s="306"/>
      <c r="G45" s="306"/>
      <c r="H45" s="6"/>
      <c r="I45" s="7"/>
      <c r="J45" s="6"/>
      <c r="K45" s="305"/>
      <c r="L45" s="306"/>
      <c r="M45" s="306"/>
      <c r="N45" s="8"/>
      <c r="O45" s="8"/>
      <c r="P45" s="188"/>
      <c r="Q45" s="188"/>
      <c r="R45" s="188"/>
      <c r="S45" s="188"/>
      <c r="T45" s="29"/>
      <c r="U45" s="29"/>
      <c r="V45" s="350"/>
      <c r="W45" s="351"/>
      <c r="X45" s="29"/>
      <c r="Y45" s="61"/>
      <c r="Z45" s="61"/>
      <c r="AA45" s="111"/>
      <c r="AB45" s="346"/>
      <c r="AC45" s="346"/>
      <c r="AD45" s="111"/>
    </row>
    <row r="46" spans="1:30">
      <c r="A46" s="1627" t="s">
        <v>185</v>
      </c>
      <c r="B46" s="1627"/>
      <c r="C46" s="1627"/>
      <c r="D46" s="1627"/>
      <c r="E46" s="1627"/>
      <c r="F46" s="1627"/>
      <c r="G46" s="1627"/>
      <c r="H46" s="1627"/>
      <c r="I46" s="1627"/>
      <c r="J46" s="1627"/>
      <c r="K46" s="1627"/>
      <c r="L46" s="1627"/>
      <c r="M46" s="1628"/>
      <c r="N46" s="20"/>
      <c r="O46" s="20"/>
      <c r="P46" s="960">
        <f t="shared" ref="P46:Z46" si="2">SUM(P29:P45)</f>
        <v>73000</v>
      </c>
      <c r="Q46" s="960">
        <f t="shared" si="2"/>
        <v>36267</v>
      </c>
      <c r="R46" s="307">
        <f t="shared" si="2"/>
        <v>0</v>
      </c>
      <c r="S46" s="307">
        <f t="shared" si="2"/>
        <v>0</v>
      </c>
      <c r="T46" s="307">
        <f t="shared" si="2"/>
        <v>0</v>
      </c>
      <c r="U46" s="960">
        <f t="shared" si="2"/>
        <v>134000</v>
      </c>
      <c r="V46" s="307"/>
      <c r="W46" s="307"/>
      <c r="X46" s="307"/>
      <c r="Y46" s="960">
        <f t="shared" si="2"/>
        <v>109267</v>
      </c>
      <c r="Z46" s="307">
        <f t="shared" si="2"/>
        <v>0</v>
      </c>
      <c r="AA46" s="349">
        <f>Z46/Y46</f>
        <v>0</v>
      </c>
      <c r="AB46" s="38"/>
      <c r="AC46" s="38"/>
      <c r="AD46" s="38"/>
    </row>
    <row r="47" spans="1:30" ht="11.25" customHeight="1">
      <c r="A47" s="1622" t="s">
        <v>50</v>
      </c>
      <c r="B47" s="1622"/>
      <c r="C47" s="1622"/>
      <c r="D47" s="1622"/>
      <c r="E47" s="1622"/>
      <c r="F47" s="1622"/>
      <c r="G47" s="1622"/>
      <c r="H47" s="1622"/>
      <c r="I47" s="1622"/>
      <c r="J47" s="1622"/>
      <c r="K47" s="1622"/>
      <c r="L47" s="1622"/>
      <c r="M47" s="1622"/>
      <c r="N47" s="142"/>
      <c r="O47" s="142"/>
      <c r="P47" s="957">
        <f t="shared" ref="P47:Z47" si="3">P46+P22</f>
        <v>73000</v>
      </c>
      <c r="Q47" s="957">
        <f t="shared" si="3"/>
        <v>36267</v>
      </c>
      <c r="R47" s="100">
        <f t="shared" si="3"/>
        <v>0</v>
      </c>
      <c r="S47" s="100">
        <f t="shared" si="3"/>
        <v>0</v>
      </c>
      <c r="T47" s="100">
        <f t="shared" si="3"/>
        <v>0</v>
      </c>
      <c r="U47" s="957">
        <f t="shared" si="3"/>
        <v>134000</v>
      </c>
      <c r="V47" s="100"/>
      <c r="W47" s="100"/>
      <c r="X47" s="100"/>
      <c r="Y47" s="957">
        <f t="shared" si="3"/>
        <v>109267</v>
      </c>
      <c r="Z47" s="100">
        <f t="shared" si="3"/>
        <v>0</v>
      </c>
      <c r="AA47" s="349">
        <f>Z47/Y47</f>
        <v>0</v>
      </c>
      <c r="AB47" s="78"/>
      <c r="AC47" s="78"/>
      <c r="AD47" s="78"/>
    </row>
    <row r="48" spans="1:30">
      <c r="A48" s="9"/>
      <c r="B48" s="10"/>
      <c r="C48" s="11"/>
      <c r="D48" s="12"/>
      <c r="E48" s="10"/>
      <c r="F48" s="13"/>
      <c r="G48" s="13"/>
      <c r="H48" s="14"/>
      <c r="I48" s="15"/>
      <c r="J48" s="16"/>
      <c r="K48" s="14"/>
      <c r="L48" s="16"/>
      <c r="M48" s="16"/>
      <c r="N48" s="16"/>
      <c r="O48" s="16"/>
      <c r="P48" s="101"/>
      <c r="Q48" s="101"/>
      <c r="R48" s="101"/>
      <c r="S48" s="101"/>
      <c r="T48" s="103"/>
      <c r="U48" s="101"/>
      <c r="V48" s="17"/>
      <c r="W48" s="17"/>
      <c r="X48" s="17"/>
      <c r="Y48" s="105"/>
      <c r="Z48" s="106"/>
      <c r="AA48" s="77"/>
    </row>
    <row r="50" spans="1:30" s="185" customFormat="1" ht="20.25" customHeight="1">
      <c r="A50" s="1599" t="s">
        <v>727</v>
      </c>
      <c r="B50" s="1599"/>
      <c r="C50" s="1599"/>
      <c r="D50" s="1599"/>
      <c r="E50" s="4"/>
      <c r="F50" s="4"/>
      <c r="G50" s="4"/>
      <c r="H50" s="4"/>
      <c r="I50" s="4"/>
      <c r="J50" s="4"/>
      <c r="K50" s="4"/>
      <c r="L50" s="4"/>
      <c r="M50" s="4"/>
      <c r="N50" s="4"/>
      <c r="O50" s="4"/>
      <c r="P50" s="102"/>
      <c r="Q50" s="102"/>
      <c r="R50" s="102"/>
      <c r="S50" s="102"/>
      <c r="T50" s="102"/>
      <c r="U50" s="102"/>
      <c r="V50" s="4"/>
      <c r="W50" s="4"/>
      <c r="X50" s="4"/>
      <c r="Y50" s="102"/>
      <c r="Z50" s="104"/>
      <c r="AA50" s="75"/>
      <c r="AB50" s="76"/>
      <c r="AC50" s="76"/>
      <c r="AD50" s="76"/>
    </row>
    <row r="51" spans="1:30" s="185" customFormat="1" ht="31.5" customHeight="1">
      <c r="A51" s="1600" t="s">
        <v>58</v>
      </c>
      <c r="B51" s="1600"/>
      <c r="C51" s="1600"/>
      <c r="D51" s="1600"/>
      <c r="E51" s="1600"/>
      <c r="F51" s="1600"/>
      <c r="G51" s="1600"/>
      <c r="H51" s="1600"/>
      <c r="I51" s="1600"/>
      <c r="J51" s="1600"/>
      <c r="K51" s="4"/>
      <c r="L51" s="4"/>
      <c r="M51" s="4"/>
      <c r="N51" s="4"/>
      <c r="O51" s="4"/>
      <c r="P51" s="102"/>
      <c r="Q51" s="102"/>
      <c r="R51" s="102"/>
      <c r="S51" s="102"/>
      <c r="T51" s="102"/>
      <c r="U51" s="102"/>
      <c r="V51" s="4"/>
      <c r="W51" s="4"/>
      <c r="X51" s="4"/>
      <c r="Y51" s="102"/>
      <c r="Z51" s="104"/>
      <c r="AA51" s="75"/>
      <c r="AB51" s="76"/>
      <c r="AC51" s="76"/>
      <c r="AD51" s="76"/>
    </row>
    <row r="52" spans="1:30" s="187" customFormat="1" ht="22.5" customHeight="1">
      <c r="A52" s="1125" t="s">
        <v>57</v>
      </c>
      <c r="B52" s="1125"/>
      <c r="C52" s="1125"/>
      <c r="D52" s="1125"/>
      <c r="E52" s="1125"/>
      <c r="F52" s="1125"/>
      <c r="G52" s="1125"/>
      <c r="H52" s="1125"/>
      <c r="I52" s="1125"/>
      <c r="J52" s="1125"/>
      <c r="K52" s="4"/>
      <c r="L52" s="4"/>
      <c r="M52" s="4"/>
      <c r="N52" s="4"/>
      <c r="O52" s="4"/>
      <c r="P52" s="102"/>
      <c r="Q52" s="102"/>
      <c r="R52" s="102"/>
      <c r="S52" s="102"/>
      <c r="T52" s="102"/>
      <c r="U52" s="102"/>
      <c r="V52" s="4"/>
      <c r="W52" s="4"/>
      <c r="X52" s="4"/>
      <c r="Y52" s="102"/>
      <c r="Z52" s="104"/>
      <c r="AA52" s="75"/>
      <c r="AB52" s="519"/>
      <c r="AC52" s="519"/>
      <c r="AD52" s="519"/>
    </row>
    <row r="53" spans="1:30">
      <c r="A53" s="1601"/>
      <c r="B53" s="1601"/>
      <c r="C53" s="1601"/>
      <c r="D53" s="1601"/>
      <c r="E53" s="1601"/>
      <c r="F53" s="1601"/>
      <c r="G53" s="1601"/>
      <c r="H53" s="1601"/>
      <c r="I53" s="1601"/>
      <c r="J53" s="1601"/>
      <c r="K53" s="1601"/>
      <c r="L53" s="1601"/>
      <c r="M53" s="1601"/>
      <c r="N53" s="1601"/>
      <c r="O53" s="1601"/>
      <c r="P53" s="1601"/>
      <c r="Q53" s="1601"/>
      <c r="R53" s="1601"/>
      <c r="S53" s="1601"/>
      <c r="T53" s="1601"/>
      <c r="U53" s="1601"/>
      <c r="V53" s="1601"/>
      <c r="W53" s="141"/>
      <c r="X53" s="5"/>
      <c r="Y53" s="519" t="s">
        <v>0</v>
      </c>
      <c r="Z53" s="519"/>
      <c r="AA53" s="519"/>
      <c r="AB53" s="1119" t="s">
        <v>11</v>
      </c>
      <c r="AC53" s="1119"/>
      <c r="AD53" s="1119"/>
    </row>
    <row r="54" spans="1:30" ht="36">
      <c r="A54" s="1129" t="s">
        <v>1</v>
      </c>
      <c r="B54" s="1117" t="s">
        <v>26</v>
      </c>
      <c r="C54" s="1132" t="s">
        <v>2</v>
      </c>
      <c r="D54" s="133"/>
      <c r="E54" s="1117" t="s">
        <v>3</v>
      </c>
      <c r="F54" s="1117"/>
      <c r="G54" s="1117"/>
      <c r="H54" s="1117" t="s">
        <v>4</v>
      </c>
      <c r="I54" s="1117" t="s">
        <v>2</v>
      </c>
      <c r="J54" s="1117" t="s">
        <v>5</v>
      </c>
      <c r="K54" s="1117" t="s">
        <v>6</v>
      </c>
      <c r="L54" s="1117"/>
      <c r="M54" s="1117"/>
      <c r="N54" s="133"/>
      <c r="O54" s="133"/>
      <c r="P54" s="1131" t="s">
        <v>7</v>
      </c>
      <c r="Q54" s="1131"/>
      <c r="R54" s="1131"/>
      <c r="S54" s="1131"/>
      <c r="T54" s="1131"/>
      <c r="U54" s="1131"/>
      <c r="V54" s="1103" t="s">
        <v>8</v>
      </c>
      <c r="W54" s="1105"/>
      <c r="X54" s="1117" t="s">
        <v>9</v>
      </c>
      <c r="Y54" s="1119" t="s">
        <v>10</v>
      </c>
      <c r="Z54" s="1119"/>
      <c r="AA54" s="1119"/>
      <c r="AB54" s="134" t="s">
        <v>22</v>
      </c>
      <c r="AC54" s="134" t="s">
        <v>20</v>
      </c>
      <c r="AD54" s="134" t="s">
        <v>21</v>
      </c>
    </row>
    <row r="55" spans="1:30" ht="36">
      <c r="A55" s="1129"/>
      <c r="B55" s="1117"/>
      <c r="C55" s="1132"/>
      <c r="D55" s="133" t="s">
        <v>12</v>
      </c>
      <c r="E55" s="133" t="s">
        <v>13</v>
      </c>
      <c r="F55" s="641" t="s">
        <v>549</v>
      </c>
      <c r="G55" s="641" t="s">
        <v>529</v>
      </c>
      <c r="H55" s="1117"/>
      <c r="I55" s="1117"/>
      <c r="J55" s="1117"/>
      <c r="K55" s="133" t="s">
        <v>13</v>
      </c>
      <c r="L55" s="641" t="s">
        <v>549</v>
      </c>
      <c r="M55" s="641" t="s">
        <v>529</v>
      </c>
      <c r="N55" s="133"/>
      <c r="O55" s="133"/>
      <c r="P55" s="136" t="s">
        <v>14</v>
      </c>
      <c r="Q55" s="136" t="s">
        <v>15</v>
      </c>
      <c r="R55" s="136" t="s">
        <v>16</v>
      </c>
      <c r="S55" s="136" t="s">
        <v>17</v>
      </c>
      <c r="T55" s="136" t="s">
        <v>23</v>
      </c>
      <c r="U55" s="136" t="s">
        <v>18</v>
      </c>
      <c r="V55" s="123" t="s">
        <v>522</v>
      </c>
      <c r="W55" s="620" t="s">
        <v>72</v>
      </c>
      <c r="X55" s="1117"/>
      <c r="Y55" s="87" t="s">
        <v>19</v>
      </c>
      <c r="Z55" s="87" t="s">
        <v>20</v>
      </c>
      <c r="AA55" s="134" t="s">
        <v>21</v>
      </c>
      <c r="AB55" s="195">
        <v>60</v>
      </c>
      <c r="AC55" s="195">
        <v>30</v>
      </c>
      <c r="AD55" s="196">
        <f>AC55/AB55</f>
        <v>0.5</v>
      </c>
    </row>
    <row r="56" spans="1:30" ht="12.75">
      <c r="A56" s="739"/>
      <c r="B56" s="2"/>
      <c r="C56" s="156"/>
      <c r="D56" s="750"/>
      <c r="E56" s="759"/>
      <c r="F56" s="771"/>
      <c r="G56" s="771"/>
      <c r="H56" s="679"/>
      <c r="I56" s="37"/>
      <c r="J56" s="679"/>
      <c r="K56" s="679"/>
      <c r="L56" s="3"/>
      <c r="M56" s="3"/>
      <c r="N56" s="3"/>
      <c r="O56" s="3"/>
      <c r="P56" s="86"/>
      <c r="Q56" s="160"/>
      <c r="R56" s="732"/>
      <c r="S56" s="732"/>
      <c r="T56" s="732"/>
      <c r="U56" s="732"/>
      <c r="V56" s="2"/>
      <c r="W56" s="2"/>
      <c r="X56" s="2"/>
      <c r="Y56" s="162"/>
      <c r="Z56" s="162"/>
      <c r="AA56" s="196"/>
      <c r="AB56" s="195"/>
      <c r="AC56" s="195"/>
      <c r="AD56" s="196"/>
    </row>
    <row r="57" spans="1:30" ht="12.75">
      <c r="A57" s="739"/>
      <c r="B57" s="2"/>
      <c r="C57" s="156"/>
      <c r="D57" s="750"/>
      <c r="E57" s="759"/>
      <c r="F57" s="771"/>
      <c r="G57" s="771"/>
      <c r="H57" s="679"/>
      <c r="I57" s="37"/>
      <c r="J57" s="679"/>
      <c r="K57" s="679"/>
      <c r="L57" s="3"/>
      <c r="M57" s="3"/>
      <c r="N57" s="3"/>
      <c r="O57" s="3"/>
      <c r="P57" s="86"/>
      <c r="Q57" s="160"/>
      <c r="R57" s="732"/>
      <c r="S57" s="732"/>
      <c r="T57" s="732"/>
      <c r="U57" s="732"/>
      <c r="V57" s="2"/>
      <c r="W57" s="2"/>
      <c r="X57" s="2"/>
      <c r="Y57" s="162"/>
      <c r="Z57" s="162"/>
      <c r="AA57" s="196"/>
      <c r="AB57" s="195"/>
      <c r="AC57" s="195"/>
      <c r="AD57" s="196"/>
    </row>
    <row r="58" spans="1:30" ht="12.75">
      <c r="A58" s="739"/>
      <c r="B58" s="2"/>
      <c r="C58" s="156"/>
      <c r="D58" s="750"/>
      <c r="E58" s="759"/>
      <c r="F58" s="771"/>
      <c r="G58" s="771"/>
      <c r="H58" s="679"/>
      <c r="I58" s="37"/>
      <c r="J58" s="679"/>
      <c r="K58" s="679"/>
      <c r="L58" s="3"/>
      <c r="M58" s="3"/>
      <c r="N58" s="3"/>
      <c r="O58" s="3"/>
      <c r="P58" s="86"/>
      <c r="Q58" s="160"/>
      <c r="R58" s="732"/>
      <c r="S58" s="732"/>
      <c r="T58" s="732"/>
      <c r="U58" s="732"/>
      <c r="V58" s="2"/>
      <c r="W58" s="2"/>
      <c r="X58" s="2"/>
      <c r="Y58" s="162"/>
      <c r="Z58" s="162"/>
      <c r="AA58" s="196"/>
      <c r="AB58" s="198"/>
      <c r="AC58" s="198"/>
      <c r="AD58" s="199"/>
    </row>
    <row r="59" spans="1:30" ht="12.75">
      <c r="A59" s="739"/>
      <c r="B59" s="2"/>
      <c r="C59" s="156"/>
      <c r="D59" s="750"/>
      <c r="E59" s="759"/>
      <c r="F59" s="771"/>
      <c r="G59" s="771"/>
      <c r="H59" s="759"/>
      <c r="I59" s="190"/>
      <c r="J59" s="2"/>
      <c r="K59" s="721"/>
      <c r="L59" s="3"/>
      <c r="M59" s="3"/>
      <c r="N59" s="3"/>
      <c r="O59" s="3"/>
      <c r="P59" s="186"/>
      <c r="Q59" s="160"/>
      <c r="R59" s="732"/>
      <c r="S59" s="732"/>
      <c r="T59" s="732"/>
      <c r="U59" s="732"/>
      <c r="V59" s="688"/>
      <c r="W59" s="726"/>
      <c r="X59" s="2"/>
      <c r="Y59" s="160"/>
      <c r="Z59" s="160"/>
      <c r="AA59" s="197"/>
      <c r="AB59" s="198"/>
      <c r="AC59" s="198"/>
      <c r="AD59" s="199"/>
    </row>
    <row r="60" spans="1:30" ht="12.75">
      <c r="A60" s="739"/>
      <c r="B60" s="2"/>
      <c r="C60" s="156"/>
      <c r="D60" s="750"/>
      <c r="E60" s="759"/>
      <c r="F60" s="771"/>
      <c r="G60" s="771"/>
      <c r="H60" s="759"/>
      <c r="I60" s="190"/>
      <c r="J60" s="2"/>
      <c r="K60" s="679"/>
      <c r="L60" s="3"/>
      <c r="M60" s="3"/>
      <c r="N60" s="3"/>
      <c r="O60" s="3"/>
      <c r="P60" s="186"/>
      <c r="Q60" s="160"/>
      <c r="R60" s="732"/>
      <c r="S60" s="732"/>
      <c r="T60" s="732"/>
      <c r="U60" s="732"/>
      <c r="V60" s="688"/>
      <c r="W60" s="726"/>
      <c r="X60" s="2"/>
      <c r="Y60" s="160"/>
      <c r="Z60" s="160"/>
      <c r="AA60" s="197"/>
      <c r="AB60" s="198"/>
      <c r="AC60" s="198"/>
      <c r="AD60" s="199"/>
    </row>
    <row r="61" spans="1:30" ht="12.75">
      <c r="A61" s="739"/>
      <c r="B61" s="2"/>
      <c r="C61" s="156"/>
      <c r="D61" s="750"/>
      <c r="E61" s="759"/>
      <c r="F61" s="771"/>
      <c r="G61" s="771"/>
      <c r="H61" s="759"/>
      <c r="I61" s="190"/>
      <c r="J61" s="2"/>
      <c r="K61" s="679"/>
      <c r="L61" s="3"/>
      <c r="M61" s="3"/>
      <c r="N61" s="3"/>
      <c r="O61" s="3"/>
      <c r="P61" s="186"/>
      <c r="Q61" s="160"/>
      <c r="R61" s="732"/>
      <c r="S61" s="732"/>
      <c r="T61" s="732"/>
      <c r="U61" s="732"/>
      <c r="V61" s="688"/>
      <c r="W61" s="726"/>
      <c r="X61" s="2"/>
      <c r="Y61" s="160"/>
      <c r="Z61" s="160"/>
      <c r="AA61" s="197"/>
      <c r="AB61" s="715"/>
      <c r="AC61" s="715"/>
      <c r="AD61" s="715"/>
    </row>
    <row r="62" spans="1:30" ht="12.75">
      <c r="A62" s="1605" t="s">
        <v>59</v>
      </c>
      <c r="B62" s="1606"/>
      <c r="C62" s="1606"/>
      <c r="D62" s="1606"/>
      <c r="E62" s="1606"/>
      <c r="F62" s="1606"/>
      <c r="G62" s="1606"/>
      <c r="H62" s="1606"/>
      <c r="I62" s="1606"/>
      <c r="J62" s="1606"/>
      <c r="K62" s="1606"/>
      <c r="L62" s="1606"/>
      <c r="M62" s="1607"/>
      <c r="N62" s="140"/>
      <c r="O62" s="140"/>
      <c r="P62" s="132">
        <f>SUM(P56:P61)</f>
        <v>0</v>
      </c>
      <c r="Q62" s="132">
        <f t="shared" ref="Q62:Z62" si="4">SUM(Q56:Q61)</f>
        <v>0</v>
      </c>
      <c r="R62" s="132">
        <f t="shared" si="4"/>
        <v>0</v>
      </c>
      <c r="S62" s="132">
        <f t="shared" si="4"/>
        <v>0</v>
      </c>
      <c r="T62" s="132">
        <f t="shared" si="4"/>
        <v>0</v>
      </c>
      <c r="U62" s="132">
        <f t="shared" si="4"/>
        <v>0</v>
      </c>
      <c r="V62" s="132"/>
      <c r="W62" s="132"/>
      <c r="X62" s="132"/>
      <c r="Y62" s="132">
        <f t="shared" si="4"/>
        <v>0</v>
      </c>
      <c r="Z62" s="132">
        <f t="shared" si="4"/>
        <v>0</v>
      </c>
      <c r="AA62" s="197" t="e">
        <f>Z62/Y62</f>
        <v>#DIV/0!</v>
      </c>
    </row>
    <row r="63" spans="1:30">
      <c r="A63" s="135"/>
      <c r="B63" s="135"/>
      <c r="C63" s="135"/>
      <c r="D63" s="135"/>
      <c r="E63" s="135"/>
      <c r="F63" s="135"/>
      <c r="G63" s="135"/>
      <c r="H63" s="135"/>
      <c r="I63" s="135"/>
      <c r="J63" s="135"/>
      <c r="AB63" s="78"/>
      <c r="AC63" s="78"/>
      <c r="AD63" s="78"/>
    </row>
    <row r="64" spans="1:30">
      <c r="A64" s="1599" t="s">
        <v>502</v>
      </c>
      <c r="B64" s="1599"/>
      <c r="C64" s="1599"/>
      <c r="D64" s="1599"/>
      <c r="E64" s="1599"/>
      <c r="F64" s="1599"/>
      <c r="G64" s="1599"/>
      <c r="H64" s="1599"/>
      <c r="I64" s="522"/>
      <c r="J64" s="522"/>
      <c r="K64" s="14"/>
      <c r="L64" s="16"/>
      <c r="M64" s="16"/>
      <c r="N64" s="16"/>
      <c r="O64" s="16"/>
      <c r="P64" s="101"/>
      <c r="Q64" s="101"/>
      <c r="R64" s="101"/>
      <c r="S64" s="101"/>
      <c r="T64" s="103"/>
      <c r="U64" s="101"/>
      <c r="V64" s="17"/>
      <c r="W64" s="17"/>
      <c r="X64" s="17"/>
      <c r="Y64" s="105"/>
      <c r="Z64" s="106"/>
      <c r="AA64" s="77"/>
      <c r="AB64" s="78"/>
      <c r="AC64" s="78"/>
      <c r="AD64" s="78"/>
    </row>
    <row r="65" spans="1:30">
      <c r="A65" s="1599" t="s">
        <v>503</v>
      </c>
      <c r="B65" s="1599"/>
      <c r="C65" s="1599"/>
      <c r="D65" s="1599"/>
      <c r="E65" s="1599"/>
      <c r="F65" s="1599"/>
      <c r="G65" s="1599"/>
      <c r="H65" s="1599"/>
      <c r="I65" s="1599"/>
      <c r="J65" s="1599"/>
      <c r="K65" s="14"/>
      <c r="L65" s="16"/>
      <c r="M65" s="16"/>
      <c r="N65" s="16"/>
      <c r="O65" s="16"/>
      <c r="P65" s="101"/>
      <c r="Q65" s="101"/>
      <c r="R65" s="101"/>
      <c r="S65" s="101"/>
      <c r="T65" s="103"/>
      <c r="U65" s="101"/>
      <c r="V65" s="17"/>
      <c r="W65" s="17"/>
      <c r="X65" s="17"/>
      <c r="Y65" s="105"/>
      <c r="Z65" s="106"/>
      <c r="AA65" s="77"/>
      <c r="AB65" s="78"/>
      <c r="AC65" s="78"/>
      <c r="AD65" s="78"/>
    </row>
    <row r="66" spans="1:30">
      <c r="A66" s="1599" t="s">
        <v>504</v>
      </c>
      <c r="B66" s="1599"/>
      <c r="C66" s="1599"/>
      <c r="D66" s="1599"/>
      <c r="E66" s="1599"/>
      <c r="F66" s="1599"/>
      <c r="G66" s="1599"/>
      <c r="H66" s="1599"/>
      <c r="I66" s="1599"/>
      <c r="J66" s="1599"/>
      <c r="K66" s="14"/>
      <c r="L66" s="16"/>
      <c r="M66" s="16"/>
      <c r="N66" s="16"/>
      <c r="O66" s="16"/>
      <c r="P66" s="101"/>
      <c r="Q66" s="101"/>
      <c r="R66" s="101"/>
      <c r="S66" s="101"/>
      <c r="T66" s="103"/>
      <c r="U66" s="101"/>
      <c r="V66" s="17"/>
      <c r="W66" s="17"/>
      <c r="X66" s="17"/>
      <c r="Y66" s="105"/>
      <c r="Z66" s="106"/>
      <c r="AA66" s="77"/>
      <c r="AB66" s="575"/>
      <c r="AC66" s="575"/>
      <c r="AD66" s="575"/>
    </row>
    <row r="67" spans="1:30">
      <c r="A67" s="1596"/>
      <c r="B67" s="1597"/>
      <c r="C67" s="1597"/>
      <c r="D67" s="1597"/>
      <c r="E67" s="1597"/>
      <c r="F67" s="1597"/>
      <c r="G67" s="1597"/>
      <c r="H67" s="1597"/>
      <c r="I67" s="1597"/>
      <c r="J67" s="1597"/>
      <c r="K67" s="1597"/>
      <c r="L67" s="1597"/>
      <c r="M67" s="1597"/>
      <c r="N67" s="1597"/>
      <c r="O67" s="1597"/>
      <c r="P67" s="1597"/>
      <c r="Q67" s="1597"/>
      <c r="R67" s="1597"/>
      <c r="S67" s="1597"/>
      <c r="T67" s="1597"/>
      <c r="U67" s="1597"/>
      <c r="V67" s="1598"/>
      <c r="W67" s="565"/>
      <c r="X67" s="566"/>
      <c r="Y67" s="575" t="s">
        <v>0</v>
      </c>
      <c r="Z67" s="575"/>
      <c r="AA67" s="575"/>
      <c r="AB67" s="1591"/>
      <c r="AC67" s="1591"/>
      <c r="AD67" s="1591"/>
    </row>
    <row r="68" spans="1:30">
      <c r="A68" s="1619" t="s">
        <v>1</v>
      </c>
      <c r="B68" s="1590" t="s">
        <v>26</v>
      </c>
      <c r="C68" s="1620" t="s">
        <v>2</v>
      </c>
      <c r="D68" s="567"/>
      <c r="E68" s="1590" t="s">
        <v>3</v>
      </c>
      <c r="F68" s="1590"/>
      <c r="G68" s="1590"/>
      <c r="H68" s="1590" t="s">
        <v>4</v>
      </c>
      <c r="I68" s="1590" t="s">
        <v>2</v>
      </c>
      <c r="J68" s="1590" t="s">
        <v>5</v>
      </c>
      <c r="K68" s="1590" t="s">
        <v>6</v>
      </c>
      <c r="L68" s="1590"/>
      <c r="M68" s="1590"/>
      <c r="N68" s="1593" t="s">
        <v>106</v>
      </c>
      <c r="O68" s="1594"/>
      <c r="P68" s="1595" t="s">
        <v>7</v>
      </c>
      <c r="Q68" s="1595"/>
      <c r="R68" s="1595"/>
      <c r="S68" s="1595"/>
      <c r="T68" s="1595"/>
      <c r="U68" s="1595"/>
      <c r="V68" s="1590" t="s">
        <v>8</v>
      </c>
      <c r="W68" s="1590"/>
      <c r="X68" s="1590" t="s">
        <v>9</v>
      </c>
      <c r="Y68" s="1591" t="s">
        <v>10</v>
      </c>
      <c r="Z68" s="1591"/>
      <c r="AA68" s="1591"/>
      <c r="AB68" s="1591" t="s">
        <v>11</v>
      </c>
      <c r="AC68" s="1591"/>
      <c r="AD68" s="1591"/>
    </row>
    <row r="69" spans="1:30" ht="36">
      <c r="A69" s="1619"/>
      <c r="B69" s="1592"/>
      <c r="C69" s="1621"/>
      <c r="D69" s="568" t="s">
        <v>12</v>
      </c>
      <c r="E69" s="568" t="s">
        <v>13</v>
      </c>
      <c r="F69" s="737" t="s">
        <v>549</v>
      </c>
      <c r="G69" s="737" t="s">
        <v>529</v>
      </c>
      <c r="H69" s="1592"/>
      <c r="I69" s="1592"/>
      <c r="J69" s="1592"/>
      <c r="K69" s="568" t="s">
        <v>13</v>
      </c>
      <c r="L69" s="737" t="s">
        <v>549</v>
      </c>
      <c r="M69" s="737" t="s">
        <v>529</v>
      </c>
      <c r="N69" s="568" t="s">
        <v>107</v>
      </c>
      <c r="O69" s="568" t="s">
        <v>71</v>
      </c>
      <c r="P69" s="569" t="s">
        <v>14</v>
      </c>
      <c r="Q69" s="569" t="s">
        <v>15</v>
      </c>
      <c r="R69" s="569" t="s">
        <v>16</v>
      </c>
      <c r="S69" s="569" t="s">
        <v>17</v>
      </c>
      <c r="T69" s="569" t="s">
        <v>23</v>
      </c>
      <c r="U69" s="569" t="s">
        <v>18</v>
      </c>
      <c r="V69" s="567" t="s">
        <v>13</v>
      </c>
      <c r="W69" s="567" t="s">
        <v>72</v>
      </c>
      <c r="X69" s="1590"/>
      <c r="Y69" s="570" t="s">
        <v>19</v>
      </c>
      <c r="Z69" s="570" t="s">
        <v>20</v>
      </c>
      <c r="AA69" s="571" t="s">
        <v>21</v>
      </c>
      <c r="AB69" s="735" t="s">
        <v>22</v>
      </c>
      <c r="AC69" s="735" t="s">
        <v>20</v>
      </c>
      <c r="AD69" s="735" t="s">
        <v>21</v>
      </c>
    </row>
    <row r="70" spans="1:30" ht="84">
      <c r="A70" s="1611">
        <v>174</v>
      </c>
      <c r="B70" s="1614" t="s">
        <v>728</v>
      </c>
      <c r="C70" s="1617"/>
      <c r="D70" s="1342" t="s">
        <v>729</v>
      </c>
      <c r="E70" s="1614" t="s">
        <v>730</v>
      </c>
      <c r="F70" s="1644">
        <v>10100000</v>
      </c>
      <c r="G70" s="1644">
        <v>15035000</v>
      </c>
      <c r="H70" s="879" t="s">
        <v>731</v>
      </c>
      <c r="I70" s="880">
        <v>0.92</v>
      </c>
      <c r="J70" s="881" t="s">
        <v>732</v>
      </c>
      <c r="K70" s="882" t="s">
        <v>733</v>
      </c>
      <c r="L70" s="883">
        <v>0</v>
      </c>
      <c r="M70" s="883">
        <v>100</v>
      </c>
      <c r="N70" s="165"/>
      <c r="O70" s="165"/>
      <c r="P70" s="1623">
        <v>250000</v>
      </c>
      <c r="Q70" s="1623">
        <v>100000</v>
      </c>
      <c r="R70" s="1623">
        <v>0</v>
      </c>
      <c r="S70" s="1623">
        <v>0</v>
      </c>
      <c r="T70" s="1623">
        <v>0</v>
      </c>
      <c r="U70" s="1623">
        <v>0</v>
      </c>
      <c r="V70" s="1638" t="s">
        <v>740</v>
      </c>
      <c r="W70" s="1623"/>
      <c r="X70" s="1623"/>
      <c r="Y70" s="1641">
        <f>SUM(P70:U72)</f>
        <v>350000</v>
      </c>
      <c r="Z70" s="1558"/>
      <c r="AA70" s="1558"/>
      <c r="AB70" s="1558"/>
      <c r="AC70" s="1558"/>
      <c r="AD70" s="1631" t="e">
        <f>+AC70/AB70</f>
        <v>#DIV/0!</v>
      </c>
    </row>
    <row r="71" spans="1:30" ht="72">
      <c r="A71" s="1612"/>
      <c r="B71" s="1615"/>
      <c r="C71" s="1618"/>
      <c r="D71" s="1431"/>
      <c r="E71" s="1615"/>
      <c r="F71" s="1645"/>
      <c r="G71" s="1645"/>
      <c r="H71" s="882" t="s">
        <v>734</v>
      </c>
      <c r="I71" s="880">
        <v>0.08</v>
      </c>
      <c r="J71" s="881" t="s">
        <v>735</v>
      </c>
      <c r="K71" s="882" t="s">
        <v>736</v>
      </c>
      <c r="L71" s="883">
        <v>0</v>
      </c>
      <c r="M71" s="883">
        <v>100</v>
      </c>
      <c r="N71" s="165"/>
      <c r="O71" s="165"/>
      <c r="P71" s="1624"/>
      <c r="Q71" s="1624"/>
      <c r="R71" s="1624"/>
      <c r="S71" s="1624"/>
      <c r="T71" s="1624"/>
      <c r="U71" s="1624"/>
      <c r="V71" s="1639"/>
      <c r="W71" s="1624"/>
      <c r="X71" s="1624"/>
      <c r="Y71" s="1642"/>
      <c r="Z71" s="1559"/>
      <c r="AA71" s="1559"/>
      <c r="AB71" s="1559"/>
      <c r="AC71" s="1559"/>
      <c r="AD71" s="1559"/>
    </row>
    <row r="72" spans="1:30" ht="84">
      <c r="A72" s="1613"/>
      <c r="B72" s="1616"/>
      <c r="C72" s="1618"/>
      <c r="D72" s="1431"/>
      <c r="E72" s="1616"/>
      <c r="F72" s="1646">
        <v>0</v>
      </c>
      <c r="G72" s="1646">
        <v>2000</v>
      </c>
      <c r="H72" s="882" t="s">
        <v>737</v>
      </c>
      <c r="I72" s="880">
        <v>0.08</v>
      </c>
      <c r="J72" s="881" t="s">
        <v>738</v>
      </c>
      <c r="K72" s="882" t="s">
        <v>739</v>
      </c>
      <c r="L72" s="883">
        <v>266000</v>
      </c>
      <c r="M72" s="883">
        <v>3000</v>
      </c>
      <c r="N72" s="165"/>
      <c r="O72" s="165"/>
      <c r="P72" s="1625"/>
      <c r="Q72" s="1625"/>
      <c r="R72" s="1625"/>
      <c r="S72" s="1625"/>
      <c r="T72" s="1625"/>
      <c r="U72" s="1625"/>
      <c r="V72" s="1640"/>
      <c r="W72" s="1625"/>
      <c r="X72" s="1625"/>
      <c r="Y72" s="1643"/>
      <c r="Z72" s="1560"/>
      <c r="AA72" s="1560"/>
      <c r="AB72" s="1560"/>
      <c r="AC72" s="1560"/>
      <c r="AD72" s="1560"/>
    </row>
    <row r="73" spans="1:30" ht="48.75" thickBot="1">
      <c r="A73" s="1097" t="s">
        <v>741</v>
      </c>
      <c r="B73" s="884" t="s">
        <v>742</v>
      </c>
      <c r="C73" s="719"/>
      <c r="D73" s="679" t="s">
        <v>743</v>
      </c>
      <c r="E73" s="885" t="s">
        <v>744</v>
      </c>
      <c r="F73" s="886">
        <v>0</v>
      </c>
      <c r="G73" s="887">
        <v>1</v>
      </c>
      <c r="H73" s="882" t="s">
        <v>745</v>
      </c>
      <c r="I73" s="880">
        <v>1</v>
      </c>
      <c r="J73" s="888" t="s">
        <v>746</v>
      </c>
      <c r="K73" s="882" t="s">
        <v>747</v>
      </c>
      <c r="L73" s="883">
        <v>0</v>
      </c>
      <c r="M73" s="883">
        <v>1</v>
      </c>
      <c r="N73" s="165"/>
      <c r="O73" s="165"/>
      <c r="P73" s="889">
        <v>50000</v>
      </c>
      <c r="Q73" s="889">
        <v>50000</v>
      </c>
      <c r="R73" s="889">
        <v>0</v>
      </c>
      <c r="S73" s="889">
        <v>0</v>
      </c>
      <c r="T73" s="889">
        <v>0</v>
      </c>
      <c r="U73" s="889">
        <v>0</v>
      </c>
      <c r="V73" s="572" t="s">
        <v>740</v>
      </c>
      <c r="W73" s="572"/>
      <c r="X73" s="572"/>
      <c r="Y73" s="856">
        <f>SUM(P73:U73)</f>
        <v>100000</v>
      </c>
      <c r="Z73" s="728"/>
      <c r="AA73" s="111"/>
      <c r="AB73" s="650"/>
      <c r="AC73" s="650"/>
      <c r="AD73" s="890" t="e">
        <f>+AC73/AB73</f>
        <v>#DIV/0!</v>
      </c>
    </row>
    <row r="74" spans="1:30" ht="36">
      <c r="A74" s="1632">
        <v>107</v>
      </c>
      <c r="B74" s="1634" t="s">
        <v>748</v>
      </c>
      <c r="C74" s="1636"/>
      <c r="D74" s="1342" t="s">
        <v>749</v>
      </c>
      <c r="E74" s="1614" t="s">
        <v>750</v>
      </c>
      <c r="F74" s="1637">
        <v>0</v>
      </c>
      <c r="G74" s="887">
        <v>6500</v>
      </c>
      <c r="H74" s="879" t="s">
        <v>751</v>
      </c>
      <c r="I74" s="891">
        <v>0.92</v>
      </c>
      <c r="J74" s="892" t="s">
        <v>752</v>
      </c>
      <c r="K74" s="882" t="s">
        <v>750</v>
      </c>
      <c r="L74" s="883">
        <v>0</v>
      </c>
      <c r="M74" s="893">
        <f>(19569*0.3)</f>
        <v>5870.7</v>
      </c>
      <c r="N74" s="165"/>
      <c r="O74" s="165"/>
      <c r="P74" s="728"/>
      <c r="Q74" s="162"/>
      <c r="R74" s="160"/>
      <c r="S74" s="160"/>
      <c r="T74" s="160"/>
      <c r="U74" s="160"/>
      <c r="V74" s="572" t="s">
        <v>740</v>
      </c>
      <c r="W74" s="572"/>
      <c r="X74" s="572"/>
      <c r="Y74" s="856"/>
      <c r="Z74" s="728"/>
      <c r="AA74" s="111"/>
      <c r="AB74" s="650"/>
      <c r="AC74" s="650"/>
      <c r="AD74" s="890"/>
    </row>
    <row r="75" spans="1:30" ht="72">
      <c r="A75" s="1633"/>
      <c r="B75" s="1635"/>
      <c r="C75" s="1617"/>
      <c r="D75" s="1343"/>
      <c r="E75" s="1431"/>
      <c r="F75" s="1637"/>
      <c r="G75" s="887"/>
      <c r="H75" s="879" t="s">
        <v>753</v>
      </c>
      <c r="I75" s="894">
        <v>0.08</v>
      </c>
      <c r="J75" s="895" t="s">
        <v>754</v>
      </c>
      <c r="K75" s="879" t="s">
        <v>739</v>
      </c>
      <c r="L75" s="896">
        <v>0</v>
      </c>
      <c r="M75" s="897">
        <v>1</v>
      </c>
      <c r="N75" s="165"/>
      <c r="O75" s="165"/>
      <c r="P75" s="977">
        <v>200000</v>
      </c>
      <c r="Q75" s="977"/>
      <c r="R75" s="977">
        <v>100000</v>
      </c>
      <c r="S75" s="977"/>
      <c r="T75" s="977">
        <v>600000</v>
      </c>
      <c r="U75" s="160">
        <v>0</v>
      </c>
      <c r="V75" s="572" t="s">
        <v>740</v>
      </c>
      <c r="W75" s="572"/>
      <c r="X75" s="572"/>
      <c r="Y75" s="856">
        <f t="shared" ref="Y75" si="5">SUM(P75:U75)</f>
        <v>900000</v>
      </c>
      <c r="Z75" s="728"/>
      <c r="AA75" s="111"/>
      <c r="AB75" s="650"/>
      <c r="AC75" s="650"/>
      <c r="AD75" s="890" t="e">
        <f t="shared" ref="AD75" si="6">+AC75/AB75</f>
        <v>#DIV/0!</v>
      </c>
    </row>
    <row r="76" spans="1:30" ht="72">
      <c r="A76" s="725">
        <v>117</v>
      </c>
      <c r="B76" s="316" t="s">
        <v>853</v>
      </c>
      <c r="C76" s="406">
        <v>1</v>
      </c>
      <c r="D76" s="759" t="s">
        <v>854</v>
      </c>
      <c r="E76" s="1" t="s">
        <v>69</v>
      </c>
      <c r="F76" s="976" t="s">
        <v>855</v>
      </c>
      <c r="G76" s="976">
        <v>1</v>
      </c>
      <c r="H76" s="2" t="s">
        <v>856</v>
      </c>
      <c r="I76" s="37">
        <v>1</v>
      </c>
      <c r="J76" s="759" t="s">
        <v>854</v>
      </c>
      <c r="K76" s="1" t="s">
        <v>69</v>
      </c>
      <c r="L76" s="976">
        <v>0</v>
      </c>
      <c r="M76" s="976">
        <v>1</v>
      </c>
      <c r="N76" s="165" t="s">
        <v>152</v>
      </c>
      <c r="O76" s="165"/>
      <c r="P76" s="966">
        <v>22000</v>
      </c>
      <c r="Q76" s="162"/>
      <c r="R76" s="160"/>
      <c r="S76" s="160"/>
      <c r="T76" s="160"/>
      <c r="U76" s="160"/>
      <c r="V76" s="152" t="s">
        <v>813</v>
      </c>
      <c r="W76" s="863">
        <v>1045504165</v>
      </c>
      <c r="X76" s="572"/>
      <c r="Y76" s="728"/>
      <c r="Z76" s="728"/>
      <c r="AA76" s="111"/>
      <c r="AB76" s="650"/>
      <c r="AC76" s="650"/>
      <c r="AD76" s="111"/>
    </row>
    <row r="77" spans="1:30">
      <c r="A77" s="772"/>
      <c r="B77" s="759"/>
      <c r="C77" s="773"/>
      <c r="D77" s="759"/>
      <c r="E77" s="1"/>
      <c r="F77" s="165"/>
      <c r="G77" s="165"/>
      <c r="H77" s="2"/>
      <c r="I77" s="37"/>
      <c r="J77" s="1"/>
      <c r="K77" s="2"/>
      <c r="L77" s="165"/>
      <c r="M77" s="165"/>
      <c r="N77" s="165"/>
      <c r="O77" s="165"/>
      <c r="P77" s="728"/>
      <c r="Q77" s="162"/>
      <c r="R77" s="160"/>
      <c r="S77" s="160"/>
      <c r="T77" s="160"/>
      <c r="U77" s="160"/>
      <c r="V77" s="572"/>
      <c r="W77" s="572"/>
      <c r="X77" s="572"/>
      <c r="Y77" s="728"/>
      <c r="Z77" s="728"/>
      <c r="AA77" s="111"/>
      <c r="AB77" s="650"/>
      <c r="AC77" s="650"/>
      <c r="AD77" s="111"/>
    </row>
    <row r="78" spans="1:30">
      <c r="A78" s="772"/>
      <c r="B78" s="759"/>
      <c r="C78" s="773"/>
      <c r="D78" s="759"/>
      <c r="E78" s="1"/>
      <c r="F78" s="165"/>
      <c r="G78" s="165"/>
      <c r="H78" s="2"/>
      <c r="I78" s="37"/>
      <c r="J78" s="1"/>
      <c r="K78" s="2"/>
      <c r="L78" s="165"/>
      <c r="M78" s="165"/>
      <c r="N78" s="165"/>
      <c r="O78" s="165"/>
      <c r="P78" s="728"/>
      <c r="Q78" s="162"/>
      <c r="R78" s="160"/>
      <c r="S78" s="160"/>
      <c r="T78" s="160"/>
      <c r="U78" s="160"/>
      <c r="V78" s="572"/>
      <c r="W78" s="572"/>
      <c r="X78" s="572"/>
      <c r="Y78" s="728"/>
      <c r="Z78" s="728"/>
      <c r="AA78" s="111"/>
      <c r="AB78" s="650"/>
      <c r="AC78" s="650"/>
      <c r="AD78" s="111"/>
    </row>
    <row r="79" spans="1:30">
      <c r="A79" s="772"/>
      <c r="B79" s="759"/>
      <c r="C79" s="773"/>
      <c r="D79" s="759"/>
      <c r="E79" s="1"/>
      <c r="F79" s="165"/>
      <c r="G79" s="165"/>
      <c r="H79" s="2"/>
      <c r="I79" s="37"/>
      <c r="J79" s="1"/>
      <c r="K79" s="2"/>
      <c r="L79" s="165"/>
      <c r="M79" s="165"/>
      <c r="N79" s="165"/>
      <c r="O79" s="165"/>
      <c r="P79" s="728"/>
      <c r="Q79" s="162"/>
      <c r="R79" s="160"/>
      <c r="S79" s="160"/>
      <c r="T79" s="160"/>
      <c r="U79" s="160"/>
      <c r="V79" s="572"/>
      <c r="W79" s="572"/>
      <c r="X79" s="572"/>
      <c r="Y79" s="728"/>
      <c r="Z79" s="728"/>
      <c r="AA79" s="111"/>
      <c r="AB79" s="650"/>
      <c r="AC79" s="650"/>
      <c r="AD79" s="111"/>
    </row>
    <row r="80" spans="1:30">
      <c r="A80" s="772"/>
      <c r="B80" s="759"/>
      <c r="C80" s="773"/>
      <c r="D80" s="759"/>
      <c r="E80" s="1"/>
      <c r="F80" s="165"/>
      <c r="G80" s="165"/>
      <c r="H80" s="2"/>
      <c r="I80" s="37"/>
      <c r="J80" s="1"/>
      <c r="K80" s="2"/>
      <c r="L80" s="165"/>
      <c r="M80" s="165"/>
      <c r="N80" s="165"/>
      <c r="O80" s="165"/>
      <c r="P80" s="728"/>
      <c r="Q80" s="162"/>
      <c r="R80" s="160"/>
      <c r="S80" s="160"/>
      <c r="T80" s="160"/>
      <c r="U80" s="160"/>
      <c r="V80" s="572"/>
      <c r="W80" s="572"/>
      <c r="X80" s="572"/>
      <c r="Y80" s="728"/>
      <c r="Z80" s="728"/>
      <c r="AA80" s="111"/>
      <c r="AB80" s="650"/>
      <c r="AC80" s="650"/>
      <c r="AD80" s="111"/>
    </row>
    <row r="81" spans="1:30">
      <c r="A81" s="772"/>
      <c r="B81" s="759"/>
      <c r="C81" s="773"/>
      <c r="D81" s="759"/>
      <c r="E81" s="1"/>
      <c r="F81" s="165"/>
      <c r="G81" s="165"/>
      <c r="H81" s="2"/>
      <c r="I81" s="37"/>
      <c r="J81" s="1"/>
      <c r="K81" s="2"/>
      <c r="L81" s="165"/>
      <c r="M81" s="165"/>
      <c r="N81" s="165"/>
      <c r="O81" s="165"/>
      <c r="P81" s="728"/>
      <c r="Q81" s="162"/>
      <c r="R81" s="160"/>
      <c r="S81" s="160"/>
      <c r="T81" s="160"/>
      <c r="U81" s="160"/>
      <c r="V81" s="572"/>
      <c r="W81" s="572"/>
      <c r="X81" s="572"/>
      <c r="Y81" s="728"/>
      <c r="Z81" s="728"/>
      <c r="AA81" s="111"/>
      <c r="AB81" s="650"/>
      <c r="AC81" s="650"/>
      <c r="AD81" s="111"/>
    </row>
    <row r="82" spans="1:30">
      <c r="A82" s="772"/>
      <c r="B82" s="759"/>
      <c r="C82" s="773"/>
      <c r="D82" s="759"/>
      <c r="E82" s="1"/>
      <c r="F82" s="165"/>
      <c r="G82" s="165"/>
      <c r="H82" s="2"/>
      <c r="I82" s="37"/>
      <c r="J82" s="1"/>
      <c r="K82" s="2"/>
      <c r="L82" s="165"/>
      <c r="M82" s="165"/>
      <c r="N82" s="165"/>
      <c r="O82" s="165"/>
      <c r="P82" s="728"/>
      <c r="Q82" s="162"/>
      <c r="R82" s="160"/>
      <c r="S82" s="160"/>
      <c r="T82" s="160"/>
      <c r="U82" s="160"/>
      <c r="V82" s="572"/>
      <c r="W82" s="572"/>
      <c r="X82" s="572"/>
      <c r="Y82" s="728"/>
      <c r="Z82" s="728"/>
      <c r="AA82" s="111"/>
      <c r="AB82" s="650"/>
      <c r="AC82" s="650"/>
      <c r="AD82" s="111"/>
    </row>
    <row r="83" spans="1:30">
      <c r="A83" s="772"/>
      <c r="B83" s="759"/>
      <c r="C83" s="773"/>
      <c r="D83" s="759"/>
      <c r="E83" s="1"/>
      <c r="F83" s="165"/>
      <c r="G83" s="165"/>
      <c r="H83" s="2"/>
      <c r="I83" s="37"/>
      <c r="J83" s="1"/>
      <c r="K83" s="2"/>
      <c r="L83" s="165"/>
      <c r="M83" s="165"/>
      <c r="N83" s="165"/>
      <c r="O83" s="165"/>
      <c r="P83" s="728"/>
      <c r="Q83" s="162"/>
      <c r="R83" s="160"/>
      <c r="S83" s="160"/>
      <c r="T83" s="160"/>
      <c r="U83" s="160"/>
      <c r="V83" s="572"/>
      <c r="W83" s="572"/>
      <c r="X83" s="572"/>
      <c r="Y83" s="728"/>
      <c r="Z83" s="728"/>
      <c r="AA83" s="111"/>
      <c r="AB83" s="650"/>
      <c r="AC83" s="650"/>
      <c r="AD83" s="111"/>
    </row>
    <row r="84" spans="1:30">
      <c r="A84" s="772"/>
      <c r="B84" s="759"/>
      <c r="C84" s="773"/>
      <c r="D84" s="759"/>
      <c r="E84" s="1"/>
      <c r="F84" s="165"/>
      <c r="G84" s="165"/>
      <c r="H84" s="2"/>
      <c r="I84" s="37"/>
      <c r="J84" s="1"/>
      <c r="K84" s="2"/>
      <c r="L84" s="165"/>
      <c r="M84" s="165"/>
      <c r="N84" s="165"/>
      <c r="O84" s="165"/>
      <c r="P84" s="728"/>
      <c r="Q84" s="162"/>
      <c r="R84" s="160"/>
      <c r="S84" s="160"/>
      <c r="T84" s="160"/>
      <c r="U84" s="160"/>
      <c r="V84" s="572"/>
      <c r="W84" s="572"/>
      <c r="X84" s="572"/>
      <c r="Y84" s="728"/>
      <c r="Z84" s="728"/>
      <c r="AA84" s="111"/>
      <c r="AB84" s="650"/>
      <c r="AC84" s="650"/>
      <c r="AD84" s="111"/>
    </row>
    <row r="85" spans="1:30">
      <c r="A85" s="772"/>
      <c r="B85" s="759"/>
      <c r="C85" s="773"/>
      <c r="D85" s="759"/>
      <c r="E85" s="1"/>
      <c r="F85" s="165"/>
      <c r="G85" s="165"/>
      <c r="H85" s="2"/>
      <c r="I85" s="37"/>
      <c r="J85" s="1"/>
      <c r="K85" s="2"/>
      <c r="L85" s="165"/>
      <c r="M85" s="165"/>
      <c r="N85" s="165"/>
      <c r="O85" s="165"/>
      <c r="P85" s="728"/>
      <c r="Q85" s="162"/>
      <c r="R85" s="160"/>
      <c r="S85" s="160"/>
      <c r="T85" s="160"/>
      <c r="U85" s="160"/>
      <c r="V85" s="572"/>
      <c r="W85" s="572"/>
      <c r="X85" s="572"/>
      <c r="Y85" s="728"/>
      <c r="Z85" s="728"/>
      <c r="AA85" s="111"/>
      <c r="AB85" s="650"/>
      <c r="AC85" s="650"/>
      <c r="AD85" s="111"/>
    </row>
    <row r="86" spans="1:30">
      <c r="A86" s="772"/>
      <c r="B86" s="759"/>
      <c r="C86" s="773"/>
      <c r="D86" s="759"/>
      <c r="E86" s="1"/>
      <c r="F86" s="165"/>
      <c r="G86" s="165"/>
      <c r="H86" s="2"/>
      <c r="I86" s="37"/>
      <c r="J86" s="1"/>
      <c r="K86" s="2"/>
      <c r="L86" s="165"/>
      <c r="M86" s="165"/>
      <c r="N86" s="165"/>
      <c r="O86" s="165"/>
      <c r="P86" s="728"/>
      <c r="Q86" s="162"/>
      <c r="R86" s="160"/>
      <c r="S86" s="160"/>
      <c r="T86" s="160"/>
      <c r="U86" s="160"/>
      <c r="V86" s="572"/>
      <c r="W86" s="572"/>
      <c r="X86" s="572"/>
      <c r="Y86" s="898">
        <v>154000</v>
      </c>
      <c r="Z86" s="728"/>
      <c r="AA86" s="111"/>
      <c r="AB86" s="715"/>
      <c r="AC86" s="715"/>
      <c r="AD86" s="715"/>
    </row>
    <row r="87" spans="1:30">
      <c r="A87" s="1608" t="s">
        <v>505</v>
      </c>
      <c r="B87" s="1609"/>
      <c r="C87" s="1609"/>
      <c r="D87" s="1609"/>
      <c r="E87" s="1609"/>
      <c r="F87" s="1609"/>
      <c r="G87" s="1609"/>
      <c r="H87" s="1609"/>
      <c r="I87" s="1609"/>
      <c r="J87" s="1609"/>
      <c r="K87" s="1609"/>
      <c r="L87" s="1609"/>
      <c r="M87" s="1610"/>
      <c r="N87" s="573"/>
      <c r="O87" s="573"/>
      <c r="P87" s="898">
        <f t="shared" ref="P87:Z87" si="7">SUM(P70:P86)</f>
        <v>522000</v>
      </c>
      <c r="Q87" s="898">
        <f t="shared" si="7"/>
        <v>150000</v>
      </c>
      <c r="R87" s="898">
        <f t="shared" si="7"/>
        <v>100000</v>
      </c>
      <c r="S87" s="898">
        <f t="shared" si="7"/>
        <v>0</v>
      </c>
      <c r="T87" s="898">
        <f t="shared" si="7"/>
        <v>600000</v>
      </c>
      <c r="U87" s="898">
        <f t="shared" si="7"/>
        <v>0</v>
      </c>
      <c r="V87" s="898"/>
      <c r="W87" s="898"/>
      <c r="X87" s="898"/>
      <c r="Y87" s="898">
        <f t="shared" si="7"/>
        <v>1504000</v>
      </c>
      <c r="Z87" s="184">
        <f t="shared" si="7"/>
        <v>0</v>
      </c>
      <c r="AA87" s="111">
        <f t="shared" ref="AA87:AA88" si="8">Z87/Y87</f>
        <v>0</v>
      </c>
      <c r="AB87" s="521"/>
      <c r="AC87" s="521"/>
      <c r="AD87" s="521"/>
    </row>
    <row r="88" spans="1:30">
      <c r="A88" s="1608" t="s">
        <v>506</v>
      </c>
      <c r="B88" s="1609"/>
      <c r="C88" s="1609"/>
      <c r="D88" s="1609"/>
      <c r="E88" s="1609"/>
      <c r="F88" s="1609"/>
      <c r="G88" s="1609"/>
      <c r="H88" s="1609"/>
      <c r="I88" s="1609"/>
      <c r="J88" s="1609"/>
      <c r="K88" s="1609"/>
      <c r="L88" s="1609"/>
      <c r="M88" s="1610"/>
      <c r="N88" s="523"/>
      <c r="O88" s="523"/>
      <c r="P88" s="899">
        <f>P87</f>
        <v>522000</v>
      </c>
      <c r="Q88" s="899">
        <f t="shared" ref="Q88:Z88" si="9">Q87</f>
        <v>150000</v>
      </c>
      <c r="R88" s="899">
        <f t="shared" si="9"/>
        <v>100000</v>
      </c>
      <c r="S88" s="899">
        <f t="shared" si="9"/>
        <v>0</v>
      </c>
      <c r="T88" s="899">
        <f t="shared" si="9"/>
        <v>600000</v>
      </c>
      <c r="U88" s="899">
        <f t="shared" si="9"/>
        <v>0</v>
      </c>
      <c r="V88" s="899"/>
      <c r="W88" s="899"/>
      <c r="X88" s="899"/>
      <c r="Y88" s="899">
        <f t="shared" si="9"/>
        <v>1504000</v>
      </c>
      <c r="Z88" s="574">
        <f t="shared" si="9"/>
        <v>0</v>
      </c>
      <c r="AA88" s="111">
        <f t="shared" si="8"/>
        <v>0</v>
      </c>
    </row>
    <row r="89" spans="1:30">
      <c r="A89" s="520"/>
      <c r="B89" s="520"/>
      <c r="C89" s="520"/>
      <c r="D89" s="520"/>
      <c r="E89" s="520"/>
      <c r="F89" s="520"/>
      <c r="G89" s="520"/>
      <c r="H89" s="520"/>
      <c r="I89" s="520"/>
      <c r="J89" s="520"/>
    </row>
    <row r="90" spans="1:30">
      <c r="A90" s="520"/>
      <c r="B90" s="520"/>
      <c r="C90" s="520"/>
      <c r="D90" s="520"/>
      <c r="E90" s="520"/>
      <c r="F90" s="520"/>
      <c r="G90" s="520"/>
      <c r="H90" s="520"/>
      <c r="I90" s="520"/>
      <c r="J90" s="520"/>
    </row>
    <row r="91" spans="1:30">
      <c r="A91" s="520"/>
      <c r="B91" s="520"/>
      <c r="C91" s="520"/>
      <c r="D91" s="520"/>
      <c r="E91" s="520"/>
      <c r="F91" s="520"/>
      <c r="G91" s="520"/>
      <c r="H91" s="520"/>
      <c r="I91" s="520"/>
      <c r="J91" s="520"/>
    </row>
    <row r="92" spans="1:30">
      <c r="A92" s="520"/>
      <c r="B92" s="520"/>
      <c r="C92" s="520"/>
      <c r="D92" s="520"/>
      <c r="E92" s="520"/>
      <c r="F92" s="520"/>
      <c r="G92" s="520"/>
      <c r="H92" s="520"/>
      <c r="I92" s="520"/>
      <c r="J92" s="520"/>
    </row>
    <row r="93" spans="1:30">
      <c r="A93" s="520"/>
      <c r="B93" s="520"/>
      <c r="C93" s="520"/>
      <c r="D93" s="520"/>
      <c r="E93" s="520"/>
      <c r="F93" s="520"/>
      <c r="G93" s="520"/>
      <c r="H93" s="520"/>
      <c r="I93" s="520"/>
      <c r="J93" s="520"/>
    </row>
    <row r="94" spans="1:30">
      <c r="A94" s="520"/>
      <c r="B94" s="520"/>
      <c r="C94" s="520"/>
      <c r="D94" s="520"/>
      <c r="E94" s="520"/>
      <c r="F94" s="520"/>
      <c r="G94" s="520"/>
      <c r="H94" s="520"/>
      <c r="I94" s="520"/>
      <c r="J94" s="520"/>
    </row>
    <row r="95" spans="1:30">
      <c r="A95" s="135"/>
      <c r="B95" s="135"/>
      <c r="C95" s="135"/>
      <c r="D95" s="135"/>
      <c r="E95" s="135"/>
      <c r="F95" s="135"/>
      <c r="G95" s="135"/>
      <c r="H95" s="135"/>
      <c r="I95" s="135"/>
      <c r="J95" s="135"/>
      <c r="AB95" s="38"/>
    </row>
    <row r="96" spans="1:30" ht="12.75">
      <c r="A96" s="1602" t="s">
        <v>524</v>
      </c>
      <c r="B96" s="1603"/>
      <c r="C96" s="1603"/>
      <c r="D96" s="1603"/>
      <c r="E96" s="1603"/>
      <c r="F96" s="1603"/>
      <c r="G96" s="1603"/>
      <c r="H96" s="1603"/>
      <c r="I96" s="1603"/>
      <c r="J96" s="1603"/>
      <c r="K96" s="1603"/>
      <c r="L96" s="1603"/>
      <c r="M96" s="1604"/>
      <c r="N96" s="139"/>
      <c r="O96" s="622"/>
      <c r="P96" s="900">
        <f t="shared" ref="P96:U96" si="10">P47+P62+P88</f>
        <v>595000</v>
      </c>
      <c r="Q96" s="900">
        <f t="shared" si="10"/>
        <v>186267</v>
      </c>
      <c r="R96" s="900">
        <f t="shared" si="10"/>
        <v>100000</v>
      </c>
      <c r="S96" s="900">
        <f t="shared" si="10"/>
        <v>0</v>
      </c>
      <c r="T96" s="900">
        <f t="shared" si="10"/>
        <v>600000</v>
      </c>
      <c r="U96" s="900">
        <f t="shared" si="10"/>
        <v>134000</v>
      </c>
      <c r="V96" s="99"/>
      <c r="W96" s="99"/>
      <c r="X96" s="99"/>
      <c r="Y96" s="1076">
        <f>Y47+Y62+Y88</f>
        <v>1613267</v>
      </c>
      <c r="Z96" s="99">
        <f>Z47+Z62+Z88</f>
        <v>0</v>
      </c>
      <c r="AA96" s="40">
        <f>Z96/Y96</f>
        <v>0</v>
      </c>
    </row>
    <row r="98" spans="21:22">
      <c r="U98" s="102">
        <f>SUM(P96:U96)</f>
        <v>1615267</v>
      </c>
    </row>
    <row r="100" spans="21:22">
      <c r="V100" s="1077"/>
    </row>
  </sheetData>
  <mergeCells count="144">
    <mergeCell ref="Y35:Y36"/>
    <mergeCell ref="A37:A39"/>
    <mergeCell ref="B37:B39"/>
    <mergeCell ref="C37:C39"/>
    <mergeCell ref="D37:D39"/>
    <mergeCell ref="E37:E39"/>
    <mergeCell ref="F37:F39"/>
    <mergeCell ref="G37:G39"/>
    <mergeCell ref="P37:P39"/>
    <mergeCell ref="Q37:Q39"/>
    <mergeCell ref="R37:R39"/>
    <mergeCell ref="S37:S39"/>
    <mergeCell ref="T37:T39"/>
    <mergeCell ref="U37:U39"/>
    <mergeCell ref="V37:V39"/>
    <mergeCell ref="W37:W39"/>
    <mergeCell ref="X37:X39"/>
    <mergeCell ref="Y37:Y39"/>
    <mergeCell ref="P35:P36"/>
    <mergeCell ref="Q35:Q36"/>
    <mergeCell ref="R35:R36"/>
    <mergeCell ref="S35:S36"/>
    <mergeCell ref="T35:T36"/>
    <mergeCell ref="U35:U36"/>
    <mergeCell ref="V35:V36"/>
    <mergeCell ref="W35:W36"/>
    <mergeCell ref="X35:X36"/>
    <mergeCell ref="AD70:AD72"/>
    <mergeCell ref="AB68:AD68"/>
    <mergeCell ref="A74:A75"/>
    <mergeCell ref="B74:B75"/>
    <mergeCell ref="C74:C75"/>
    <mergeCell ref="D74:D75"/>
    <mergeCell ref="E74:E75"/>
    <mergeCell ref="F74:F75"/>
    <mergeCell ref="U70:U72"/>
    <mergeCell ref="V70:V72"/>
    <mergeCell ref="W70:W72"/>
    <mergeCell ref="X70:X72"/>
    <mergeCell ref="Y70:Y72"/>
    <mergeCell ref="Z70:Z72"/>
    <mergeCell ref="AA70:AA72"/>
    <mergeCell ref="AB70:AB72"/>
    <mergeCell ref="AC70:AC72"/>
    <mergeCell ref="F70:F72"/>
    <mergeCell ref="G70:G72"/>
    <mergeCell ref="P70:P72"/>
    <mergeCell ref="Q70:Q72"/>
    <mergeCell ref="R70:R72"/>
    <mergeCell ref="S70:S72"/>
    <mergeCell ref="T70:T72"/>
    <mergeCell ref="A9:J9"/>
    <mergeCell ref="A1:U1"/>
    <mergeCell ref="A2:U2"/>
    <mergeCell ref="A3:U3"/>
    <mergeCell ref="A4:L5"/>
    <mergeCell ref="A8:H8"/>
    <mergeCell ref="A11:J11"/>
    <mergeCell ref="A47:M47"/>
    <mergeCell ref="C27:C28"/>
    <mergeCell ref="D27:D28"/>
    <mergeCell ref="E27:G27"/>
    <mergeCell ref="H27:H28"/>
    <mergeCell ref="I27:I28"/>
    <mergeCell ref="N13:O13"/>
    <mergeCell ref="J27:J28"/>
    <mergeCell ref="K27:M27"/>
    <mergeCell ref="N27:O27"/>
    <mergeCell ref="A46:M46"/>
    <mergeCell ref="A35:A36"/>
    <mergeCell ref="B35:B36"/>
    <mergeCell ref="C35:C36"/>
    <mergeCell ref="X27:X28"/>
    <mergeCell ref="Y27:AA27"/>
    <mergeCell ref="AB26:AD26"/>
    <mergeCell ref="Y12:AD12"/>
    <mergeCell ref="A25:J25"/>
    <mergeCell ref="AB13:AD13"/>
    <mergeCell ref="X13:X14"/>
    <mergeCell ref="Y13:AA13"/>
    <mergeCell ref="V27:W27"/>
    <mergeCell ref="A12:V12"/>
    <mergeCell ref="A13:A14"/>
    <mergeCell ref="H13:H14"/>
    <mergeCell ref="A22:M22"/>
    <mergeCell ref="B13:B14"/>
    <mergeCell ref="C13:C14"/>
    <mergeCell ref="E13:G13"/>
    <mergeCell ref="P13:U13"/>
    <mergeCell ref="V13:W13"/>
    <mergeCell ref="I13:I14"/>
    <mergeCell ref="J13:J14"/>
    <mergeCell ref="K13:M13"/>
    <mergeCell ref="L26:Q26"/>
    <mergeCell ref="A27:A28"/>
    <mergeCell ref="B27:B28"/>
    <mergeCell ref="A52:J52"/>
    <mergeCell ref="P54:U54"/>
    <mergeCell ref="E54:G54"/>
    <mergeCell ref="H54:H55"/>
    <mergeCell ref="A53:V53"/>
    <mergeCell ref="K54:M54"/>
    <mergeCell ref="V54:W54"/>
    <mergeCell ref="A96:M96"/>
    <mergeCell ref="A62:M62"/>
    <mergeCell ref="A87:M87"/>
    <mergeCell ref="A88:M88"/>
    <mergeCell ref="A66:J66"/>
    <mergeCell ref="A70:A72"/>
    <mergeCell ref="B70:B72"/>
    <mergeCell ref="C70:C72"/>
    <mergeCell ref="D70:D72"/>
    <mergeCell ref="E70:E72"/>
    <mergeCell ref="A68:A69"/>
    <mergeCell ref="B68:B69"/>
    <mergeCell ref="C68:C69"/>
    <mergeCell ref="E68:G68"/>
    <mergeCell ref="H68:H69"/>
    <mergeCell ref="A64:H64"/>
    <mergeCell ref="A65:J65"/>
    <mergeCell ref="D35:D36"/>
    <mergeCell ref="E35:E36"/>
    <mergeCell ref="F35:F36"/>
    <mergeCell ref="G35:G36"/>
    <mergeCell ref="V68:W68"/>
    <mergeCell ref="X68:X69"/>
    <mergeCell ref="Y68:AA68"/>
    <mergeCell ref="AB67:AD67"/>
    <mergeCell ref="I68:I69"/>
    <mergeCell ref="J68:J69"/>
    <mergeCell ref="K68:M68"/>
    <mergeCell ref="N68:O68"/>
    <mergeCell ref="P68:U68"/>
    <mergeCell ref="A67:V67"/>
    <mergeCell ref="X54:X55"/>
    <mergeCell ref="Y54:AA54"/>
    <mergeCell ref="AB53:AD53"/>
    <mergeCell ref="A50:D50"/>
    <mergeCell ref="A54:A55"/>
    <mergeCell ref="B54:B55"/>
    <mergeCell ref="C54:C55"/>
    <mergeCell ref="J54:J55"/>
    <mergeCell ref="I54:I55"/>
    <mergeCell ref="A51:J51"/>
  </mergeCells>
  <pageMargins left="1.1023622047244095" right="0.70866141732283472" top="0.74803149606299213" bottom="0.74803149606299213" header="0.31496062992125984" footer="0.31496062992125984"/>
  <pageSetup scale="65" orientation="landscape" r:id="rId1"/>
  <headerFooter>
    <oddHeader xml:space="preserve">&amp;CMUNICIPIO DE TURBO
PLAN DE ACCIÓN 2011&amp;RBANCO DE PROYECTOS
ENERO DICIEMBRE </oddHeader>
  </headerFooter>
  <colBreaks count="1" manualBreakCount="1">
    <brk id="15" max="1048575" man="1"/>
  </colBreaks>
</worksheet>
</file>

<file path=xl/worksheets/sheet7.xml><?xml version="1.0" encoding="utf-8"?>
<worksheet xmlns="http://schemas.openxmlformats.org/spreadsheetml/2006/main" xmlns:r="http://schemas.openxmlformats.org/officeDocument/2006/relationships">
  <dimension ref="A3:J18"/>
  <sheetViews>
    <sheetView workbookViewId="0">
      <selection activeCell="A16" sqref="A16"/>
    </sheetView>
  </sheetViews>
  <sheetFormatPr baseColWidth="10" defaultRowHeight="12.75"/>
  <cols>
    <col min="1" max="1" width="29" style="613" customWidth="1"/>
    <col min="2" max="2" width="19.140625" customWidth="1"/>
    <col min="3" max="3" width="20.5703125" customWidth="1"/>
    <col min="4" max="4" width="16" customWidth="1"/>
    <col min="5" max="5" width="19.28515625" customWidth="1"/>
    <col min="6" max="7" width="18.140625" customWidth="1"/>
    <col min="8" max="8" width="21.7109375" customWidth="1"/>
    <col min="9" max="9" width="21.42578125" customWidth="1"/>
  </cols>
  <sheetData>
    <row r="3" spans="1:10" ht="15.75">
      <c r="A3" s="1659" t="s">
        <v>508</v>
      </c>
      <c r="B3" s="1659"/>
      <c r="C3" s="1659"/>
      <c r="D3" s="1659"/>
      <c r="E3" s="1659"/>
      <c r="F3" s="1659"/>
      <c r="G3" s="1659"/>
      <c r="H3" s="1659"/>
      <c r="I3" s="1659"/>
      <c r="J3" s="1659"/>
    </row>
    <row r="4" spans="1:10" ht="15.75">
      <c r="A4" s="607"/>
      <c r="B4" s="595"/>
      <c r="C4" s="595"/>
      <c r="D4" s="595"/>
      <c r="E4" s="595"/>
      <c r="F4" s="595"/>
      <c r="G4" s="595"/>
      <c r="H4" s="595"/>
      <c r="I4" s="595"/>
      <c r="J4" s="595"/>
    </row>
    <row r="5" spans="1:10" ht="15">
      <c r="A5" s="608"/>
      <c r="B5" s="596"/>
      <c r="C5" s="596" t="s">
        <v>509</v>
      </c>
      <c r="D5" s="596"/>
      <c r="E5" s="596"/>
      <c r="F5" s="596"/>
      <c r="G5" s="596"/>
      <c r="H5" s="596"/>
      <c r="I5" s="596"/>
      <c r="J5" s="597"/>
    </row>
    <row r="6" spans="1:10">
      <c r="A6" s="1660" t="s">
        <v>521</v>
      </c>
      <c r="B6" s="1660"/>
      <c r="C6" s="1660"/>
      <c r="D6" s="1660"/>
      <c r="E6" s="1660"/>
      <c r="F6" s="1660"/>
      <c r="G6" s="1660"/>
      <c r="H6" s="1660"/>
      <c r="I6" s="1660"/>
      <c r="J6" s="1660"/>
    </row>
    <row r="7" spans="1:10">
      <c r="A7" s="1660"/>
      <c r="B7" s="1660"/>
      <c r="C7" s="1660"/>
      <c r="D7" s="1660"/>
      <c r="E7" s="1660"/>
      <c r="F7" s="1660"/>
      <c r="G7" s="1660"/>
      <c r="H7" s="1660"/>
      <c r="I7" s="1660"/>
      <c r="J7" s="1660"/>
    </row>
    <row r="8" spans="1:10" ht="15">
      <c r="A8" s="608"/>
      <c r="B8" s="596"/>
      <c r="C8" s="596"/>
      <c r="D8" s="596"/>
      <c r="E8" s="596"/>
      <c r="F8" s="596"/>
      <c r="G8" s="596"/>
      <c r="H8" s="596"/>
      <c r="I8" s="596"/>
      <c r="J8" s="597"/>
    </row>
    <row r="9" spans="1:10" ht="15.75">
      <c r="A9" s="1661" t="s">
        <v>510</v>
      </c>
      <c r="B9" s="1662" t="s">
        <v>511</v>
      </c>
      <c r="C9" s="1662"/>
      <c r="D9" s="1662"/>
      <c r="E9" s="1662"/>
      <c r="F9" s="1662"/>
      <c r="G9" s="1662"/>
      <c r="H9" s="1663" t="s">
        <v>10</v>
      </c>
      <c r="I9" s="1663"/>
      <c r="J9" s="1663"/>
    </row>
    <row r="10" spans="1:10" ht="38.25">
      <c r="A10" s="1661"/>
      <c r="B10" s="598" t="s">
        <v>14</v>
      </c>
      <c r="C10" s="598" t="s">
        <v>15</v>
      </c>
      <c r="D10" s="598" t="s">
        <v>16</v>
      </c>
      <c r="E10" s="598" t="s">
        <v>17</v>
      </c>
      <c r="F10" s="598" t="s">
        <v>23</v>
      </c>
      <c r="G10" s="598" t="s">
        <v>18</v>
      </c>
      <c r="H10" s="599" t="s">
        <v>19</v>
      </c>
      <c r="I10" s="599" t="s">
        <v>20</v>
      </c>
      <c r="J10" s="600" t="s">
        <v>21</v>
      </c>
    </row>
    <row r="11" spans="1:10" ht="15">
      <c r="A11" s="609" t="s">
        <v>512</v>
      </c>
      <c r="B11" s="601">
        <f>'LE 1'!P37</f>
        <v>0</v>
      </c>
      <c r="C11" s="601">
        <f>'LE 1'!Q37</f>
        <v>0</v>
      </c>
      <c r="D11" s="601">
        <f>'LE 1'!R37</f>
        <v>0</v>
      </c>
      <c r="E11" s="601">
        <f>'LE 1'!S37</f>
        <v>0</v>
      </c>
      <c r="F11" s="601">
        <f>'LE 1'!T37</f>
        <v>0</v>
      </c>
      <c r="G11" s="601">
        <f>'LE 1'!U37</f>
        <v>77000</v>
      </c>
      <c r="H11" s="602">
        <f>SUM(B11:G11)</f>
        <v>77000</v>
      </c>
      <c r="I11" s="602">
        <f>'LE 1'!Z37</f>
        <v>0</v>
      </c>
      <c r="J11" s="603">
        <f t="shared" ref="J11:J16" si="0">I11/H11</f>
        <v>0</v>
      </c>
    </row>
    <row r="12" spans="1:10" ht="15">
      <c r="A12" s="610" t="s">
        <v>513</v>
      </c>
      <c r="B12" s="604">
        <f>'LE 2'!P294</f>
        <v>527000</v>
      </c>
      <c r="C12" s="604">
        <f>'LE 2'!Q294</f>
        <v>153242736.59629998</v>
      </c>
      <c r="D12" s="604">
        <f>'LE 2'!R294</f>
        <v>0</v>
      </c>
      <c r="E12" s="604">
        <f>'LE 2'!S294</f>
        <v>12028000</v>
      </c>
      <c r="F12" s="604">
        <f>'LE 2'!T294</f>
        <v>0</v>
      </c>
      <c r="G12" s="604">
        <f>'LE 2'!U294</f>
        <v>24407115.055</v>
      </c>
      <c r="H12" s="602">
        <f>SUM(B12:G12)</f>
        <v>190204851.65129998</v>
      </c>
      <c r="I12" s="604">
        <v>0</v>
      </c>
      <c r="J12" s="603">
        <f t="shared" si="0"/>
        <v>0</v>
      </c>
    </row>
    <row r="13" spans="1:10" ht="30">
      <c r="A13" s="609" t="s">
        <v>514</v>
      </c>
      <c r="B13" s="601">
        <f>'LE 3'!P65</f>
        <v>190000</v>
      </c>
      <c r="C13" s="601">
        <f>'LE 3'!Q65</f>
        <v>187600</v>
      </c>
      <c r="D13" s="601">
        <f>'LE 3'!R65</f>
        <v>0</v>
      </c>
      <c r="E13" s="601">
        <f>'LE 3'!S65</f>
        <v>0</v>
      </c>
      <c r="F13" s="601">
        <f>'LE 3'!T65</f>
        <v>443500</v>
      </c>
      <c r="G13" s="601">
        <f>'LE 3'!U65</f>
        <v>1201532</v>
      </c>
      <c r="H13" s="602">
        <f>SUM(B13:G13)</f>
        <v>2022632</v>
      </c>
      <c r="I13" s="601">
        <v>0</v>
      </c>
      <c r="J13" s="603">
        <f t="shared" si="0"/>
        <v>0</v>
      </c>
    </row>
    <row r="14" spans="1:10" ht="30">
      <c r="A14" s="611" t="s">
        <v>515</v>
      </c>
      <c r="B14" s="605">
        <f>'LE 4'!P138</f>
        <v>2383000</v>
      </c>
      <c r="C14" s="605">
        <f>'LE 4'!Q138</f>
        <v>55000</v>
      </c>
      <c r="D14" s="605">
        <f>'LE 4'!R138</f>
        <v>0</v>
      </c>
      <c r="E14" s="605">
        <f>'LE 4'!S138</f>
        <v>0</v>
      </c>
      <c r="F14" s="605">
        <f>'LE 4'!T138</f>
        <v>0</v>
      </c>
      <c r="G14" s="605">
        <f>'LE 4'!U138</f>
        <v>40000</v>
      </c>
      <c r="H14" s="602">
        <f>SUM(B14:G14)</f>
        <v>2478000</v>
      </c>
      <c r="I14" s="605">
        <f>'LE 4'!Z138</f>
        <v>0</v>
      </c>
      <c r="J14" s="603">
        <f t="shared" si="0"/>
        <v>0</v>
      </c>
    </row>
    <row r="15" spans="1:10" ht="30">
      <c r="A15" s="612" t="s">
        <v>516</v>
      </c>
      <c r="B15" s="606">
        <f>'LE 5'!P96</f>
        <v>595000</v>
      </c>
      <c r="C15" s="606">
        <f>'LE 5'!Q96</f>
        <v>186267</v>
      </c>
      <c r="D15" s="606">
        <f>'LE 5'!R96</f>
        <v>100000</v>
      </c>
      <c r="E15" s="606">
        <f>'LE 5'!S96</f>
        <v>0</v>
      </c>
      <c r="F15" s="606">
        <f>'LE 5'!T96</f>
        <v>600000</v>
      </c>
      <c r="G15" s="606">
        <f>'LE 5'!U96</f>
        <v>134000</v>
      </c>
      <c r="H15" s="602">
        <f>SUM(B15:G15)</f>
        <v>1615267</v>
      </c>
      <c r="I15" s="606">
        <f>'LE 5'!Z96</f>
        <v>0</v>
      </c>
      <c r="J15" s="603">
        <f t="shared" si="0"/>
        <v>0</v>
      </c>
    </row>
    <row r="16" spans="1:10" ht="30">
      <c r="A16" s="611" t="s">
        <v>520</v>
      </c>
      <c r="B16" s="602">
        <f>SUM(B11:B15)</f>
        <v>3695000</v>
      </c>
      <c r="C16" s="602">
        <f t="shared" ref="C16:I16" si="1">SUM(C11:C15)</f>
        <v>153671603.59629998</v>
      </c>
      <c r="D16" s="602">
        <f t="shared" si="1"/>
        <v>100000</v>
      </c>
      <c r="E16" s="602">
        <f t="shared" si="1"/>
        <v>12028000</v>
      </c>
      <c r="F16" s="602">
        <f t="shared" si="1"/>
        <v>1043500</v>
      </c>
      <c r="G16" s="602">
        <f t="shared" si="1"/>
        <v>25859647.055</v>
      </c>
      <c r="H16" s="602">
        <f t="shared" si="1"/>
        <v>196397750.65129998</v>
      </c>
      <c r="I16" s="602">
        <f t="shared" si="1"/>
        <v>0</v>
      </c>
      <c r="J16" s="603">
        <f t="shared" si="0"/>
        <v>0</v>
      </c>
    </row>
    <row r="17" spans="1:10" ht="15">
      <c r="A17" s="608"/>
      <c r="B17" s="596"/>
      <c r="C17" s="596"/>
      <c r="D17" s="596"/>
      <c r="E17" s="596"/>
      <c r="F17" s="596"/>
      <c r="G17" s="596"/>
      <c r="H17" s="596"/>
      <c r="I17" s="596"/>
      <c r="J17" s="603"/>
    </row>
    <row r="18" spans="1:10">
      <c r="G18" s="1098"/>
      <c r="H18" s="1098"/>
    </row>
  </sheetData>
  <mergeCells count="5">
    <mergeCell ref="A3:J3"/>
    <mergeCell ref="A6:J7"/>
    <mergeCell ref="A9:A10"/>
    <mergeCell ref="B9:G9"/>
    <mergeCell ref="H9:J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presentacion</vt:lpstr>
      <vt:lpstr>LE 1</vt:lpstr>
      <vt:lpstr>LE 2</vt:lpstr>
      <vt:lpstr>LE 3</vt:lpstr>
      <vt:lpstr>LE 4</vt:lpstr>
      <vt:lpstr>LE 5</vt:lpstr>
      <vt:lpstr>RESUMEN INVERSION</vt:lpstr>
      <vt:lpstr>'LE 3'!Área_de_impresión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Proyectos</dc:creator>
  <cp:lastModifiedBy>rubiurre</cp:lastModifiedBy>
  <cp:lastPrinted>2011-12-15T22:02:27Z</cp:lastPrinted>
  <dcterms:created xsi:type="dcterms:W3CDTF">2010-01-07T13:20:51Z</dcterms:created>
  <dcterms:modified xsi:type="dcterms:W3CDTF">2012-06-12T14:44:56Z</dcterms:modified>
</cp:coreProperties>
</file>