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11760"/>
  </bookViews>
  <sheets>
    <sheet name="POAI-2008" sheetId="1" r:id="rId1"/>
    <sheet name="publicos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Q77" i="1"/>
  <c r="P77"/>
  <c r="O77"/>
  <c r="N77"/>
  <c r="M77"/>
  <c r="L77"/>
  <c r="K77"/>
  <c r="J77"/>
  <c r="J76"/>
  <c r="D76"/>
  <c r="C76"/>
  <c r="D75"/>
  <c r="C75"/>
  <c r="D74"/>
  <c r="C74"/>
  <c r="J75"/>
  <c r="J74"/>
  <c r="J73"/>
  <c r="D73"/>
  <c r="C73"/>
  <c r="J72"/>
  <c r="D72"/>
  <c r="C72"/>
  <c r="D71"/>
  <c r="C71"/>
  <c r="J70"/>
  <c r="D70"/>
  <c r="C70"/>
  <c r="J69"/>
  <c r="D69"/>
  <c r="C69"/>
  <c r="J68"/>
  <c r="D68"/>
  <c r="C68"/>
  <c r="J67"/>
  <c r="D67"/>
  <c r="C67"/>
  <c r="D66"/>
  <c r="C66"/>
  <c r="D65"/>
  <c r="C65"/>
  <c r="J64"/>
  <c r="D64"/>
  <c r="C64"/>
  <c r="D63"/>
  <c r="C63"/>
  <c r="D62"/>
  <c r="C62"/>
  <c r="D61"/>
  <c r="C61"/>
  <c r="B61"/>
  <c r="J71"/>
  <c r="J66"/>
  <c r="J65"/>
  <c r="J63"/>
  <c r="J62"/>
  <c r="J61"/>
  <c r="D60"/>
  <c r="C60"/>
  <c r="D59"/>
  <c r="C59"/>
  <c r="D58"/>
  <c r="C58"/>
  <c r="D57"/>
  <c r="C57"/>
  <c r="D56"/>
  <c r="C56"/>
  <c r="D55"/>
  <c r="C55"/>
  <c r="D54"/>
  <c r="C54"/>
  <c r="B54"/>
  <c r="J60"/>
  <c r="J59"/>
  <c r="J58"/>
  <c r="J57"/>
  <c r="J56"/>
  <c r="J55"/>
  <c r="J54"/>
  <c r="D53"/>
  <c r="C53"/>
  <c r="D52"/>
  <c r="C52"/>
  <c r="J52"/>
  <c r="J51"/>
  <c r="D51"/>
  <c r="C51"/>
  <c r="D50"/>
  <c r="C50"/>
  <c r="D49"/>
  <c r="C49"/>
  <c r="D48"/>
  <c r="C48"/>
  <c r="D47"/>
  <c r="C47"/>
  <c r="D46"/>
  <c r="C46"/>
  <c r="D45"/>
  <c r="C45"/>
  <c r="J50"/>
  <c r="J49"/>
  <c r="J48"/>
  <c r="J47"/>
  <c r="J46"/>
  <c r="J45"/>
  <c r="J44"/>
  <c r="J43"/>
  <c r="J42"/>
  <c r="D44"/>
  <c r="C44"/>
  <c r="D43"/>
  <c r="C43"/>
  <c r="D42"/>
  <c r="C42"/>
  <c r="J41"/>
  <c r="D41"/>
  <c r="C41"/>
  <c r="D40"/>
  <c r="C40"/>
  <c r="D39"/>
  <c r="C39"/>
  <c r="C38"/>
  <c r="C37"/>
  <c r="D38"/>
  <c r="D37"/>
  <c r="D36"/>
  <c r="D35"/>
  <c r="D34"/>
  <c r="C36"/>
  <c r="C35"/>
  <c r="C34"/>
  <c r="C33"/>
  <c r="D33"/>
  <c r="B33"/>
  <c r="E32"/>
  <c r="C32"/>
  <c r="E31"/>
  <c r="C31"/>
  <c r="J33"/>
  <c r="J34"/>
  <c r="J35"/>
  <c r="J36"/>
  <c r="J37"/>
  <c r="J38"/>
  <c r="J39"/>
  <c r="J40"/>
  <c r="J7"/>
  <c r="J8"/>
  <c r="C30"/>
  <c r="E30"/>
  <c r="D30"/>
  <c r="E29"/>
  <c r="E28"/>
  <c r="C29"/>
  <c r="I28"/>
  <c r="C28"/>
  <c r="F23"/>
  <c r="G23"/>
  <c r="E23"/>
  <c r="E22"/>
  <c r="F22"/>
  <c r="G22"/>
  <c r="D21"/>
  <c r="F21"/>
  <c r="G21"/>
  <c r="E21"/>
  <c r="F20"/>
  <c r="G20"/>
  <c r="E20"/>
  <c r="G19"/>
  <c r="F19"/>
  <c r="E19"/>
  <c r="G18"/>
  <c r="F18"/>
  <c r="F17"/>
  <c r="D18"/>
  <c r="R17"/>
  <c r="G17"/>
  <c r="E17"/>
  <c r="D17"/>
  <c r="E27"/>
  <c r="E26"/>
  <c r="E25"/>
  <c r="E24"/>
  <c r="C27"/>
  <c r="C26"/>
  <c r="C25"/>
  <c r="C9"/>
  <c r="C24"/>
  <c r="D24"/>
  <c r="E8"/>
  <c r="C8"/>
  <c r="I7"/>
  <c r="E7"/>
  <c r="D7"/>
  <c r="C7"/>
  <c r="E15"/>
  <c r="C15"/>
  <c r="E14"/>
  <c r="C14"/>
  <c r="J13"/>
  <c r="E13"/>
  <c r="E12"/>
  <c r="I11"/>
  <c r="I12" s="1"/>
  <c r="H11"/>
  <c r="H12" s="1"/>
  <c r="E11"/>
  <c r="C10"/>
  <c r="E10"/>
  <c r="J23"/>
  <c r="J22"/>
  <c r="J21"/>
  <c r="J20"/>
  <c r="J19"/>
  <c r="J18"/>
  <c r="J17"/>
  <c r="J16"/>
  <c r="J12"/>
  <c r="J11"/>
  <c r="J10"/>
  <c r="J9"/>
  <c r="D9"/>
  <c r="E9" s="1"/>
  <c r="J25"/>
  <c r="J26"/>
  <c r="J27"/>
  <c r="J28"/>
  <c r="J29"/>
  <c r="J30"/>
  <c r="J31"/>
  <c r="J32"/>
  <c r="J24"/>
</calcChain>
</file>

<file path=xl/sharedStrings.xml><?xml version="1.0" encoding="utf-8"?>
<sst xmlns="http://schemas.openxmlformats.org/spreadsheetml/2006/main" count="152" uniqueCount="80">
  <si>
    <t>PLAN DE INVERSION POR PROGRAMAS SECTORIALES</t>
  </si>
  <si>
    <t>FUENTE DE FINANCIACION DEL MUNICIPIO PRECISANDO LA DESTINACION ESPECIFICA, TALES COMO</t>
  </si>
  <si>
    <t>REPONSABLE</t>
  </si>
  <si>
    <t>SECTOR</t>
  </si>
  <si>
    <t>IDENTIFICACION DE PROGRAMAS  Y /O SUBPROGRAMAS A EJECUTAR</t>
  </si>
  <si>
    <t>COD</t>
  </si>
  <si>
    <t>PROGRAMA</t>
  </si>
  <si>
    <t>SUBPROGRAMA</t>
  </si>
  <si>
    <t>PROYECTOS</t>
  </si>
  <si>
    <t>META PARA LA VIGENCIA</t>
  </si>
  <si>
    <t>INDICADORES</t>
  </si>
  <si>
    <t>ACTUAL 2007</t>
  </si>
  <si>
    <t>ESPERADO 2008</t>
  </si>
  <si>
    <t>RECURSOS PROPIOS</t>
  </si>
  <si>
    <t>CON DESTINACION ESPECIFICA</t>
  </si>
  <si>
    <t>SIN DESTINANCION ESPECIFICA</t>
  </si>
  <si>
    <t>PARTICIPACION PROPOSITOS GENERAL DE LIBRE INVERSION</t>
  </si>
  <si>
    <t>PARTICIPACION PROPOSITOS GENERAL DE FORZOSA INVERSION</t>
  </si>
  <si>
    <t>OTROS</t>
  </si>
  <si>
    <t>CREDITOS</t>
  </si>
  <si>
    <t>REGALIAS</t>
  </si>
  <si>
    <r>
      <t xml:space="preserve">OBJETIVOS GENERALES DEL PLAN OPERATIVO ANUAL DE INVESRION </t>
    </r>
    <r>
      <rPr>
        <b/>
        <sz val="9"/>
        <color theme="1"/>
        <rFont val="Calibri"/>
        <family val="2"/>
        <scheme val="minor"/>
      </rPr>
      <t>(acordes con el Plan de Desarrollo)</t>
    </r>
  </si>
  <si>
    <t>EDUCACION</t>
  </si>
  <si>
    <t>AGUA POTABLE Y SANEAMIENTO BASICO</t>
  </si>
  <si>
    <t>TRANSPORTE</t>
  </si>
  <si>
    <t>APROPIACION en miles de $</t>
  </si>
  <si>
    <t>Secretaría de Planeación</t>
  </si>
  <si>
    <t>PLAN OPERATIVO ANUAL DE INVERSIONES POAI (01 de enero de 2008 a 31 de diciembre de 2008)</t>
  </si>
  <si>
    <t xml:space="preserve"> ADECUADAR LA INFRAESTRUCTURA DEL 100%   DE LOS 26 ESTABLECIMIENTOS  EDUCATIVOS EXISTENTES EN EL MUNICIPIO.</t>
  </si>
  <si>
    <t>SECRETARIA DE GOBIERNO</t>
  </si>
  <si>
    <t>GARANTIZAR AL 100% DE LOS ESTUDIANTES LA  AMPLIACION DE LA COBERTURA Y APROVECHANDO LOS RECURSOS EXISTENTES</t>
  </si>
  <si>
    <t>Formación con Calidad y apoyo escolar</t>
  </si>
  <si>
    <r>
      <t xml:space="preserve">OBJETIVOS GENERALES DEL PLAN OPERATIVO ANUAL DE INVESRION </t>
    </r>
    <r>
      <rPr>
        <b/>
        <sz val="9"/>
        <color indexed="8"/>
        <rFont val="Calibri"/>
        <family val="2"/>
      </rPr>
      <t>(acordes con el Plan de Desarrollo)</t>
    </r>
  </si>
  <si>
    <t>APROPIACION miles de pesos</t>
  </si>
  <si>
    <t>ACUEDUCTO Y ALCANTARILLADOS: CONSTRUCCION, TERMINACION, AMPLIACION Y MANTENIMIENTO</t>
  </si>
  <si>
    <t>PROYECTO Y EJECUCION DEL PLAN MAESTRO DE ACUEDUCTO Y ALCANTARILLADO</t>
  </si>
  <si>
    <t>REALIZAR LOS ESTUDIOS, DISEÑOS Y EJECUCION (EN UN 100 % EL CAMBIO, CONSTRUCCION Y OPTIMIZACION DE LOS SISTEMAS DE RECOLECCION DE AGUAS NEGRAS Y LLUVIAS, ASI COMO LOS SISTEMAS EXISTENTES DE DISTRIBUCION DE AGUA POTABLE DEL MUNICIPIO)</t>
  </si>
  <si>
    <t>X</t>
  </si>
  <si>
    <t>ADMINISTRACION MUNICIPAL / OFICINA DE SERVICIOSPUBLICOS</t>
  </si>
  <si>
    <t>APOYO ACUEDUCTOS RURALES MUNICIPIO DE ARBELAEZ</t>
  </si>
  <si>
    <t>DISEÑOS, CONSTRUCCION, AMPLIACION Y MANTENIMIENTO DE LA ESTRUCTURA DE LOS ACUEDUCTOS VEREDALES EXISTENTES Y LOS PROYECTADOS</t>
  </si>
  <si>
    <t>AUMENTAR LA COBERTURA DE ABASTECIMIENTO DE AGUA EN LA ZONA RURAL EN UN 90% (19147)</t>
  </si>
  <si>
    <t>DESARROLLO ZONA DE EXPANSION</t>
  </si>
  <si>
    <t>CONSTRUCCION DE REDES DE AGUAS NEGRAS Y AGUA POTABLE PARA LA ZONA DE EXPANSION DEL MUNICIPIO</t>
  </si>
  <si>
    <t>DOTAR EN UN 100% DE LOS SERVICIOS BASICOS LA ZONA DE EXPANSION DEL MUNICIPIO</t>
  </si>
  <si>
    <t>DOTACION PARA EL FUNCIONAMIENTO DE LA PLANTA DE TRATAMIENTO ALTERNA</t>
  </si>
  <si>
    <t>DOTAR DE MUEBLES E INMUEBLES NECESARIOS PARA EL FUNCIONAMIENTO DE LA PLANTA DE TRATAMIENTO ALTERNA</t>
  </si>
  <si>
    <t>HABILITAR EN UN 100 % LA OPERACIÓN DE LA PLANTA DE TRATAMIENTO ALTERNA</t>
  </si>
  <si>
    <t>MANEJO INTEGRADO PARA LA DISPOSICION DE RESIDUOS SOLIDOS Y LIQUIDOS</t>
  </si>
  <si>
    <t>MANTENIMIENTO SOSTENIMIENTO PLANTA DE TRATAMIENTO DE RESIDUOS SOLIDOS</t>
  </si>
  <si>
    <t>SISTEMA DE TRITURACION DE PLASTICOS Y VIDRIOS</t>
  </si>
  <si>
    <t>HABILITAR EN UN 100% EL SISTEMA PARA PROCESAR Y TRITURAR VIDRIO Y PLASTICOS QUE ES RECICLADO EN PLANTA</t>
  </si>
  <si>
    <t>BASCULA DE PESAJE DE VEHICULOS RECOLECTORES</t>
  </si>
  <si>
    <t>OPERAR EN UN 100% EL SISTEMA PARA PESAJE DE VEHICULOS RECOLECTORES DE RESIDUOS SOLIDOS</t>
  </si>
  <si>
    <t>IMPLEMENTAR SISTEMA DE SELECCIÓN Y EMPAQUE DE HUMUS</t>
  </si>
  <si>
    <t>OPERAR EN UN 100% EL SISTEMA PARA SELECCIÓN (TAMIZAJE) Y EMPAQUE DEL HUMUS PRODUCIDO EN LA CAMILLAS DE LOMBRICULTURA</t>
  </si>
  <si>
    <t>CULTURA CIUDADANA</t>
  </si>
  <si>
    <t>MANEJO DE LOS RESIDUOS SOLIDOS EN CASA</t>
  </si>
  <si>
    <t>BUSCAR QUE EN EL 90% DE LOS HOGARES DEL CASCO URBANO SE HAGA SERACION DE LOS RESIDUSO SOLIDOS DESDE LA FUENTE.</t>
  </si>
  <si>
    <t>FORTALECIMIENTO INSTITUCIONAL</t>
  </si>
  <si>
    <t>GARANTIZAR EN UN 80% (11,355 USUARIOS ) LA ATENCIÓN EN LOS SERVICIOS DELA ADMINISTRACION MUNCIPAL</t>
  </si>
  <si>
    <t>LOGRAR QUE 11,355 HABITANTES DEL MUNICIPIO DE ARBELÁEZ SE MOVILICEN DE MANERA CONSTANTE Y EFICIENTE</t>
  </si>
  <si>
    <t>DEPORTE Y RECREACION</t>
  </si>
  <si>
    <t>LOGRAR QUE EL 95% DE LOS  NIÑOS SE VINCULEN A ACTIVIDADES CULTURALES Y A LA CONFORMACION DE GRUPOS CON VOCACION ARTISTICA DURANTE EL PERIODO DE GOBIERNO</t>
  </si>
  <si>
    <t>INCREMENTAR EN UN 10% LA INTEGRACION DE LA POBLACION EN EVENTOS RECREATIVOS Y CEPORTIVOS</t>
  </si>
  <si>
    <t>MANTENER EN BUENAS EN CONDICIONES APTAS PARA LA PRACTICA DEL DEPORTE LOS 26 ESCENARIOS DEPORTIVOS</t>
  </si>
  <si>
    <t>DOTARA A LOS 26 ESCENARIOS DEPORTIVOS DE MATERIAL</t>
  </si>
  <si>
    <t>INCREMENTAR EN 25% LA PARTICIPACION DE LOS NIÑOS EN ACTIVIDADES CULTURALES Y A LA CONFORMACION DE GRUPOS CON VOCACION ARTISTICA DURANTE EL PERIODO DE GOBIERNO.</t>
  </si>
  <si>
    <t>VIVIENDA</t>
  </si>
  <si>
    <t>LOGRAR EL MEJORAMIENTO DE CONDICIONES DE VIVIENDA PARA 200 FAMILIAS</t>
  </si>
  <si>
    <t>GARANTIZAR QUE AL TERMINO DE GOBIERNO  (800) PRODUCTORES DEL MUNICIPIO SEAN VINCULADOS A LOS PROCESOS DE DESARROLLO E IMPLEMENTACION DE NUEVAS TECNOLOGIAS Y PRACTICAS PRODUCTIVAS PARA LOGRAR MAYORES INGRESOS ECONOMICOS Y UNOS MEJORES NIVELS DE COMPETITIVIDAD FRENTE A LA REGION</t>
  </si>
  <si>
    <t>DISMINUIR LOS INDICES DE MALTRATO Y DE DESNUTRICION EN POR LO MENOS  80% (3400) NIÑOS Y JOVENES DE LA POBLACION TOTAL DEL MUNICIPIO DE ARBELAEZ, DURANTE EL PERIODO DE GOBIERNO</t>
  </si>
  <si>
    <t xml:space="preserve"> EFECTUAR UN PROGRAMA DE ATENCION, APOYO, PROTECCION Y RECREACION CON LAS PERSONAS DE LA TERCERA EDAD (1400) DE NUESTRO MUNICIPIO.</t>
  </si>
  <si>
    <t>CAPACITAR TECNICA Y EMPRESARIALMENTE EN ATENCION SICOSOCIAL Y LIDERAZGO POR LO MENOS AL 80% DE UN TOTAL DE (1800) MUJERES ARBELAENCES DEL SECTOR URBANO Y RURAL.</t>
  </si>
  <si>
    <t>AGRICULTURA</t>
  </si>
  <si>
    <t>SALUD</t>
  </si>
  <si>
    <t>TOTAL</t>
  </si>
  <si>
    <t>REALIZAR ACTIVIDADES DE PROMOSCION DE LA SALUD, PREVENCION DE LA ENFERMEDAD, VIGILANCIA DE FACTORES DE RIESGOS BIOLOGICOS, FISICOS Y AMBIENTALES FOMENTANDO HABITOS DE VIDA SALUDABLE DANDO CUBRIMIENTO AL 100% DE LA POBLACION</t>
  </si>
  <si>
    <t>SITEMA GENERAL DE PARTICIPACIONES</t>
  </si>
  <si>
    <t>OFICINA DE DEPORTE Y CULTURA</t>
  </si>
</sst>
</file>

<file path=xl/styles.xml><?xml version="1.0" encoding="utf-8"?>
<styleSheet xmlns="http://schemas.openxmlformats.org/spreadsheetml/2006/main">
  <numFmts count="2">
    <numFmt numFmtId="8" formatCode="&quot;$&quot;\ #,##0.00_);[Red]\(&quot;$&quot;\ #,##0.00\)"/>
    <numFmt numFmtId="164" formatCode="&quot;$&quot;\ #,##0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/>
    <xf numFmtId="0" fontId="0" fillId="0" borderId="8" xfId="0" applyBorder="1"/>
    <xf numFmtId="0" fontId="4" fillId="0" borderId="5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3" fontId="0" fillId="0" borderId="0" xfId="0" applyNumberFormat="1"/>
    <xf numFmtId="0" fontId="2" fillId="0" borderId="5" xfId="0" applyFont="1" applyBorder="1"/>
    <xf numFmtId="0" fontId="2" fillId="0" borderId="1" xfId="0" applyFont="1" applyBorder="1"/>
    <xf numFmtId="0" fontId="2" fillId="0" borderId="0" xfId="0" applyFont="1"/>
    <xf numFmtId="164" fontId="0" fillId="0" borderId="0" xfId="0" applyNumberFormat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0" fontId="0" fillId="0" borderId="30" xfId="0" applyBorder="1"/>
    <xf numFmtId="0" fontId="0" fillId="0" borderId="30" xfId="0" applyBorder="1" applyAlignment="1">
      <alignment horizontal="justify" wrapText="1"/>
    </xf>
    <xf numFmtId="0" fontId="0" fillId="0" borderId="30" xfId="0" applyBorder="1" applyAlignment="1">
      <alignment wrapText="1"/>
    </xf>
    <xf numFmtId="0" fontId="0" fillId="0" borderId="31" xfId="0" applyBorder="1"/>
    <xf numFmtId="164" fontId="0" fillId="0" borderId="29" xfId="0" applyNumberFormat="1" applyBorder="1"/>
    <xf numFmtId="0" fontId="0" fillId="0" borderId="31" xfId="0" applyBorder="1" applyAlignment="1">
      <alignment wrapText="1"/>
    </xf>
    <xf numFmtId="3" fontId="2" fillId="0" borderId="1" xfId="0" applyNumberFormat="1" applyFont="1" applyBorder="1"/>
    <xf numFmtId="3" fontId="2" fillId="0" borderId="2" xfId="0" applyNumberFormat="1" applyFont="1" applyBorder="1"/>
    <xf numFmtId="0" fontId="7" fillId="0" borderId="28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 applyAlignment="1">
      <alignment horizontal="justify" wrapText="1"/>
    </xf>
    <xf numFmtId="0" fontId="2" fillId="0" borderId="4" xfId="0" applyFont="1" applyBorder="1"/>
    <xf numFmtId="3" fontId="2" fillId="0" borderId="5" xfId="0" applyNumberFormat="1" applyFont="1" applyBorder="1"/>
    <xf numFmtId="3" fontId="2" fillId="0" borderId="6" xfId="0" applyNumberFormat="1" applyFont="1" applyBorder="1" applyAlignment="1">
      <alignment horizontal="justify" wrapText="1"/>
    </xf>
    <xf numFmtId="0" fontId="2" fillId="0" borderId="29" xfId="0" applyFont="1" applyBorder="1"/>
    <xf numFmtId="0" fontId="4" fillId="0" borderId="30" xfId="0" applyFont="1" applyBorder="1" applyAlignment="1">
      <alignment horizontal="justify" wrapText="1"/>
    </xf>
    <xf numFmtId="3" fontId="2" fillId="0" borderId="30" xfId="0" applyNumberFormat="1" applyFont="1" applyBorder="1"/>
    <xf numFmtId="3" fontId="2" fillId="0" borderId="31" xfId="0" applyNumberFormat="1" applyFont="1" applyBorder="1" applyAlignment="1">
      <alignment horizontal="justify" wrapText="1"/>
    </xf>
    <xf numFmtId="0" fontId="2" fillId="0" borderId="30" xfId="0" applyFont="1" applyBorder="1"/>
    <xf numFmtId="3" fontId="2" fillId="0" borderId="24" xfId="0" applyNumberFormat="1" applyFont="1" applyBorder="1"/>
    <xf numFmtId="3" fontId="2" fillId="0" borderId="26" xfId="0" applyNumberFormat="1" applyFont="1" applyBorder="1"/>
    <xf numFmtId="3" fontId="2" fillId="0" borderId="38" xfId="0" applyNumberFormat="1" applyFont="1" applyBorder="1"/>
    <xf numFmtId="3" fontId="2" fillId="0" borderId="33" xfId="0" applyNumberFormat="1" applyFont="1" applyBorder="1"/>
    <xf numFmtId="3" fontId="2" fillId="0" borderId="4" xfId="0" applyNumberFormat="1" applyFont="1" applyBorder="1"/>
    <xf numFmtId="3" fontId="2" fillId="0" borderId="29" xfId="0" applyNumberFormat="1" applyFont="1" applyBorder="1"/>
    <xf numFmtId="3" fontId="2" fillId="0" borderId="10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3" fontId="2" fillId="0" borderId="32" xfId="0" applyNumberFormat="1" applyFont="1" applyBorder="1"/>
    <xf numFmtId="3" fontId="2" fillId="0" borderId="6" xfId="0" applyNumberFormat="1" applyFont="1" applyBorder="1"/>
    <xf numFmtId="3" fontId="2" fillId="0" borderId="31" xfId="0" applyNumberFormat="1" applyFont="1" applyBorder="1"/>
    <xf numFmtId="3" fontId="2" fillId="0" borderId="8" xfId="0" applyNumberFormat="1" applyFont="1" applyBorder="1"/>
    <xf numFmtId="0" fontId="2" fillId="0" borderId="8" xfId="0" applyFont="1" applyBorder="1"/>
    <xf numFmtId="0" fontId="2" fillId="0" borderId="31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6" xfId="0" applyFont="1" applyBorder="1"/>
    <xf numFmtId="0" fontId="2" fillId="0" borderId="36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justify" wrapText="1"/>
    </xf>
    <xf numFmtId="0" fontId="15" fillId="0" borderId="1" xfId="0" applyFont="1" applyBorder="1" applyAlignment="1">
      <alignment horizontal="justify" wrapText="1"/>
    </xf>
    <xf numFmtId="0" fontId="15" fillId="0" borderId="28" xfId="0" applyFont="1" applyFill="1" applyBorder="1" applyAlignment="1">
      <alignment horizontal="justify" wrapText="1"/>
    </xf>
    <xf numFmtId="0" fontId="15" fillId="0" borderId="1" xfId="0" applyFont="1" applyBorder="1" applyAlignment="1">
      <alignment wrapText="1"/>
    </xf>
    <xf numFmtId="0" fontId="7" fillId="0" borderId="5" xfId="0" applyFont="1" applyBorder="1" applyAlignment="1">
      <alignment horizontal="justify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2" fillId="0" borderId="3" xfId="0" applyFont="1" applyBorder="1"/>
    <xf numFmtId="0" fontId="4" fillId="0" borderId="28" xfId="0" applyFont="1" applyBorder="1" applyAlignment="1">
      <alignment horizontal="justify" wrapText="1"/>
    </xf>
    <xf numFmtId="0" fontId="0" fillId="0" borderId="3" xfId="0" applyBorder="1"/>
    <xf numFmtId="0" fontId="2" fillId="0" borderId="11" xfId="0" applyFont="1" applyBorder="1"/>
    <xf numFmtId="3" fontId="2" fillId="0" borderId="9" xfId="0" applyNumberFormat="1" applyFont="1" applyBorder="1"/>
    <xf numFmtId="3" fontId="2" fillId="0" borderId="3" xfId="0" applyNumberFormat="1" applyFont="1" applyBorder="1"/>
    <xf numFmtId="0" fontId="2" fillId="0" borderId="11" xfId="0" applyFont="1" applyBorder="1" applyAlignment="1">
      <alignment horizontal="justify" wrapText="1"/>
    </xf>
    <xf numFmtId="0" fontId="0" fillId="0" borderId="2" xfId="0" applyBorder="1"/>
    <xf numFmtId="0" fontId="0" fillId="0" borderId="5" xfId="0" applyBorder="1"/>
    <xf numFmtId="0" fontId="4" fillId="0" borderId="16" xfId="0" applyFont="1" applyBorder="1" applyAlignment="1">
      <alignment horizontal="justify" wrapText="1"/>
    </xf>
    <xf numFmtId="0" fontId="7" fillId="0" borderId="30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8" fontId="0" fillId="0" borderId="0" xfId="0" applyNumberFormat="1"/>
    <xf numFmtId="0" fontId="4" fillId="0" borderId="12" xfId="0" applyFont="1" applyBorder="1" applyAlignment="1">
      <alignment horizontal="center" vertical="center" wrapText="1"/>
    </xf>
    <xf numFmtId="0" fontId="0" fillId="0" borderId="18" xfId="0" applyBorder="1"/>
    <xf numFmtId="0" fontId="2" fillId="0" borderId="19" xfId="0" applyFont="1" applyBorder="1"/>
    <xf numFmtId="0" fontId="0" fillId="0" borderId="19" xfId="0" applyBorder="1"/>
    <xf numFmtId="3" fontId="0" fillId="0" borderId="19" xfId="0" applyNumberFormat="1" applyBorder="1"/>
    <xf numFmtId="0" fontId="0" fillId="0" borderId="20" xfId="0" applyBorder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0" fillId="3" borderId="25" xfId="0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 textRotation="90" wrapText="1"/>
    </xf>
    <xf numFmtId="3" fontId="1" fillId="0" borderId="33" xfId="0" applyNumberFormat="1" applyFont="1" applyBorder="1" applyAlignment="1">
      <alignment horizontal="center" vertical="center" textRotation="90" wrapText="1"/>
    </xf>
    <xf numFmtId="3" fontId="1" fillId="0" borderId="32" xfId="0" applyNumberFormat="1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textRotation="90" wrapText="1"/>
    </xf>
    <xf numFmtId="0" fontId="1" fillId="6" borderId="25" xfId="0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textRotation="90" wrapText="1"/>
    </xf>
    <xf numFmtId="164" fontId="9" fillId="0" borderId="21" xfId="0" applyNumberFormat="1" applyFont="1" applyBorder="1" applyAlignment="1">
      <alignment horizontal="center" vertical="center" textRotation="90" wrapText="1"/>
    </xf>
    <xf numFmtId="164" fontId="9" fillId="0" borderId="22" xfId="0" applyNumberFormat="1" applyFont="1" applyBorder="1" applyAlignment="1">
      <alignment horizontal="center" vertical="center" textRotation="90" wrapText="1"/>
    </xf>
    <xf numFmtId="0" fontId="10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textRotation="90" wrapText="1"/>
    </xf>
    <xf numFmtId="0" fontId="0" fillId="5" borderId="25" xfId="0" applyFill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yeto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  <sheetName val="Nomina"/>
    </sheetNames>
    <sheetDataSet>
      <sheetData sheetId="0"/>
      <sheetData sheetId="1">
        <row r="227">
          <cell r="E227" t="str">
            <v>Dotación mobiliario</v>
          </cell>
        </row>
        <row r="228">
          <cell r="E228" t="str">
            <v>Pago servicios públicos Instituciones Educativas</v>
          </cell>
        </row>
        <row r="229">
          <cell r="E229" t="str">
            <v>Apoyo para el transporte de los escolares</v>
          </cell>
        </row>
        <row r="248">
          <cell r="D248">
            <v>235401</v>
          </cell>
          <cell r="E248" t="str">
            <v>Impulso a las escuelas de formacion deportivas y recreativas</v>
          </cell>
        </row>
        <row r="249">
          <cell r="D249">
            <v>235402</v>
          </cell>
          <cell r="E249" t="str">
            <v>Promoción de eventos recreativos y deportivos</v>
          </cell>
        </row>
        <row r="250">
          <cell r="E250" t="str">
            <v>CONSTRUCCIÓN Y MATENIMIENTO  DE ESCENARIOS DEPORTIVOS</v>
          </cell>
        </row>
        <row r="251">
          <cell r="D251">
            <v>23540301</v>
          </cell>
          <cell r="E251" t="str">
            <v>Mantenimiento de escenarios deportivos</v>
          </cell>
        </row>
        <row r="252">
          <cell r="D252">
            <v>23540302</v>
          </cell>
          <cell r="E252" t="str">
            <v>Construcción de escenarios deportivos</v>
          </cell>
        </row>
        <row r="253">
          <cell r="D253">
            <v>23540303</v>
          </cell>
          <cell r="E253" t="str">
            <v>Dotaciòn e implementaciòn de elementos Deportivos</v>
          </cell>
        </row>
        <row r="254">
          <cell r="E254" t="str">
            <v>CULTURA</v>
          </cell>
        </row>
        <row r="255">
          <cell r="D255">
            <v>235501</v>
          </cell>
          <cell r="E255" t="str">
            <v>Impulso a las escuelas de formación artisticas y culturales</v>
          </cell>
        </row>
        <row r="256">
          <cell r="D256">
            <v>235502</v>
          </cell>
          <cell r="E256" t="str">
            <v>Promoción y difusión de las expresiones culturales</v>
          </cell>
        </row>
        <row r="257">
          <cell r="D257">
            <v>235503</v>
          </cell>
          <cell r="E257" t="str">
            <v>Programas turísticos del municipio de Arbeláez</v>
          </cell>
        </row>
        <row r="258">
          <cell r="D258">
            <v>235504</v>
          </cell>
          <cell r="E258" t="str">
            <v>Nocturnal cultural</v>
          </cell>
        </row>
        <row r="259">
          <cell r="D259">
            <v>235505</v>
          </cell>
          <cell r="E259" t="str">
            <v>Fortalecimiento tuna</v>
          </cell>
        </row>
        <row r="260">
          <cell r="D260">
            <v>235506</v>
          </cell>
          <cell r="E260" t="str">
            <v>Fortalecimiento Banda folclorica municipal</v>
          </cell>
        </row>
        <row r="263">
          <cell r="D263">
            <v>23560101</v>
          </cell>
          <cell r="E263" t="str">
            <v>Rehabilitación, mantenimiento y construcción de vias</v>
          </cell>
        </row>
        <row r="264">
          <cell r="D264">
            <v>23560102</v>
          </cell>
          <cell r="E264" t="str">
            <v>Rehabilitación, mantenimiento  via La Aguada, la Gallega,Vda. San Patricio</v>
          </cell>
        </row>
        <row r="265">
          <cell r="D265">
            <v>23560103</v>
          </cell>
          <cell r="E265" t="str">
            <v>Rehabilitación, mantenimiento, via Sabaneta-Contadero Vda. Hato Viejo</v>
          </cell>
        </row>
        <row r="266">
          <cell r="D266">
            <v>23560104</v>
          </cell>
          <cell r="E266" t="str">
            <v>Rehabilitación, mantenimiento, via Tres Esquinas Vda. Santa Barbara</v>
          </cell>
        </row>
        <row r="268">
          <cell r="D268">
            <v>23560201</v>
          </cell>
          <cell r="E268" t="str">
            <v>Construcción, rehabilitación y mejoramiento de vivienda urbana y rural</v>
          </cell>
        </row>
        <row r="270">
          <cell r="D270">
            <v>23560301</v>
          </cell>
          <cell r="E270" t="str">
            <v>Cultura educativa en procesos productivos a nivel agropecuario</v>
          </cell>
        </row>
        <row r="271">
          <cell r="D271">
            <v>23560302</v>
          </cell>
          <cell r="E271" t="str">
            <v>Agricultura organica</v>
          </cell>
        </row>
        <row r="272">
          <cell r="D272">
            <v>23560303</v>
          </cell>
          <cell r="E272" t="str">
            <v>Reactivación del sector agropecuario</v>
          </cell>
        </row>
        <row r="273">
          <cell r="D273">
            <v>23560305</v>
          </cell>
          <cell r="E273" t="str">
            <v>Fortalecimiento de empresas de economia solidaria</v>
          </cell>
        </row>
        <row r="274">
          <cell r="D274">
            <v>23560306</v>
          </cell>
          <cell r="E274" t="str">
            <v>Cofinanciacion proyectos productivos</v>
          </cell>
        </row>
        <row r="275">
          <cell r="D275">
            <v>23560308</v>
          </cell>
          <cell r="E275" t="str">
            <v>Sistemas de riego y reservorios</v>
          </cell>
        </row>
        <row r="288">
          <cell r="D288">
            <v>2357101</v>
          </cell>
          <cell r="E288" t="str">
            <v>Régimen subsidiado continuidad</v>
          </cell>
        </row>
        <row r="289">
          <cell r="D289">
            <v>2357102</v>
          </cell>
          <cell r="E289" t="str">
            <v>Régimen subsidiado ampliación</v>
          </cell>
        </row>
        <row r="290">
          <cell r="D290">
            <v>2357103</v>
          </cell>
          <cell r="E290" t="str">
            <v>Salud pública</v>
          </cell>
        </row>
        <row r="293">
          <cell r="D293">
            <v>236101</v>
          </cell>
          <cell r="E293" t="str">
            <v>Adecuación y construcción de infraestructura educativa</v>
          </cell>
        </row>
        <row r="294">
          <cell r="D294">
            <v>236102</v>
          </cell>
          <cell r="E294" t="str">
            <v>Dotacion material didactico, textos y equipos de oficina area Administrativa</v>
          </cell>
        </row>
        <row r="295">
          <cell r="D295">
            <v>236103</v>
          </cell>
          <cell r="E295" t="str">
            <v>Foro Educativo Municipal y Departamental</v>
          </cell>
        </row>
        <row r="296">
          <cell r="D296">
            <v>236104</v>
          </cell>
          <cell r="E296" t="str">
            <v>Programa Educación para Adultos Institución Educativa Zaragoza</v>
          </cell>
        </row>
        <row r="298">
          <cell r="D298">
            <v>236201</v>
          </cell>
          <cell r="E298" t="str">
            <v>Promoción de eventos recreativos, deportivos y culturales</v>
          </cell>
        </row>
        <row r="299">
          <cell r="D299">
            <v>236202</v>
          </cell>
          <cell r="E299" t="str">
            <v>Sostenimiento, Funcionamiento y mantenimiento Centro Cultural y Artisitico y Biblioteca Muncip</v>
          </cell>
        </row>
        <row r="300">
          <cell r="D300">
            <v>236203</v>
          </cell>
          <cell r="E300" t="str">
            <v>Mejoramiento Campo de Futbol Villa Olimpica</v>
          </cell>
        </row>
        <row r="311">
          <cell r="D311">
            <v>2363201</v>
          </cell>
          <cell r="E311" t="str">
            <v>Construcción Rehabilitación y Mejoramieno de Vivienda Rural</v>
          </cell>
        </row>
        <row r="312">
          <cell r="D312">
            <v>2363202</v>
          </cell>
          <cell r="E312" t="str">
            <v>Construcción,rehabilitación y mejoramiento de vivienda urbana</v>
          </cell>
        </row>
        <row r="313">
          <cell r="E313" t="str">
            <v>INFRAESTRUCTURA PARA EL DESARROLLO SOCIAL</v>
          </cell>
        </row>
        <row r="314">
          <cell r="D314">
            <v>2363301</v>
          </cell>
          <cell r="E314" t="str">
            <v>Construcción, adecuación y mejoramiento de la infraestructura para el desarrollo social</v>
          </cell>
        </row>
        <row r="315">
          <cell r="D315">
            <v>2363302</v>
          </cell>
          <cell r="E315" t="str">
            <v>Adecuacion y mantenimiento de la infraestructura fisica municipal</v>
          </cell>
        </row>
        <row r="316">
          <cell r="D316">
            <v>2363303</v>
          </cell>
          <cell r="E316" t="str">
            <v>Adecuacion y mantenimiento Parques Municipio de Arbeláez</v>
          </cell>
        </row>
        <row r="317">
          <cell r="D317">
            <v>2363304</v>
          </cell>
          <cell r="E317" t="str">
            <v>Programa Electrificacion Rural</v>
          </cell>
        </row>
        <row r="318">
          <cell r="D318">
            <v>2363305</v>
          </cell>
          <cell r="E318" t="str">
            <v>Mejoramiento Club Amas de Casa</v>
          </cell>
        </row>
        <row r="319">
          <cell r="D319">
            <v>2363306</v>
          </cell>
          <cell r="E319" t="str">
            <v>Construcción, Paraderos Interveredales</v>
          </cell>
        </row>
        <row r="320">
          <cell r="D320">
            <v>2363307</v>
          </cell>
          <cell r="E320" t="str">
            <v>Adquisicion e Instalacion tecnologica WIMAX (Internet Inalambrico) para todos</v>
          </cell>
        </row>
        <row r="322">
          <cell r="D322">
            <v>2363401</v>
          </cell>
          <cell r="E322" t="str">
            <v>Reactivación del sector agropecuario</v>
          </cell>
        </row>
        <row r="323">
          <cell r="D323">
            <v>2363402</v>
          </cell>
          <cell r="E323" t="str">
            <v>Fondo de asistencia tecnica rural</v>
          </cell>
        </row>
        <row r="324">
          <cell r="D324">
            <v>2363403</v>
          </cell>
          <cell r="E324" t="str">
            <v>Sociedad protectora de animales</v>
          </cell>
        </row>
        <row r="325">
          <cell r="E325" t="str">
            <v>ATENCION A GRUPOS VULNERABLES</v>
          </cell>
        </row>
        <row r="326">
          <cell r="D326">
            <v>2363501</v>
          </cell>
          <cell r="E326" t="str">
            <v>Unidos por el futuro de los niños Arbelaences</v>
          </cell>
        </row>
        <row r="327">
          <cell r="D327">
            <v>2363502</v>
          </cell>
          <cell r="E327" t="str">
            <v>Atención integral al anciano vulnerable</v>
          </cell>
        </row>
        <row r="328">
          <cell r="D328">
            <v>2363503</v>
          </cell>
          <cell r="E328" t="str">
            <v>Atención integral a la mujer arbelaence</v>
          </cell>
        </row>
        <row r="329">
          <cell r="D329">
            <v>2363504</v>
          </cell>
          <cell r="E329" t="str">
            <v>Programas de atención para la población desplazada</v>
          </cell>
        </row>
        <row r="330">
          <cell r="D330">
            <v>2363505</v>
          </cell>
          <cell r="E330" t="str">
            <v>Acciones positivas para los discapacitados</v>
          </cell>
        </row>
        <row r="331">
          <cell r="D331">
            <v>2363506</v>
          </cell>
          <cell r="E331" t="str">
            <v>Identidad y opcion social juvenil</v>
          </cell>
        </row>
        <row r="332">
          <cell r="D332">
            <v>2363507</v>
          </cell>
          <cell r="E332" t="str">
            <v>Desarrollo y habilidades productivas juveniles</v>
          </cell>
        </row>
        <row r="333">
          <cell r="D333">
            <v>2363508</v>
          </cell>
          <cell r="E333" t="str">
            <v>Inhumacion de cadaveres</v>
          </cell>
        </row>
        <row r="334">
          <cell r="D334">
            <v>2363509</v>
          </cell>
          <cell r="E334" t="str">
            <v>Medicina legal y necropcias</v>
          </cell>
        </row>
        <row r="335">
          <cell r="D335">
            <v>2363510</v>
          </cell>
          <cell r="E335" t="str">
            <v>Conducción locos y dementes</v>
          </cell>
        </row>
        <row r="336">
          <cell r="D336">
            <v>2363511</v>
          </cell>
          <cell r="E336" t="str">
            <v>Auxilios funerarios</v>
          </cell>
        </row>
        <row r="337">
          <cell r="D337">
            <v>2363512</v>
          </cell>
          <cell r="E337" t="str">
            <v>Becas apoyo Promotoras Poblacion rural Dispersa</v>
          </cell>
        </row>
        <row r="338">
          <cell r="D338">
            <v>2363513</v>
          </cell>
          <cell r="E338" t="str">
            <v>Becas apoyo Promotoras Educadoras Familiares</v>
          </cell>
        </row>
        <row r="339">
          <cell r="E339" t="str">
            <v>FORTALECIMIENTO INSTITUCIONAL</v>
          </cell>
        </row>
        <row r="340">
          <cell r="D340">
            <v>2363601</v>
          </cell>
          <cell r="E340" t="str">
            <v>Fortalecimiento de la capacidad de gestión municipal</v>
          </cell>
        </row>
        <row r="341">
          <cell r="D341">
            <v>2363602</v>
          </cell>
          <cell r="E341" t="str">
            <v>Consejo Territorial de Planeaciòn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11"/>
  <sheetViews>
    <sheetView tabSelected="1" zoomScale="84" zoomScaleNormal="84" workbookViewId="0">
      <pane xSplit="6" ySplit="7" topLeftCell="G9" activePane="bottomRight" state="frozen"/>
      <selection pane="topRight" activeCell="G1" sqref="G1"/>
      <selection pane="bottomLeft" activeCell="A8" sqref="A8"/>
      <selection pane="bottomRight" activeCell="A10" sqref="A10"/>
    </sheetView>
  </sheetViews>
  <sheetFormatPr baseColWidth="10" defaultRowHeight="15"/>
  <cols>
    <col min="1" max="2" width="6.140625" customWidth="1"/>
    <col min="3" max="3" width="8.85546875" style="8" customWidth="1"/>
    <col min="4" max="4" width="16.5703125" customWidth="1"/>
    <col min="5" max="5" width="19.5703125" customWidth="1"/>
    <col min="6" max="6" width="20.7109375" customWidth="1"/>
    <col min="7" max="7" width="21.42578125" customWidth="1"/>
    <col min="8" max="9" width="9" customWidth="1"/>
    <col min="10" max="10" width="11.85546875" style="5" customWidth="1"/>
    <col min="13" max="13" width="13.28515625" customWidth="1"/>
    <col min="15" max="15" width="9.42578125" customWidth="1"/>
    <col min="16" max="16" width="9.85546875" customWidth="1"/>
    <col min="17" max="17" width="9.42578125" customWidth="1"/>
    <col min="18" max="18" width="13.85546875" customWidth="1"/>
  </cols>
  <sheetData>
    <row r="2" spans="2:18" ht="19.5" thickBot="1">
      <c r="B2" s="101" t="s">
        <v>27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2:18" ht="15.75" thickBot="1">
      <c r="B3" s="108" t="s">
        <v>21</v>
      </c>
      <c r="C3" s="109"/>
      <c r="D3" s="109"/>
      <c r="E3" s="109"/>
      <c r="F3" s="109"/>
      <c r="G3" s="109"/>
      <c r="H3" s="109"/>
      <c r="I3" s="110"/>
      <c r="J3" s="105"/>
      <c r="K3" s="106"/>
      <c r="L3" s="106"/>
      <c r="M3" s="106"/>
      <c r="N3" s="106"/>
      <c r="O3" s="106"/>
      <c r="P3" s="106"/>
      <c r="Q3" s="106"/>
      <c r="R3" s="107"/>
    </row>
    <row r="4" spans="2:18" ht="15.75" thickBot="1">
      <c r="B4" s="111" t="s">
        <v>0</v>
      </c>
      <c r="C4" s="112"/>
      <c r="D4" s="112"/>
      <c r="E4" s="112"/>
      <c r="F4" s="112"/>
      <c r="G4" s="112"/>
      <c r="H4" s="112"/>
      <c r="I4" s="113"/>
      <c r="J4" s="126" t="s">
        <v>25</v>
      </c>
      <c r="K4" s="114" t="s">
        <v>1</v>
      </c>
      <c r="L4" s="115"/>
      <c r="M4" s="115"/>
      <c r="N4" s="115"/>
      <c r="O4" s="115"/>
      <c r="P4" s="115"/>
      <c r="Q4" s="116"/>
      <c r="R4" s="140" t="s">
        <v>2</v>
      </c>
    </row>
    <row r="5" spans="2:18" ht="35.25" customHeight="1" thickBot="1">
      <c r="B5" s="122" t="s">
        <v>3</v>
      </c>
      <c r="C5" s="117" t="s">
        <v>4</v>
      </c>
      <c r="D5" s="118"/>
      <c r="E5" s="118"/>
      <c r="F5" s="119"/>
      <c r="G5" s="120" t="s">
        <v>9</v>
      </c>
      <c r="H5" s="124" t="s">
        <v>10</v>
      </c>
      <c r="I5" s="125"/>
      <c r="J5" s="127"/>
      <c r="K5" s="129" t="s">
        <v>13</v>
      </c>
      <c r="L5" s="130"/>
      <c r="M5" s="131" t="s">
        <v>78</v>
      </c>
      <c r="N5" s="131"/>
      <c r="O5" s="131"/>
      <c r="P5" s="131"/>
      <c r="Q5" s="132"/>
      <c r="R5" s="141"/>
    </row>
    <row r="6" spans="2:18" ht="48.75" customHeight="1" thickBot="1">
      <c r="B6" s="123"/>
      <c r="C6" s="94" t="s">
        <v>5</v>
      </c>
      <c r="D6" s="95" t="s">
        <v>6</v>
      </c>
      <c r="E6" s="95" t="s">
        <v>7</v>
      </c>
      <c r="F6" s="96" t="s">
        <v>8</v>
      </c>
      <c r="G6" s="121"/>
      <c r="H6" s="97" t="s">
        <v>11</v>
      </c>
      <c r="I6" s="97" t="s">
        <v>12</v>
      </c>
      <c r="J6" s="128"/>
      <c r="K6" s="60" t="s">
        <v>14</v>
      </c>
      <c r="L6" s="61" t="s">
        <v>15</v>
      </c>
      <c r="M6" s="32" t="s">
        <v>16</v>
      </c>
      <c r="N6" s="32" t="s">
        <v>17</v>
      </c>
      <c r="O6" s="88" t="s">
        <v>20</v>
      </c>
      <c r="P6" s="88" t="s">
        <v>19</v>
      </c>
      <c r="Q6" s="88" t="s">
        <v>18</v>
      </c>
      <c r="R6" s="142"/>
    </row>
    <row r="7" spans="2:18" ht="48.75" customHeight="1">
      <c r="B7" s="148" t="s">
        <v>59</v>
      </c>
      <c r="C7" s="35">
        <f>+[1]Gastos!$D$340</f>
        <v>2363601</v>
      </c>
      <c r="D7" s="3" t="str">
        <f>+[1]Gastos!$E$339</f>
        <v>FORTALECIMIENTO INSTITUCIONAL</v>
      </c>
      <c r="E7" s="3" t="str">
        <f>+[1]Gastos!$E$340</f>
        <v>Fortalecimiento de la capacidad de gestión municipal</v>
      </c>
      <c r="F7" s="3"/>
      <c r="G7" s="150" t="s">
        <v>60</v>
      </c>
      <c r="H7" s="36">
        <v>11355</v>
      </c>
      <c r="I7" s="55">
        <f>+H7*1.06</f>
        <v>12036.300000000001</v>
      </c>
      <c r="J7" s="46">
        <f>+SUM(K7:Q7)</f>
        <v>10000</v>
      </c>
      <c r="K7" s="47"/>
      <c r="L7" s="36"/>
      <c r="M7" s="36">
        <v>10000</v>
      </c>
      <c r="N7" s="36"/>
      <c r="O7" s="36"/>
      <c r="P7" s="36"/>
      <c r="Q7" s="36"/>
      <c r="R7" s="37" t="s">
        <v>29</v>
      </c>
    </row>
    <row r="8" spans="2:18" ht="48.75" customHeight="1" thickBot="1">
      <c r="B8" s="149"/>
      <c r="C8" s="38">
        <f>+[1]Gastos!$D$341</f>
        <v>2363602</v>
      </c>
      <c r="D8" s="39"/>
      <c r="E8" s="39" t="str">
        <f>+[1]Gastos!$E$341</f>
        <v>Consejo Territorial de Planeaciòn</v>
      </c>
      <c r="F8" s="39"/>
      <c r="G8" s="151"/>
      <c r="H8" s="40">
        <v>11355</v>
      </c>
      <c r="I8" s="56">
        <v>12036</v>
      </c>
      <c r="J8" s="46">
        <f t="shared" ref="J8:J23" si="0">+SUM(K8:Q8)</f>
        <v>1000</v>
      </c>
      <c r="K8" s="48"/>
      <c r="L8" s="40"/>
      <c r="M8" s="40">
        <v>1000</v>
      </c>
      <c r="N8" s="40"/>
      <c r="O8" s="40"/>
      <c r="P8" s="40"/>
      <c r="Q8" s="40"/>
      <c r="R8" s="41" t="s">
        <v>29</v>
      </c>
    </row>
    <row r="9" spans="2:18" ht="45.75">
      <c r="B9" s="143" t="s">
        <v>22</v>
      </c>
      <c r="C9" s="6">
        <f>+[1]Gastos!$D$293</f>
        <v>236101</v>
      </c>
      <c r="D9" s="3" t="str">
        <f>+[1]Gastos!$E$293</f>
        <v>Adecuación y construcción de infraestructura educativa</v>
      </c>
      <c r="E9" s="3" t="str">
        <f>+D9</f>
        <v>Adecuación y construcción de infraestructura educativa</v>
      </c>
      <c r="F9" s="3"/>
      <c r="G9" s="64" t="s">
        <v>28</v>
      </c>
      <c r="H9" s="36">
        <v>26</v>
      </c>
      <c r="I9" s="55">
        <v>26</v>
      </c>
      <c r="J9" s="43">
        <f t="shared" si="0"/>
        <v>55579</v>
      </c>
      <c r="K9" s="47"/>
      <c r="L9" s="36"/>
      <c r="M9" s="36">
        <v>5000</v>
      </c>
      <c r="N9" s="36">
        <v>50579</v>
      </c>
      <c r="O9" s="36"/>
      <c r="P9" s="36"/>
      <c r="Q9" s="36"/>
      <c r="R9" s="37" t="s">
        <v>29</v>
      </c>
    </row>
    <row r="10" spans="2:18" ht="60" customHeight="1">
      <c r="B10" s="99"/>
      <c r="C10" s="7">
        <f>+[1]Gastos!$D$294</f>
        <v>236102</v>
      </c>
      <c r="D10" s="136" t="s">
        <v>31</v>
      </c>
      <c r="E10" s="4" t="str">
        <f>+[1]Gastos!$E$294</f>
        <v>Dotacion material didactico, textos y equipos de oficina area Administrativa</v>
      </c>
      <c r="F10" s="4"/>
      <c r="G10" s="145" t="s">
        <v>30</v>
      </c>
      <c r="H10" s="30">
        <v>2760</v>
      </c>
      <c r="I10" s="57">
        <v>2925</v>
      </c>
      <c r="J10" s="46">
        <f t="shared" si="0"/>
        <v>12000</v>
      </c>
      <c r="K10" s="50"/>
      <c r="L10" s="30"/>
      <c r="M10" s="30">
        <v>4000</v>
      </c>
      <c r="N10" s="30">
        <v>8000</v>
      </c>
      <c r="O10" s="30"/>
      <c r="P10" s="30"/>
      <c r="Q10" s="30"/>
      <c r="R10" s="51"/>
    </row>
    <row r="11" spans="2:18">
      <c r="B11" s="99"/>
      <c r="C11" s="7">
        <v>236103</v>
      </c>
      <c r="D11" s="137"/>
      <c r="E11" s="4" t="str">
        <f>+[1]Gastos!$E$227</f>
        <v>Dotación mobiliario</v>
      </c>
      <c r="F11" s="4"/>
      <c r="G11" s="146"/>
      <c r="H11" s="30">
        <f>+H10</f>
        <v>2760</v>
      </c>
      <c r="I11" s="57">
        <f>+I10</f>
        <v>2925</v>
      </c>
      <c r="J11" s="46">
        <f t="shared" si="0"/>
        <v>9500</v>
      </c>
      <c r="K11" s="50"/>
      <c r="L11" s="30"/>
      <c r="M11" s="30"/>
      <c r="N11" s="30">
        <v>9500</v>
      </c>
      <c r="O11" s="30"/>
      <c r="P11" s="30"/>
      <c r="Q11" s="30"/>
      <c r="R11" s="51"/>
    </row>
    <row r="12" spans="2:18" ht="26.25" customHeight="1">
      <c r="B12" s="99"/>
      <c r="C12" s="7">
        <v>236104</v>
      </c>
      <c r="D12" s="4"/>
      <c r="E12" s="4" t="str">
        <f>+[1]Gastos!$E$228</f>
        <v>Pago servicios públicos Instituciones Educativas</v>
      </c>
      <c r="F12" s="4"/>
      <c r="G12" s="146"/>
      <c r="H12" s="30">
        <f>+H11</f>
        <v>2760</v>
      </c>
      <c r="I12" s="57">
        <f>+I11</f>
        <v>2925</v>
      </c>
      <c r="J12" s="46">
        <f t="shared" si="0"/>
        <v>10000</v>
      </c>
      <c r="K12" s="50"/>
      <c r="L12" s="30"/>
      <c r="M12" s="30"/>
      <c r="N12" s="30">
        <v>10000</v>
      </c>
      <c r="O12" s="30"/>
      <c r="P12" s="30"/>
      <c r="Q12" s="30"/>
      <c r="R12" s="51"/>
    </row>
    <row r="13" spans="2:18" ht="27" customHeight="1">
      <c r="B13" s="99"/>
      <c r="C13" s="7">
        <v>236105</v>
      </c>
      <c r="D13" s="4"/>
      <c r="E13" s="4" t="str">
        <f>+[1]Gastos!$E$229</f>
        <v>Apoyo para el transporte de los escolares</v>
      </c>
      <c r="F13" s="4"/>
      <c r="G13" s="146"/>
      <c r="H13" s="7">
        <v>550</v>
      </c>
      <c r="I13" s="58">
        <v>580</v>
      </c>
      <c r="J13" s="46">
        <f t="shared" si="0"/>
        <v>85000</v>
      </c>
      <c r="K13" s="50"/>
      <c r="L13" s="30"/>
      <c r="M13" s="30"/>
      <c r="N13" s="30">
        <v>85000</v>
      </c>
      <c r="O13" s="30"/>
      <c r="P13" s="30"/>
      <c r="Q13" s="30"/>
      <c r="R13" s="52"/>
    </row>
    <row r="14" spans="2:18" ht="36" customHeight="1">
      <c r="B14" s="99"/>
      <c r="C14" s="7">
        <f>+[1]Gastos!$D$295</f>
        <v>236103</v>
      </c>
      <c r="D14" s="4"/>
      <c r="E14" s="4" t="str">
        <f>+[1]Gastos!$E$295</f>
        <v>Foro Educativo Municipal y Departamental</v>
      </c>
      <c r="F14" s="4"/>
      <c r="G14" s="147"/>
      <c r="H14" s="7">
        <v>300</v>
      </c>
      <c r="I14" s="58">
        <v>500</v>
      </c>
      <c r="J14" s="46"/>
      <c r="K14" s="50"/>
      <c r="L14" s="30"/>
      <c r="M14" s="30">
        <v>2000</v>
      </c>
      <c r="N14" s="30"/>
      <c r="O14" s="30"/>
      <c r="P14" s="30"/>
      <c r="Q14" s="30"/>
      <c r="R14" s="52"/>
    </row>
    <row r="15" spans="2:18" ht="38.25" customHeight="1">
      <c r="B15" s="99"/>
      <c r="C15" s="7">
        <f>+[1]Gastos!$D$296</f>
        <v>236104</v>
      </c>
      <c r="D15" s="4"/>
      <c r="E15" s="4" t="str">
        <f>+[1]Gastos!$E$296</f>
        <v>Programa Educación para Adultos Institución Educativa Zaragoza</v>
      </c>
      <c r="F15" s="4"/>
      <c r="G15" s="72"/>
      <c r="H15" s="7"/>
      <c r="I15" s="58"/>
      <c r="J15" s="46"/>
      <c r="K15" s="50"/>
      <c r="L15" s="30"/>
      <c r="M15" s="30">
        <v>3000</v>
      </c>
      <c r="N15" s="30"/>
      <c r="O15" s="30"/>
      <c r="P15" s="30"/>
      <c r="Q15" s="30"/>
      <c r="R15" s="52"/>
    </row>
    <row r="16" spans="2:18" ht="15.75" thickBot="1">
      <c r="B16" s="144"/>
      <c r="C16" s="42"/>
      <c r="D16" s="39"/>
      <c r="E16" s="39"/>
      <c r="F16" s="39"/>
      <c r="G16" s="39"/>
      <c r="H16" s="42"/>
      <c r="I16" s="59"/>
      <c r="J16" s="44">
        <f t="shared" si="0"/>
        <v>0</v>
      </c>
      <c r="K16" s="48"/>
      <c r="L16" s="40"/>
      <c r="M16" s="40"/>
      <c r="N16" s="40"/>
      <c r="O16" s="40"/>
      <c r="P16" s="40"/>
      <c r="Q16" s="40"/>
      <c r="R16" s="53"/>
    </row>
    <row r="17" spans="2:18" ht="105.75" customHeight="1">
      <c r="B17" s="133" t="s">
        <v>23</v>
      </c>
      <c r="C17" s="6"/>
      <c r="D17" s="3" t="str">
        <f>+publicos!D7</f>
        <v>ACUEDUCTO Y ALCANTARILLADOS: CONSTRUCCION, TERMINACION, AMPLIACION Y MANTENIMIENTO</v>
      </c>
      <c r="E17" s="3" t="str">
        <f>+publicos!E7</f>
        <v>PROYECTO Y EJECUCION DEL PLAN MAESTRO DE ACUEDUCTO Y ALCANTARILLADO</v>
      </c>
      <c r="F17" s="3" t="str">
        <f>+publicos!F7</f>
        <v>PROYECTO Y EJECUCION DEL PLAN MAESTRO DE ACUEDUCTO Y ALCANTARILLADO</v>
      </c>
      <c r="G17" s="71" t="str">
        <f>+publicos!G7</f>
        <v>REALIZAR LOS ESTUDIOS, DISEÑOS Y EJECUCION (EN UN 100 % EL CAMBIO, CONSTRUCCION Y OPTIMIZACION DE LOS SISTEMAS DE RECOLECCION DE AGUAS NEGRAS Y LLUVIAS, ASI COMO LOS SISTEMAS EXISTENTES DE DISTRIBUCION DE AGUA POTABLE DEL MUNICIPIO)</v>
      </c>
      <c r="H17" s="6">
        <v>0</v>
      </c>
      <c r="I17" s="66">
        <v>100</v>
      </c>
      <c r="J17" s="43">
        <f t="shared" si="0"/>
        <v>8000000</v>
      </c>
      <c r="K17" s="47"/>
      <c r="L17" s="36"/>
      <c r="M17" s="36"/>
      <c r="N17" s="36"/>
      <c r="O17" s="36"/>
      <c r="P17" s="36"/>
      <c r="Q17" s="36">
        <v>8000000</v>
      </c>
      <c r="R17" s="67" t="str">
        <f>+publicos!R7</f>
        <v>ADMINISTRACION MUNICIPAL / OFICINA DE SERVICIOSPUBLICOS</v>
      </c>
    </row>
    <row r="18" spans="2:18" ht="111.75" customHeight="1">
      <c r="B18" s="134"/>
      <c r="C18" s="7"/>
      <c r="D18" s="136" t="str">
        <f>+publicos!D8</f>
        <v>ACUEDUCTO Y ALCANTARILLADOS: CONSTRUCCION, TERMINACION, AMPLIACION Y MANTENIMIENTO</v>
      </c>
      <c r="E18" s="4"/>
      <c r="F18" s="4" t="str">
        <f>+publicos!F8</f>
        <v>DISEÑOS, CONSTRUCCION, AMPLIACION Y MANTENIMIENTO DE LA ESTRUCTURA DE LOS ACUEDUCTOS VEREDALES EXISTENTES Y LOS PROYECTADOS</v>
      </c>
      <c r="G18" s="4" t="str">
        <f>+publicos!G8</f>
        <v>AUMENTAR LA COBERTURA DE ABASTECIMIENTO DE AGUA EN LA ZONA RURAL EN UN 90% (19147)</v>
      </c>
      <c r="H18" s="7">
        <v>75</v>
      </c>
      <c r="I18" s="58">
        <v>90</v>
      </c>
      <c r="J18" s="46">
        <f t="shared" si="0"/>
        <v>100000</v>
      </c>
      <c r="K18" s="50"/>
      <c r="L18" s="30"/>
      <c r="M18" s="30"/>
      <c r="N18" s="30">
        <v>100000</v>
      </c>
      <c r="O18" s="30"/>
      <c r="P18" s="30"/>
      <c r="Q18" s="30"/>
      <c r="R18" s="52" t="s">
        <v>38</v>
      </c>
    </row>
    <row r="19" spans="2:18" ht="76.5" customHeight="1">
      <c r="B19" s="134"/>
      <c r="C19" s="7"/>
      <c r="D19" s="137"/>
      <c r="E19" s="4" t="str">
        <f>+publicos!E9</f>
        <v>DESARROLLO ZONA DE EXPANSION</v>
      </c>
      <c r="F19" s="4" t="str">
        <f>+publicos!F9</f>
        <v>CONSTRUCCION DE REDES DE AGUAS NEGRAS Y AGUA POTABLE PARA LA ZONA DE EXPANSION DEL MUNICIPIO</v>
      </c>
      <c r="G19" s="4" t="str">
        <f>+publicos!G9</f>
        <v>DOTAR EN UN 100% DE LOS SERVICIOS BASICOS LA ZONA DE EXPANSION DEL MUNICIPIO</v>
      </c>
      <c r="H19" s="7">
        <v>0</v>
      </c>
      <c r="I19" s="58">
        <v>100</v>
      </c>
      <c r="J19" s="46">
        <f t="shared" si="0"/>
        <v>550000</v>
      </c>
      <c r="K19" s="50"/>
      <c r="L19" s="30"/>
      <c r="M19" s="30"/>
      <c r="N19" s="30"/>
      <c r="O19" s="30"/>
      <c r="P19" s="30"/>
      <c r="Q19" s="30">
        <v>550000</v>
      </c>
      <c r="R19" s="52" t="s">
        <v>38</v>
      </c>
    </row>
    <row r="20" spans="2:18" ht="77.25" customHeight="1">
      <c r="B20" s="134"/>
      <c r="C20" s="7"/>
      <c r="D20" s="4"/>
      <c r="E20" s="4" t="str">
        <f>+publicos!E10</f>
        <v>DOTACION PARA EL FUNCIONAMIENTO DE LA PLANTA DE TRATAMIENTO ALTERNA</v>
      </c>
      <c r="F20" s="4" t="str">
        <f>+publicos!F10</f>
        <v>DOTAR DE MUEBLES E INMUEBLES NECESARIOS PARA EL FUNCIONAMIENTO DE LA PLANTA DE TRATAMIENTO ALTERNA</v>
      </c>
      <c r="G20" s="4" t="str">
        <f>+publicos!G10</f>
        <v>HABILITAR EN UN 100 % LA OPERACIÓN DE LA PLANTA DE TRATAMIENTO ALTERNA</v>
      </c>
      <c r="H20" s="7">
        <v>0</v>
      </c>
      <c r="I20" s="58">
        <v>100</v>
      </c>
      <c r="J20" s="46">
        <f t="shared" si="0"/>
        <v>30000</v>
      </c>
      <c r="K20" s="50"/>
      <c r="L20" s="30">
        <v>30000</v>
      </c>
      <c r="M20" s="30"/>
      <c r="N20" s="30"/>
      <c r="O20" s="30"/>
      <c r="P20" s="30"/>
      <c r="Q20" s="30"/>
      <c r="R20" s="52" t="s">
        <v>38</v>
      </c>
    </row>
    <row r="21" spans="2:18" ht="75.75" customHeight="1">
      <c r="B21" s="134"/>
      <c r="C21" s="7"/>
      <c r="D21" s="136" t="str">
        <f>+publicos!D11</f>
        <v>MANEJO INTEGRADO PARA LA DISPOSICION DE RESIDUOS SOLIDOS Y LIQUIDOS</v>
      </c>
      <c r="E21" s="4" t="str">
        <f>+publicos!E11</f>
        <v>MANTENIMIENTO SOSTENIMIENTO PLANTA DE TRATAMIENTO DE RESIDUOS SOLIDOS</v>
      </c>
      <c r="F21" s="4" t="str">
        <f>+publicos!F11</f>
        <v>SISTEMA DE TRITURACION DE PLASTICOS Y VIDRIOS</v>
      </c>
      <c r="G21" s="4" t="str">
        <f>+publicos!G11</f>
        <v>HABILITAR EN UN 100% EL SISTEMA PARA PROCESAR Y TRITURAR VIDRIO Y PLASTICOS QUE ES RECICLADO EN PLANTA</v>
      </c>
      <c r="H21" s="7">
        <v>0</v>
      </c>
      <c r="I21" s="58">
        <v>100</v>
      </c>
      <c r="J21" s="46">
        <f t="shared" si="0"/>
        <v>40000</v>
      </c>
      <c r="K21" s="50"/>
      <c r="L21" s="30"/>
      <c r="M21" s="30"/>
      <c r="N21" s="30">
        <v>40000</v>
      </c>
      <c r="O21" s="30"/>
      <c r="P21" s="30"/>
      <c r="Q21" s="30"/>
      <c r="R21" s="52" t="s">
        <v>38</v>
      </c>
    </row>
    <row r="22" spans="2:18" ht="72" customHeight="1">
      <c r="B22" s="134"/>
      <c r="C22" s="7"/>
      <c r="D22" s="138"/>
      <c r="E22" s="4" t="str">
        <f>+publicos!E12</f>
        <v>MANTENIMIENTO SOSTENIMIENTO PLANTA DE TRATAMIENTO DE RESIDUOS SOLIDOS</v>
      </c>
      <c r="F22" s="4" t="str">
        <f>+publicos!F12</f>
        <v>BASCULA DE PESAJE DE VEHICULOS RECOLECTORES</v>
      </c>
      <c r="G22" s="4" t="str">
        <f>+publicos!G12</f>
        <v>OPERAR EN UN 100% EL SISTEMA PARA PESAJE DE VEHICULOS RECOLECTORES DE RESIDUOS SOLIDOS</v>
      </c>
      <c r="H22" s="7">
        <v>0</v>
      </c>
      <c r="I22" s="58">
        <v>100</v>
      </c>
      <c r="J22" s="46">
        <f t="shared" si="0"/>
        <v>35000</v>
      </c>
      <c r="K22" s="50"/>
      <c r="L22" s="30"/>
      <c r="M22" s="30"/>
      <c r="N22" s="30">
        <v>35000</v>
      </c>
      <c r="O22" s="30"/>
      <c r="P22" s="30"/>
      <c r="Q22" s="30"/>
      <c r="R22" s="52" t="s">
        <v>38</v>
      </c>
    </row>
    <row r="23" spans="2:18" ht="84.75" customHeight="1" thickBot="1">
      <c r="B23" s="135"/>
      <c r="C23" s="42"/>
      <c r="D23" s="139"/>
      <c r="E23" s="39" t="str">
        <f>+publicos!E13</f>
        <v>MANTENIMIENTO SOSTENIMIENTO PLANTA DE TRATAMIENTO DE RESIDUOS SOLIDOS</v>
      </c>
      <c r="F23" s="39" t="str">
        <f>+publicos!F13</f>
        <v>IMPLEMENTAR SISTEMA DE SELECCIÓN Y EMPAQUE DE HUMUS</v>
      </c>
      <c r="G23" s="39" t="str">
        <f>+publicos!G13</f>
        <v>OPERAR EN UN 100% EL SISTEMA PARA SELECCIÓN (TAMIZAJE) Y EMPAQUE DEL HUMUS PRODUCIDO EN LA CAMILLAS DE LOMBRICULTURA</v>
      </c>
      <c r="H23" s="42">
        <v>0</v>
      </c>
      <c r="I23" s="59">
        <v>100</v>
      </c>
      <c r="J23" s="44">
        <f t="shared" si="0"/>
        <v>15000</v>
      </c>
      <c r="K23" s="48"/>
      <c r="L23" s="40"/>
      <c r="M23" s="40"/>
      <c r="N23" s="40">
        <v>15000</v>
      </c>
      <c r="O23" s="40"/>
      <c r="P23" s="40"/>
      <c r="Q23" s="40"/>
      <c r="R23" s="53" t="s">
        <v>38</v>
      </c>
    </row>
    <row r="24" spans="2:18" ht="65.25" customHeight="1">
      <c r="B24" s="157" t="s">
        <v>24</v>
      </c>
      <c r="C24" s="65">
        <f>+[1]Gastos!$D$263</f>
        <v>23560101</v>
      </c>
      <c r="D24" s="160" t="str">
        <f>+[1]Gastos!$E$263</f>
        <v>Rehabilitación, mantenimiento y construcción de vias</v>
      </c>
      <c r="E24" s="3" t="str">
        <f>+[1]Gastos!$E$263</f>
        <v>Rehabilitación, mantenimiento y construcción de vias</v>
      </c>
      <c r="F24" s="3"/>
      <c r="G24" s="155" t="s">
        <v>61</v>
      </c>
      <c r="H24" s="6"/>
      <c r="I24" s="66"/>
      <c r="J24" s="43">
        <f>+SUM(K24:Q24)</f>
        <v>285000</v>
      </c>
      <c r="K24" s="47"/>
      <c r="L24" s="36"/>
      <c r="M24" s="36">
        <v>50000</v>
      </c>
      <c r="N24" s="36">
        <v>235000</v>
      </c>
      <c r="O24" s="36"/>
      <c r="P24" s="36"/>
      <c r="Q24" s="36"/>
      <c r="R24" s="67" t="s">
        <v>26</v>
      </c>
    </row>
    <row r="25" spans="2:18" ht="51.75" customHeight="1">
      <c r="B25" s="158"/>
      <c r="C25" s="7">
        <f>+[1]Gastos!$D$264</f>
        <v>23560102</v>
      </c>
      <c r="D25" s="138"/>
      <c r="E25" s="4" t="str">
        <f>+[1]Gastos!$E$264</f>
        <v>Rehabilitación, mantenimiento  via La Aguada, la Gallega,Vda. San Patricio</v>
      </c>
      <c r="F25" s="4"/>
      <c r="G25" s="146"/>
      <c r="H25" s="7"/>
      <c r="I25" s="58"/>
      <c r="J25" s="46">
        <f t="shared" ref="J25:J40" si="1">+SUM(K25:Q25)</f>
        <v>15000</v>
      </c>
      <c r="K25" s="50"/>
      <c r="L25" s="30"/>
      <c r="M25" s="30"/>
      <c r="N25" s="30">
        <v>15000</v>
      </c>
      <c r="O25" s="30"/>
      <c r="P25" s="30"/>
      <c r="Q25" s="30"/>
      <c r="R25" s="52" t="s">
        <v>26</v>
      </c>
    </row>
    <row r="26" spans="2:18" ht="36.75" customHeight="1">
      <c r="B26" s="158"/>
      <c r="C26" s="7">
        <f>+[1]Gastos!$D$265</f>
        <v>23560103</v>
      </c>
      <c r="D26" s="138"/>
      <c r="E26" s="4" t="str">
        <f>+[1]Gastos!$E$265</f>
        <v>Rehabilitación, mantenimiento, via Sabaneta-Contadero Vda. Hato Viejo</v>
      </c>
      <c r="F26" s="4"/>
      <c r="G26" s="146"/>
      <c r="H26" s="7"/>
      <c r="I26" s="58"/>
      <c r="J26" s="46">
        <f t="shared" si="1"/>
        <v>15000</v>
      </c>
      <c r="K26" s="50"/>
      <c r="L26" s="30"/>
      <c r="M26" s="30"/>
      <c r="N26" s="30">
        <v>15000</v>
      </c>
      <c r="O26" s="30"/>
      <c r="P26" s="30"/>
      <c r="Q26" s="30"/>
      <c r="R26" s="52" t="s">
        <v>26</v>
      </c>
    </row>
    <row r="27" spans="2:18" ht="48.75" customHeight="1" thickBot="1">
      <c r="B27" s="159"/>
      <c r="C27" s="42">
        <f>+[1]Gastos!$D$266</f>
        <v>23560104</v>
      </c>
      <c r="D27" s="139"/>
      <c r="E27" s="39" t="str">
        <f>+[1]Gastos!$E$266</f>
        <v>Rehabilitación, mantenimiento, via Tres Esquinas Vda. Santa Barbara</v>
      </c>
      <c r="F27" s="39"/>
      <c r="G27" s="156"/>
      <c r="H27" s="42"/>
      <c r="I27" s="59"/>
      <c r="J27" s="44">
        <f t="shared" si="1"/>
        <v>15000</v>
      </c>
      <c r="K27" s="48"/>
      <c r="L27" s="40"/>
      <c r="M27" s="40"/>
      <c r="N27" s="40">
        <v>15000</v>
      </c>
      <c r="O27" s="40"/>
      <c r="P27" s="40"/>
      <c r="Q27" s="40"/>
      <c r="R27" s="53" t="s">
        <v>26</v>
      </c>
    </row>
    <row r="28" spans="2:18" ht="76.5" customHeight="1">
      <c r="B28" s="98" t="s">
        <v>62</v>
      </c>
      <c r="C28" s="33">
        <f>+[1]Gastos!$D$248</f>
        <v>235401</v>
      </c>
      <c r="D28" s="160" t="s">
        <v>62</v>
      </c>
      <c r="E28" s="34" t="str">
        <f>+[1]Gastos!$E$248</f>
        <v>Impulso a las escuelas de formacion deportivas y recreativas</v>
      </c>
      <c r="F28" s="34"/>
      <c r="G28" s="73" t="s">
        <v>63</v>
      </c>
      <c r="H28" s="33">
        <v>25</v>
      </c>
      <c r="I28" s="62">
        <f>+H28+75</f>
        <v>100</v>
      </c>
      <c r="J28" s="45">
        <f t="shared" si="1"/>
        <v>20000</v>
      </c>
      <c r="K28" s="49"/>
      <c r="L28" s="31"/>
      <c r="M28" s="31"/>
      <c r="N28" s="31">
        <v>20000</v>
      </c>
      <c r="O28" s="31"/>
      <c r="P28" s="31"/>
      <c r="Q28" s="31"/>
      <c r="R28" s="63" t="s">
        <v>79</v>
      </c>
    </row>
    <row r="29" spans="2:18" ht="45" customHeight="1">
      <c r="B29" s="99"/>
      <c r="C29" s="7">
        <f>+[1]Gastos!$D$249</f>
        <v>235402</v>
      </c>
      <c r="D29" s="137"/>
      <c r="E29" s="34" t="str">
        <f>+[1]Gastos!$E$249</f>
        <v>Promoción de eventos recreativos y deportivos</v>
      </c>
      <c r="F29" s="1"/>
      <c r="G29" s="74" t="s">
        <v>64</v>
      </c>
      <c r="H29" s="7">
        <v>25</v>
      </c>
      <c r="I29" s="58">
        <v>35</v>
      </c>
      <c r="J29" s="46">
        <f t="shared" si="1"/>
        <v>10000</v>
      </c>
      <c r="K29" s="50"/>
      <c r="L29" s="30"/>
      <c r="M29" s="30"/>
      <c r="N29" s="30">
        <v>10000</v>
      </c>
      <c r="O29" s="30"/>
      <c r="P29" s="30"/>
      <c r="Q29" s="30"/>
      <c r="R29" s="63" t="s">
        <v>79</v>
      </c>
    </row>
    <row r="30" spans="2:18" ht="54.75" customHeight="1">
      <c r="B30" s="99"/>
      <c r="C30" s="7">
        <f>+[1]Gastos!$D$251</f>
        <v>23540301</v>
      </c>
      <c r="D30" s="136" t="str">
        <f>+[1]Gastos!$E$250</f>
        <v>CONSTRUCCIÓN Y MATENIMIENTO  DE ESCENARIOS DEPORTIVOS</v>
      </c>
      <c r="E30" s="34" t="str">
        <f>+[1]Gastos!$E$251</f>
        <v>Mantenimiento de escenarios deportivos</v>
      </c>
      <c r="F30" s="1"/>
      <c r="G30" s="74" t="s">
        <v>65</v>
      </c>
      <c r="H30" s="7">
        <v>26</v>
      </c>
      <c r="I30" s="58">
        <v>26</v>
      </c>
      <c r="J30" s="46">
        <f t="shared" si="1"/>
        <v>6617</v>
      </c>
      <c r="K30" s="50"/>
      <c r="L30" s="30"/>
      <c r="M30" s="30"/>
      <c r="N30" s="30">
        <v>6617</v>
      </c>
      <c r="O30" s="30"/>
      <c r="P30" s="30"/>
      <c r="Q30" s="30"/>
      <c r="R30" s="63" t="s">
        <v>79</v>
      </c>
    </row>
    <row r="31" spans="2:18" ht="30.75" customHeight="1">
      <c r="B31" s="99"/>
      <c r="C31" s="7">
        <f>+[1]Gastos!$D$252</f>
        <v>23540302</v>
      </c>
      <c r="D31" s="138"/>
      <c r="E31" s="34" t="str">
        <f>+[1]Gastos!$E$252</f>
        <v>Construcción de escenarios deportivos</v>
      </c>
      <c r="F31" s="1"/>
      <c r="G31" s="74"/>
      <c r="H31" s="7">
        <v>26</v>
      </c>
      <c r="I31" s="58">
        <v>27</v>
      </c>
      <c r="J31" s="46">
        <f t="shared" si="1"/>
        <v>10000</v>
      </c>
      <c r="K31" s="50"/>
      <c r="L31" s="30"/>
      <c r="M31" s="30"/>
      <c r="N31" s="30">
        <v>10000</v>
      </c>
      <c r="O31" s="30"/>
      <c r="P31" s="30"/>
      <c r="Q31" s="30"/>
      <c r="R31" s="63" t="s">
        <v>79</v>
      </c>
    </row>
    <row r="32" spans="2:18" ht="37.5" thickBot="1">
      <c r="B32" s="100"/>
      <c r="C32" s="75">
        <f>+[1]Gastos!$D$253</f>
        <v>23540303</v>
      </c>
      <c r="D32" s="138"/>
      <c r="E32" s="76" t="str">
        <f>+[1]Gastos!$E$253</f>
        <v>Dotaciòn e implementaciòn de elementos Deportivos</v>
      </c>
      <c r="F32" s="77"/>
      <c r="G32" s="86" t="s">
        <v>66</v>
      </c>
      <c r="H32" s="75">
        <v>26</v>
      </c>
      <c r="I32" s="78">
        <v>26</v>
      </c>
      <c r="J32" s="54">
        <f t="shared" si="1"/>
        <v>6000</v>
      </c>
      <c r="K32" s="79"/>
      <c r="L32" s="80"/>
      <c r="M32" s="80"/>
      <c r="N32" s="80">
        <v>6000</v>
      </c>
      <c r="O32" s="80"/>
      <c r="P32" s="80"/>
      <c r="Q32" s="80"/>
      <c r="R32" s="81" t="s">
        <v>79</v>
      </c>
    </row>
    <row r="33" spans="2:18" ht="61.5" customHeight="1">
      <c r="B33" s="152" t="str">
        <f>+[1]Gastos!$E$254</f>
        <v>CULTURA</v>
      </c>
      <c r="C33" s="6">
        <f>+[1]Gastos!$D$255</f>
        <v>235501</v>
      </c>
      <c r="D33" s="3" t="str">
        <f>+[1]Gastos!$E$255</f>
        <v>Impulso a las escuelas de formación artisticas y culturales</v>
      </c>
      <c r="E33" s="3"/>
      <c r="F33" s="83"/>
      <c r="G33" s="155" t="s">
        <v>67</v>
      </c>
      <c r="H33" s="6">
        <v>75</v>
      </c>
      <c r="I33" s="66">
        <v>100</v>
      </c>
      <c r="J33" s="43">
        <f t="shared" si="1"/>
        <v>20000</v>
      </c>
      <c r="K33" s="47"/>
      <c r="L33" s="36"/>
      <c r="M33" s="36"/>
      <c r="N33" s="36">
        <v>20000</v>
      </c>
      <c r="O33" s="36"/>
      <c r="P33" s="36"/>
      <c r="Q33" s="36"/>
      <c r="R33" s="67" t="s">
        <v>79</v>
      </c>
    </row>
    <row r="34" spans="2:18" ht="41.25" customHeight="1">
      <c r="B34" s="153"/>
      <c r="C34" s="7">
        <f>+[1]Gastos!$D$256</f>
        <v>235502</v>
      </c>
      <c r="D34" s="34" t="str">
        <f>+[1]Gastos!$E$256</f>
        <v>Promoción y difusión de las expresiones culturales</v>
      </c>
      <c r="E34" s="34"/>
      <c r="F34" s="1"/>
      <c r="G34" s="146"/>
      <c r="H34" s="7">
        <v>75</v>
      </c>
      <c r="I34" s="58">
        <v>100</v>
      </c>
      <c r="J34" s="46">
        <f t="shared" si="1"/>
        <v>3213</v>
      </c>
      <c r="K34" s="50"/>
      <c r="L34" s="30"/>
      <c r="M34" s="30"/>
      <c r="N34" s="30">
        <v>3213</v>
      </c>
      <c r="O34" s="30"/>
      <c r="P34" s="30"/>
      <c r="Q34" s="30"/>
      <c r="R34" s="52" t="s">
        <v>79</v>
      </c>
    </row>
    <row r="35" spans="2:18" ht="36.75">
      <c r="B35" s="153"/>
      <c r="C35" s="7">
        <f>+[1]Gastos!$D$257</f>
        <v>235503</v>
      </c>
      <c r="D35" s="34" t="str">
        <f>+[1]Gastos!$E$257</f>
        <v>Programas turísticos del municipio de Arbeláez</v>
      </c>
      <c r="E35" s="34"/>
      <c r="F35" s="1"/>
      <c r="G35" s="146"/>
      <c r="H35" s="7">
        <v>75</v>
      </c>
      <c r="I35" s="58">
        <v>100</v>
      </c>
      <c r="J35" s="46">
        <f t="shared" si="1"/>
        <v>1500</v>
      </c>
      <c r="K35" s="50"/>
      <c r="L35" s="30"/>
      <c r="M35" s="30"/>
      <c r="N35" s="30">
        <v>1500</v>
      </c>
      <c r="O35" s="30"/>
      <c r="P35" s="30"/>
      <c r="Q35" s="30"/>
      <c r="R35" s="52" t="s">
        <v>79</v>
      </c>
    </row>
    <row r="36" spans="2:18" ht="36.75">
      <c r="B36" s="153"/>
      <c r="C36" s="7">
        <f>+[1]Gastos!$D$258</f>
        <v>235504</v>
      </c>
      <c r="D36" s="34" t="str">
        <f>+[1]Gastos!$E$258</f>
        <v>Nocturnal cultural</v>
      </c>
      <c r="E36" s="34"/>
      <c r="F36" s="1"/>
      <c r="G36" s="146"/>
      <c r="H36" s="7">
        <v>75</v>
      </c>
      <c r="I36" s="58">
        <v>100</v>
      </c>
      <c r="J36" s="46">
        <f t="shared" si="1"/>
        <v>3000</v>
      </c>
      <c r="K36" s="50"/>
      <c r="L36" s="30"/>
      <c r="M36" s="30"/>
      <c r="N36" s="30">
        <v>3000</v>
      </c>
      <c r="O36" s="30"/>
      <c r="P36" s="30"/>
      <c r="Q36" s="30"/>
      <c r="R36" s="52" t="s">
        <v>79</v>
      </c>
    </row>
    <row r="37" spans="2:18" ht="21" customHeight="1">
      <c r="B37" s="153"/>
      <c r="C37" s="7">
        <f>+[1]Gastos!$D$259</f>
        <v>235505</v>
      </c>
      <c r="D37" s="34" t="str">
        <f>+[1]Gastos!$E$259</f>
        <v>Fortalecimiento tuna</v>
      </c>
      <c r="E37" s="34"/>
      <c r="F37" s="1"/>
      <c r="G37" s="146"/>
      <c r="H37" s="7">
        <v>75</v>
      </c>
      <c r="I37" s="58">
        <v>100</v>
      </c>
      <c r="J37" s="46">
        <f t="shared" si="1"/>
        <v>2000</v>
      </c>
      <c r="K37" s="50"/>
      <c r="L37" s="30"/>
      <c r="M37" s="30"/>
      <c r="N37" s="30">
        <v>2000</v>
      </c>
      <c r="O37" s="30"/>
      <c r="P37" s="30"/>
      <c r="Q37" s="30"/>
      <c r="R37" s="52" t="s">
        <v>79</v>
      </c>
    </row>
    <row r="38" spans="2:18" ht="27.75" customHeight="1">
      <c r="B38" s="153"/>
      <c r="C38" s="7">
        <f>+[1]Gastos!$D$260</f>
        <v>235506</v>
      </c>
      <c r="D38" s="34" t="str">
        <f>+[1]Gastos!$E$260</f>
        <v>Fortalecimiento Banda folclorica municipal</v>
      </c>
      <c r="E38" s="34"/>
      <c r="F38" s="1"/>
      <c r="G38" s="146"/>
      <c r="H38" s="7">
        <v>75</v>
      </c>
      <c r="I38" s="58">
        <v>100</v>
      </c>
      <c r="J38" s="46">
        <f t="shared" si="1"/>
        <v>9000</v>
      </c>
      <c r="K38" s="50"/>
      <c r="L38" s="30"/>
      <c r="M38" s="30"/>
      <c r="N38" s="30">
        <v>9000</v>
      </c>
      <c r="O38" s="30"/>
      <c r="P38" s="30"/>
      <c r="Q38" s="30"/>
      <c r="R38" s="52" t="s">
        <v>79</v>
      </c>
    </row>
    <row r="39" spans="2:18" ht="27" customHeight="1">
      <c r="B39" s="153"/>
      <c r="C39" s="7">
        <f>+[1]Gastos!$D$298</f>
        <v>236201</v>
      </c>
      <c r="D39" s="34" t="str">
        <f>+[1]Gastos!$E$298</f>
        <v>Promoción de eventos recreativos, deportivos y culturales</v>
      </c>
      <c r="E39" s="34"/>
      <c r="F39" s="1"/>
      <c r="G39" s="146"/>
      <c r="H39" s="7"/>
      <c r="I39" s="58"/>
      <c r="J39" s="46">
        <f t="shared" si="1"/>
        <v>400</v>
      </c>
      <c r="K39" s="50"/>
      <c r="L39" s="30"/>
      <c r="M39" s="30">
        <v>400</v>
      </c>
      <c r="N39" s="30"/>
      <c r="O39" s="30"/>
      <c r="P39" s="30"/>
      <c r="Q39" s="30"/>
      <c r="R39" s="52" t="s">
        <v>79</v>
      </c>
    </row>
    <row r="40" spans="2:18" ht="24.75" customHeight="1">
      <c r="B40" s="153"/>
      <c r="C40" s="7">
        <f>+[1]Gastos!$D$299</f>
        <v>236202</v>
      </c>
      <c r="D40" s="34" t="str">
        <f>+[1]Gastos!$E$299</f>
        <v>Sostenimiento, Funcionamiento y mantenimiento Centro Cultural y Artisitico y Biblioteca Muncip</v>
      </c>
      <c r="E40" s="34"/>
      <c r="F40" s="1"/>
      <c r="G40" s="146"/>
      <c r="H40" s="7"/>
      <c r="I40" s="58"/>
      <c r="J40" s="46">
        <f t="shared" si="1"/>
        <v>9000</v>
      </c>
      <c r="K40" s="50"/>
      <c r="L40" s="30"/>
      <c r="M40" s="30">
        <v>9000</v>
      </c>
      <c r="N40" s="30"/>
      <c r="O40" s="30"/>
      <c r="P40" s="30"/>
      <c r="Q40" s="30"/>
      <c r="R40" s="52" t="s">
        <v>79</v>
      </c>
    </row>
    <row r="41" spans="2:18" ht="24.75" customHeight="1" thickBot="1">
      <c r="B41" s="154"/>
      <c r="C41" s="42">
        <f>+[1]Gastos!$D$300</f>
        <v>236203</v>
      </c>
      <c r="D41" s="84" t="str">
        <f>+[1]Gastos!$E$300</f>
        <v>Mejoramiento Campo de Futbol Villa Olimpica</v>
      </c>
      <c r="E41" s="84"/>
      <c r="F41" s="24"/>
      <c r="G41" s="156"/>
      <c r="H41" s="42"/>
      <c r="I41" s="59"/>
      <c r="J41" s="44">
        <f t="shared" ref="J41:J44" si="2">+SUM(K41:Q41)</f>
        <v>2000</v>
      </c>
      <c r="K41" s="48"/>
      <c r="L41" s="40"/>
      <c r="M41" s="40">
        <v>2000</v>
      </c>
      <c r="N41" s="40"/>
      <c r="O41" s="40"/>
      <c r="P41" s="40"/>
      <c r="Q41" s="40"/>
      <c r="R41" s="53" t="s">
        <v>79</v>
      </c>
    </row>
    <row r="42" spans="2:18" ht="37.5" customHeight="1">
      <c r="B42" s="102" t="s">
        <v>68</v>
      </c>
      <c r="C42" s="6">
        <f>+[1]Gastos!$D$268</f>
        <v>23560201</v>
      </c>
      <c r="D42" s="3" t="str">
        <f>+[1]Gastos!$E$268</f>
        <v>Construcción, rehabilitación y mejoramiento de vivienda urbana y rural</v>
      </c>
      <c r="E42" s="3"/>
      <c r="F42" s="83"/>
      <c r="G42" s="71"/>
      <c r="H42" s="6"/>
      <c r="I42" s="66"/>
      <c r="J42" s="43">
        <f t="shared" si="2"/>
        <v>50000</v>
      </c>
      <c r="K42" s="47"/>
      <c r="L42" s="36"/>
      <c r="M42" s="36"/>
      <c r="N42" s="36">
        <v>50000</v>
      </c>
      <c r="O42" s="36"/>
      <c r="P42" s="36"/>
      <c r="Q42" s="36"/>
      <c r="R42" s="67" t="s">
        <v>26</v>
      </c>
    </row>
    <row r="43" spans="2:18" ht="37.5" customHeight="1">
      <c r="B43" s="103"/>
      <c r="C43" s="7">
        <f>+[1]Gastos!$D$311</f>
        <v>2363201</v>
      </c>
      <c r="D43" s="34" t="str">
        <f>+[1]Gastos!$E$311</f>
        <v>Construcción Rehabilitación y Mejoramieno de Vivienda Rural</v>
      </c>
      <c r="E43" s="34"/>
      <c r="F43" s="1"/>
      <c r="G43" s="74" t="s">
        <v>69</v>
      </c>
      <c r="H43" s="7">
        <v>0</v>
      </c>
      <c r="I43" s="58">
        <v>200</v>
      </c>
      <c r="J43" s="46">
        <f t="shared" si="2"/>
        <v>4000</v>
      </c>
      <c r="K43" s="50"/>
      <c r="L43" s="30"/>
      <c r="M43" s="30">
        <v>4000</v>
      </c>
      <c r="N43" s="30"/>
      <c r="O43" s="30"/>
      <c r="P43" s="30"/>
      <c r="Q43" s="30"/>
      <c r="R43" s="52" t="s">
        <v>26</v>
      </c>
    </row>
    <row r="44" spans="2:18" ht="37.5" customHeight="1" thickBot="1">
      <c r="B44" s="104"/>
      <c r="C44" s="42">
        <f>+[1]Gastos!$D$312</f>
        <v>2363202</v>
      </c>
      <c r="D44" s="84" t="str">
        <f>+[1]Gastos!$E$312</f>
        <v>Construcción,rehabilitación y mejoramiento de vivienda urbana</v>
      </c>
      <c r="E44" s="84"/>
      <c r="F44" s="24"/>
      <c r="G44" s="85"/>
      <c r="H44" s="42">
        <v>0</v>
      </c>
      <c r="I44" s="59">
        <v>200</v>
      </c>
      <c r="J44" s="44">
        <f t="shared" si="2"/>
        <v>4000</v>
      </c>
      <c r="K44" s="48"/>
      <c r="L44" s="40"/>
      <c r="M44" s="40">
        <v>4000</v>
      </c>
      <c r="N44" s="40"/>
      <c r="O44" s="40"/>
      <c r="P44" s="40"/>
      <c r="Q44" s="40"/>
      <c r="R44" s="53" t="s">
        <v>26</v>
      </c>
    </row>
    <row r="45" spans="2:18" ht="131.25" customHeight="1">
      <c r="B45" s="143" t="s">
        <v>74</v>
      </c>
      <c r="C45" s="6">
        <f>+[1]Gastos!$D$270</f>
        <v>23560301</v>
      </c>
      <c r="D45" s="3" t="str">
        <f>+[1]Gastos!$E$270</f>
        <v>Cultura educativa en procesos productivos a nivel agropecuario</v>
      </c>
      <c r="E45" s="3"/>
      <c r="F45" s="83"/>
      <c r="G45" s="71" t="s">
        <v>70</v>
      </c>
      <c r="H45" s="6">
        <v>0</v>
      </c>
      <c r="I45" s="66">
        <v>500</v>
      </c>
      <c r="J45" s="43">
        <f t="shared" ref="J45:J52" si="3">+SUM(K45:Q45)</f>
        <v>8000</v>
      </c>
      <c r="K45" s="47"/>
      <c r="L45" s="36"/>
      <c r="M45" s="36"/>
      <c r="N45" s="36">
        <v>8000</v>
      </c>
      <c r="O45" s="36"/>
      <c r="P45" s="36"/>
      <c r="Q45" s="36"/>
      <c r="R45" s="67"/>
    </row>
    <row r="46" spans="2:18" ht="22.5" customHeight="1">
      <c r="B46" s="99"/>
      <c r="C46" s="7">
        <f>+[1]Gastos!$D$271</f>
        <v>23560302</v>
      </c>
      <c r="D46" s="34" t="str">
        <f>+[1]Gastos!$E$271</f>
        <v>Agricultura organica</v>
      </c>
      <c r="E46" s="34"/>
      <c r="F46" s="1"/>
      <c r="G46" s="74"/>
      <c r="H46" s="7">
        <v>0</v>
      </c>
      <c r="I46" s="58">
        <v>500</v>
      </c>
      <c r="J46" s="46">
        <f t="shared" si="3"/>
        <v>9000</v>
      </c>
      <c r="K46" s="50"/>
      <c r="L46" s="30"/>
      <c r="M46" s="30"/>
      <c r="N46" s="30">
        <v>9000</v>
      </c>
      <c r="O46" s="30"/>
      <c r="P46" s="30"/>
      <c r="Q46" s="30"/>
      <c r="R46" s="52"/>
    </row>
    <row r="47" spans="2:18" ht="40.5" customHeight="1">
      <c r="B47" s="99"/>
      <c r="C47" s="7">
        <f>+[1]Gastos!$D$272</f>
        <v>23560303</v>
      </c>
      <c r="D47" s="34" t="str">
        <f>+[1]Gastos!$E$272</f>
        <v>Reactivación del sector agropecuario</v>
      </c>
      <c r="E47" s="34"/>
      <c r="F47" s="1"/>
      <c r="G47" s="74"/>
      <c r="H47" s="7">
        <v>0</v>
      </c>
      <c r="I47" s="58">
        <v>500</v>
      </c>
      <c r="J47" s="46">
        <f t="shared" si="3"/>
        <v>20000</v>
      </c>
      <c r="K47" s="50"/>
      <c r="L47" s="30"/>
      <c r="M47" s="30"/>
      <c r="N47" s="30">
        <v>20000</v>
      </c>
      <c r="O47" s="30"/>
      <c r="P47" s="30"/>
      <c r="Q47" s="30"/>
      <c r="R47" s="52"/>
    </row>
    <row r="48" spans="2:18" ht="27.75" customHeight="1">
      <c r="B48" s="99"/>
      <c r="C48" s="7">
        <f>+[1]Gastos!$D$273</f>
        <v>23560305</v>
      </c>
      <c r="D48" s="34" t="str">
        <f>+[1]Gastos!$E$273</f>
        <v>Fortalecimiento de empresas de economia solidaria</v>
      </c>
      <c r="E48" s="34"/>
      <c r="F48" s="1"/>
      <c r="G48" s="74"/>
      <c r="H48" s="7">
        <v>0</v>
      </c>
      <c r="I48" s="58">
        <v>500</v>
      </c>
      <c r="J48" s="46">
        <f t="shared" si="3"/>
        <v>18000</v>
      </c>
      <c r="K48" s="50"/>
      <c r="L48" s="30"/>
      <c r="M48" s="30"/>
      <c r="N48" s="30">
        <v>18000</v>
      </c>
      <c r="O48" s="30"/>
      <c r="P48" s="30"/>
      <c r="Q48" s="30"/>
      <c r="R48" s="52"/>
    </row>
    <row r="49" spans="2:18" ht="27" customHeight="1">
      <c r="B49" s="99"/>
      <c r="C49" s="7">
        <f>+[1]Gastos!$D$274</f>
        <v>23560306</v>
      </c>
      <c r="D49" s="34" t="str">
        <f>+[1]Gastos!$E$274</f>
        <v>Cofinanciacion proyectos productivos</v>
      </c>
      <c r="E49" s="34"/>
      <c r="F49" s="1"/>
      <c r="G49" s="74"/>
      <c r="H49" s="7">
        <v>0</v>
      </c>
      <c r="I49" s="58">
        <v>500</v>
      </c>
      <c r="J49" s="46">
        <f t="shared" si="3"/>
        <v>10000</v>
      </c>
      <c r="K49" s="50"/>
      <c r="L49" s="30"/>
      <c r="M49" s="30"/>
      <c r="N49" s="30">
        <v>10000</v>
      </c>
      <c r="O49" s="30"/>
      <c r="P49" s="30"/>
      <c r="Q49" s="30"/>
      <c r="R49" s="52"/>
    </row>
    <row r="50" spans="2:18" ht="26.25" customHeight="1">
      <c r="B50" s="99"/>
      <c r="C50" s="7">
        <f>+[1]Gastos!$D$275</f>
        <v>23560308</v>
      </c>
      <c r="D50" s="34" t="str">
        <f>+[1]Gastos!$E$275</f>
        <v>Sistemas de riego y reservorios</v>
      </c>
      <c r="E50" s="34"/>
      <c r="F50" s="1"/>
      <c r="G50" s="74"/>
      <c r="H50" s="7">
        <v>0</v>
      </c>
      <c r="I50" s="58">
        <v>500</v>
      </c>
      <c r="J50" s="46">
        <f t="shared" si="3"/>
        <v>5000</v>
      </c>
      <c r="K50" s="50"/>
      <c r="L50" s="30"/>
      <c r="M50" s="30"/>
      <c r="N50" s="30">
        <v>5000</v>
      </c>
      <c r="O50" s="30"/>
      <c r="P50" s="30"/>
      <c r="Q50" s="30"/>
      <c r="R50" s="52"/>
    </row>
    <row r="51" spans="2:18" ht="26.25" customHeight="1">
      <c r="B51" s="99"/>
      <c r="C51" s="7">
        <f>+[1]Gastos!$D$322</f>
        <v>2363401</v>
      </c>
      <c r="D51" s="34" t="str">
        <f>+[1]Gastos!$E$322</f>
        <v>Reactivación del sector agropecuario</v>
      </c>
      <c r="E51" s="34"/>
      <c r="F51" s="1"/>
      <c r="G51" s="74"/>
      <c r="H51" s="7">
        <v>0</v>
      </c>
      <c r="I51" s="58">
        <v>500</v>
      </c>
      <c r="J51" s="46">
        <f t="shared" si="3"/>
        <v>1000</v>
      </c>
      <c r="K51" s="50"/>
      <c r="L51" s="30"/>
      <c r="M51" s="30">
        <v>1000</v>
      </c>
      <c r="N51" s="30"/>
      <c r="O51" s="30"/>
      <c r="P51" s="30"/>
      <c r="Q51" s="30"/>
      <c r="R51" s="52"/>
    </row>
    <row r="52" spans="2:18" ht="26.25" customHeight="1">
      <c r="B52" s="99"/>
      <c r="C52" s="7">
        <f>+[1]Gastos!$D$323</f>
        <v>2363402</v>
      </c>
      <c r="D52" s="34" t="str">
        <f>+[1]Gastos!$E$323</f>
        <v>Fondo de asistencia tecnica rural</v>
      </c>
      <c r="E52" s="34"/>
      <c r="F52" s="1"/>
      <c r="G52" s="74"/>
      <c r="H52" s="7"/>
      <c r="I52" s="58"/>
      <c r="J52" s="46">
        <f t="shared" si="3"/>
        <v>500</v>
      </c>
      <c r="K52" s="50"/>
      <c r="L52" s="30"/>
      <c r="M52" s="30">
        <v>500</v>
      </c>
      <c r="N52" s="30"/>
      <c r="O52" s="30"/>
      <c r="P52" s="30"/>
      <c r="Q52" s="30"/>
      <c r="R52" s="52"/>
    </row>
    <row r="53" spans="2:18" ht="26.25" customHeight="1" thickBot="1">
      <c r="B53" s="144"/>
      <c r="C53" s="42">
        <f>+[1]Gastos!$D$324</f>
        <v>2363403</v>
      </c>
      <c r="D53" s="84" t="str">
        <f>+[1]Gastos!$E$324</f>
        <v>Sociedad protectora de animales</v>
      </c>
      <c r="E53" s="84"/>
      <c r="F53" s="24"/>
      <c r="G53" s="85"/>
      <c r="H53" s="42"/>
      <c r="I53" s="59"/>
      <c r="J53" s="44"/>
      <c r="K53" s="48"/>
      <c r="L53" s="40"/>
      <c r="M53" s="40">
        <v>2000</v>
      </c>
      <c r="N53" s="40"/>
      <c r="O53" s="40"/>
      <c r="P53" s="40"/>
      <c r="Q53" s="40"/>
      <c r="R53" s="53"/>
    </row>
    <row r="54" spans="2:18" ht="50.25" customHeight="1">
      <c r="B54" s="98" t="str">
        <f>+[1]Gastos!$E$313</f>
        <v>INFRAESTRUCTURA PARA EL DESARROLLO SOCIAL</v>
      </c>
      <c r="C54" s="33">
        <f>+[1]Gastos!$D$314</f>
        <v>2363301</v>
      </c>
      <c r="D54" s="34" t="str">
        <f>+[1]Gastos!$E$314</f>
        <v>Construcción, adecuación y mejoramiento de la infraestructura para el desarrollo social</v>
      </c>
      <c r="E54" s="34"/>
      <c r="F54" s="82"/>
      <c r="G54" s="73"/>
      <c r="H54" s="33"/>
      <c r="I54" s="62"/>
      <c r="J54" s="45">
        <f t="shared" ref="J54:J60" si="4">+SUM(K54:Q54)</f>
        <v>1500</v>
      </c>
      <c r="K54" s="49"/>
      <c r="L54" s="31"/>
      <c r="M54" s="31">
        <v>1500</v>
      </c>
      <c r="N54" s="31"/>
      <c r="O54" s="31"/>
      <c r="P54" s="31"/>
      <c r="Q54" s="31"/>
      <c r="R54" s="63"/>
    </row>
    <row r="55" spans="2:18" ht="51" customHeight="1">
      <c r="B55" s="99"/>
      <c r="C55" s="7">
        <f>+[1]Gastos!$D$315</f>
        <v>2363302</v>
      </c>
      <c r="D55" s="34" t="str">
        <f>+[1]Gastos!$E$315</f>
        <v>Adecuacion y mantenimiento de la infraestructura fisica municipal</v>
      </c>
      <c r="E55" s="34"/>
      <c r="F55" s="1"/>
      <c r="G55" s="74"/>
      <c r="H55" s="7"/>
      <c r="I55" s="58"/>
      <c r="J55" s="46">
        <f t="shared" si="4"/>
        <v>2500</v>
      </c>
      <c r="K55" s="50"/>
      <c r="L55" s="30"/>
      <c r="M55" s="30">
        <v>2500</v>
      </c>
      <c r="N55" s="30"/>
      <c r="O55" s="30"/>
      <c r="P55" s="30"/>
      <c r="Q55" s="30"/>
      <c r="R55" s="52"/>
    </row>
    <row r="56" spans="2:18" ht="37.5" customHeight="1">
      <c r="B56" s="99"/>
      <c r="C56" s="7">
        <f>+[1]Gastos!$D$316</f>
        <v>2363303</v>
      </c>
      <c r="D56" s="34" t="str">
        <f>+[1]Gastos!$E$316</f>
        <v>Adecuacion y mantenimiento Parques Municipio de Arbeláez</v>
      </c>
      <c r="E56" s="34"/>
      <c r="F56" s="1"/>
      <c r="G56" s="74"/>
      <c r="H56" s="7"/>
      <c r="I56" s="58"/>
      <c r="J56" s="46">
        <f t="shared" si="4"/>
        <v>2000</v>
      </c>
      <c r="K56" s="50"/>
      <c r="L56" s="30"/>
      <c r="M56" s="30">
        <v>2000</v>
      </c>
      <c r="N56" s="30"/>
      <c r="O56" s="30"/>
      <c r="P56" s="30"/>
      <c r="Q56" s="30"/>
      <c r="R56" s="52"/>
    </row>
    <row r="57" spans="2:18" ht="27" customHeight="1">
      <c r="B57" s="99"/>
      <c r="C57" s="7">
        <f>+[1]Gastos!$D$317</f>
        <v>2363304</v>
      </c>
      <c r="D57" s="34" t="str">
        <f>+[1]Gastos!$E$317</f>
        <v>Programa Electrificacion Rural</v>
      </c>
      <c r="E57" s="34"/>
      <c r="F57" s="1"/>
      <c r="G57" s="74"/>
      <c r="H57" s="7"/>
      <c r="I57" s="58"/>
      <c r="J57" s="46">
        <f t="shared" si="4"/>
        <v>1500</v>
      </c>
      <c r="K57" s="50"/>
      <c r="L57" s="30"/>
      <c r="M57" s="30">
        <v>1500</v>
      </c>
      <c r="N57" s="30"/>
      <c r="O57" s="30"/>
      <c r="P57" s="30"/>
      <c r="Q57" s="30"/>
      <c r="R57" s="52"/>
    </row>
    <row r="58" spans="2:18" ht="25.5" customHeight="1">
      <c r="B58" s="99"/>
      <c r="C58" s="7">
        <f>+[1]Gastos!$D$318</f>
        <v>2363305</v>
      </c>
      <c r="D58" s="34" t="str">
        <f>+[1]Gastos!$E$318</f>
        <v>Mejoramiento Club Amas de Casa</v>
      </c>
      <c r="E58" s="34"/>
      <c r="F58" s="1"/>
      <c r="G58" s="74"/>
      <c r="H58" s="7"/>
      <c r="I58" s="58"/>
      <c r="J58" s="46">
        <f t="shared" si="4"/>
        <v>2000</v>
      </c>
      <c r="K58" s="50"/>
      <c r="L58" s="30"/>
      <c r="M58" s="30">
        <v>2000</v>
      </c>
      <c r="N58" s="30"/>
      <c r="O58" s="30"/>
      <c r="P58" s="30"/>
      <c r="Q58" s="30"/>
      <c r="R58" s="52"/>
    </row>
    <row r="59" spans="2:18" ht="34.5" customHeight="1">
      <c r="B59" s="99"/>
      <c r="C59" s="7">
        <f>+[1]Gastos!$D$319</f>
        <v>2363306</v>
      </c>
      <c r="D59" s="34" t="str">
        <f>+[1]Gastos!$E$319</f>
        <v>Construcción, Paraderos Interveredales</v>
      </c>
      <c r="E59" s="34"/>
      <c r="F59" s="1"/>
      <c r="G59" s="74"/>
      <c r="H59" s="7"/>
      <c r="I59" s="58"/>
      <c r="J59" s="46">
        <f t="shared" si="4"/>
        <v>2000</v>
      </c>
      <c r="K59" s="50"/>
      <c r="L59" s="30"/>
      <c r="M59" s="30">
        <v>2000</v>
      </c>
      <c r="N59" s="30"/>
      <c r="O59" s="30"/>
      <c r="P59" s="30"/>
      <c r="Q59" s="30"/>
      <c r="R59" s="52"/>
    </row>
    <row r="60" spans="2:18" ht="61.5" customHeight="1">
      <c r="B60" s="99"/>
      <c r="C60" s="7">
        <f>+[1]Gastos!$D$320</f>
        <v>2363307</v>
      </c>
      <c r="D60" s="34" t="str">
        <f>+[1]Gastos!$E$320</f>
        <v>Adquisicion e Instalacion tecnologica WIMAX (Internet Inalambrico) para todos</v>
      </c>
      <c r="E60" s="34"/>
      <c r="F60" s="1"/>
      <c r="G60" s="74"/>
      <c r="H60" s="7"/>
      <c r="I60" s="58"/>
      <c r="J60" s="46">
        <f t="shared" si="4"/>
        <v>6000</v>
      </c>
      <c r="K60" s="50"/>
      <c r="L60" s="30"/>
      <c r="M60" s="30">
        <v>6000</v>
      </c>
      <c r="N60" s="30"/>
      <c r="O60" s="30"/>
      <c r="P60" s="30"/>
      <c r="Q60" s="30"/>
      <c r="R60" s="52"/>
    </row>
    <row r="61" spans="2:18" ht="87" customHeight="1">
      <c r="B61" s="98" t="str">
        <f>+[1]Gastos!$E$325</f>
        <v>ATENCION A GRUPOS VULNERABLES</v>
      </c>
      <c r="C61" s="33">
        <f>+[1]Gastos!$D$326</f>
        <v>2363501</v>
      </c>
      <c r="D61" s="34" t="str">
        <f>+[1]Gastos!$E$326</f>
        <v>Unidos por el futuro de los niños Arbelaences</v>
      </c>
      <c r="E61" s="34"/>
      <c r="F61" s="82"/>
      <c r="G61" s="73" t="s">
        <v>71</v>
      </c>
      <c r="H61" s="33"/>
      <c r="I61" s="62"/>
      <c r="J61" s="45">
        <f t="shared" ref="J61:J73" si="5">+SUM(K61:Q61)</f>
        <v>7000</v>
      </c>
      <c r="K61" s="49"/>
      <c r="L61" s="31"/>
      <c r="M61" s="31">
        <v>7000</v>
      </c>
      <c r="N61" s="31"/>
      <c r="O61" s="31"/>
      <c r="P61" s="31"/>
      <c r="Q61" s="31"/>
      <c r="R61" s="63"/>
    </row>
    <row r="62" spans="2:18" ht="62.25" customHeight="1">
      <c r="B62" s="99"/>
      <c r="C62" s="7">
        <f>+[1]Gastos!$D$327</f>
        <v>2363502</v>
      </c>
      <c r="D62" s="34" t="str">
        <f>+[1]Gastos!$E$327</f>
        <v>Atención integral al anciano vulnerable</v>
      </c>
      <c r="E62" s="34"/>
      <c r="F62" s="1"/>
      <c r="G62" s="74" t="s">
        <v>72</v>
      </c>
      <c r="H62" s="7"/>
      <c r="I62" s="58"/>
      <c r="J62" s="46">
        <f t="shared" si="5"/>
        <v>2000</v>
      </c>
      <c r="K62" s="50"/>
      <c r="L62" s="30"/>
      <c r="M62" s="30">
        <v>2000</v>
      </c>
      <c r="N62" s="30"/>
      <c r="O62" s="30"/>
      <c r="P62" s="30"/>
      <c r="Q62" s="30"/>
      <c r="R62" s="52"/>
    </row>
    <row r="63" spans="2:18" ht="69" customHeight="1">
      <c r="B63" s="99"/>
      <c r="C63" s="7">
        <f>+[1]Gastos!$D$328</f>
        <v>2363503</v>
      </c>
      <c r="D63" s="34" t="str">
        <f>+[1]Gastos!$E$328</f>
        <v>Atención integral a la mujer arbelaence</v>
      </c>
      <c r="E63" s="34"/>
      <c r="F63" s="1"/>
      <c r="G63" s="74" t="s">
        <v>73</v>
      </c>
      <c r="H63" s="7"/>
      <c r="I63" s="58"/>
      <c r="J63" s="46">
        <f t="shared" si="5"/>
        <v>4000</v>
      </c>
      <c r="K63" s="50"/>
      <c r="L63" s="30"/>
      <c r="M63" s="30">
        <v>4000</v>
      </c>
      <c r="N63" s="30"/>
      <c r="O63" s="30"/>
      <c r="P63" s="30"/>
      <c r="Q63" s="30"/>
      <c r="R63" s="52"/>
    </row>
    <row r="64" spans="2:18" ht="34.5" customHeight="1">
      <c r="B64" s="99"/>
      <c r="C64" s="7">
        <f>+[1]Gastos!$D$329</f>
        <v>2363504</v>
      </c>
      <c r="D64" s="34" t="str">
        <f>+[1]Gastos!$E$329</f>
        <v>Programas de atención para la población desplazada</v>
      </c>
      <c r="E64" s="34"/>
      <c r="F64" s="1"/>
      <c r="G64" s="74"/>
      <c r="H64" s="7"/>
      <c r="I64" s="58"/>
      <c r="J64" s="46">
        <f t="shared" si="5"/>
        <v>5000</v>
      </c>
      <c r="K64" s="50"/>
      <c r="L64" s="30"/>
      <c r="M64" s="30">
        <v>5000</v>
      </c>
      <c r="N64" s="30"/>
      <c r="O64" s="30"/>
      <c r="P64" s="30"/>
      <c r="Q64" s="30"/>
      <c r="R64" s="52"/>
    </row>
    <row r="65" spans="2:18" ht="35.25" customHeight="1">
      <c r="B65" s="99"/>
      <c r="C65" s="7">
        <f>+[1]Gastos!$D$330</f>
        <v>2363505</v>
      </c>
      <c r="D65" s="34" t="str">
        <f>+[1]Gastos!$E$330</f>
        <v>Acciones positivas para los discapacitados</v>
      </c>
      <c r="E65" s="34"/>
      <c r="F65" s="1"/>
      <c r="G65" s="74"/>
      <c r="H65" s="7"/>
      <c r="I65" s="58"/>
      <c r="J65" s="46">
        <f t="shared" si="5"/>
        <v>22000</v>
      </c>
      <c r="K65" s="50"/>
      <c r="L65" s="30"/>
      <c r="M65" s="30">
        <v>22000</v>
      </c>
      <c r="N65" s="30"/>
      <c r="O65" s="30"/>
      <c r="P65" s="30"/>
      <c r="Q65" s="30"/>
      <c r="R65" s="52"/>
    </row>
    <row r="66" spans="2:18" ht="31.5" customHeight="1">
      <c r="B66" s="99"/>
      <c r="C66" s="7">
        <f>+[1]Gastos!$D$331</f>
        <v>2363506</v>
      </c>
      <c r="D66" s="34" t="str">
        <f>+[1]Gastos!$E$331</f>
        <v>Identidad y opcion social juvenil</v>
      </c>
      <c r="E66" s="34"/>
      <c r="F66" s="1"/>
      <c r="G66" s="74"/>
      <c r="H66" s="7"/>
      <c r="I66" s="58"/>
      <c r="J66" s="46">
        <f t="shared" si="5"/>
        <v>1500</v>
      </c>
      <c r="K66" s="50"/>
      <c r="L66" s="30"/>
      <c r="M66" s="30">
        <v>1500</v>
      </c>
      <c r="N66" s="30"/>
      <c r="O66" s="30"/>
      <c r="P66" s="30"/>
      <c r="Q66" s="30"/>
      <c r="R66" s="52"/>
    </row>
    <row r="67" spans="2:18" ht="42.75" customHeight="1">
      <c r="B67" s="99"/>
      <c r="C67" s="7">
        <f>+[1]Gastos!$D$332</f>
        <v>2363507</v>
      </c>
      <c r="D67" s="34" t="str">
        <f>+[1]Gastos!$E$332</f>
        <v>Desarrollo y habilidades productivas juveniles</v>
      </c>
      <c r="E67" s="34"/>
      <c r="F67" s="1"/>
      <c r="G67" s="74"/>
      <c r="H67" s="7"/>
      <c r="I67" s="58"/>
      <c r="J67" s="46">
        <f t="shared" si="5"/>
        <v>1500</v>
      </c>
      <c r="K67" s="50"/>
      <c r="L67" s="30"/>
      <c r="M67" s="30">
        <v>1500</v>
      </c>
      <c r="N67" s="30"/>
      <c r="O67" s="30"/>
      <c r="P67" s="30"/>
      <c r="Q67" s="30"/>
      <c r="R67" s="52"/>
    </row>
    <row r="68" spans="2:18" ht="31.5" customHeight="1">
      <c r="B68" s="99"/>
      <c r="C68" s="7">
        <f>+[1]Gastos!$D$333</f>
        <v>2363508</v>
      </c>
      <c r="D68" s="34" t="str">
        <f>+[1]Gastos!$E$333</f>
        <v>Inhumacion de cadaveres</v>
      </c>
      <c r="E68" s="34"/>
      <c r="F68" s="1"/>
      <c r="G68" s="74"/>
      <c r="H68" s="7"/>
      <c r="I68" s="58"/>
      <c r="J68" s="46">
        <f t="shared" si="5"/>
        <v>100</v>
      </c>
      <c r="K68" s="50"/>
      <c r="L68" s="30"/>
      <c r="M68" s="30">
        <v>100</v>
      </c>
      <c r="N68" s="30"/>
      <c r="O68" s="30"/>
      <c r="P68" s="30"/>
      <c r="Q68" s="30"/>
      <c r="R68" s="52"/>
    </row>
    <row r="69" spans="2:18" ht="31.5" customHeight="1">
      <c r="B69" s="99"/>
      <c r="C69" s="7">
        <f>+[1]Gastos!$D$334</f>
        <v>2363509</v>
      </c>
      <c r="D69" s="34" t="str">
        <f>+[1]Gastos!$E$334</f>
        <v>Medicina legal y necropcias</v>
      </c>
      <c r="E69" s="34"/>
      <c r="F69" s="1"/>
      <c r="G69" s="74"/>
      <c r="H69" s="7"/>
      <c r="I69" s="58"/>
      <c r="J69" s="46">
        <f t="shared" si="5"/>
        <v>100</v>
      </c>
      <c r="K69" s="50"/>
      <c r="L69" s="30"/>
      <c r="M69" s="30">
        <v>100</v>
      </c>
      <c r="N69" s="30"/>
      <c r="O69" s="30"/>
      <c r="P69" s="30"/>
      <c r="Q69" s="30"/>
      <c r="R69" s="52"/>
    </row>
    <row r="70" spans="2:18" ht="31.5" customHeight="1">
      <c r="B70" s="99"/>
      <c r="C70" s="7">
        <f>+[1]Gastos!$D$335</f>
        <v>2363510</v>
      </c>
      <c r="D70" s="34" t="str">
        <f>+[1]Gastos!$E$335</f>
        <v>Conducción locos y dementes</v>
      </c>
      <c r="E70" s="34"/>
      <c r="F70" s="1"/>
      <c r="G70" s="74"/>
      <c r="H70" s="7"/>
      <c r="I70" s="58"/>
      <c r="J70" s="46">
        <f t="shared" si="5"/>
        <v>100</v>
      </c>
      <c r="K70" s="50"/>
      <c r="L70" s="30"/>
      <c r="M70" s="30">
        <v>100</v>
      </c>
      <c r="N70" s="30"/>
      <c r="O70" s="30"/>
      <c r="P70" s="30"/>
      <c r="Q70" s="30"/>
      <c r="R70" s="52"/>
    </row>
    <row r="71" spans="2:18">
      <c r="B71" s="99"/>
      <c r="C71" s="7">
        <f>+[1]Gastos!$D$336</f>
        <v>2363511</v>
      </c>
      <c r="D71" s="34" t="str">
        <f>+[1]Gastos!$E$336</f>
        <v>Auxilios funerarios</v>
      </c>
      <c r="E71" s="34"/>
      <c r="F71" s="1"/>
      <c r="G71" s="74"/>
      <c r="H71" s="7"/>
      <c r="I71" s="58"/>
      <c r="J71" s="46">
        <f t="shared" si="5"/>
        <v>2000</v>
      </c>
      <c r="K71" s="50"/>
      <c r="L71" s="30"/>
      <c r="M71" s="30">
        <v>2000</v>
      </c>
      <c r="N71" s="30"/>
      <c r="O71" s="30"/>
      <c r="P71" s="30"/>
      <c r="Q71" s="30"/>
      <c r="R71" s="52"/>
    </row>
    <row r="72" spans="2:18" ht="44.25" customHeight="1">
      <c r="B72" s="99"/>
      <c r="C72" s="7">
        <f>+[1]Gastos!$D$337</f>
        <v>2363512</v>
      </c>
      <c r="D72" s="34" t="str">
        <f>+[1]Gastos!$E$337</f>
        <v>Becas apoyo Promotoras Poblacion rural Dispersa</v>
      </c>
      <c r="E72" s="34"/>
      <c r="F72" s="1"/>
      <c r="G72" s="74"/>
      <c r="H72" s="7"/>
      <c r="I72" s="58"/>
      <c r="J72" s="46">
        <f t="shared" si="5"/>
        <v>6000</v>
      </c>
      <c r="K72" s="50"/>
      <c r="L72" s="30"/>
      <c r="M72" s="30">
        <v>6000</v>
      </c>
      <c r="N72" s="30"/>
      <c r="O72" s="30"/>
      <c r="P72" s="30"/>
      <c r="Q72" s="30"/>
      <c r="R72" s="52"/>
    </row>
    <row r="73" spans="2:18" ht="35.25" customHeight="1">
      <c r="B73" s="99"/>
      <c r="C73" s="7">
        <f>+[1]Gastos!$D$338</f>
        <v>2363513</v>
      </c>
      <c r="D73" s="34" t="str">
        <f>+[1]Gastos!$E$338</f>
        <v>Becas apoyo Promotoras Educadoras Familiares</v>
      </c>
      <c r="E73" s="34"/>
      <c r="F73" s="1"/>
      <c r="G73" s="74"/>
      <c r="H73" s="7"/>
      <c r="I73" s="58"/>
      <c r="J73" s="46">
        <f t="shared" si="5"/>
        <v>8500</v>
      </c>
      <c r="K73" s="50"/>
      <c r="L73" s="30"/>
      <c r="M73" s="30">
        <v>8500</v>
      </c>
      <c r="N73" s="30"/>
      <c r="O73" s="30"/>
      <c r="P73" s="30"/>
      <c r="Q73" s="30"/>
      <c r="R73" s="52"/>
    </row>
    <row r="74" spans="2:18" ht="29.25" customHeight="1">
      <c r="B74" s="98" t="s">
        <v>75</v>
      </c>
      <c r="C74" s="33">
        <f>+[1]Gastos!$D$288</f>
        <v>2357101</v>
      </c>
      <c r="D74" s="34" t="str">
        <f>+[1]Gastos!$E$288</f>
        <v>Régimen subsidiado continuidad</v>
      </c>
      <c r="E74" s="34"/>
      <c r="F74" s="82"/>
      <c r="G74" s="73"/>
      <c r="H74" s="33"/>
      <c r="I74" s="62"/>
      <c r="J74" s="45">
        <f t="shared" ref="J74:J75" si="6">+SUM(K74:Q74)</f>
        <v>699749</v>
      </c>
      <c r="K74" s="49"/>
      <c r="L74" s="31"/>
      <c r="M74" s="31"/>
      <c r="N74" s="31">
        <v>699749</v>
      </c>
      <c r="O74" s="31"/>
      <c r="P74" s="31"/>
      <c r="Q74" s="31"/>
      <c r="R74" s="63"/>
    </row>
    <row r="75" spans="2:18" ht="25.5" customHeight="1">
      <c r="B75" s="99"/>
      <c r="C75" s="7">
        <f>+[1]Gastos!$D$289</f>
        <v>2357102</v>
      </c>
      <c r="D75" s="34" t="str">
        <f>+[1]Gastos!$E$289</f>
        <v>Régimen subsidiado ampliación</v>
      </c>
      <c r="E75" s="34"/>
      <c r="F75" s="1"/>
      <c r="G75" s="74"/>
      <c r="H75" s="7"/>
      <c r="I75" s="58"/>
      <c r="J75" s="46">
        <f t="shared" si="6"/>
        <v>0</v>
      </c>
      <c r="K75" s="50"/>
      <c r="L75" s="30"/>
      <c r="M75" s="30"/>
      <c r="N75" s="30"/>
      <c r="O75" s="30"/>
      <c r="P75" s="30"/>
      <c r="Q75" s="30"/>
      <c r="R75" s="52"/>
    </row>
    <row r="76" spans="2:18" ht="99.75" customHeight="1" thickBot="1">
      <c r="B76" s="100"/>
      <c r="C76" s="75">
        <f>+[1]Gastos!$D$290</f>
        <v>2357103</v>
      </c>
      <c r="D76" s="76" t="str">
        <f>+[1]Gastos!$E$290</f>
        <v>Salud pública</v>
      </c>
      <c r="E76" s="76"/>
      <c r="F76" s="77"/>
      <c r="G76" s="86" t="s">
        <v>77</v>
      </c>
      <c r="H76" s="75">
        <v>80</v>
      </c>
      <c r="I76" s="78">
        <v>100</v>
      </c>
      <c r="J76" s="54">
        <f t="shared" ref="J76" si="7">+SUM(K76:Q76)</f>
        <v>104496</v>
      </c>
      <c r="K76" s="79"/>
      <c r="L76" s="80"/>
      <c r="M76" s="80"/>
      <c r="N76" s="80">
        <v>104496</v>
      </c>
      <c r="O76" s="80"/>
      <c r="P76" s="80"/>
      <c r="Q76" s="80"/>
      <c r="R76" s="81"/>
    </row>
    <row r="77" spans="2:18" ht="15.75" thickBot="1">
      <c r="B77" s="89" t="s">
        <v>76</v>
      </c>
      <c r="C77" s="90"/>
      <c r="D77" s="91"/>
      <c r="E77" s="91"/>
      <c r="F77" s="91"/>
      <c r="G77" s="91"/>
      <c r="H77" s="91"/>
      <c r="I77" s="91"/>
      <c r="J77" s="92">
        <f>SUM(J7:J76)</f>
        <v>10396854</v>
      </c>
      <c r="K77" s="92">
        <f>+SUM(K7:K76)</f>
        <v>0</v>
      </c>
      <c r="L77" s="92">
        <f>+SUM(L7:L66)</f>
        <v>30000</v>
      </c>
      <c r="M77" s="92">
        <f t="shared" ref="M77:Q77" si="8">+SUM(M7:M66)</f>
        <v>156900</v>
      </c>
      <c r="N77" s="92">
        <f t="shared" si="8"/>
        <v>844409</v>
      </c>
      <c r="O77" s="92">
        <f t="shared" si="8"/>
        <v>0</v>
      </c>
      <c r="P77" s="92">
        <f t="shared" si="8"/>
        <v>0</v>
      </c>
      <c r="Q77" s="92">
        <f t="shared" si="8"/>
        <v>8550000</v>
      </c>
      <c r="R77" s="93"/>
    </row>
    <row r="111" spans="14:14">
      <c r="N111" s="87"/>
    </row>
  </sheetData>
  <mergeCells count="34">
    <mergeCell ref="B45:B53"/>
    <mergeCell ref="B54:B60"/>
    <mergeCell ref="B33:B41"/>
    <mergeCell ref="G33:G41"/>
    <mergeCell ref="B24:B27"/>
    <mergeCell ref="D24:D27"/>
    <mergeCell ref="G24:G27"/>
    <mergeCell ref="D30:D32"/>
    <mergeCell ref="D28:D29"/>
    <mergeCell ref="B17:B23"/>
    <mergeCell ref="D18:D19"/>
    <mergeCell ref="D21:D23"/>
    <mergeCell ref="R4:R6"/>
    <mergeCell ref="B9:B16"/>
    <mergeCell ref="D10:D11"/>
    <mergeCell ref="G10:G14"/>
    <mergeCell ref="B7:B8"/>
    <mergeCell ref="G7:G8"/>
    <mergeCell ref="B61:B73"/>
    <mergeCell ref="B74:B76"/>
    <mergeCell ref="B2:R2"/>
    <mergeCell ref="B28:B32"/>
    <mergeCell ref="B42:B44"/>
    <mergeCell ref="J3:R3"/>
    <mergeCell ref="B3:I3"/>
    <mergeCell ref="B4:I4"/>
    <mergeCell ref="K4:Q4"/>
    <mergeCell ref="C5:F5"/>
    <mergeCell ref="G5:G6"/>
    <mergeCell ref="B5:B6"/>
    <mergeCell ref="H5:I5"/>
    <mergeCell ref="J4:J6"/>
    <mergeCell ref="K5:L5"/>
    <mergeCell ref="M5:Q5"/>
  </mergeCells>
  <pageMargins left="0.70866141732283472" right="0.59055118110236227" top="0.74803149606299213" bottom="0.74803149606299213" header="0.31496062992125984" footer="0.31496062992125984"/>
  <pageSetup paperSize="5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4"/>
  <sheetViews>
    <sheetView workbookViewId="0">
      <pane xSplit="8" ySplit="7" topLeftCell="M13" activePane="bottomRight" state="frozen"/>
      <selection pane="topRight" activeCell="I1" sqref="I1"/>
      <selection pane="bottomLeft" activeCell="A8" sqref="A8"/>
      <selection pane="bottomRight" activeCell="N13" sqref="N13"/>
    </sheetView>
  </sheetViews>
  <sheetFormatPr baseColWidth="10" defaultRowHeight="15"/>
  <cols>
    <col min="1" max="1" width="3.42578125" customWidth="1"/>
    <col min="4" max="4" width="28.5703125" customWidth="1"/>
    <col min="5" max="5" width="20.28515625" customWidth="1"/>
    <col min="6" max="6" width="23.85546875" customWidth="1"/>
    <col min="7" max="7" width="32.42578125" customWidth="1"/>
    <col min="10" max="10" width="16.42578125" customWidth="1"/>
  </cols>
  <sheetData>
    <row r="2" spans="2:18" ht="15.75" thickBot="1">
      <c r="J2" s="9"/>
    </row>
    <row r="3" spans="2:18" ht="15.75" thickBot="1">
      <c r="B3" s="164" t="s">
        <v>32</v>
      </c>
      <c r="C3" s="165"/>
      <c r="D3" s="165"/>
      <c r="E3" s="165"/>
      <c r="F3" s="165"/>
      <c r="G3" s="165"/>
      <c r="H3" s="165"/>
      <c r="I3" s="166"/>
      <c r="J3" s="167"/>
      <c r="K3" s="168"/>
      <c r="L3" s="168"/>
      <c r="M3" s="168"/>
      <c r="N3" s="168"/>
      <c r="O3" s="168"/>
      <c r="P3" s="168"/>
      <c r="Q3" s="168"/>
      <c r="R3" s="169"/>
    </row>
    <row r="4" spans="2:18" ht="15.75" thickBot="1">
      <c r="B4" s="170" t="s">
        <v>0</v>
      </c>
      <c r="C4" s="171"/>
      <c r="D4" s="171"/>
      <c r="E4" s="171"/>
      <c r="F4" s="171"/>
      <c r="G4" s="171"/>
      <c r="H4" s="171"/>
      <c r="I4" s="172"/>
      <c r="J4" s="173" t="s">
        <v>33</v>
      </c>
      <c r="K4" s="176" t="s">
        <v>1</v>
      </c>
      <c r="L4" s="177"/>
      <c r="M4" s="177"/>
      <c r="N4" s="177"/>
      <c r="O4" s="177"/>
      <c r="P4" s="177"/>
      <c r="Q4" s="178"/>
      <c r="R4" s="141" t="s">
        <v>2</v>
      </c>
    </row>
    <row r="5" spans="2:18" ht="15.75" thickBot="1">
      <c r="B5" s="179" t="s">
        <v>3</v>
      </c>
      <c r="C5" s="181" t="s">
        <v>4</v>
      </c>
      <c r="D5" s="182"/>
      <c r="E5" s="182"/>
      <c r="F5" s="183"/>
      <c r="G5" s="184" t="s">
        <v>9</v>
      </c>
      <c r="H5" s="161" t="s">
        <v>10</v>
      </c>
      <c r="I5" s="132"/>
      <c r="J5" s="174"/>
      <c r="K5" s="161" t="s">
        <v>13</v>
      </c>
      <c r="L5" s="132"/>
      <c r="M5" s="131"/>
      <c r="N5" s="131"/>
      <c r="O5" s="131"/>
      <c r="P5" s="131"/>
      <c r="Q5" s="132"/>
      <c r="R5" s="141"/>
    </row>
    <row r="6" spans="2:18" ht="57" thickBot="1">
      <c r="B6" s="180"/>
      <c r="C6" s="10" t="s">
        <v>5</v>
      </c>
      <c r="D6" s="11" t="s">
        <v>6</v>
      </c>
      <c r="E6" s="11" t="s">
        <v>7</v>
      </c>
      <c r="F6" s="12" t="s">
        <v>8</v>
      </c>
      <c r="G6" s="185"/>
      <c r="H6" s="13" t="s">
        <v>11</v>
      </c>
      <c r="I6" s="14" t="s">
        <v>12</v>
      </c>
      <c r="J6" s="175"/>
      <c r="K6" s="15" t="s">
        <v>14</v>
      </c>
      <c r="L6" s="16" t="s">
        <v>15</v>
      </c>
      <c r="M6" s="17" t="s">
        <v>16</v>
      </c>
      <c r="N6" s="17" t="s">
        <v>17</v>
      </c>
      <c r="O6" s="18" t="s">
        <v>20</v>
      </c>
      <c r="P6" s="18" t="s">
        <v>19</v>
      </c>
      <c r="Q6" s="19" t="s">
        <v>18</v>
      </c>
      <c r="R6" s="141"/>
    </row>
    <row r="7" spans="2:18" ht="135">
      <c r="B7" s="162"/>
      <c r="C7" s="1"/>
      <c r="D7" s="68" t="s">
        <v>34</v>
      </c>
      <c r="E7" s="20" t="s">
        <v>35</v>
      </c>
      <c r="F7" s="20" t="s">
        <v>35</v>
      </c>
      <c r="G7" s="21" t="s">
        <v>36</v>
      </c>
      <c r="H7" s="1">
        <v>0</v>
      </c>
      <c r="I7" s="2">
        <v>100</v>
      </c>
      <c r="J7" s="22">
        <v>8000000</v>
      </c>
      <c r="K7" s="1"/>
      <c r="L7" s="1"/>
      <c r="M7" s="1"/>
      <c r="N7" s="1"/>
      <c r="O7" s="1"/>
      <c r="P7" s="1"/>
      <c r="Q7" s="1" t="s">
        <v>37</v>
      </c>
      <c r="R7" s="23" t="s">
        <v>38</v>
      </c>
    </row>
    <row r="8" spans="2:18" ht="120">
      <c r="B8" s="162"/>
      <c r="C8" s="1"/>
      <c r="D8" s="68" t="s">
        <v>34</v>
      </c>
      <c r="E8" s="20" t="s">
        <v>39</v>
      </c>
      <c r="F8" s="20" t="s">
        <v>40</v>
      </c>
      <c r="G8" s="21" t="s">
        <v>41</v>
      </c>
      <c r="H8" s="1">
        <v>75</v>
      </c>
      <c r="I8" s="2">
        <v>90</v>
      </c>
      <c r="J8" s="22">
        <v>100000</v>
      </c>
      <c r="K8" s="1"/>
      <c r="L8" s="1"/>
      <c r="M8" s="1"/>
      <c r="N8" s="1" t="s">
        <v>37</v>
      </c>
      <c r="O8" s="1"/>
      <c r="P8" s="1"/>
      <c r="Q8" s="1"/>
      <c r="R8" s="23" t="s">
        <v>38</v>
      </c>
    </row>
    <row r="9" spans="2:18" ht="105">
      <c r="B9" s="162"/>
      <c r="C9" s="1"/>
      <c r="D9" s="68" t="s">
        <v>34</v>
      </c>
      <c r="E9" s="69" t="s">
        <v>42</v>
      </c>
      <c r="F9" s="20" t="s">
        <v>43</v>
      </c>
      <c r="G9" s="21" t="s">
        <v>44</v>
      </c>
      <c r="H9" s="1">
        <v>0</v>
      </c>
      <c r="I9" s="2">
        <v>100</v>
      </c>
      <c r="J9" s="22">
        <v>550000</v>
      </c>
      <c r="K9" s="1"/>
      <c r="L9" s="1"/>
      <c r="M9" s="1"/>
      <c r="N9" s="1"/>
      <c r="O9" s="1"/>
      <c r="P9" s="1"/>
      <c r="Q9" s="1" t="s">
        <v>37</v>
      </c>
      <c r="R9" s="23" t="s">
        <v>38</v>
      </c>
    </row>
    <row r="10" spans="2:18" ht="105">
      <c r="B10" s="162"/>
      <c r="C10" s="1"/>
      <c r="D10" s="68" t="s">
        <v>34</v>
      </c>
      <c r="E10" s="69" t="s">
        <v>45</v>
      </c>
      <c r="F10" s="68" t="s">
        <v>46</v>
      </c>
      <c r="G10" s="70" t="s">
        <v>47</v>
      </c>
      <c r="H10" s="1">
        <v>0</v>
      </c>
      <c r="I10" s="2">
        <v>100</v>
      </c>
      <c r="J10" s="22">
        <v>30000</v>
      </c>
      <c r="K10" s="1"/>
      <c r="L10" s="1" t="s">
        <v>37</v>
      </c>
      <c r="M10" s="1"/>
      <c r="N10" s="1"/>
      <c r="O10" s="1"/>
      <c r="P10" s="1"/>
      <c r="Q10" s="1"/>
      <c r="R10" s="23" t="s">
        <v>38</v>
      </c>
    </row>
    <row r="11" spans="2:18" ht="105">
      <c r="B11" s="162"/>
      <c r="C11" s="1"/>
      <c r="D11" s="68" t="s">
        <v>48</v>
      </c>
      <c r="E11" s="68" t="s">
        <v>49</v>
      </c>
      <c r="F11" s="68" t="s">
        <v>50</v>
      </c>
      <c r="G11" s="70" t="s">
        <v>51</v>
      </c>
      <c r="H11" s="1">
        <v>0</v>
      </c>
      <c r="I11" s="2">
        <v>100</v>
      </c>
      <c r="J11" s="22">
        <v>40000</v>
      </c>
      <c r="K11" s="1"/>
      <c r="L11" s="1"/>
      <c r="M11" s="1"/>
      <c r="N11" s="1" t="s">
        <v>37</v>
      </c>
      <c r="O11" s="1"/>
      <c r="P11" s="1"/>
      <c r="Q11" s="1"/>
      <c r="R11" s="23" t="s">
        <v>38</v>
      </c>
    </row>
    <row r="12" spans="2:18" ht="105">
      <c r="B12" s="162"/>
      <c r="C12" s="1"/>
      <c r="D12" s="68" t="s">
        <v>48</v>
      </c>
      <c r="E12" s="20" t="s">
        <v>49</v>
      </c>
      <c r="F12" s="20" t="s">
        <v>52</v>
      </c>
      <c r="G12" s="21" t="s">
        <v>53</v>
      </c>
      <c r="H12" s="1">
        <v>0</v>
      </c>
      <c r="I12" s="2">
        <v>100</v>
      </c>
      <c r="J12" s="22">
        <v>35000</v>
      </c>
      <c r="K12" s="1"/>
      <c r="L12" s="1"/>
      <c r="M12" s="1"/>
      <c r="N12" s="1" t="s">
        <v>37</v>
      </c>
      <c r="O12" s="1"/>
      <c r="P12" s="1"/>
      <c r="Q12" s="1"/>
      <c r="R12" s="23" t="s">
        <v>38</v>
      </c>
    </row>
    <row r="13" spans="2:18" ht="105">
      <c r="B13" s="162"/>
      <c r="C13" s="1"/>
      <c r="D13" s="20" t="s">
        <v>48</v>
      </c>
      <c r="E13" s="20" t="s">
        <v>49</v>
      </c>
      <c r="F13" s="20" t="s">
        <v>54</v>
      </c>
      <c r="G13" s="21" t="s">
        <v>55</v>
      </c>
      <c r="H13" s="1">
        <v>0</v>
      </c>
      <c r="I13" s="2">
        <v>100</v>
      </c>
      <c r="J13" s="22">
        <v>15000</v>
      </c>
      <c r="K13" s="1"/>
      <c r="L13" s="1"/>
      <c r="M13" s="1"/>
      <c r="N13" s="1" t="s">
        <v>37</v>
      </c>
      <c r="O13" s="1"/>
      <c r="P13" s="1"/>
      <c r="Q13" s="1"/>
      <c r="R13" s="23" t="s">
        <v>38</v>
      </c>
    </row>
    <row r="14" spans="2:18" ht="105.75" thickBot="1">
      <c r="B14" s="163"/>
      <c r="C14" s="24"/>
      <c r="D14" s="25" t="s">
        <v>48</v>
      </c>
      <c r="E14" s="25" t="s">
        <v>56</v>
      </c>
      <c r="F14" s="25" t="s">
        <v>57</v>
      </c>
      <c r="G14" s="26" t="s">
        <v>58</v>
      </c>
      <c r="H14" s="24">
        <v>10</v>
      </c>
      <c r="I14" s="27">
        <v>90</v>
      </c>
      <c r="J14" s="28">
        <v>15000</v>
      </c>
      <c r="K14" s="24"/>
      <c r="L14" s="24"/>
      <c r="M14" s="24" t="s">
        <v>37</v>
      </c>
      <c r="N14" s="24"/>
      <c r="O14" s="24"/>
      <c r="P14" s="24"/>
      <c r="Q14" s="24"/>
      <c r="R14" s="29" t="s">
        <v>38</v>
      </c>
    </row>
  </sheetData>
  <mergeCells count="13">
    <mergeCell ref="K5:L5"/>
    <mergeCell ref="M5:Q5"/>
    <mergeCell ref="B7:B14"/>
    <mergeCell ref="B3:I3"/>
    <mergeCell ref="J3:R3"/>
    <mergeCell ref="B4:I4"/>
    <mergeCell ref="J4:J6"/>
    <mergeCell ref="K4:Q4"/>
    <mergeCell ref="R4:R6"/>
    <mergeCell ref="B5:B6"/>
    <mergeCell ref="C5:F5"/>
    <mergeCell ref="G5:G6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POAI-2008</vt:lpstr>
      <vt:lpstr>publicos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PC</cp:lastModifiedBy>
  <cp:lastPrinted>2007-11-26T20:21:36Z</cp:lastPrinted>
  <dcterms:created xsi:type="dcterms:W3CDTF">2007-11-21T16:13:25Z</dcterms:created>
  <dcterms:modified xsi:type="dcterms:W3CDTF">2008-03-14T19:20:29Z</dcterms:modified>
</cp:coreProperties>
</file>