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220" windowHeight="6180" firstSheet="1" activeTab="2"/>
  </bookViews>
  <sheets>
    <sheet name="Hoja1" sheetId="1" r:id="rId1"/>
    <sheet name="HOJA 2" sheetId="2" r:id="rId2"/>
    <sheet name="CORREGIDA CONCEJO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<sst xmlns="http://schemas.openxmlformats.org/spreadsheetml/2006/main" count="1949" uniqueCount="684">
  <si>
    <t>La prestación de los servicios públicos se vera mejorada en 5000 personas beneficiarias de dichos servicios</t>
  </si>
  <si>
    <t>Tramitar prestación eficiente de los servicios públicos de Energía eléctrica, teléfono y acueducto en un 50%.  Durante los cuatro años de administración.</t>
  </si>
  <si>
    <t>Se contara con nuevas construcciones para la prestación los servicios públicos</t>
  </si>
  <si>
    <t>Mejorar en un 15% las instalaciones publicas y utilizar adecuadamente las existentes, durante los cuatro años de administración.</t>
  </si>
  <si>
    <r>
      <t>Ø</t>
    </r>
    <r>
      <rPr>
        <sz val="7"/>
        <rFont val="Arial"/>
        <family val="2"/>
      </rPr>
      <t xml:space="preserve">  </t>
    </r>
    <r>
      <rPr>
        <sz val="8"/>
        <rFont val="Arial"/>
        <family val="2"/>
      </rPr>
      <t>Gestionar el Establecimiento de un plan de manejo integral de manejo de las zonas protectoras y productoras de de fuentes de agua.</t>
    </r>
  </si>
  <si>
    <r>
      <t>Ø</t>
    </r>
    <r>
      <rPr>
        <sz val="7"/>
        <rFont val="Arial"/>
        <family val="2"/>
      </rPr>
      <t xml:space="preserve">  </t>
    </r>
    <r>
      <rPr>
        <sz val="8"/>
        <rFont val="Arial"/>
        <family val="2"/>
      </rPr>
      <t>Manejo inadecuado del Cerro de Majuando, y Curiquingue productores de agua y refugio fáustico y florístico.</t>
    </r>
  </si>
  <si>
    <r>
      <t>Ø</t>
    </r>
    <r>
      <rPr>
        <sz val="7"/>
        <rFont val="Arial"/>
        <family val="2"/>
      </rPr>
      <t xml:space="preserve">  </t>
    </r>
    <r>
      <rPr>
        <sz val="8"/>
        <rFont val="Arial"/>
        <family val="2"/>
      </rPr>
      <t>Establecer programas de capacitación  u orientación  de la población en el manejo y conservación del  recurso suelo.</t>
    </r>
  </si>
  <si>
    <r>
      <t>Ø</t>
    </r>
    <r>
      <rPr>
        <sz val="7"/>
        <rFont val="Arial"/>
        <family val="2"/>
      </rPr>
      <t xml:space="preserve">  </t>
    </r>
    <r>
      <rPr>
        <sz val="8"/>
        <rFont val="Arial"/>
        <family val="2"/>
      </rPr>
      <t>Proliferación de zonas de riesgo por deslizamientos y hundimientos por acción natural y antrópica.</t>
    </r>
  </si>
  <si>
    <r>
      <t>Ø</t>
    </r>
    <r>
      <rPr>
        <sz val="7"/>
        <rFont val="Arial"/>
        <family val="2"/>
      </rPr>
      <t xml:space="preserve">  </t>
    </r>
    <r>
      <rPr>
        <sz val="8"/>
        <rFont val="Arial"/>
        <family val="2"/>
      </rPr>
      <t>Emprender acciones para la recuperación conservación de suelo y humedales existente en el municipio</t>
    </r>
  </si>
  <si>
    <r>
      <t>Ø</t>
    </r>
    <r>
      <rPr>
        <sz val="7"/>
        <rFont val="Arial"/>
        <family val="2"/>
      </rPr>
      <t xml:space="preserve">  </t>
    </r>
    <r>
      <rPr>
        <sz val="8"/>
        <rFont val="Arial"/>
        <family val="2"/>
      </rPr>
      <t>Pérdida de la calidad del suelo cultivable.</t>
    </r>
  </si>
  <si>
    <r>
      <t>Ø</t>
    </r>
    <r>
      <rPr>
        <sz val="7"/>
        <rFont val="Arial"/>
        <family val="2"/>
      </rPr>
      <t xml:space="preserve">  </t>
    </r>
    <r>
      <rPr>
        <sz val="8"/>
        <rFont val="Arial"/>
        <family val="2"/>
      </rPr>
      <t>Gestionar la instalación de letrinas y beneficiaderos ecológicos.</t>
    </r>
  </si>
  <si>
    <r>
      <t>Ø</t>
    </r>
    <r>
      <rPr>
        <sz val="7"/>
        <rFont val="Arial"/>
        <family val="2"/>
      </rPr>
      <t xml:space="preserve">  </t>
    </r>
    <r>
      <rPr>
        <sz val="8"/>
        <rFont val="Arial"/>
        <family val="2"/>
      </rPr>
      <t>Pérdida  progresiva del ecosistema de La Laguna (Taminanguito)</t>
    </r>
  </si>
  <si>
    <r>
      <t>Ø</t>
    </r>
    <r>
      <rPr>
        <sz val="7"/>
        <rFont val="Arial"/>
        <family val="2"/>
      </rPr>
      <t xml:space="preserve">  </t>
    </r>
    <r>
      <rPr>
        <sz val="8"/>
        <rFont val="Arial"/>
        <family val="2"/>
      </rPr>
      <t>Tramitar la remodelación de mataderos municipales con plantas de tratamiento de aguas servidas.</t>
    </r>
  </si>
  <si>
    <r>
      <t>Ø</t>
    </r>
    <r>
      <rPr>
        <sz val="7"/>
        <rFont val="Arial"/>
        <family val="2"/>
      </rPr>
      <t xml:space="preserve">  </t>
    </r>
    <r>
      <rPr>
        <sz val="8"/>
        <rFont val="Arial"/>
        <family val="2"/>
      </rPr>
      <t>Contaminación ambiental por excretas, residuos sólidos y líquidos (pulpas, químicos agrícolas y otros)</t>
    </r>
  </si>
  <si>
    <r>
      <t>Ø</t>
    </r>
    <r>
      <rPr>
        <sz val="7"/>
        <rFont val="Arial"/>
        <family val="2"/>
      </rPr>
      <t xml:space="preserve">        </t>
    </r>
    <r>
      <rPr>
        <sz val="8"/>
        <rFont val="Arial"/>
        <family val="2"/>
      </rPr>
      <t>Se contara con dos (2) planes de mitigación de impacto ambiental.</t>
    </r>
  </si>
  <si>
    <r>
      <t>Ø</t>
    </r>
    <r>
      <rPr>
        <sz val="7"/>
        <rFont val="Arial"/>
        <family val="2"/>
      </rPr>
      <t xml:space="preserve">  </t>
    </r>
    <r>
      <rPr>
        <sz val="8"/>
        <rFont val="Arial"/>
        <family val="2"/>
      </rPr>
      <t>Tramitar planes de mitigación de impacto ambiental en obras de infraestructura.</t>
    </r>
  </si>
  <si>
    <r>
      <t>Ø</t>
    </r>
    <r>
      <rPr>
        <sz val="7"/>
        <rFont val="Arial"/>
        <family val="2"/>
      </rPr>
      <t xml:space="preserve">  </t>
    </r>
    <r>
      <rPr>
        <sz val="8"/>
        <rFont val="Arial"/>
        <family val="2"/>
      </rPr>
      <t>Apertura de vías sin una adecuada mitigación de impacto ambiental.</t>
    </r>
  </si>
  <si>
    <r>
      <t>Ø</t>
    </r>
    <r>
      <rPr>
        <sz val="7"/>
        <rFont val="Arial"/>
        <family val="2"/>
      </rPr>
      <t xml:space="preserve">  </t>
    </r>
    <r>
      <rPr>
        <sz val="8"/>
        <rFont val="Arial"/>
        <family val="2"/>
      </rPr>
      <t xml:space="preserve">Gestionar la reubicación  de cementerios. </t>
    </r>
  </si>
  <si>
    <r>
      <t>Ø</t>
    </r>
    <r>
      <rPr>
        <sz val="7"/>
        <rFont val="Arial"/>
        <family val="2"/>
      </rPr>
      <t xml:space="preserve">  </t>
    </r>
    <r>
      <rPr>
        <sz val="8"/>
        <rFont val="Arial"/>
        <family val="2"/>
      </rPr>
      <t xml:space="preserve">Mala ubicación de los cementerios rurales. </t>
    </r>
  </si>
  <si>
    <r>
      <t>Ø</t>
    </r>
    <r>
      <rPr>
        <sz val="7"/>
        <rFont val="Arial"/>
        <family val="2"/>
      </rPr>
      <t xml:space="preserve">  </t>
    </r>
    <r>
      <rPr>
        <sz val="8"/>
        <rFont val="Arial"/>
        <family val="2"/>
      </rPr>
      <t>Implantar proyectos alternativos de restitución de cultivos ilícitos.</t>
    </r>
  </si>
  <si>
    <r>
      <t>Ø</t>
    </r>
    <r>
      <rPr>
        <sz val="7"/>
        <rFont val="Arial"/>
        <family val="2"/>
      </rPr>
      <t xml:space="preserve">  </t>
    </r>
    <r>
      <rPr>
        <sz val="8"/>
        <rFont val="Arial"/>
        <family val="2"/>
      </rPr>
      <t>Presencia de cultivos de uso ilícito</t>
    </r>
  </si>
  <si>
    <r>
      <t>Ø</t>
    </r>
    <r>
      <rPr>
        <sz val="7"/>
        <rFont val="Arial"/>
        <family val="2"/>
      </rPr>
      <t xml:space="preserve">        </t>
    </r>
    <r>
      <rPr>
        <sz val="8"/>
        <rFont val="Arial"/>
        <family val="2"/>
      </rPr>
      <t>Se instalara un plan de manejo y disposición de residuos de construcción.</t>
    </r>
  </si>
  <si>
    <r>
      <t>Ø</t>
    </r>
    <r>
      <rPr>
        <sz val="7"/>
        <rFont val="Arial"/>
        <family val="2"/>
      </rPr>
      <t xml:space="preserve">  </t>
    </r>
    <r>
      <rPr>
        <sz val="8"/>
        <rFont val="Arial"/>
        <family val="2"/>
      </rPr>
      <t>Establecer planes de manejo y disposición adecuado de residuos de construcción.</t>
    </r>
  </si>
  <si>
    <r>
      <t>Ø</t>
    </r>
    <r>
      <rPr>
        <sz val="7"/>
        <rFont val="Arial"/>
        <family val="2"/>
      </rPr>
      <t xml:space="preserve">  </t>
    </r>
    <r>
      <rPr>
        <sz val="8"/>
        <rFont val="Arial"/>
        <family val="2"/>
      </rPr>
      <t>Concertar la instalación de proyectos avícolas y porcicolas en el casco urbano.</t>
    </r>
  </si>
  <si>
    <r>
      <t>Ø</t>
    </r>
    <r>
      <rPr>
        <sz val="7"/>
        <rFont val="Arial"/>
        <family val="2"/>
      </rPr>
      <t xml:space="preserve">  </t>
    </r>
    <r>
      <rPr>
        <sz val="8"/>
        <rFont val="Arial"/>
        <family val="2"/>
      </rPr>
      <t>Inadecuada disposición final de chatarra  y desechos de construcción.</t>
    </r>
  </si>
  <si>
    <r>
      <t>Ø</t>
    </r>
    <r>
      <rPr>
        <sz val="7"/>
        <rFont val="Arial"/>
        <family val="2"/>
      </rPr>
      <t xml:space="preserve">  </t>
    </r>
    <r>
      <rPr>
        <sz val="8"/>
        <rFont val="Arial"/>
        <family val="2"/>
      </rPr>
      <t>Proliferación de criaderos de cerdos y pollos en viviendas.</t>
    </r>
  </si>
  <si>
    <t>ESTRATÉGICO</t>
  </si>
  <si>
    <t>Establecer un programa de mejoramiento de calles del casco urbano y corregimientos.</t>
  </si>
  <si>
    <t>Gestionar y Establecer el programa de mejoramiento de la red vial secundaria y  terciaria del municipio.</t>
  </si>
  <si>
    <t xml:space="preserve">Gestionar la terminación de las vías verdales que en la actualidad están en construcción. </t>
  </si>
  <si>
    <t xml:space="preserve">Gestionar la terminación de la via del corredor del rio Mayo, Olivos, Vegas, Charguayaco Remolino. </t>
  </si>
  <si>
    <t>Gestionar la instalación de red telefónica de compartel en veredas que carecen del servicio.</t>
  </si>
  <si>
    <t xml:space="preserve">Tramitar prestación eficiente de los servicios públicos de Energía eléctrica, teléfono y acueducto. </t>
  </si>
  <si>
    <t>Gestionar la terminación de las redes eléctricas de las veredas que carecen del servicio.</t>
  </si>
  <si>
    <t>Establecer programa de mantenimiento de los distritos de riego existentes.</t>
  </si>
  <si>
    <t>Carencia de una adecuada red vial que dinamice la comunicación con la región.</t>
  </si>
  <si>
    <t>Mal estado de la vía Pasofeo -Curiaco La Palma Majuando, Taminango – Charguayaco; Taminango – Limoncito, Taminango – Llano Verde; Pantano – Palobobo, Los Morados – La Concordia; Taminango – Pedregal.</t>
  </si>
  <si>
    <t>Sin terminar la vía El Jardín Manipía - La Palma, Manipía Alto y La Palma - El Tablón, El Tablón - Guambuyaco, Majuando – Chapungo y Turbambilla – Manipía, Llano Verde – Concordia; La Concordia – La Buitrera.</t>
  </si>
  <si>
    <t>Hace falta  la apertura de la vía Charguayaco – Remolino.y se debe recuperar la vía Corneta – Remolino</t>
  </si>
  <si>
    <t xml:space="preserve">No se cuenta con red telefónica para El Platanal, Guambuyaco, Manipía, y La Palma Pasofeo </t>
  </si>
  <si>
    <t>Promover y optimizar la prestación del servicio de salud de las comunidades urbanas y rurales.</t>
  </si>
  <si>
    <t>Deficiente capacitación al grupo médico y paramédico en la prestación del servicio de salud</t>
  </si>
  <si>
    <t xml:space="preserve"> Crear políticas recreativas y de promoción del deporte como Generadores de salud social</t>
  </si>
  <si>
    <t>El municipio carece de una planta de tratamiento de residuos solidos y se cuenta con un botadero sin tratamiento.</t>
  </si>
  <si>
    <t>Promoción de una cultura ambiental respetuosa del entorno en las comunidades rurales y urbanas, en asocio con el sector educativo del municipio.</t>
  </si>
  <si>
    <t>Mejorar y mantener la infraestructura y equipamientos, convirtiéndolos en espacios eficientes para el desarrollo de las relaciones socioeconómicas  y culturales de nuestra gente.</t>
  </si>
  <si>
    <t>deficiencia infraestructura en el manejo poscosecha de frutas y productos perecederos</t>
  </si>
  <si>
    <t>deficiente prestación de servicios de asistencia tecnica agropecuaria en el municipio.</t>
  </si>
  <si>
    <t>Las festividades de la región no son aprovechadas como generadoras de ingresos</t>
  </si>
  <si>
    <t>No existen emprendimientos de alternativas de producción con proyectos productivos sustentables.</t>
  </si>
  <si>
    <t>Deficientes  servicios de energía eléctrica, acueducto y comunicaciones.</t>
  </si>
  <si>
    <t>Subutulización de las instalaciones del  SENA.</t>
  </si>
  <si>
    <r>
      <t>No se ha terminado la electrificación  Pantano - Salado – Corneta y México, La Llana, Cabrera; Existen algunos postes y tendidos de líneas de alta tensión que aún están</t>
    </r>
    <r>
      <rPr>
        <sz val="12"/>
        <rFont val="Arial"/>
        <family val="2"/>
      </rPr>
      <t xml:space="preserve"> </t>
    </r>
    <r>
      <rPr>
        <sz val="8"/>
        <rFont val="Arial"/>
        <family val="2"/>
      </rPr>
      <t>incompletas.</t>
    </r>
  </si>
  <si>
    <t xml:space="preserve"> No se hace adecuado mantenimiento a distritos de riego (Palobobo - Charguayaco, Las Juntas) .</t>
  </si>
  <si>
    <r>
      <t>Establecer un programa de mantenimiento de distritos de riego</t>
    </r>
    <r>
      <rPr>
        <b/>
        <sz val="8"/>
        <rFont val="Comic Sans MS"/>
        <family val="4"/>
      </rPr>
      <t>.</t>
    </r>
  </si>
  <si>
    <t xml:space="preserve"> Fortalecer las organizaciones productivas existentes en el municipio, y promover el nacimiento de nuevas     </t>
  </si>
  <si>
    <t xml:space="preserve"> organizaciones frente a la producción y comercialización de bienes y servicios.</t>
  </si>
  <si>
    <t>Atraer el apoyo no gubernamental y la cooperación internacional para  dinamizar la organización productiva</t>
  </si>
  <si>
    <t>.Promover la creación de un ente promotor del desarrollo integral de la zona norte.</t>
  </si>
  <si>
    <t>Fortalecer a la comunidad para la organización productiva.</t>
  </si>
  <si>
    <t>Gestionar la Implementación de programas de capacitación en aspectos como la producción, agroindustria y comercialización. Apoyar a organizaciones  que propenden por la producción órganica.</t>
  </si>
  <si>
    <t xml:space="preserve"> Apoyar a la creación y fortalecimiento de microempresas.</t>
  </si>
  <si>
    <t xml:space="preserve">Dinamizar la economía local a través de los Carnavales y fiestas patronales. </t>
  </si>
  <si>
    <t>Gestionar el Apoyo a proyectos de diversificación agropecuaria.</t>
  </si>
  <si>
    <t>Implementar una planta de procesamiento de frutas tropicales</t>
  </si>
  <si>
    <t>Gestionar el apoyo para la implementación de Centros de Acopio.</t>
  </si>
  <si>
    <t>Gestionar y fomentar el Ecoturismo.</t>
  </si>
  <si>
    <t>Gestionar el apoyo de créditos blandos para la producción agropecuaria y fomento de empresas.</t>
  </si>
  <si>
    <t>Implementar programas de Asistencia Técnica Agropecuaria.</t>
  </si>
  <si>
    <t>Gestionar la creación de un currículo que impulse  las condiciones de Desarrollo de la región</t>
  </si>
  <si>
    <t>Gestionar la coordinación institucional para hacer efectivas las acciones dirigidas a la generación de empleo en el municipio.</t>
  </si>
  <si>
    <t>Gestión de proyectos productivos sostenibles y sustentables.</t>
  </si>
  <si>
    <t>Gestionar estudios de factibilidad de distritos de riego y ampliación y mantenimiento de los existentes</t>
  </si>
  <si>
    <t>Debilidad en los procesos asociativos, resistencia a la asociatividad y proliferación de la organización informal frente a la producción.</t>
  </si>
  <si>
    <t>Poca diversificación agrícola y pecuaria.</t>
  </si>
  <si>
    <t>Persiste la depresión del sector agrícola por efecto de políticas macroeconómicas  y fuertes impactos climáticos.</t>
  </si>
  <si>
    <t>Falta de infraestructura de acopio.</t>
  </si>
  <si>
    <t>Escasez de crédito de fomento  para el campo, agravada por la problemática de escrituración de predios.</t>
  </si>
  <si>
    <t>Débil respuesta del sector educativo, ciencia y tecnología frente a las exigencias de la competitividad.</t>
  </si>
  <si>
    <t>Atomización de los esfuerzos institucionales frente a la promoción de la productividad del municipio.</t>
  </si>
  <si>
    <t>Presencia de prolongados y frecuentes periodos de sequía</t>
  </si>
  <si>
    <t>Gestionar en un 40%  el apoyo para la implementación de Centros de Acopio.</t>
  </si>
  <si>
    <t>Gestionar en un 30% la coordinación institucional para hacer efectivas las acciones dirigidas a la generación de empleo en el municipio.</t>
  </si>
  <si>
    <t>En un plazo de tres años se contara con los estudios de factibilidad de un centro de acopio.</t>
  </si>
  <si>
    <t xml:space="preserve">Alto nivel de desocupación dela población, que deteriora el ingreso de las familias.  </t>
  </si>
  <si>
    <t>Promover la conectividad entre los sectores educativo y productivo para suplir los requerimientos del municipio y la región.</t>
  </si>
  <si>
    <t xml:space="preserve"> Promover y fortalecer la gobernabilidad en el municipio, con base en una nueva cultura política solidaria, tolerante y pluralista.</t>
  </si>
  <si>
    <t>Realizar un programa de  formación y capacitación ciudadana en temas de interés público.</t>
  </si>
  <si>
    <t xml:space="preserve">Promover mecanismos de participación comunitaria a través de la implementación de espacios   como el cabildo </t>
  </si>
  <si>
    <t>Promover el Fortalecimiento  de las organizaciones  sociales a través del apoyo en  procesos de  deformación,   planificación y gestión.</t>
  </si>
  <si>
    <t xml:space="preserve">Promover cultura ciudadana en el manejo de procesos políticos </t>
  </si>
  <si>
    <t>Crear canales de comunicación entre la alcaldía y las comunidades.</t>
  </si>
  <si>
    <t>Establecer planes de mejoramiento de la cultura de pago de tributos.</t>
  </si>
  <si>
    <t>DESDE EL ENTE MUNICIPAL</t>
  </si>
  <si>
    <t>Gestionar el incremento del pie de fuerzas publica y aumentar la cobertura en diferentes sectores.</t>
  </si>
  <si>
    <t>Establecer modelos de administración y gestión publica.</t>
  </si>
  <si>
    <t>Mejorar la estructura organizacional del municipio.</t>
  </si>
  <si>
    <t>Gestionar la instalación de  programas de anticorrupción administrativa.</t>
  </si>
  <si>
    <t>Establecer programas y alternativas de mejoramiento del recaudo.</t>
  </si>
  <si>
    <t>Mejorar la calidad de la prestación del servicio de la administración publica.</t>
  </si>
  <si>
    <t>DESDE LA CIUDADANÍA</t>
  </si>
  <si>
    <t>Incipiente participación ciudadana e indiferencia en asuntos de interés público, agravado por la ausencia de control social.</t>
  </si>
  <si>
    <t>Desmembración, dispersión y debilitamiento progresivo de las organizaciones comunitarias, por falta de idearios que les otorgue identidad, especialmente en el sector urbano.</t>
  </si>
  <si>
    <t>Débil cultura ciudadana y política reflejada en un marcado egoísmo, sectarismo y politiquería</t>
  </si>
  <si>
    <t>Desconocimiento de la normatividad y de los espacios de participación</t>
  </si>
  <si>
    <t>Las relaciones con el Estado se dan únicamente a nivel local.</t>
  </si>
  <si>
    <t>Baja capacidad de gestión de las organizaciones comunitarias</t>
  </si>
  <si>
    <t>Débil comunicación entre el estado local y la comunidad</t>
  </si>
  <si>
    <t>Evasión tributaria expresada en una inadecuada cultura de no pago.</t>
  </si>
  <si>
    <t>Ausencia de la fuerza pública en algunos sectores.</t>
  </si>
  <si>
    <t xml:space="preserve">Ineficiente modelo de gestión pública, </t>
  </si>
  <si>
    <t>La estructura organizacional municipal es ineficiente y  no satisface las necesidades institucionales como ente municipal,  ni las expectativas  comunitarias.</t>
  </si>
  <si>
    <t>Falta de apoyo del ente municipal a las organizaciones sociales comunitarias.</t>
  </si>
  <si>
    <t>Histórica corrupción administrativa</t>
  </si>
  <si>
    <t>Escasa generación de recursos propios del municipio.</t>
  </si>
  <si>
    <t>Falta de alternativas para el recaudo de impuestos.</t>
  </si>
  <si>
    <t>Debilidad en la comunicación con la ciudadanía, especialmente en asuntos de interés general.</t>
  </si>
  <si>
    <t xml:space="preserve">Baja calidad de la atención al ciudadano. </t>
  </si>
  <si>
    <t>Escasa promoción de espacios de participación ciudadana.</t>
  </si>
  <si>
    <t xml:space="preserve"> Promover espacios de participación comunitaria a un 30% de la población</t>
  </si>
  <si>
    <t xml:space="preserve">Al menos  el 3% de la población  es autónoma en la decisión  electoral. </t>
  </si>
  <si>
    <t>Crear canales de comunicación entre la alcaldía y las comunidades a un 50% de la población.</t>
  </si>
  <si>
    <t>Establecer planes de mejoramiento de la cultura de pago de tributos a un 40% de la población evasora.</t>
  </si>
  <si>
    <t>Gestionar en un 20% el incremento del pie de fuerzas publica y aumentar la cobertura en diferentes sectores.</t>
  </si>
  <si>
    <t>Mejorar en un 30% la estructura organizacional del municipio.</t>
  </si>
  <si>
    <t>Promover mecanismos de participación en 5 organizaciones sociales del municipio.</t>
  </si>
  <si>
    <t>Gestionar la instalación de un programa de anticorrupción administrativa.</t>
  </si>
  <si>
    <t>Mejorar en un 50% la calidad de la prestación del servicio de la administración publica.</t>
  </si>
  <si>
    <t>Las comunidades asumen  de manera cautelar los procesos electorales</t>
  </si>
  <si>
    <t>Promoción de alternativas de producción para familias que actualmente dependen exclusivamente de la explotación irracional de los recursos natur</t>
  </si>
  <si>
    <t>Cinco organizaciones sociales estarán participando en decisiones del municipio.</t>
  </si>
  <si>
    <t>ROGRAMA</t>
  </si>
  <si>
    <t>OBJETIVO</t>
  </si>
  <si>
    <t>ESTRATEGICO</t>
  </si>
  <si>
    <t>ESPECIFICO</t>
  </si>
  <si>
    <t>PROBLEMÁTICA</t>
  </si>
  <si>
    <t>META</t>
  </si>
  <si>
    <t>INDICADOR</t>
  </si>
  <si>
    <t>Fortaler  la institucionalidad de los  puestos de salud y Centro Hospital San Juan Bautista</t>
  </si>
  <si>
    <t>Mejoramiento de la prestación del servicio de salud.</t>
  </si>
  <si>
    <t xml:space="preserve">Dotar  de equipos a  centros de salud </t>
  </si>
  <si>
    <t xml:space="preserve">Gestionar la creación del Hospital regional </t>
  </si>
  <si>
    <t>Gestionar la ampliación y reestructuración del Régimen subsidiado en salud</t>
  </si>
  <si>
    <t>Orientar a la comunidad en el manejo adecuado del carnet del régimen subsidiado</t>
  </si>
  <si>
    <t>Mejorar  la orientación y capacitación  al grupo médico y paramédico en la prestación del servicio de salud en el municipio</t>
  </si>
  <si>
    <t>Fortalecer un verdadero Plan de Atención y Prevención de salud como mecanismo de mitigación de las enfermedades más frecuentes dentro de la población</t>
  </si>
  <si>
    <t>Apoyar y mejorar el plan de atención básica</t>
  </si>
  <si>
    <t>Gestionar la instalación de un programa de mejoramiento de la nutrición infantil.</t>
  </si>
  <si>
    <t>Gestionar la dotación de equipos para la población discapacitada del municipio.</t>
  </si>
  <si>
    <t>Fortalecer y/o apoyar el consejo territorial en salud</t>
  </si>
  <si>
    <t>Baja  institucionalidad en puestos de salud y Centro Hospital San Juan Bautista</t>
  </si>
  <si>
    <t>Deficiente dotación de equipos  médicos a  centros de salud Carencia de un Hospital regional de primer nivel</t>
  </si>
  <si>
    <t xml:space="preserve">Baja cobertura  del Régimen subsidiado en salud y desorganización de la base de datos del SISBEN. </t>
  </si>
  <si>
    <t>Desconocimiento de la comunidad para el manejo del carnet del Régimen subsidiado</t>
  </si>
  <si>
    <t>Acciones insuficientes en prevención y  promoción de la salud y plan de atención básica</t>
  </si>
  <si>
    <t>Altos índices de desnutrición en niños y niñas en edad escolar.</t>
  </si>
  <si>
    <t xml:space="preserve">Existencia de población con discapacidad motriz, visual y auditiva </t>
  </si>
  <si>
    <t>Inexistencia de control social en el campo de la salud.</t>
  </si>
  <si>
    <t>Dotar en un 30% de equipos a  centros de salud</t>
  </si>
  <si>
    <t>Gestionar la creación de un Hospital regional en Puerto  Remolino</t>
  </si>
  <si>
    <t>Fortalecer y/o apoyar el consejo territorial en salud en un 50%</t>
  </si>
  <si>
    <t>Cinco puestos de salud y un Hospital fortalecidos institucionalmente.</t>
  </si>
  <si>
    <t>Cinco puestos de salud dotados de equipo medicos.</t>
  </si>
  <si>
    <t>Un Hospital regional en proceso de construcción en 4 años.</t>
  </si>
  <si>
    <t>8000 personas con carnet del régimen subsidiado y una base de datos fortalecida.</t>
  </si>
  <si>
    <t>3000 personas capacitadas en el manejo adecuado del carnet del R.S.</t>
  </si>
  <si>
    <t>PROGRAMA</t>
  </si>
  <si>
    <t>Mejoramiento de la prestación del Servicio de Educación</t>
  </si>
  <si>
    <t>Ampliar la cobertura de educación básica primaria y básica secundaria</t>
  </si>
  <si>
    <r>
      <t>ü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mejorar la infraestructura de escuelas y colegios del municipio</t>
    </r>
  </si>
  <si>
    <r>
      <t>ü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Mejorar y/o Complementar el servicio de restaurante escolar</t>
    </r>
  </si>
  <si>
    <r>
      <t>ü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 </t>
    </r>
  </si>
  <si>
    <r>
      <t>ü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Gestionar la dotación de Botiquín escolares y capacitación para docentes</t>
    </r>
  </si>
  <si>
    <r>
      <t>ü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Gestionar la dotación de unidades de saneamiento básico para centro educativo</t>
    </r>
  </si>
  <si>
    <r>
      <t>ü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Dotación de material didáctico para centros educativos</t>
    </r>
  </si>
  <si>
    <r>
      <t>ü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 xml:space="preserve">Suministrar  el subsidio de Transporte  escolar a la población estudiantil de las veredas y corregimientos </t>
    </r>
  </si>
  <si>
    <r>
      <t>ü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 xml:space="preserve">Crear programas de formación y/o capacitación de docentes </t>
    </r>
  </si>
  <si>
    <r>
      <t>ü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Replantear en cada Institución educativa  los PEI y adaptar a la dinámica de la región.</t>
    </r>
  </si>
  <si>
    <r>
      <t>ü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Crear y fortalecer la esuela de padres.</t>
    </r>
  </si>
  <si>
    <r>
      <t>ü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Gestionar la creación de un Centro Comunitario de Educación Superior y/o la universidad para el Norte de Nariño</t>
    </r>
  </si>
  <si>
    <t>La infraestructura de  las escuelas y colegios es deficiente</t>
  </si>
  <si>
    <t>Presencia de desnutrición  de los estudiantes y el servicio de restaurante escolar en las institituciones educativas es deficiente.</t>
  </si>
  <si>
    <t>Falta de Botiquín escolar y deficiente capacitación para docentes</t>
  </si>
  <si>
    <t>Baja dotación de unidades de saneamiento básico en los centro educativos</t>
  </si>
  <si>
    <t>Deficiente dotación de material didáctico en los centros educativos</t>
  </si>
  <si>
    <t>Baja cobertura educativa por  falta de transporte  escolar.</t>
  </si>
  <si>
    <t>Falta de estímulos  para la formación de docentes</t>
  </si>
  <si>
    <t>Educación apartada de la dinámica socioeconómica del municipio y la región, que reproduce un perfil estudiantil poco competitivo.</t>
  </si>
  <si>
    <t>No existen la escuela de padres</t>
  </si>
  <si>
    <t>Inexistencia de control social en el campo de la educación.</t>
  </si>
  <si>
    <t>Ausencia de un escenario de educación superior para la subregion del norte de Nariño, que restringe  oportunidades de crecimiento a la comunidad estudiantil que anualmente egresa de los diferentes colegios</t>
  </si>
  <si>
    <r>
      <t>ü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Gestionar la dotación quince (15)  unidades de saneamiento básico para centro educativo.</t>
    </r>
  </si>
  <si>
    <r>
      <t>ü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37 escuelas dotadas de botiquines en un periodo de cuatro años y capacitar a 37  docentes en el manejo de los mismos. En los cuatro años.</t>
    </r>
  </si>
  <si>
    <t>En un periodo de cuatro años existirán 60 docentes capacitados</t>
  </si>
  <si>
    <t xml:space="preserve">  Contextualizar la educación que se imparte en el municipio, de acuerdo con las necesidades  y expectativas de la región y el país.</t>
  </si>
  <si>
    <t xml:space="preserve"> Atención intregal a la población vulnerable e infantil.</t>
  </si>
  <si>
    <t>Establecer programas y proyectos de atención integral a la población infanti, juvenil, de la tercera edad y en estado de desplazamiento.</t>
  </si>
  <si>
    <t>Apoya y gestionar proyecto productivos para la población desplazada.</t>
  </si>
  <si>
    <t>Establecer un plan de contingencia para evitar la emigración y desplazamiento masivo.</t>
  </si>
  <si>
    <t>Establecer un programa de atención a la población infantil</t>
  </si>
  <si>
    <t>Apoyar programas de recreación y aprovechamiento del tiempo libre a la población infantil y juvenil.</t>
  </si>
  <si>
    <t>Promover campañas de educación sexual en la población adolescente.</t>
  </si>
  <si>
    <t>Gestionar  el establecimiento de un proyecto integral a la población discapacitada.</t>
  </si>
  <si>
    <t>Apoyar y gestionar la ampliación del proyecto de atención integral del adulto mayor</t>
  </si>
  <si>
    <t xml:space="preserve"> </t>
  </si>
  <si>
    <t>La  existencia de un alto numero de personas desplazadas de las diferentes regiones del país.</t>
  </si>
  <si>
    <t>Existe la presencia de un alto porcentaje de población flotante o emigrante.</t>
  </si>
  <si>
    <t>La población infantil en condiciones de mendicidad y pobreza se localiza en todo el municipio.</t>
  </si>
  <si>
    <t>Existe la presencia de abandono de niños por parte de su padres y familiares .</t>
  </si>
  <si>
    <t>Presencia de madre solterismo en las diferentes veredas.</t>
  </si>
  <si>
    <t>La población discapacitado no tiene oportunidades y alternativas con la sociedad.</t>
  </si>
  <si>
    <t>La presencia de la población de la tercera edad en el municipio, en estado de abandono, miseria y pobreza.</t>
  </si>
  <si>
    <t>Poco apoyo a la población de la tercera edad  .</t>
  </si>
  <si>
    <t>PROBLEMATICA</t>
  </si>
  <si>
    <t>Políticas recreativas y de promoción del deporte</t>
  </si>
  <si>
    <t xml:space="preserve">Gestionar la Creación del instituto municipal de cultura y deporte </t>
  </si>
  <si>
    <t>Apoyar la orientación y capacitación en prácticas recreativas y deportivas</t>
  </si>
  <si>
    <t>Mantener, mejorar y ampliar escenarios deportivos</t>
  </si>
  <si>
    <t>Terminar y adecuar el estadio municipal.</t>
  </si>
  <si>
    <t>Promover alternativas de programas y proyectos utilización del tiempo libre para diferentes grupos poblacionales del municipio</t>
  </si>
  <si>
    <t xml:space="preserve">Falta de una institución que promueva y lidere las actividades deportivas y recreativas de la comunidad. </t>
  </si>
  <si>
    <t>Falta de orientadores y/o promotores en practicas deportivas y recreativas</t>
  </si>
  <si>
    <t>Escasez de escenarios deportivos y deterioro progresivo de los pocos existentes.</t>
  </si>
  <si>
    <t>La comunidad Taminangueña cuenta con un estado municipal sin terminar</t>
  </si>
  <si>
    <t>COSTO</t>
  </si>
  <si>
    <t>FUENTES DE FINANCIACION</t>
  </si>
  <si>
    <t>MEJORAMIENTO DE INFRAESTRUCTURA DE ACUEDUCTOS REGIONAL Y RURAL</t>
  </si>
  <si>
    <t>MANEJO INTEGRAL DE RESIDUOS SÓLIDOS</t>
  </si>
  <si>
    <t>MEJORAMIENTO Y CONSTRUCCIÓN DE INFRAESTRUCTURA DE ALCANTARILLADO Y LETRINIZACIÓN</t>
  </si>
  <si>
    <t xml:space="preserve">Mejorar la infraestructura de alcantarillado en las cabeceras de los corregimientos </t>
  </si>
  <si>
    <t>MINISTERIO MEDIO AMBIENTE.       MUNICIPIO.</t>
  </si>
  <si>
    <t>FEDECAFE      COMUNIDAD</t>
  </si>
  <si>
    <t>MINISTERIO MEDIO AMBIENTE.       MUNICIPIO. LABORATORIO DE PAZ   COMUNIDAD</t>
  </si>
  <si>
    <t>MINISTERIO DEL MEDIO AMBIENTE.   FEDECAFE.   MUNICIPIO   ONG INTERNACIONAL</t>
  </si>
  <si>
    <t>PROMOVER LA CULTURA Y LAS MANIFESTACIONES ARTÍSTICAS.</t>
  </si>
  <si>
    <t>INSTITUCIONALIZACIÓN FESTIVAL DE LA CANCIÓN.</t>
  </si>
  <si>
    <t>ORGANIZACIÓN Y CAPACITACIÓN EN CULTURA</t>
  </si>
  <si>
    <t>APOYO A LA BANDA MUNICIPAL</t>
  </si>
  <si>
    <t>MUNICIPIO                      ONGS.</t>
  </si>
  <si>
    <t xml:space="preserve">MUNICIPIO                     </t>
  </si>
  <si>
    <t>MUNICIPIO      COMUNIDAD</t>
  </si>
  <si>
    <t>FONDO MIXTO DE CULTURA  MUNICIPIO         DEPARTAMENTO</t>
  </si>
  <si>
    <t>MEJORAMIENTO Y TERMINACIÓN DE LA RED VIAL URBANA Y RURAL.</t>
  </si>
  <si>
    <t>MEJORAMIENTO Y TERMINACIÓN DEL SERVICIO DE ENERGÍA ELÉCTRICA Y TELEFÓNICA.</t>
  </si>
  <si>
    <t xml:space="preserve">Gestionar la terminación de la vía del corredor del rio Mayo, Olivos, Vegas, Charguayaco Remolino. </t>
  </si>
  <si>
    <t>Mejorar las instalaciones publicas y utilizar adecuadamente las existentes.</t>
  </si>
  <si>
    <t>MINISTERIO DE TRANSPORTES</t>
  </si>
  <si>
    <t>MINISTERIO DE COMUNICACIONES MUNICIPIO.</t>
  </si>
  <si>
    <t>MUNICIPIO     COMUNIDAD</t>
  </si>
  <si>
    <t>MUNICIPIO       DEPARTMENTO</t>
  </si>
  <si>
    <t>RESTAURANTE ESCOLAR</t>
  </si>
  <si>
    <t>Predios con nuevo avaluo catrastral en cuatro años</t>
  </si>
  <si>
    <t>MUNICIPIO, MINIAMBIENTE, GOBERNACION</t>
  </si>
  <si>
    <t>Gestionar la creación de un Hospital regional en Puerto  Remolino, en cuatro años.</t>
  </si>
  <si>
    <t xml:space="preserve">Gestionar en un 20% la terminación de las redes eléctricas de las veredas que carecen del servicio. Durante mi administración </t>
  </si>
  <si>
    <t>Se contara con nuevas construcciones para la prestación los servicios de energía electrica</t>
  </si>
  <si>
    <t>Los distritos de riego contaran con mantenimiento.</t>
  </si>
  <si>
    <t>Fortalecer en un 20% a la comunidad para la organización productiva, durante el cuatrienio.</t>
  </si>
  <si>
    <t>se contara con cuatro organizaciones productivas fortalecidas.</t>
  </si>
  <si>
    <t xml:space="preserve">Las comunidades tendrán implementado en la parte inicial el programa de capacitación en producción, comercialización y agroindustria </t>
  </si>
  <si>
    <t>Gestionar en un 10% la Implementación de un programa de capacitación en aspectos como la producción, agroindustria y comercialización, durante el cuatrienio.</t>
  </si>
  <si>
    <t>Apoyar en un 40% a las organizaciones  que propendan por la producción orgánica,en el periodo de mi administración.</t>
  </si>
  <si>
    <t>Se contara con una organización social fortalecida con apoyo en la producción orgánica y una microempresa cread y fortalecida.</t>
  </si>
  <si>
    <t>Los carnavales y fiestas patronales serán pilar de la economía local</t>
  </si>
  <si>
    <t xml:space="preserve">Dinamizar 30% la economía local a través de los Carnavales y fiestas patronales, durante los cuatro años. </t>
  </si>
  <si>
    <t>Gestionar en un 10% el Apoyo a proyectos de diversificación agropecuaria, en un plazo de tres años</t>
  </si>
  <si>
    <t>Se obtendrá proyectos piloto de diversificación agropecuaria.</t>
  </si>
  <si>
    <t xml:space="preserve">Se contará con los estudios de una planta de procesamiento de frutas en la región </t>
  </si>
  <si>
    <t>Implementar una planta de procesamiento de frutas tropicales de nivel regional, durante el cuatrienio.</t>
  </si>
  <si>
    <t>Gestionar y fomentar el Ecoturismo en un 25%, durante el periodo de los cuatro años.</t>
  </si>
  <si>
    <t>El plan de ecoturismo en proceso de iniciación.</t>
  </si>
  <si>
    <t>Se contará con el fondo municipal de garantías como respaldo a la adquisición de créditos agropecuarios .</t>
  </si>
  <si>
    <t>Gestionar en un 60% el apoyo de créditos blandos para la producción agropecuaria y fomento de empresas, en los cuatro años</t>
  </si>
  <si>
    <t>Se prestara la asistencia técnica a pequeños agricultores .</t>
  </si>
  <si>
    <t>Implementar programas de Asistencia Técnica Agropecuaria para 500 agricultores, en un plazo de dos años.</t>
  </si>
  <si>
    <t>se contara con 100 empleos temporales a campesinos</t>
  </si>
  <si>
    <t xml:space="preserve"> se gestionara la instalación de un proyecto productivo sustentable piloto.</t>
  </si>
  <si>
    <t>Gestión un proyecto productivos sostenibles y sustentables piloto.En los años de gobierno de mi gobierno.</t>
  </si>
  <si>
    <t>se obtendrá un estudio de factibilidad de un distrito de riego</t>
  </si>
  <si>
    <t xml:space="preserve">Gestionar en un 80% el  estudios de factibilidad de distritos de riego y ampliación y mantenimiento de los existentes, al cabo de tres años </t>
  </si>
  <si>
    <t>Gestionar en un 40% la creación de un currículo que impulse  las condiciones de Desarrollo de la región, durante mi periodo de gobierno.</t>
  </si>
  <si>
    <t>En dos colegios se contara con un plan de estudios institucional de oficios y artes acordes con las necesidades de la región.</t>
  </si>
  <si>
    <t xml:space="preserve">Capacitación a lideres comunitarios </t>
  </si>
  <si>
    <t>Realizar un  programa de formación y capacitación a líderes comunitarios en temas de interés público. en el periodo de cuatro años.</t>
  </si>
  <si>
    <t xml:space="preserve">Se realizará cuatro (4) cabildos, en el proceso de presupuesto participativo, y 4  eventos de Rendición de Cuentas.Durante el  periodo de gobierno </t>
  </si>
  <si>
    <t>La comunidad contara con espacios de participación.</t>
  </si>
  <si>
    <t xml:space="preserve"> existirán tres organizaciones orientadas en acciones de gestión y planificación.</t>
  </si>
  <si>
    <t>Orientar a un 5% de comunidad  organizada en acciones de gestión y planificación, en un periodo de tres años</t>
  </si>
  <si>
    <t xml:space="preserve">Las comunidades estarán constantemente informadas a través de diferentes canales de comunicación. </t>
  </si>
  <si>
    <t>Los ingresos propios del municipio se verán incrementados por una cultura de pago</t>
  </si>
  <si>
    <t xml:space="preserve"> Se obtendrá mayor apoyo de la fuerza pública.</t>
  </si>
  <si>
    <t>Se obtendrá un modelo de administración pública.</t>
  </si>
  <si>
    <t>Establecer un modelo de administración y gestión publica, en los tres primeros años.</t>
  </si>
  <si>
    <t>Se establecerá un programa anticorrupción.</t>
  </si>
  <si>
    <t xml:space="preserve"> se obtendrá una adecuada prestación de servicio administrativo. </t>
  </si>
  <si>
    <t xml:space="preserve">INDICADOR </t>
  </si>
  <si>
    <t>Promver espacios de participación comunitaria</t>
  </si>
  <si>
    <t>FUENTE</t>
  </si>
  <si>
    <t>MUNICIPIO    COMUNIDAD</t>
  </si>
  <si>
    <t xml:space="preserve">No de familias con cobertura de letrinización en el sector rural del municipio </t>
  </si>
  <si>
    <t>Mejorara la infraestructura de alcantarillado en las cabeceras corregimentales</t>
  </si>
  <si>
    <t xml:space="preserve">No de presentaciones artísticas y culturales en eventos regionales y locales. </t>
  </si>
  <si>
    <t>No lideres comunitarios capacitados en los diferentes temas culturales y de comunicación socio cultural .</t>
  </si>
  <si>
    <t>Gestionar en un 10% el apoyo estatal a los diferentes organizaciones culturales  del municipio, al terminar la administración.</t>
  </si>
  <si>
    <t xml:space="preserve">Se contara con el apoyo estatal a las organizaciones          culturales  </t>
  </si>
  <si>
    <r>
      <t>Establecer un programa de mantenimiento de distritos de riego</t>
    </r>
    <r>
      <rPr>
        <b/>
        <sz val="8"/>
        <rFont val="Arial"/>
        <family val="2"/>
      </rPr>
      <t>.</t>
    </r>
  </si>
  <si>
    <t>No de  kilómetros de vía terciaria y secundaria en buen estado..</t>
  </si>
  <si>
    <t>No de metros lineales  de calles mejoradas.</t>
  </si>
  <si>
    <t xml:space="preserve"> No de  kilómetros de vía terciaria o veredal terminadas.</t>
  </si>
  <si>
    <t>No de familias que tendran el servicio de energía electrica</t>
  </si>
  <si>
    <t xml:space="preserve">Gestionar en un 10%  la instalación de red telefónica de compartel en veredas que carecen del servicio, en un periodo de cuatro años </t>
  </si>
  <si>
    <t>No de veredas  con el servicio de telefonía.</t>
  </si>
  <si>
    <t>Tramitar prestación eficiente de los servicios públicos de Energía eléctrica, teléfono y acueducto en un 25%.  Durante los cuatro años de administración.</t>
  </si>
  <si>
    <t xml:space="preserve">No de personas  beneficiarias  con un adecuada  prestación de los servicios públicos </t>
  </si>
  <si>
    <t>No de distritos de riego con mantenimiento.</t>
  </si>
  <si>
    <t>MEJORAMIENTO Y ADECUADA PRESTACIÓN DE LOS SERVICIOS PUBLICOS</t>
  </si>
  <si>
    <t xml:space="preserve"> Establecer una cultura de desarrollo integral sostenible </t>
  </si>
  <si>
    <t>Tramitar y promover políticas de conservación y preservación de la fauna y flora nativa.</t>
  </si>
  <si>
    <t xml:space="preserve"> Gestionar el Establecimiento de un plan de manejo integral de manejo de las zonas protectoras y productoras de de fuentes de agua.</t>
  </si>
  <si>
    <t>Establecer programas de capacitación  u orientación  de la población en el manejo y conservación del  recurso suelo.</t>
  </si>
  <si>
    <t>Emprender acciones para la recuperación conservación de suelo y humedales existente en el municipio</t>
  </si>
  <si>
    <t>Establecer programas integrales  de conservación preservación de las microcuencas.</t>
  </si>
  <si>
    <t>Establecer programas de reforestación con especies nativas.</t>
  </si>
  <si>
    <t>Establecer una cultura de desarrollo integral sostenible en las cinco instituciones educativas,  en un periodo de cuatro años.</t>
  </si>
  <si>
    <t>Tramitar y promover en un 20% políticas de conservación y preservación de la fauna y flora nativa,  durante los cuatro años</t>
  </si>
  <si>
    <t>Establecer un programa integral de conservación preservación de las microcuencas, durante los cuatro (4) años.</t>
  </si>
  <si>
    <t xml:space="preserve">Gestionar en un 30% el establecimiento de un plan de manejo integral de manejo de las zonas protectoras y productoras de de fuentes de agua, al terminar el cuatrenio </t>
  </si>
  <si>
    <t>Establecer dos (2) programas de capacitación  u orientación  de la población en el manejo y conservación del  recurso suelo, durante los cuatro (4) años.</t>
  </si>
  <si>
    <t xml:space="preserve"> La comunidad contara con planes de cultura de desarrollo integral sostenible en las cinco instituciones educativas</t>
  </si>
  <si>
    <t>El matadero municipal contara con un proyecto de la planta de tratamiento de aguas servidas.</t>
  </si>
  <si>
    <t>Tramitar en un 40%  la remodelación de mataderos municipales con plantas de tratamiento de aguas servidas, al terminar los cuatro años.</t>
  </si>
  <si>
    <t>Gestionar la instalación de letrinas y beneficiaderos ecológicos.</t>
  </si>
  <si>
    <t>Tramitar la remodelación de mataderos municipales con plantas de tratamiento de aguas servidas.</t>
  </si>
  <si>
    <t>Tramitar planes de mitigación de impacto ambiental en obras de infraestructura.</t>
  </si>
  <si>
    <t xml:space="preserve">Gestionar la reubicación  de cementerios. </t>
  </si>
  <si>
    <t>Implantar proyectos alternativos de restitución de cultivos ilícitos.</t>
  </si>
  <si>
    <t xml:space="preserve"> Establecer planes de manejo y disposición adecuado de residuos de construcción.</t>
  </si>
  <si>
    <t>Tramitar dos (2) planes de mitigación de impacto ambiental en obras de infraestructura, al termnar el cuatrienio.</t>
  </si>
  <si>
    <t>Gestionar en un 15% la reubicación  de cementerios al cabo de los cuatro (4) años</t>
  </si>
  <si>
    <t xml:space="preserve"> Implantar un proyectos alternativos de restitución de cultivos ilícitos durante los cuatro años.</t>
  </si>
  <si>
    <t xml:space="preserve"> Establecer un planes de manejo y disposición adecuado de residuos de construcción, al terminar el cuatrienio.</t>
  </si>
  <si>
    <t>Se establecerá un proyecto de sustitución de cultivos ilícitos.</t>
  </si>
  <si>
    <t>MANEJO INTEGRAL SOSTENIBLE DE MICROCUENCAS</t>
  </si>
  <si>
    <t>MEJORAR Y/O MITIGAR EL IMPACTO AMBIENTAL EN OBRAS DE INFRAESTRUCTURA DE SERVICIOSPUBLICOS.</t>
  </si>
  <si>
    <t>CAPACITACION U ORIENTACION EN MANEJO DE RECURSOS NATURALES</t>
  </si>
  <si>
    <t> Política de conservación y preservación  de la flora y fauna.</t>
  </si>
  <si>
    <t xml:space="preserve">No de microcuencas integrantes y beneficiarias del programas de manejo integral de conservación y preservacion. </t>
  </si>
  <si>
    <t>No de hectáreas reforestadas con bosque nativo.</t>
  </si>
  <si>
    <t xml:space="preserve"> Establecer cinco (5) programas de reforestación con especies nativas, al terminar la administración </t>
  </si>
  <si>
    <t>Plan de manejo integral de zonas productoras protectoras</t>
  </si>
  <si>
    <t xml:space="preserve">No de lideres comunitarios capacitado y orientados  en el manejo y conservación del recurso suelo. </t>
  </si>
  <si>
    <t>No de hectáreas de suelo recuperado y un humedal.</t>
  </si>
  <si>
    <t xml:space="preserve">Emprender acciones para la recuperación conservación de 2% hectáreas de suelo degradado y un humedal existente en el municipio, al terminar los cuatro (4) años </t>
  </si>
  <si>
    <t>Gestionar en un 10 % la instalación de letrinas y beneficiaderos ecológicos, en tres años.</t>
  </si>
  <si>
    <t>No de letrinas ecológicas y beneficiaderos instalados.</t>
  </si>
  <si>
    <t xml:space="preserve"> Planes de mitigación de impacto ambiental.</t>
  </si>
  <si>
    <t xml:space="preserve"> No de cementerios reubicados.</t>
  </si>
  <si>
    <t>Plan de manejo y disposición de residuos de construcción.</t>
  </si>
  <si>
    <t>Concertar la instalación de dos (2)  proyectos avícolas y porcícolas con planes de manejo ambiental e integral, durante el cuatrienio.</t>
  </si>
  <si>
    <t>Concertar la instalación de proyectos avícolas y porcicolas con planes de manejo ambiental  integral.</t>
  </si>
  <si>
    <t>No de proyectos avícolas y porcícolas con plan manejo ambiental  integral</t>
  </si>
  <si>
    <t xml:space="preserve">CAPACITACION, ORGANIZACIÓN EN PRODUCCION Y COMERCIALIZCION DE PRODUCTOS ORGANICOS </t>
  </si>
  <si>
    <t>ASISTENCIA TECNICA Y DIVERSIFICACIÓN AGROPECUARIA</t>
  </si>
  <si>
    <t>INFRAESTRUCTURA DE PRODUCCION,  COMERCIALIZACIÓN Y TRANSFORMACIÓN DE PRODUCTOS AGROPECUARIOS</t>
  </si>
  <si>
    <t>FONDO AGROPECUARIO DE GARANTIAS Y CREDITO.</t>
  </si>
  <si>
    <t>No de organizaciones productivas fortalecidas.</t>
  </si>
  <si>
    <t xml:space="preserve">No de lideres comunitarios y grupos productivos capacitacitados en producción, comercialización y agroindustria </t>
  </si>
  <si>
    <t xml:space="preserve">No de organizaciónes sociales fortalecidas y con apoyo en la producción orgánica </t>
  </si>
  <si>
    <t>Implementar programas de Asistencia Técnica Agropecuaria que beneficie a un 10% de pequeños agricultores, en un plazo de dos años.</t>
  </si>
  <si>
    <t>No de pequeños agricultores con  asistencia técnica.</t>
  </si>
  <si>
    <t>No de  proyectos piloto de diversificación agropecuaria.</t>
  </si>
  <si>
    <t>Estudios de factibilidad de un centro de acopio.</t>
  </si>
  <si>
    <t>Gestionar en un 10%  el apoyo para la implementación de Centros de Acopio. En un plazo de tres años</t>
  </si>
  <si>
    <t>Estudio de factibilidad de un distrito de riego</t>
  </si>
  <si>
    <t>No de  empleos temporales a campesinos</t>
  </si>
  <si>
    <t>FOMENTO DE LA GENERACION DE EMPLEO DESDE LO TURISTICO, INFRAESTRUCTURA, AMBIENTAL Y AGROPECUARIO.</t>
  </si>
  <si>
    <t>Incremento de los ingresos de la economía local y generacion de empleo temporal</t>
  </si>
  <si>
    <t>FOMENTO DE LA EDUCACIÓN PRODUCTIVA.</t>
  </si>
  <si>
    <t>CANALES DE COMUNICACIÓN ALCALDIA COMUNIDAD</t>
  </si>
  <si>
    <t>MEJORAMIENTO DE LOS INGRESOS PROPIOS DEL MUNICIPIO</t>
  </si>
  <si>
    <t>CAPACITACIÓN Y PARTICIPACIÓN COMUNITARIA EN TEMAS DE GERENCIA PUBLICA</t>
  </si>
  <si>
    <t>Establecer modelos de administración y mejor gestión publica.</t>
  </si>
  <si>
    <t>MEJORAR PLAN DE SGURIDAD SOCIAL</t>
  </si>
  <si>
    <t>PLAN DE ESTRUCTURA ORGANIZACIONAL Y MODELOS DE ADMINISTRACIÓN Y GESTIÓN PUBLICA</t>
  </si>
  <si>
    <t>CONTROL SOCIAL DE LO PUBLICO</t>
  </si>
  <si>
    <t xml:space="preserve">No de lideres comunitarios capacitados </t>
  </si>
  <si>
    <t xml:space="preserve">% de ingremento de los ingresos propios del municipio </t>
  </si>
  <si>
    <t>Organigrama estructurado a corde a las necesidades del municipio.</t>
  </si>
  <si>
    <t xml:space="preserve">Se obtendrá un modelo de administración y mejor gestión pública </t>
  </si>
  <si>
    <t xml:space="preserve"> No de población desplazada con proyectos productivos.</t>
  </si>
  <si>
    <t>Plan de contingencia.</t>
  </si>
  <si>
    <t>No de población infantil  con apoyo integral.</t>
  </si>
  <si>
    <t xml:space="preserve">No de personas capacitadas en educación sexual. </t>
  </si>
  <si>
    <t xml:space="preserve">No de ancianos atendidos por el proyecto del adulto mayor. </t>
  </si>
  <si>
    <t xml:space="preserve">No de personas discapacitadas con apoyo institucional. </t>
  </si>
  <si>
    <t>Población infantil y prejuvenil beneficiados del proyecto de recreación y aprovechamiento del tiempo libre.</t>
  </si>
  <si>
    <t>ATENCION INTEGRAL A LA POBLACIÓN VULNERABLE, DESPLAZADA E INFANTIL</t>
  </si>
  <si>
    <t>SGP</t>
  </si>
  <si>
    <t>PROPIOS</t>
  </si>
  <si>
    <t>DPAL</t>
  </si>
  <si>
    <t>NACIONAL</t>
  </si>
  <si>
    <t>OTROS</t>
  </si>
  <si>
    <t>TOTAL</t>
  </si>
  <si>
    <t>DPTO</t>
  </si>
  <si>
    <t>DPTAL</t>
  </si>
  <si>
    <t xml:space="preserve">Mejorar los pequeños acueductos rurales y regional,  ampliar la cobertura. </t>
  </si>
  <si>
    <t xml:space="preserve">Mejorar en un 20% los pequeños acueductos rurales y regional,  ampliar la cobertura. durante los cuatro años  </t>
  </si>
  <si>
    <t xml:space="preserve">No de familias beneficiadas del servicio de acueductos rurales y regional. </t>
  </si>
  <si>
    <t>PTAL</t>
  </si>
  <si>
    <t>SECTOR SALUD</t>
  </si>
  <si>
    <t>SECTOR EDUCACION</t>
  </si>
  <si>
    <t>VIGENCIA  2004</t>
  </si>
  <si>
    <t>VIGENCIA 2005</t>
  </si>
  <si>
    <t xml:space="preserve">FUENTES DE FINANCIACIÓN </t>
  </si>
  <si>
    <t>VIGENCIA 2006</t>
  </si>
  <si>
    <t>VIGENCIA 2007</t>
  </si>
  <si>
    <t>FUENTES DE FINANCIACIÓN</t>
  </si>
  <si>
    <t>SECTOR DE VIVIENDA</t>
  </si>
  <si>
    <t>SECTOR DE DEPORTE</t>
  </si>
  <si>
    <t>SECTOR DE CULTURA</t>
  </si>
  <si>
    <t>SECTOR DE INFRAESTRUCTURA</t>
  </si>
  <si>
    <t>SECTOR DE MEDIO AMBIENTE</t>
  </si>
  <si>
    <t>SECTOR ECONOMICO</t>
  </si>
  <si>
    <t>SECTOR DE ADMINISTRACIÓN</t>
  </si>
  <si>
    <t>SECTOR GRUPO VULNERABLE</t>
  </si>
  <si>
    <t>MATRIZ PLURIANUAL DE INVERSIONES</t>
  </si>
  <si>
    <t>Gestionar la Implementación de programas de capacitación en aspectos como la producción, agroindustria y comercialización.</t>
  </si>
  <si>
    <t xml:space="preserve"> Apoyar a organizaciones  que propenden por la producción órganica.</t>
  </si>
  <si>
    <t xml:space="preserve">Implementar el espacio del cabildo  y de Rendición de cuentas </t>
  </si>
  <si>
    <t>La población infantil y jóvenes carece de programas y proyectos  de aprovechamiento del tiempo libre.</t>
  </si>
  <si>
    <t>Saneamiento Básico en el municipio</t>
  </si>
  <si>
    <t xml:space="preserve">Mejorar y dotar de infraestructura adecuada al programa de saneamiento básico como mecanismo de crear un ambiente saludable.  </t>
  </si>
  <si>
    <t>Gestionar la planta de tratamiento del acueducto regional al igual que en los pequeños abastos de agua.</t>
  </si>
  <si>
    <t xml:space="preserve">Mejorar los pequeños acueductos rurales y ampliar la cobertura. </t>
  </si>
  <si>
    <t xml:space="preserve">Gestionar la Planta de tratamiento de aguas residuales de la cabecera municipal </t>
  </si>
  <si>
    <t>Tramitar el Plan de Gestión integral de  manejo  de Residuos sólidos</t>
  </si>
  <si>
    <t>Gestionar el Plan Maestro de Alcantarillado de Remolino y Taminango.</t>
  </si>
  <si>
    <t>Tramitar la ampliación de cobertura de letrinización en el sector rural del municipio</t>
  </si>
  <si>
    <t>Mejorar la infraestructura de alcantarillado en las cabeceras de los corregimientos</t>
  </si>
  <si>
    <t>El acueducto regional carece de de la planta de tratamiento e igual que los pequeños abastos de agua.</t>
  </si>
  <si>
    <t xml:space="preserve">Existencia de acueductos rurales en mal estado y de baja cobertura. </t>
  </si>
  <si>
    <t>Falta de una Planta tratamiento de aguas residuales de la cabecera municipal e inadecuado manejo de de los mismos. No hay canalización de aguas negras y alta contaminación de la quebrada  Jiringay.</t>
  </si>
  <si>
    <t>En el casco urbano y la población de Remolino carecen de un plan maestro de alcantarillado.</t>
  </si>
  <si>
    <t>Existe baja cobertura de letrinización en el sector rural del municipio</t>
  </si>
  <si>
    <t>Los cabeceras corregimentales presentan deficiente infraestructura de alcantarillado</t>
  </si>
  <si>
    <t>Mejorara la infraestructura de alcantarillado en las cinco cabeceras corregimentales</t>
  </si>
  <si>
    <t>Rescate de la cultura Taminangueña</t>
  </si>
  <si>
    <t>Rescatar y promover la identidad cultural Taminangueña como elemento fundante del desarrollo</t>
  </si>
  <si>
    <t>Emprender acciones que nos permitan rescatar la idiosincrasia cultural de nuestros pueblos.</t>
  </si>
  <si>
    <t>Gestionar el apoyo en la promoción de las manifestaciones artísticas y culturales del municipio.</t>
  </si>
  <si>
    <t>Institucionalizar el festival de la canción como manifestación cultural.</t>
  </si>
  <si>
    <t>Implanta proyectos de capacitación y comunicación de la cultura Taminangueña como promotor de desarrollo social.</t>
  </si>
  <si>
    <t>Gestionar el apoyo estatal a los diferentes organizaciones culturales  del municipio.</t>
  </si>
  <si>
    <t>Mejorar el apoyo a la banda municipal como símbolo de identidad cultural.</t>
  </si>
  <si>
    <t xml:space="preserve">Pérdida progresiva de la identidad cultural Taminangueña </t>
  </si>
  <si>
    <t>Escasa promoción de las manifestaciones culturales.</t>
  </si>
  <si>
    <t xml:space="preserve">Deficiente capacitación en la parte cultural </t>
  </si>
  <si>
    <t>Deficiente apoyo estatal en el sector cultural</t>
  </si>
  <si>
    <t>Deficiente apoyo a la banda municipal</t>
  </si>
  <si>
    <t>MANEJO Y CONSERVACIÓN DE RECURSOS NATURALES</t>
  </si>
  <si>
    <t>Protección y conservación de reservas naturales.</t>
  </si>
  <si>
    <r>
      <t>Ø</t>
    </r>
    <r>
      <rPr>
        <sz val="7"/>
        <rFont val="Arial"/>
        <family val="2"/>
      </rPr>
      <t xml:space="preserve">  </t>
    </r>
    <r>
      <rPr>
        <sz val="8"/>
        <rFont val="Arial"/>
        <family val="2"/>
      </rPr>
      <t xml:space="preserve">Establecer una cultura de desarrollo integral sostenible </t>
    </r>
  </si>
  <si>
    <r>
      <t>Ø</t>
    </r>
    <r>
      <rPr>
        <sz val="7"/>
        <rFont val="Arial"/>
        <family val="2"/>
      </rPr>
      <t xml:space="preserve">  </t>
    </r>
    <r>
      <rPr>
        <sz val="8"/>
        <rFont val="Arial"/>
        <family val="2"/>
      </rPr>
      <t>Cultura ambiental que degrada el desarrollo socioeconómico</t>
    </r>
  </si>
  <si>
    <t xml:space="preserve"> Fortalecer el tejido social, potencial izando las capacidades de las comunidades para promover su desarrollo endógeno    alrededor de   la identidad cultural.   </t>
  </si>
  <si>
    <t>DOTACIÓN E INFRAESTRUCTURA DE SALUD</t>
  </si>
  <si>
    <t>ASEGURAMIENTO EN EL SISTEMA DE SEGURIDAD SOCIAL EN SALUD</t>
  </si>
  <si>
    <t>MEJORAR LA PRESTACIÓN DEL SERVICIO DE SALUD</t>
  </si>
  <si>
    <t>PREVENIR Y MITIGAR  LA PRESENCIA DE ENFERMEDADES EN LA POBLACIÓN</t>
  </si>
  <si>
    <t xml:space="preserve">Dotar  de equipos médicos y ambulatorios a  centros de salud </t>
  </si>
  <si>
    <t>MINISTERIO</t>
  </si>
  <si>
    <t>MUNICIPIO</t>
  </si>
  <si>
    <t xml:space="preserve">MINISTERIO, DEPARTAMENTO, MUNICIPIO </t>
  </si>
  <si>
    <t>MINISTERIO      DEPARTAMENTO     MUNICIPIO</t>
  </si>
  <si>
    <t>AMPLIACIÓN DE COBERTURA EDUCATIVA</t>
  </si>
  <si>
    <t>IMPLANTACIÓN PLAN EDUCACIÓN SUPERIOR.</t>
  </si>
  <si>
    <t>COMUNIDAD</t>
  </si>
  <si>
    <t>PROGRAMAS</t>
  </si>
  <si>
    <t>COSTOS</t>
  </si>
  <si>
    <t>MEJORAMIENTO DE VIVIENDA DE INTERES SOCIAL RURAL Y URBANA</t>
  </si>
  <si>
    <t>TITULACION Y ACTUALIZACION CATASTRAL</t>
  </si>
  <si>
    <t>ORDENAMIENTO TERRITORIAL</t>
  </si>
  <si>
    <t xml:space="preserve">Crear y Gestionar Programas de vivienda de interés social </t>
  </si>
  <si>
    <t>Crear y gestionar programas y proyectos de mejoramiento de vivienda rural</t>
  </si>
  <si>
    <t>Promover la Construcción de vivienda alternativa</t>
  </si>
  <si>
    <t>Gestionar la titulación de predios rurales y urbanos</t>
  </si>
  <si>
    <t>Gestionar la rectificación del avalúo  catastral</t>
  </si>
  <si>
    <t>Formular y adoptar el esquema de ordenamiento territorial del municipio</t>
  </si>
  <si>
    <t>Gestionar en un  10% la rectificación del avalúo  catastral</t>
  </si>
  <si>
    <t>BANCO AGRARIO  OIM      COMUNIDAD</t>
  </si>
  <si>
    <t>INCODER    MUNICIPIO       COMUNIDAD</t>
  </si>
  <si>
    <t xml:space="preserve">FORTALECIMIENTO INSTITUCIONAL EN EL AREA DE DEPORTES </t>
  </si>
  <si>
    <t>MEJORAMIENTO Y TERMINACION DE INFRAESTRUCTURA DE DEPORTES</t>
  </si>
  <si>
    <t xml:space="preserve">APROVECHAMIENTO DEL TIEMPO LIBRE </t>
  </si>
  <si>
    <t>COLDEPORTES      MUNICIPIO     DEPARTAMENTO</t>
  </si>
  <si>
    <t>MUNICIPIO    DEPARTAMENTO     SECTOR PRIVADO</t>
  </si>
  <si>
    <r>
      <t>Ø</t>
    </r>
    <r>
      <rPr>
        <sz val="7"/>
        <rFont val="Arial"/>
        <family val="2"/>
      </rPr>
      <t xml:space="preserve">  </t>
    </r>
    <r>
      <rPr>
        <sz val="8"/>
        <rFont val="Arial"/>
        <family val="2"/>
      </rPr>
      <t>Tramitar y promover políticas de conservación y preservación de la fauna y flora nativa.</t>
    </r>
  </si>
  <si>
    <r>
      <t>Ø</t>
    </r>
    <r>
      <rPr>
        <sz val="7"/>
        <rFont val="Arial"/>
        <family val="2"/>
      </rPr>
      <t xml:space="preserve">  </t>
    </r>
    <r>
      <rPr>
        <sz val="8"/>
        <rFont val="Arial"/>
        <family val="2"/>
      </rPr>
      <t xml:space="preserve">Extinción de flora y fauna nativa </t>
    </r>
  </si>
  <si>
    <r>
      <t>Ø</t>
    </r>
    <r>
      <rPr>
        <sz val="7"/>
        <rFont val="Arial"/>
        <family val="2"/>
      </rPr>
      <t xml:space="preserve">  </t>
    </r>
    <r>
      <rPr>
        <sz val="8"/>
        <rFont val="Arial"/>
        <family val="2"/>
      </rPr>
      <t>Establecer programas integrales  de conservación preservación de las microcuencas.</t>
    </r>
  </si>
  <si>
    <r>
      <t>Ø</t>
    </r>
    <r>
      <rPr>
        <sz val="7"/>
        <rFont val="Arial"/>
        <family val="2"/>
      </rPr>
      <t xml:space="preserve">  </t>
    </r>
    <r>
      <rPr>
        <sz val="8"/>
        <rFont val="Arial"/>
        <family val="2"/>
      </rPr>
      <t xml:space="preserve">Pérdida progresiva del volumen y calidad del agua. </t>
    </r>
  </si>
  <si>
    <r>
      <t>Ø</t>
    </r>
    <r>
      <rPr>
        <sz val="7"/>
        <rFont val="Arial"/>
        <family val="2"/>
      </rPr>
      <t xml:space="preserve">  </t>
    </r>
    <r>
      <rPr>
        <sz val="8"/>
        <rFont val="Arial"/>
        <family val="2"/>
      </rPr>
      <t>Establecer programas de reforestación con especies nativas.</t>
    </r>
  </si>
  <si>
    <r>
      <t>Ø</t>
    </r>
    <r>
      <rPr>
        <sz val="7"/>
        <rFont val="Arial"/>
        <family val="2"/>
      </rPr>
      <t xml:space="preserve">  </t>
    </r>
    <r>
      <rPr>
        <sz val="8"/>
        <rFont val="Arial"/>
        <family val="2"/>
      </rPr>
      <t>Deforestación continua, para ampliar la frontera agrícola</t>
    </r>
  </si>
  <si>
    <t>Fortalecer en un 20%  la institucionalidad de los  puestos de salud y Centro Hospital San Juan Bautista durante los cuatro años</t>
  </si>
  <si>
    <t xml:space="preserve">Gestionar la ampliación y reestructuración del Régimen subsidiado en salud en un 15% en cuatro años </t>
  </si>
  <si>
    <t>Orientar en un 40% a la comunidad en el manejo adecuado del carnet del régimen subsidiado durante el  cuatrienio</t>
  </si>
  <si>
    <t>Mejorara en un 40% la orientación y capacitación al grupo médico y paramédico en la prestación del servicio de salud en el municipio en dos años</t>
  </si>
  <si>
    <t>26 personas entre médicos y paramédicos capacitados y orientados en políticas de la prestación de los servicios de salud.</t>
  </si>
  <si>
    <t>Fortalecer en un 50% el Plan de Atención y Prevención de salud en dos años</t>
  </si>
  <si>
    <t>500 personas atendidas en promoción y prevención de salud.</t>
  </si>
  <si>
    <t>Apoyar y mejorar el plan de atención básica en un 40% en dos años</t>
  </si>
  <si>
    <t>400 personas capacitadas en diferentes temas de la salud.</t>
  </si>
  <si>
    <t xml:space="preserve">300 niños en procesos de recibir apoyo de nutrición </t>
  </si>
  <si>
    <t>Gestionar la instalación de un programa de mejoramiento de la nutrición infantil en un 15%.en un periodo de cuatro años</t>
  </si>
  <si>
    <t>Dotar en un 5% a la población discapacitada de equipos necesarios que le permitan convivir, al cabo de los cuatro años.</t>
  </si>
  <si>
    <t xml:space="preserve">Existirán 20 personas discapacitadas con equipos necesarios para su locomoción. </t>
  </si>
  <si>
    <t>Un concejo territorial de salud fortalecido y operando en un 50%</t>
  </si>
  <si>
    <t xml:space="preserve">Dos colegios y 15 escuela tendran mejorada su infraestructura </t>
  </si>
  <si>
    <r>
      <t>ü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La infraestructura de los colegios y escuelas se vera mejorada en un 30%, durante los cuatro años..</t>
    </r>
  </si>
  <si>
    <r>
      <t>ü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Mejorar y/o Complementar en un 20% el servicio de restaurante escolar en los cuatro años</t>
    </r>
  </si>
  <si>
    <t>42 restaurantes escolares recibirán  Complemento nutricional.</t>
  </si>
  <si>
    <r>
      <t>ü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 xml:space="preserve">Gestionar la dotación de 37 Botiquines escolares en cuatro años y capacitar a 37  docentes en el manejo de los mismos, durante el cuatrienio. </t>
    </r>
  </si>
  <si>
    <r>
      <t>ü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15 Instituciones educativas dotadas de  unidades de saneamiento básico.</t>
    </r>
  </si>
  <si>
    <r>
      <t>ü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Dotación de material didáctico a 37 escuelas y cinco colegios  en un periodo de cuatro años</t>
    </r>
  </si>
  <si>
    <t>37 escuelas y cinco colegios estarán dotadas de material didáctico.</t>
  </si>
  <si>
    <r>
      <t>ü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Suministrar  el subsidio de Transporte  escolar a  400  estudiantes de las veredas y corregimientos dursante los cuatro años.</t>
    </r>
  </si>
  <si>
    <r>
      <t>ü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400 estudiantes recibirán el subsidio de Transporte  escolar de las veredas y corregimientos.</t>
    </r>
  </si>
  <si>
    <t>SECTOR DE SANIAMIENTO BASICO Y AGUA POTABLE</t>
  </si>
  <si>
    <t>ALTERNATIVA DE DOTAIÓN YA ALMACENAMIENTO DE AGUA</t>
  </si>
  <si>
    <t>Estudio de factibilidad de perforación de agua subterránea.</t>
  </si>
  <si>
    <t>Construcción de reservarios de agua</t>
  </si>
  <si>
    <t>Gestionar en un 10% el estudio de perforación de pozo de agua subterránea.</t>
  </si>
  <si>
    <t>Gestionar en un 20% la construcción de reservarios de agua.</t>
  </si>
  <si>
    <t>No. de sitios con estudio para perforación de pozo de agua subterránea.</t>
  </si>
  <si>
    <t>No. de resevarios construidos.</t>
  </si>
  <si>
    <r>
      <t>ü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Crear un programas de formación y/o capacitación de docentes en los tres años de gobierno.</t>
    </r>
  </si>
  <si>
    <r>
      <t>ü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Replantear en las cinco (5) Institución educativas  los PEI  durante los dos años.</t>
    </r>
  </si>
  <si>
    <r>
      <t>ü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Cinco (5) Planes educativos Institucionales.</t>
    </r>
  </si>
  <si>
    <r>
      <t>ü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 xml:space="preserve"> existirán diez (10)  escuela de padres en igual numero de escuelas</t>
    </r>
  </si>
  <si>
    <r>
      <t>ü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Crear y  fortalecer  en un 25% la escuela de padres en un periodo de cuatro años</t>
    </r>
  </si>
  <si>
    <r>
      <t>ü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 xml:space="preserve">Un Centro Comunitario de Educación Superior del Masizo Colombiano en etapa de inicio, </t>
    </r>
  </si>
  <si>
    <t>Gestionar en un 30% la creación de un Centro Comunitario de Educación Superior y/o la universidad del Norte de Nariño en cuatro (4) años.</t>
  </si>
  <si>
    <t xml:space="preserve"> la población desplazada tendrá 50 proyectos desplazados.</t>
  </si>
  <si>
    <t>Apoya en un 10% a la población desplazada a través de la gestión proyectos productivos,Al terminar el cuatrienio.</t>
  </si>
  <si>
    <t>Formular y establecer un plan de contingencia para evitar la emigración y desplazamiento masivo durante primer año</t>
  </si>
  <si>
    <t>Para prevenir los desplazamientos masivos se elaborara el plan de contingencia.</t>
  </si>
  <si>
    <t>La población infantil  contara con un programa de apoyo integral.</t>
  </si>
  <si>
    <t>Apoyar en un 10% el programa de atención a la población infantil, en el transcurso de los cuatro años</t>
  </si>
  <si>
    <t>Se establecerá un proyecto de recreación y aprovechamiento del tiempo libre con la población infantil y prejuvenil.</t>
  </si>
  <si>
    <t xml:space="preserve">Establecer dos programas de recreación y aprovechamiento del tiempo libre a la población infantil y juvenil, en el transcurso de los cuatro años </t>
  </si>
  <si>
    <t xml:space="preserve">Los embarazos no deseados y enfermedades sexuales se verán disminuidas en un 15%, </t>
  </si>
  <si>
    <t>Promover en un 15%  campañas de educación sexual en la población adolescente, durante los cuatro año.</t>
  </si>
  <si>
    <t xml:space="preserve">La población discapacitada contara con apoyo </t>
  </si>
  <si>
    <t>Gestionar 20 sillas de ruedas y 20 audífonos a la población discapacitada durante el cuatrienio..</t>
  </si>
  <si>
    <t xml:space="preserve">La población del adulto mayor recibirá el apoyo </t>
  </si>
  <si>
    <t>Apoyar y gestionar en un 20%  la ampliación del proyecto de atención integral del adulto mayor, durante los cuatro años.</t>
  </si>
  <si>
    <t xml:space="preserve">Se contara con el proceso de conformación del Instituto Municipal de Cultura y deporte. </t>
  </si>
  <si>
    <t>Gestionar en un 25% la Creación del instituto municipal de cultura y deporte, En un periodo de cuatro (4) años .</t>
  </si>
  <si>
    <t>Lla población contara cos dos orientadores y/o capacitadotes de prácticas deportivas</t>
  </si>
  <si>
    <t xml:space="preserve"> Apoyar en un 30%  la orientación y capacitación en prácticas recreativas y deportivas, En un periodo de dos años</t>
  </si>
  <si>
    <t>Las diferentes canchas y polideportivos existentes en el municipio contaran con un permanente mantenimiento.</t>
  </si>
  <si>
    <t>Mantener, mejorar en un 50% los  escenarios deportivos y ampliar en un 5%,  durante los cuatro años de gobierno.</t>
  </si>
  <si>
    <t>Un setadio municipal en funcionamiento</t>
  </si>
  <si>
    <t>Terminar y adecuar el estadio municipal, Al terminar el cuatrienio secontara.</t>
  </si>
  <si>
    <t xml:space="preserve">La población contara con cuatro (4) proyectos de aprovechamiento del tiempo libre </t>
  </si>
  <si>
    <t>Promover en un 40% alternativas de programas y proyectos utilización del tiempo libre para diferentes grupos poblacionales del municipio, durante los cuatro años.</t>
  </si>
  <si>
    <t>La I etapa de la planta de tratamiento del acueducto regional en proceso de ejecución , al igual que en los pequeños abastos de agua.</t>
  </si>
  <si>
    <t>Gestionar en un 25% la planta de tratamiento del acueducto regional al igual que en los pequeños abastos de agua, al terminar el periodo de gobierno.</t>
  </si>
  <si>
    <t xml:space="preserve">Mejorar en un 20% los pequeños acueductos rurales y ampliar la cobertura. durante los cuatro años  </t>
  </si>
  <si>
    <t xml:space="preserve">Se mejorara cinco los pequeños acueductos rurales y  se ampliara la cobertura. </t>
  </si>
  <si>
    <t xml:space="preserve">La I etapa de la Planta de tratamiento de aguas residuales de la cabecera municipal en tramite al </t>
  </si>
  <si>
    <t xml:space="preserve">Gestionar en un 30% la  Planta de tratamiento de aguas residuales de la cabecera municipal, culminar la administración </t>
  </si>
  <si>
    <t>CONTROL DE CRECIMIENTO Y DESARROLLO INFANTIL</t>
  </si>
  <si>
    <t>Gestionar la instalación de un programa de mejoramiento en un 15%  la nutrición infantil en en un periodo de cuatro años</t>
  </si>
  <si>
    <t>ATENCION A LA POBLACION SISCAPACITADA</t>
  </si>
  <si>
    <t>GOBERNALILIDAD EN SALUD</t>
  </si>
  <si>
    <t>No de puestos de salud y Hospital fortalecidos institucionalmente.</t>
  </si>
  <si>
    <t>No  puestos de salud dotados de equipo medicos.</t>
  </si>
  <si>
    <t xml:space="preserve"> Hospital regional en proceso de construcción.</t>
  </si>
  <si>
    <t>No personas con carnet del régimen subsidiado y una base de datos fortalecida.</t>
  </si>
  <si>
    <t>No  personas capacitadas en el manejo adecuado del carnet del R.S.</t>
  </si>
  <si>
    <t>No  personas entre médicos y paramédicos capacitados y orientados en políticas de la prestación de los servicios de salud.</t>
  </si>
  <si>
    <t>No personas atendidas en promoción y prevención de salud.</t>
  </si>
  <si>
    <t>No  personas capacitadas en diferentes temas de la salud.</t>
  </si>
  <si>
    <t xml:space="preserve">No  niños en procesos de recibir apoyo de nutrición </t>
  </si>
  <si>
    <t xml:space="preserve">No  personas discapacitadas con equipos necesarios para su locomoción. </t>
  </si>
  <si>
    <t>Concejo territorial de salud fortalecido y operando en un 50%</t>
  </si>
  <si>
    <t>MEJORAMIENTO DE LA CLAIDAD EDUCATIVA</t>
  </si>
  <si>
    <t>Gestionar la dotación de unidades de saneamiento básico para centro educativo</t>
  </si>
  <si>
    <t>Dotación de material didáctico para centros educativos</t>
  </si>
  <si>
    <t xml:space="preserve">No de colegios y  escuela tendran mejorada su infraestructura </t>
  </si>
  <si>
    <t>No de escuelas dotadas de botiquines en un periodo de cuatro años y capacitados sus docentes en el manejo de los mismos.</t>
  </si>
  <si>
    <t>No de escuelas y cinco colegios estarán dotadas de material didáctico.</t>
  </si>
  <si>
    <t>No  de Instituciones educativas dotadas de  unidades de saneamiento básico.</t>
  </si>
  <si>
    <t>No de estudiantes que recibiròn el apoyo de Transporte  escolar de las veredas y corregimientos.</t>
  </si>
  <si>
    <t xml:space="preserve">Suministrar  el subsidio de Transporte  escolar a la población estudiantil de las veredas y corregimientos </t>
  </si>
  <si>
    <t xml:space="preserve">Crear programas de formación y/o capacitación de docentes </t>
  </si>
  <si>
    <t>Crear un programas de formación y/o capacitación de docentes en los tres años de gobierno.</t>
  </si>
  <si>
    <t>Gestionar la creación de un Centro Comunitario de Educación Superior y/o la universidad para el Norte de Nariño</t>
  </si>
  <si>
    <t>Mejorar y/o Complementar el servicio de restaurante escolar</t>
  </si>
  <si>
    <t>Replantear en cada Institución educativa  los PEI y adaptar a la dinámica de la región.</t>
  </si>
  <si>
    <t>Crear y fortalecer la esuela de padres.</t>
  </si>
  <si>
    <t>No de  restaurantes escolares recibirán  Complemento nutricional.</t>
  </si>
  <si>
    <t>No de Planes educativos Institucionales.</t>
  </si>
  <si>
    <t>No de docentes capacitados, En un periodo de cuatro años.</t>
  </si>
  <si>
    <t>No de escuelas de padres en igual numero de escuelas</t>
  </si>
  <si>
    <t xml:space="preserve">Centro Comunitario de Educación Superior del Masizo Colombiano en etapa de inicio, </t>
  </si>
  <si>
    <t> Mejorar la infraestructura de escuelas y colegios del municipio</t>
  </si>
  <si>
    <t xml:space="preserve"> La infraestructura de los colegios y escuelas se vera mejorada en un 30%, durante los cuatro años..</t>
  </si>
  <si>
    <t xml:space="preserve"> Gestionar la dotación de Botiquín escolares y capacitación para docentes</t>
  </si>
  <si>
    <t xml:space="preserve"> Gestionar la dotación de  Botiquines escolares en un 30%  de las instituciones educativas y capacitar a sus  docentes en el manejo de los mismos, durante el cuatrienio. </t>
  </si>
  <si>
    <t xml:space="preserve"> Gestionar en un 25% la dotación de unidades de saneamiento básico para centro educativo, durante el periodo de gobierno.</t>
  </si>
  <si>
    <t xml:space="preserve"> Dotación de material didáctico a  escuelas y cinco colegios  en un 40%, durante el  periodo de cuatro años</t>
  </si>
  <si>
    <t>   Suministrar  el apoyo  de Transporte  escolar en un 20% a  estudiantes de las veredas y corregimientos dursante los cuatro años.</t>
  </si>
  <si>
    <t xml:space="preserve"> Replantear en las cinco (5) Institución educativas  los PEI  durante los dos años.</t>
  </si>
  <si>
    <t xml:space="preserve"> Crear y  fortalecer  en un 25% la escuela de padres en un periodo de cuatro años</t>
  </si>
  <si>
    <t xml:space="preserve"> Mejorar y/o Complementar en un 20% el servicio de restaurante escolar en los cuatro años</t>
  </si>
  <si>
    <t>Crear y Gestionar en un 20% Programas de vivienda de interés social, en un periodo de cuatro años</t>
  </si>
  <si>
    <t>CUADRO No. 52  MATRIZ PLURIANUAL DE INVERSIONES</t>
  </si>
  <si>
    <t xml:space="preserve">No programas de vivienda de interés social .Formulados y en proceso de iniciar </t>
  </si>
  <si>
    <t>No de familias rurales recibirán en un periodo de cuatro años subsidios de mejoramiento de vivienda.</t>
  </si>
  <si>
    <t>Crear y gestionar en un 30% programas y proyectos de mejoramiento de vivienda rural en periodo de gobierno</t>
  </si>
  <si>
    <t xml:space="preserve"> No de familias con vivienda alternativa.</t>
  </si>
  <si>
    <t>Promover en un 10% la Construcción de vivienda alternativa, en un periodo de cuatro años.</t>
  </si>
  <si>
    <t xml:space="preserve"> No de familias rurales y urbanas obtendrán  títulos de propiedad de sus predios.</t>
  </si>
  <si>
    <t>Gestionar en un 25% la titulación de predios rurales y urbanos, Durante los cuatro años,</t>
  </si>
  <si>
    <t>El esquema de ordenamiento territorial adoptado.</t>
  </si>
  <si>
    <t xml:space="preserve">Adoptar el esquema de ordenamiento territorial del municipio en un 90%, En el primer año de gobierno. </t>
  </si>
  <si>
    <t>No de orientadores y/o capacitadotes de prácticas deportivas</t>
  </si>
  <si>
    <t>El estadio municipal en funcionamiento</t>
  </si>
  <si>
    <t>La I etapa de la Planta de tratamiento de aguas residuales de la cabecera municipal en tramite</t>
  </si>
  <si>
    <t xml:space="preserve">El Plan de Gestión integral de  manejo  de Residuos sólidos en proceso de ejecución. </t>
  </si>
  <si>
    <t>Tramitar en un 40% el Plan de Gestión integral de  manejo  de Residuos sólidos, al terminar la administración</t>
  </si>
  <si>
    <t>Se tendrá Gestionado el Plan Maestro de Alcantarillado de Remolino y Taminango.</t>
  </si>
  <si>
    <t>Gestionar en un 20% el Plan Maestro de Alcantarillado de Remolino y Taminango, En el cuarto años de administración .</t>
  </si>
  <si>
    <t xml:space="preserve">Se ampliara en 100 familias la cobertura de letrinización en el sector rural del municipio </t>
  </si>
  <si>
    <t>Tramitar en un 30%  la ampliación de cobertura de letrinización en el sector rural del municipio, durante los cuatro años</t>
  </si>
  <si>
    <t>Mejorar 25% la infraestructura de alcantarillado en las cabeceras de los corregimientos en el transcurso de los cuatro años.</t>
  </si>
  <si>
    <t>La administración se han emprendido numerosas acciones encaminadas al rescate de la cultura Taminangueña.</t>
  </si>
  <si>
    <t>Emprender en un 15% acciones que nos permitan rescatar la idiosincrasia cultural de nuestros pueblos, Al cabo de los cuatro años.</t>
  </si>
  <si>
    <t xml:space="preserve">Se ha logrado 10 presentaciones artísticas y culturales en eventos regionales y locales. </t>
  </si>
  <si>
    <t>Gestionar en un 50% el apoyo en la promoción de las manifestaciones artísticas y culturales del municipio, durante un periodo de cuatro años..</t>
  </si>
  <si>
    <t>El concejo municipal a creado mediante acuerdo la institucionalización del festival de la canción reconocido a nivel regional.</t>
  </si>
  <si>
    <t>Crear mediante acuerdo la Institucionalización el festival de la canción como manifestación cultural, durante el cuatrienio</t>
  </si>
  <si>
    <t>Se han capacitado 30 lideres comunitarios en los diferentes temas culturales y de comunicación socio cultural .</t>
  </si>
  <si>
    <t>Implanta un proyecto de capacitación y comunicación de la cultura Taminangueña como promotor de desarrollo social, en un periodo de cuatro años.</t>
  </si>
  <si>
    <t xml:space="preserve">Se contara con el apoyo estatal a dos organizaciones          culturales  </t>
  </si>
  <si>
    <t>Gestionar en un 10% el apoyo estatal a los diferentes organizaciones culturales  del municipio, all terminar la administración.</t>
  </si>
  <si>
    <t xml:space="preserve">Se contara con una banda municipal creada mediante acuerdo municipal como símbolo de identidad cultural </t>
  </si>
  <si>
    <t>Crear mediante acuerdo y Mejorar el apoyo a la banda municipal como símbolo de identidad cultural, en un plazo de cuatro años</t>
  </si>
  <si>
    <r>
      <t>Ø</t>
    </r>
    <r>
      <rPr>
        <sz val="7"/>
        <rFont val="Arial"/>
        <family val="2"/>
      </rPr>
      <t xml:space="preserve">        </t>
    </r>
    <r>
      <rPr>
        <sz val="8"/>
        <rFont val="Arial"/>
        <family val="2"/>
      </rPr>
      <t>La comunidad contara con planes de cultura de desarrollo integral sostenible en las cinco instituciones educativas</t>
    </r>
  </si>
  <si>
    <r>
      <t>Ø</t>
    </r>
    <r>
      <rPr>
        <sz val="7"/>
        <rFont val="Arial"/>
        <family val="2"/>
      </rPr>
      <t xml:space="preserve">    </t>
    </r>
    <r>
      <rPr>
        <sz val="8"/>
        <rFont val="Arial"/>
        <family val="2"/>
      </rPr>
      <t>Establecer una cultura de desarrollo integral sostenible en las cinco instituciones educativas,  en un periodo de cuatro años.</t>
    </r>
  </si>
  <si>
    <r>
      <t>Ø</t>
    </r>
    <r>
      <rPr>
        <sz val="7"/>
        <rFont val="Arial"/>
        <family val="2"/>
      </rPr>
      <t>       S</t>
    </r>
    <r>
      <rPr>
        <sz val="8"/>
        <rFont val="Arial"/>
        <family val="2"/>
      </rPr>
      <t>e dará inicio a una política de conservación y preservación  de la flora y fauna.</t>
    </r>
  </si>
  <si>
    <r>
      <t>Ø</t>
    </r>
    <r>
      <rPr>
        <sz val="7"/>
        <rFont val="Arial"/>
        <family val="2"/>
      </rPr>
      <t xml:space="preserve">    </t>
    </r>
    <r>
      <rPr>
        <sz val="8"/>
        <rFont val="Arial"/>
        <family val="2"/>
      </rPr>
      <t>Tramitar y promover en un 20% políticas de conservación y preservación de la fauna y flora nativa,  durante los cuatro años</t>
    </r>
  </si>
  <si>
    <r>
      <t>Ø</t>
    </r>
    <r>
      <rPr>
        <sz val="7"/>
        <rFont val="Arial"/>
        <family val="2"/>
      </rPr>
      <t xml:space="preserve">        </t>
    </r>
    <r>
      <rPr>
        <sz val="8"/>
        <rFont val="Arial"/>
        <family val="2"/>
      </rPr>
      <t xml:space="preserve">Las principales microcuencas del municipio y las que surten de agua a las comunidades contaran con programas de manejo integral. </t>
    </r>
  </si>
  <si>
    <r>
      <t>Ø</t>
    </r>
    <r>
      <rPr>
        <sz val="7"/>
        <rFont val="Arial"/>
        <family val="2"/>
      </rPr>
      <t xml:space="preserve">    </t>
    </r>
    <r>
      <rPr>
        <sz val="8"/>
        <rFont val="Arial"/>
        <family val="2"/>
      </rPr>
      <t>Establecer un programa integral de conservación preservación de las microcuencas, durante los cuatro (4) años.</t>
    </r>
  </si>
  <si>
    <r>
      <t>Ø</t>
    </r>
    <r>
      <rPr>
        <sz val="7"/>
        <rFont val="Arial"/>
        <family val="2"/>
      </rPr>
      <t xml:space="preserve">    </t>
    </r>
    <r>
      <rPr>
        <sz val="8"/>
        <rFont val="Arial"/>
        <family val="2"/>
      </rPr>
      <t xml:space="preserve">Establecer cinco (5) programas de reforestación con especies nativas en 100 hectáreas, al terminar la administración </t>
    </r>
  </si>
  <si>
    <r>
      <t>Ø</t>
    </r>
    <r>
      <rPr>
        <sz val="7"/>
        <rFont val="Arial"/>
        <family val="2"/>
      </rPr>
      <t>  S</t>
    </r>
    <r>
      <rPr>
        <sz val="8"/>
        <rFont val="Arial"/>
        <family val="2"/>
      </rPr>
      <t>e contara con la reforestación de 100 hectáreas de bosque nativo.</t>
    </r>
  </si>
  <si>
    <t>Se obtendra un plan de manejo integral de zonas productoras protectoras</t>
  </si>
  <si>
    <r>
      <t>Ø</t>
    </r>
    <r>
      <rPr>
        <sz val="7"/>
        <rFont val="Arial"/>
        <family val="2"/>
      </rPr>
      <t xml:space="preserve">    </t>
    </r>
    <r>
      <rPr>
        <sz val="8"/>
        <rFont val="Arial"/>
        <family val="2"/>
      </rPr>
      <t xml:space="preserve">Gestionar en un 30% el establecimiento de un plan de manejo integral de manejo de las zonas protectoras y productoras de de fuentes de agua, al terminar el cuatrenio </t>
    </r>
  </si>
  <si>
    <r>
      <t>Ø</t>
    </r>
    <r>
      <rPr>
        <sz val="7"/>
        <rFont val="Arial"/>
        <family val="2"/>
      </rPr>
      <t xml:space="preserve">        </t>
    </r>
    <r>
      <rPr>
        <sz val="8"/>
        <rFont val="Arial"/>
        <family val="2"/>
      </rPr>
      <t xml:space="preserve">Existirán 50 lideres comunitarios capacitado y orientados  en el manejo y conservación del recurso suelo. </t>
    </r>
  </si>
  <si>
    <r>
      <t>Ø</t>
    </r>
    <r>
      <rPr>
        <sz val="7"/>
        <rFont val="Arial"/>
        <family val="2"/>
      </rPr>
      <t xml:space="preserve">    </t>
    </r>
    <r>
      <rPr>
        <sz val="8"/>
        <rFont val="Arial"/>
        <family val="2"/>
      </rPr>
      <t>Establecer dos (2) programas de capacitación  u orientación  de la población en el manejo y conservación del  recurso suelo, durante los cuatro (4) años.</t>
    </r>
  </si>
  <si>
    <r>
      <t>Ø</t>
    </r>
    <r>
      <rPr>
        <sz val="7"/>
        <rFont val="Arial"/>
        <family val="2"/>
      </rPr>
      <t>        S</t>
    </r>
    <r>
      <rPr>
        <sz val="8"/>
        <rFont val="Arial"/>
        <family val="2"/>
      </rPr>
      <t>e contara con un área de 100 hectáreas de suelo recuperado y un humedal.</t>
    </r>
  </si>
  <si>
    <r>
      <t>Ø</t>
    </r>
    <r>
      <rPr>
        <sz val="7"/>
        <rFont val="Arial"/>
        <family val="2"/>
      </rPr>
      <t xml:space="preserve">    </t>
    </r>
    <r>
      <rPr>
        <sz val="8"/>
        <rFont val="Arial"/>
        <family val="2"/>
      </rPr>
      <t xml:space="preserve">Emprender acciones para la recuperación conservación de 100 hectáreas de suelo y un humedales existente en el municipio, al terminar los cuatro (4) años </t>
    </r>
  </si>
  <si>
    <r>
      <t>Ø</t>
    </r>
    <r>
      <rPr>
        <sz val="7"/>
        <rFont val="Arial"/>
        <family val="2"/>
      </rPr>
      <t xml:space="preserve">        </t>
    </r>
    <r>
      <rPr>
        <sz val="8"/>
        <rFont val="Arial"/>
        <family val="2"/>
      </rPr>
      <t>Se instalara alrededor de 50 letrinas ecológicas e igual número de beneficiaderos .</t>
    </r>
  </si>
  <si>
    <r>
      <t>Ø</t>
    </r>
    <r>
      <rPr>
        <sz val="7"/>
        <rFont val="Arial"/>
        <family val="2"/>
      </rPr>
      <t xml:space="preserve">    </t>
    </r>
    <r>
      <rPr>
        <sz val="8"/>
        <rFont val="Arial"/>
        <family val="2"/>
      </rPr>
      <t>Gestionar en un 25 % la instalación de letrinas y beneficiaderos ecológicos, en tres años.</t>
    </r>
  </si>
  <si>
    <r>
      <t>Ø</t>
    </r>
    <r>
      <rPr>
        <sz val="7"/>
        <rFont val="Arial"/>
        <family val="2"/>
      </rPr>
      <t xml:space="preserve">        </t>
    </r>
    <r>
      <rPr>
        <sz val="8"/>
        <rFont val="Arial"/>
        <family val="2"/>
      </rPr>
      <t>El matadero municipal contara con un proyecto de la planta de tratamiento de aguas servidas.</t>
    </r>
  </si>
  <si>
    <r>
      <t>Ø</t>
    </r>
    <r>
      <rPr>
        <sz val="7"/>
        <rFont val="Arial"/>
        <family val="2"/>
      </rPr>
      <t xml:space="preserve">    </t>
    </r>
    <r>
      <rPr>
        <sz val="8"/>
        <rFont val="Arial"/>
        <family val="2"/>
      </rPr>
      <t>Tramitar en un 40%  la remodelación de mataderos municipales con plantas de tratamiento de aguas servidas, al terminar los cuatro años.</t>
    </r>
  </si>
  <si>
    <r>
      <t>Ø</t>
    </r>
    <r>
      <rPr>
        <sz val="7"/>
        <rFont val="Arial"/>
        <family val="2"/>
      </rPr>
      <t xml:space="preserve">    </t>
    </r>
    <r>
      <rPr>
        <sz val="8"/>
        <rFont val="Arial"/>
        <family val="2"/>
      </rPr>
      <t>Tramitar dos (2) planes de mitigación de impacto ambiental en obras de infraestructura, al termnar el cuatrienio.</t>
    </r>
  </si>
  <si>
    <r>
      <t>Ø</t>
    </r>
    <r>
      <rPr>
        <sz val="7"/>
        <rFont val="Arial"/>
        <family val="2"/>
      </rPr>
      <t xml:space="preserve">        </t>
    </r>
    <r>
      <rPr>
        <sz val="8"/>
        <rFont val="Arial"/>
        <family val="2"/>
      </rPr>
      <t>Se contara con un cementerio reubicado al cabo .</t>
    </r>
  </si>
  <si>
    <r>
      <t>Ø</t>
    </r>
    <r>
      <rPr>
        <sz val="7"/>
        <rFont val="Arial"/>
        <family val="2"/>
      </rPr>
      <t xml:space="preserve">    </t>
    </r>
    <r>
      <rPr>
        <sz val="8"/>
        <rFont val="Arial"/>
        <family val="2"/>
      </rPr>
      <t>Gestionar en un 15% la reubicación  de cementerios al cabo de los cuatro (4) años</t>
    </r>
  </si>
  <si>
    <r>
      <t>Ø</t>
    </r>
    <r>
      <rPr>
        <sz val="7"/>
        <rFont val="Arial"/>
        <family val="2"/>
      </rPr>
      <t xml:space="preserve">    </t>
    </r>
    <r>
      <rPr>
        <sz val="8"/>
        <rFont val="Arial"/>
        <family val="2"/>
      </rPr>
      <t>Implantar un proyectos alternativos de restitución de cultivos ilícitos durante los cuatro años.</t>
    </r>
  </si>
  <si>
    <r>
      <t>Ø</t>
    </r>
    <r>
      <rPr>
        <sz val="7"/>
        <rFont val="Arial"/>
        <family val="2"/>
      </rPr>
      <t xml:space="preserve">        </t>
    </r>
    <r>
      <rPr>
        <sz val="8"/>
        <rFont val="Arial"/>
        <family val="2"/>
      </rPr>
      <t>Se establecerá un proyecto de sustitución de cultivos ilícitos.</t>
    </r>
  </si>
  <si>
    <r>
      <t>Ø</t>
    </r>
    <r>
      <rPr>
        <sz val="7"/>
        <rFont val="Arial"/>
        <family val="2"/>
      </rPr>
      <t xml:space="preserve">    </t>
    </r>
    <r>
      <rPr>
        <sz val="8"/>
        <rFont val="Arial"/>
        <family val="2"/>
      </rPr>
      <t>Establecer un planes de manejo y disposición adecuado de residuos de construcción, al terminar el cuatrienio.</t>
    </r>
  </si>
  <si>
    <t>Concertar la instalación de dos (2)  proyectos avícolas y porcícolas en el casco urbano, durante el cuatrienio.</t>
  </si>
  <si>
    <r>
      <t>Ø</t>
    </r>
    <r>
      <rPr>
        <sz val="7"/>
        <rFont val="Arial"/>
        <family val="2"/>
      </rPr>
      <t xml:space="preserve">        </t>
    </r>
    <r>
      <rPr>
        <sz val="8"/>
        <rFont val="Arial"/>
        <family val="2"/>
      </rPr>
      <t>Los proyectos avícolas y porcícolas tendrán un plan manejo adecuad.</t>
    </r>
  </si>
  <si>
    <t>Se contara con 2000 m:l. de calles mejoradas.</t>
  </si>
  <si>
    <t>Establecer en un 20% el programa de mejoramiento de calles del casco urbano y corregimientos, en el termino de cuatro años</t>
  </si>
  <si>
    <t>Existirán 15 kilómetros de vía terciaria y secundaria en buen estado..</t>
  </si>
  <si>
    <t>Gestionar y Establecer el programa de mejoramiento de la red vial secundaria y  terciaria del municipio en un 25%. en un periodo de cuatro años</t>
  </si>
  <si>
    <t xml:space="preserve"> Se contara con 20 kilómetros de vía terciaria o veredal terminadas.</t>
  </si>
  <si>
    <t xml:space="preserve">Gestionar 15% la terminación de las vías verdales que en la actualidad están en construcción, al terminar el periodo de gobierno. </t>
  </si>
  <si>
    <t xml:space="preserve">La vía Olivos Vegas, Charguayaco, Remolino estará en la etapa inicial </t>
  </si>
  <si>
    <t xml:space="preserve">Gestionar en un 10% la terminación de la vía del corredor del río Mayo, Olivos, Vegas, Charguayaco Remolino, durante los cuatro años. </t>
  </si>
  <si>
    <t>se tendrá tres veredas más con el servicio de telefonía.</t>
  </si>
  <si>
    <t xml:space="preserve">Gestionar EN UN 20%  la instalación de red telefónica de compartel en veredas que carecen del servicio, en un periodo de cuatro años </t>
  </si>
</sst>
</file>

<file path=xl/styles.xml><?xml version="1.0" encoding="utf-8"?>
<styleSheet xmlns="http://schemas.openxmlformats.org/spreadsheetml/2006/main">
  <numFmts count="2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-* #,##0.0\ _€_-;\-* #,##0.0\ _€_-;_-* &quot;-&quot;??\ _€_-;_-@_-"/>
    <numFmt numFmtId="177" formatCode="_-* #,##0\ _€_-;\-* #,##0\ _€_-;_-* &quot;-&quot;??\ _€_-;_-@_-"/>
    <numFmt numFmtId="178" formatCode="#,##0.0"/>
    <numFmt numFmtId="179" formatCode="_-* #,##0.000\ _€_-;\-* #,##0.000\ _€_-;_-* &quot;-&quot;??\ _€_-;_-@_-"/>
    <numFmt numFmtId="180" formatCode="_-* #,##0.0\ _€_-;\-* #,##0.0\ _€_-;_-* &quot;-&quot;?\ _€_-;_-@_-"/>
    <numFmt numFmtId="181" formatCode="[$-240A]dddd\,\ dd&quot; de &quot;mmmm&quot; de &quot;yyyy"/>
    <numFmt numFmtId="182" formatCode="[$-240A]hh:mm:ss\ AM/PM"/>
  </numFmts>
  <fonts count="16">
    <font>
      <sz val="10"/>
      <name val="Arial"/>
      <family val="0"/>
    </font>
    <font>
      <sz val="12"/>
      <name val="Arial"/>
      <family val="2"/>
    </font>
    <font>
      <b/>
      <sz val="10"/>
      <name val="Century Gothic"/>
      <family val="2"/>
    </font>
    <font>
      <b/>
      <sz val="8"/>
      <name val="Century Gothic"/>
      <family val="2"/>
    </font>
    <font>
      <sz val="8"/>
      <name val="Arial"/>
      <family val="0"/>
    </font>
    <font>
      <b/>
      <sz val="8"/>
      <name val="Arial"/>
      <family val="2"/>
    </font>
    <font>
      <sz val="8"/>
      <name val="Wingdings"/>
      <family val="0"/>
    </font>
    <font>
      <sz val="7"/>
      <name val="Times New Roman"/>
      <family val="1"/>
    </font>
    <font>
      <sz val="7"/>
      <name val="Arial"/>
      <family val="2"/>
    </font>
    <font>
      <b/>
      <sz val="8"/>
      <name val="Comic Sans MS"/>
      <family val="4"/>
    </font>
    <font>
      <b/>
      <sz val="7"/>
      <name val="Century Gothic"/>
      <family val="2"/>
    </font>
    <font>
      <sz val="8"/>
      <name val="Century Gothic"/>
      <family val="2"/>
    </font>
    <font>
      <sz val="6"/>
      <name val="Century Gothic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6">
    <xf numFmtId="0" fontId="0" fillId="0" borderId="0" xfId="0" applyAlignment="1">
      <alignment/>
    </xf>
    <xf numFmtId="0" fontId="0" fillId="0" borderId="1" xfId="0" applyBorder="1" applyAlignment="1">
      <alignment textRotation="180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2" fillId="0" borderId="0" xfId="0" applyFont="1" applyAlignment="1">
      <alignment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1" xfId="0" applyFont="1" applyBorder="1" applyAlignment="1">
      <alignment textRotation="180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textRotation="180" wrapText="1"/>
    </xf>
    <xf numFmtId="0" fontId="4" fillId="0" borderId="2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1" xfId="0" applyFont="1" applyBorder="1" applyAlignment="1">
      <alignment textRotation="180" wrapText="1"/>
    </xf>
    <xf numFmtId="0" fontId="0" fillId="0" borderId="0" xfId="0" applyFont="1" applyAlignment="1">
      <alignment/>
    </xf>
    <xf numFmtId="0" fontId="9" fillId="0" borderId="1" xfId="0" applyFont="1" applyBorder="1" applyAlignment="1">
      <alignment textRotation="180" wrapText="1"/>
    </xf>
    <xf numFmtId="0" fontId="9" fillId="0" borderId="2" xfId="0" applyFont="1" applyBorder="1" applyAlignment="1">
      <alignment textRotation="180" wrapText="1"/>
    </xf>
    <xf numFmtId="0" fontId="4" fillId="0" borderId="0" xfId="0" applyFont="1" applyAlignment="1">
      <alignment/>
    </xf>
    <xf numFmtId="0" fontId="9" fillId="0" borderId="2" xfId="0" applyFont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Fill="1" applyBorder="1" applyAlignment="1">
      <alignment vertical="top" wrapText="1"/>
    </xf>
    <xf numFmtId="0" fontId="11" fillId="0" borderId="4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0" borderId="4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textRotation="180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textRotation="180" wrapText="1"/>
    </xf>
    <xf numFmtId="0" fontId="4" fillId="0" borderId="2" xfId="0" applyFont="1" applyBorder="1" applyAlignment="1">
      <alignment vertical="top" wrapText="1"/>
    </xf>
    <xf numFmtId="0" fontId="0" fillId="0" borderId="6" xfId="0" applyBorder="1" applyAlignment="1">
      <alignment/>
    </xf>
    <xf numFmtId="0" fontId="11" fillId="0" borderId="6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11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6" xfId="0" applyFont="1" applyFill="1" applyBorder="1" applyAlignment="1">
      <alignment horizontal="justify" vertical="top" wrapText="1"/>
    </xf>
    <xf numFmtId="0" fontId="4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justify" vertical="top" wrapText="1"/>
    </xf>
    <xf numFmtId="177" fontId="4" fillId="0" borderId="6" xfId="17" applyNumberFormat="1" applyFont="1" applyBorder="1" applyAlignment="1">
      <alignment horizontal="justify" vertical="top" wrapText="1"/>
    </xf>
    <xf numFmtId="177" fontId="4" fillId="0" borderId="6" xfId="17" applyNumberFormat="1" applyFont="1" applyBorder="1" applyAlignment="1">
      <alignment vertical="top" wrapText="1"/>
    </xf>
    <xf numFmtId="177" fontId="4" fillId="0" borderId="6" xfId="0" applyNumberFormat="1" applyFont="1" applyBorder="1" applyAlignment="1">
      <alignment horizontal="justify" vertical="top" wrapText="1"/>
    </xf>
    <xf numFmtId="0" fontId="4" fillId="0" borderId="6" xfId="0" applyFont="1" applyBorder="1" applyAlignment="1">
      <alignment/>
    </xf>
    <xf numFmtId="177" fontId="4" fillId="0" borderId="6" xfId="17" applyNumberFormat="1" applyFont="1" applyBorder="1" applyAlignment="1">
      <alignment/>
    </xf>
    <xf numFmtId="177" fontId="4" fillId="0" borderId="6" xfId="17" applyNumberFormat="1" applyFont="1" applyFill="1" applyBorder="1" applyAlignment="1">
      <alignment horizontal="justify" vertical="top" wrapText="1"/>
    </xf>
    <xf numFmtId="177" fontId="4" fillId="0" borderId="6" xfId="17" applyNumberFormat="1" applyFont="1" applyBorder="1" applyAlignment="1">
      <alignment/>
    </xf>
    <xf numFmtId="177" fontId="4" fillId="0" borderId="7" xfId="17" applyNumberFormat="1" applyFont="1" applyBorder="1" applyAlignment="1">
      <alignment horizontal="center" vertical="center" wrapText="1"/>
    </xf>
    <xf numFmtId="177" fontId="4" fillId="0" borderId="8" xfId="17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left" vertical="top" wrapText="1"/>
    </xf>
    <xf numFmtId="0" fontId="0" fillId="0" borderId="6" xfId="0" applyFont="1" applyBorder="1" applyAlignment="1">
      <alignment/>
    </xf>
    <xf numFmtId="0" fontId="13" fillId="0" borderId="6" xfId="0" applyFont="1" applyBorder="1" applyAlignment="1">
      <alignment horizontal="center"/>
    </xf>
    <xf numFmtId="0" fontId="13" fillId="0" borderId="6" xfId="0" applyFont="1" applyBorder="1" applyAlignment="1">
      <alignment/>
    </xf>
    <xf numFmtId="176" fontId="4" fillId="0" borderId="7" xfId="17" applyNumberFormat="1" applyFont="1" applyBorder="1" applyAlignment="1">
      <alignment horizontal="center" vertical="center" wrapText="1"/>
    </xf>
    <xf numFmtId="176" fontId="4" fillId="0" borderId="9" xfId="17" applyNumberFormat="1" applyFont="1" applyBorder="1" applyAlignment="1">
      <alignment horizontal="center" vertical="center" wrapText="1"/>
    </xf>
    <xf numFmtId="176" fontId="4" fillId="0" borderId="8" xfId="17" applyNumberFormat="1" applyFont="1" applyBorder="1" applyAlignment="1">
      <alignment horizontal="center" vertical="center" wrapText="1"/>
    </xf>
    <xf numFmtId="177" fontId="4" fillId="0" borderId="6" xfId="17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177" fontId="4" fillId="0" borderId="9" xfId="17" applyNumberFormat="1" applyFont="1" applyFill="1" applyBorder="1" applyAlignment="1">
      <alignment horizontal="center" vertical="center" wrapText="1"/>
    </xf>
    <xf numFmtId="176" fontId="4" fillId="0" borderId="6" xfId="17" applyNumberFormat="1" applyFont="1" applyBorder="1" applyAlignment="1">
      <alignment horizontal="center" vertical="center" wrapText="1"/>
    </xf>
    <xf numFmtId="177" fontId="4" fillId="0" borderId="6" xfId="17" applyNumberFormat="1" applyFont="1" applyBorder="1" applyAlignment="1">
      <alignment horizontal="center" vertical="top" wrapText="1"/>
    </xf>
    <xf numFmtId="177" fontId="4" fillId="0" borderId="7" xfId="17" applyNumberFormat="1" applyFont="1" applyBorder="1" applyAlignment="1">
      <alignment horizontal="center" vertical="top" wrapText="1"/>
    </xf>
    <xf numFmtId="177" fontId="4" fillId="0" borderId="8" xfId="17" applyNumberFormat="1" applyFont="1" applyBorder="1" applyAlignment="1">
      <alignment horizontal="center" vertical="top" wrapText="1"/>
    </xf>
    <xf numFmtId="176" fontId="5" fillId="0" borderId="6" xfId="17" applyNumberFormat="1" applyFont="1" applyBorder="1" applyAlignment="1">
      <alignment horizontal="justify" vertical="top" wrapText="1"/>
    </xf>
    <xf numFmtId="0" fontId="5" fillId="0" borderId="6" xfId="0" applyFont="1" applyBorder="1" applyAlignment="1">
      <alignment vertical="top" wrapText="1"/>
    </xf>
    <xf numFmtId="177" fontId="4" fillId="0" borderId="6" xfId="17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/>
    </xf>
    <xf numFmtId="3" fontId="4" fillId="0" borderId="6" xfId="0" applyNumberFormat="1" applyFont="1" applyBorder="1" applyAlignment="1">
      <alignment horizontal="justify" vertical="top" wrapText="1"/>
    </xf>
    <xf numFmtId="0" fontId="0" fillId="0" borderId="6" xfId="0" applyFont="1" applyBorder="1" applyAlignment="1">
      <alignment vertical="top" wrapText="1"/>
    </xf>
    <xf numFmtId="3" fontId="4" fillId="0" borderId="6" xfId="0" applyNumberFormat="1" applyFont="1" applyBorder="1" applyAlignment="1">
      <alignment horizontal="center" vertical="top" wrapText="1"/>
    </xf>
    <xf numFmtId="177" fontId="4" fillId="0" borderId="9" xfId="17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textRotation="180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177" fontId="4" fillId="0" borderId="9" xfId="17" applyNumberFormat="1" applyFont="1" applyBorder="1" applyAlignment="1">
      <alignment horizontal="center" vertical="center" wrapText="1"/>
    </xf>
    <xf numFmtId="177" fontId="4" fillId="0" borderId="0" xfId="17" applyNumberFormat="1" applyFont="1" applyAlignment="1">
      <alignment horizontal="center" vertical="center"/>
    </xf>
    <xf numFmtId="177" fontId="4" fillId="0" borderId="0" xfId="17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textRotation="180" wrapText="1"/>
    </xf>
    <xf numFmtId="0" fontId="4" fillId="0" borderId="9" xfId="0" applyFont="1" applyFill="1" applyBorder="1" applyAlignment="1">
      <alignment horizontal="justify" vertical="top" wrapText="1"/>
    </xf>
    <xf numFmtId="177" fontId="4" fillId="0" borderId="6" xfId="17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4" fillId="0" borderId="0" xfId="0" applyFont="1" applyAlignment="1">
      <alignment vertical="top" wrapText="1"/>
    </xf>
    <xf numFmtId="177" fontId="3" fillId="0" borderId="6" xfId="0" applyNumberFormat="1" applyFont="1" applyBorder="1" applyAlignment="1">
      <alignment horizontal="center" vertical="top" wrapText="1"/>
    </xf>
    <xf numFmtId="177" fontId="4" fillId="0" borderId="6" xfId="17" applyNumberFormat="1" applyFont="1" applyBorder="1" applyAlignment="1">
      <alignment vertical="center" wrapText="1"/>
    </xf>
    <xf numFmtId="176" fontId="4" fillId="0" borderId="6" xfId="17" applyNumberFormat="1" applyFont="1" applyBorder="1" applyAlignment="1">
      <alignment vertical="center" wrapText="1"/>
    </xf>
    <xf numFmtId="177" fontId="3" fillId="0" borderId="0" xfId="0" applyNumberFormat="1" applyFont="1" applyBorder="1" applyAlignment="1">
      <alignment horizontal="center" vertical="top" wrapText="1"/>
    </xf>
    <xf numFmtId="177" fontId="4" fillId="0" borderId="6" xfId="17" applyNumberFormat="1" applyFont="1" applyBorder="1" applyAlignment="1">
      <alignment vertical="top" wrapText="1"/>
    </xf>
    <xf numFmtId="177" fontId="4" fillId="0" borderId="6" xfId="17" applyNumberFormat="1" applyFont="1" applyFill="1" applyBorder="1" applyAlignment="1">
      <alignment vertical="center" wrapText="1"/>
    </xf>
    <xf numFmtId="177" fontId="4" fillId="0" borderId="6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177" fontId="4" fillId="0" borderId="10" xfId="17" applyNumberFormat="1" applyFont="1" applyBorder="1" applyAlignment="1">
      <alignment horizontal="justify" vertical="top" wrapText="1"/>
    </xf>
    <xf numFmtId="177" fontId="4" fillId="0" borderId="9" xfId="17" applyNumberFormat="1" applyFont="1" applyBorder="1" applyAlignment="1">
      <alignment vertical="top" wrapText="1"/>
    </xf>
    <xf numFmtId="177" fontId="4" fillId="0" borderId="6" xfId="0" applyNumberFormat="1" applyFont="1" applyBorder="1" applyAlignment="1">
      <alignment/>
    </xf>
    <xf numFmtId="177" fontId="4" fillId="0" borderId="0" xfId="17" applyNumberFormat="1" applyFont="1" applyAlignment="1">
      <alignment/>
    </xf>
    <xf numFmtId="177" fontId="4" fillId="0" borderId="7" xfId="0" applyNumberFormat="1" applyFont="1" applyBorder="1" applyAlignment="1">
      <alignment horizontal="justify" vertical="top" wrapText="1"/>
    </xf>
    <xf numFmtId="177" fontId="4" fillId="0" borderId="11" xfId="17" applyNumberFormat="1" applyFont="1" applyBorder="1" applyAlignment="1">
      <alignment horizontal="center" vertical="top" wrapText="1"/>
    </xf>
    <xf numFmtId="177" fontId="4" fillId="0" borderId="12" xfId="17" applyNumberFormat="1" applyFont="1" applyBorder="1" applyAlignment="1">
      <alignment horizontal="center" vertical="top" wrapText="1"/>
    </xf>
    <xf numFmtId="177" fontId="4" fillId="0" borderId="13" xfId="17" applyNumberFormat="1" applyFont="1" applyBorder="1" applyAlignment="1">
      <alignment horizontal="center" vertical="center" wrapText="1"/>
    </xf>
    <xf numFmtId="177" fontId="4" fillId="0" borderId="14" xfId="17" applyNumberFormat="1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/>
    </xf>
    <xf numFmtId="176" fontId="0" fillId="0" borderId="0" xfId="0" applyNumberFormat="1" applyAlignment="1">
      <alignment/>
    </xf>
    <xf numFmtId="177" fontId="0" fillId="0" borderId="0" xfId="17" applyNumberFormat="1" applyAlignment="1">
      <alignment/>
    </xf>
    <xf numFmtId="176" fontId="4" fillId="0" borderId="11" xfId="17" applyNumberFormat="1" applyFont="1" applyBorder="1" applyAlignment="1">
      <alignment horizontal="center" vertical="center" wrapText="1"/>
    </xf>
    <xf numFmtId="176" fontId="4" fillId="0" borderId="15" xfId="17" applyNumberFormat="1" applyFont="1" applyBorder="1" applyAlignment="1">
      <alignment horizontal="center" vertical="center" wrapText="1"/>
    </xf>
    <xf numFmtId="176" fontId="4" fillId="0" borderId="12" xfId="17" applyNumberFormat="1" applyFont="1" applyBorder="1" applyAlignment="1">
      <alignment horizontal="center" vertical="center" wrapText="1"/>
    </xf>
    <xf numFmtId="176" fontId="4" fillId="0" borderId="10" xfId="17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3" fillId="0" borderId="10" xfId="0" applyFont="1" applyBorder="1" applyAlignment="1">
      <alignment horizontal="center"/>
    </xf>
    <xf numFmtId="177" fontId="4" fillId="0" borderId="11" xfId="17" applyNumberFormat="1" applyFont="1" applyBorder="1" applyAlignment="1">
      <alignment horizontal="center" vertical="center" wrapText="1"/>
    </xf>
    <xf numFmtId="177" fontId="4" fillId="0" borderId="12" xfId="17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77" fontId="4" fillId="0" borderId="10" xfId="17" applyNumberFormat="1" applyFont="1" applyBorder="1" applyAlignment="1">
      <alignment/>
    </xf>
    <xf numFmtId="177" fontId="4" fillId="0" borderId="10" xfId="17" applyNumberFormat="1" applyFont="1" applyBorder="1" applyAlignment="1">
      <alignment vertical="top" wrapText="1"/>
    </xf>
    <xf numFmtId="177" fontId="4" fillId="0" borderId="10" xfId="17" applyNumberFormat="1" applyFont="1" applyFill="1" applyBorder="1" applyAlignment="1">
      <alignment horizontal="justify" vertical="top" wrapText="1"/>
    </xf>
    <xf numFmtId="177" fontId="4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177" fontId="4" fillId="0" borderId="10" xfId="17" applyNumberFormat="1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177" fontId="4" fillId="0" borderId="15" xfId="17" applyNumberFormat="1" applyFont="1" applyBorder="1" applyAlignment="1">
      <alignment horizontal="center" vertical="top" wrapText="1"/>
    </xf>
    <xf numFmtId="177" fontId="4" fillId="0" borderId="10" xfId="0" applyNumberFormat="1" applyFont="1" applyBorder="1" applyAlignment="1">
      <alignment/>
    </xf>
    <xf numFmtId="177" fontId="4" fillId="0" borderId="15" xfId="17" applyNumberFormat="1" applyFont="1" applyBorder="1" applyAlignment="1">
      <alignment horizontal="center" vertical="center" wrapText="1"/>
    </xf>
    <xf numFmtId="177" fontId="4" fillId="0" borderId="16" xfId="17" applyNumberFormat="1" applyFont="1" applyBorder="1" applyAlignment="1">
      <alignment horizontal="center" vertical="center" wrapText="1"/>
    </xf>
    <xf numFmtId="177" fontId="4" fillId="0" borderId="17" xfId="17" applyNumberFormat="1" applyFont="1" applyBorder="1" applyAlignment="1">
      <alignment horizontal="center" vertical="center" wrapText="1"/>
    </xf>
    <xf numFmtId="177" fontId="4" fillId="0" borderId="10" xfId="17" applyNumberFormat="1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justify" vertical="top" wrapText="1"/>
    </xf>
    <xf numFmtId="177" fontId="4" fillId="0" borderId="10" xfId="17" applyNumberFormat="1" applyFont="1" applyBorder="1" applyAlignment="1">
      <alignment/>
    </xf>
    <xf numFmtId="0" fontId="5" fillId="0" borderId="6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177" fontId="4" fillId="0" borderId="6" xfId="17" applyNumberFormat="1" applyFont="1" applyBorder="1" applyAlignment="1">
      <alignment vertical="center"/>
    </xf>
    <xf numFmtId="177" fontId="4" fillId="0" borderId="6" xfId="17" applyNumberFormat="1" applyFont="1" applyFill="1" applyBorder="1" applyAlignment="1">
      <alignment vertical="top" wrapText="1"/>
    </xf>
    <xf numFmtId="177" fontId="4" fillId="0" borderId="9" xfId="0" applyNumberFormat="1" applyFont="1" applyBorder="1" applyAlignment="1">
      <alignment/>
    </xf>
    <xf numFmtId="0" fontId="4" fillId="0" borderId="15" xfId="0" applyFont="1" applyFill="1" applyBorder="1" applyAlignment="1">
      <alignment horizontal="justify" vertical="top" wrapText="1"/>
    </xf>
    <xf numFmtId="3" fontId="11" fillId="0" borderId="18" xfId="0" applyNumberFormat="1" applyFont="1" applyBorder="1" applyAlignment="1">
      <alignment horizontal="justify" vertical="top" wrapText="1"/>
    </xf>
    <xf numFmtId="0" fontId="0" fillId="0" borderId="18" xfId="0" applyBorder="1" applyAlignment="1">
      <alignment/>
    </xf>
    <xf numFmtId="177" fontId="4" fillId="0" borderId="18" xfId="17" applyNumberFormat="1" applyFont="1" applyBorder="1" applyAlignment="1">
      <alignment horizontal="center" vertical="center"/>
    </xf>
    <xf numFmtId="177" fontId="4" fillId="0" borderId="18" xfId="17" applyNumberFormat="1" applyFont="1" applyBorder="1" applyAlignment="1">
      <alignment horizontal="center" vertical="center" wrapText="1"/>
    </xf>
    <xf numFmtId="177" fontId="4" fillId="0" borderId="18" xfId="17" applyNumberFormat="1" applyFont="1" applyBorder="1" applyAlignment="1">
      <alignment horizontal="justify" vertical="top" wrapText="1"/>
    </xf>
    <xf numFmtId="0" fontId="4" fillId="0" borderId="18" xfId="0" applyFont="1" applyBorder="1" applyAlignment="1">
      <alignment horizontal="justify" vertical="top" wrapText="1"/>
    </xf>
    <xf numFmtId="0" fontId="0" fillId="0" borderId="19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11" fillId="0" borderId="19" xfId="0" applyFont="1" applyBorder="1" applyAlignment="1">
      <alignment horizontal="justify" vertical="top" wrapText="1"/>
    </xf>
    <xf numFmtId="0" fontId="0" fillId="0" borderId="18" xfId="0" applyFont="1" applyBorder="1" applyAlignment="1">
      <alignment/>
    </xf>
    <xf numFmtId="3" fontId="4" fillId="0" borderId="18" xfId="0" applyNumberFormat="1" applyFont="1" applyBorder="1" applyAlignment="1">
      <alignment horizontal="justify" vertical="top" wrapText="1"/>
    </xf>
    <xf numFmtId="3" fontId="4" fillId="0" borderId="18" xfId="0" applyNumberFormat="1" applyFont="1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0" fillId="0" borderId="7" xfId="0" applyBorder="1" applyAlignment="1">
      <alignment/>
    </xf>
    <xf numFmtId="0" fontId="0" fillId="0" borderId="19" xfId="0" applyFont="1" applyBorder="1" applyAlignment="1">
      <alignment/>
    </xf>
    <xf numFmtId="0" fontId="12" fillId="0" borderId="19" xfId="0" applyFont="1" applyBorder="1" applyAlignment="1">
      <alignment horizontal="center" vertical="top" wrapText="1"/>
    </xf>
    <xf numFmtId="177" fontId="4" fillId="2" borderId="6" xfId="0" applyNumberFormat="1" applyFont="1" applyFill="1" applyBorder="1" applyAlignment="1">
      <alignment/>
    </xf>
    <xf numFmtId="177" fontId="4" fillId="2" borderId="6" xfId="0" applyNumberFormat="1" applyFont="1" applyFill="1" applyBorder="1" applyAlignment="1">
      <alignment horizontal="justify" vertical="top" wrapText="1"/>
    </xf>
    <xf numFmtId="177" fontId="4" fillId="2" borderId="6" xfId="17" applyNumberFormat="1" applyFont="1" applyFill="1" applyBorder="1" applyAlignment="1">
      <alignment vertical="top" wrapText="1"/>
    </xf>
    <xf numFmtId="177" fontId="4" fillId="2" borderId="6" xfId="17" applyNumberFormat="1" applyFont="1" applyFill="1" applyBorder="1" applyAlignment="1">
      <alignment vertical="top" wrapText="1"/>
    </xf>
    <xf numFmtId="177" fontId="4" fillId="2" borderId="6" xfId="17" applyNumberFormat="1" applyFont="1" applyFill="1" applyBorder="1" applyAlignment="1">
      <alignment/>
    </xf>
    <xf numFmtId="177" fontId="4" fillId="2" borderId="6" xfId="0" applyNumberFormat="1" applyFont="1" applyFill="1" applyBorder="1" applyAlignment="1">
      <alignment vertical="top" wrapText="1"/>
    </xf>
    <xf numFmtId="176" fontId="4" fillId="2" borderId="6" xfId="17" applyNumberFormat="1" applyFont="1" applyFill="1" applyBorder="1" applyAlignment="1">
      <alignment horizontal="center" vertical="center" wrapText="1"/>
    </xf>
    <xf numFmtId="176" fontId="4" fillId="0" borderId="6" xfId="17" applyNumberFormat="1" applyFont="1" applyFill="1" applyBorder="1" applyAlignment="1">
      <alignment vertical="center" wrapText="1"/>
    </xf>
    <xf numFmtId="177" fontId="3" fillId="2" borderId="6" xfId="0" applyNumberFormat="1" applyFont="1" applyFill="1" applyBorder="1" applyAlignment="1">
      <alignment horizontal="center" vertical="top" wrapText="1"/>
    </xf>
    <xf numFmtId="177" fontId="4" fillId="0" borderId="13" xfId="0" applyNumberFormat="1" applyFont="1" applyBorder="1" applyAlignment="1">
      <alignment horizontal="justify" vertical="top" wrapText="1"/>
    </xf>
    <xf numFmtId="0" fontId="13" fillId="0" borderId="19" xfId="0" applyFont="1" applyFill="1" applyBorder="1" applyAlignment="1">
      <alignment horizontal="center"/>
    </xf>
    <xf numFmtId="177" fontId="4" fillId="0" borderId="18" xfId="17" applyNumberFormat="1" applyFont="1" applyBorder="1" applyAlignment="1">
      <alignment/>
    </xf>
    <xf numFmtId="176" fontId="4" fillId="0" borderId="6" xfId="17" applyNumberFormat="1" applyFont="1" applyFill="1" applyBorder="1" applyAlignment="1">
      <alignment vertical="center"/>
    </xf>
    <xf numFmtId="177" fontId="4" fillId="0" borderId="0" xfId="17" applyNumberFormat="1" applyFont="1" applyBorder="1" applyAlignment="1">
      <alignment horizontal="justify" vertical="top" wrapText="1"/>
    </xf>
    <xf numFmtId="0" fontId="4" fillId="0" borderId="7" xfId="0" applyFont="1" applyBorder="1" applyAlignment="1">
      <alignment vertical="top" wrapText="1"/>
    </xf>
    <xf numFmtId="0" fontId="4" fillId="0" borderId="7" xfId="0" applyFont="1" applyBorder="1" applyAlignment="1">
      <alignment horizontal="justify" vertical="top" wrapText="1"/>
    </xf>
    <xf numFmtId="177" fontId="4" fillId="0" borderId="7" xfId="17" applyNumberFormat="1" applyFont="1" applyBorder="1" applyAlignment="1">
      <alignment horizontal="justify" vertical="top" wrapText="1"/>
    </xf>
    <xf numFmtId="0" fontId="2" fillId="0" borderId="8" xfId="0" applyFont="1" applyBorder="1" applyAlignment="1">
      <alignment vertical="top" wrapText="1"/>
    </xf>
    <xf numFmtId="0" fontId="0" fillId="0" borderId="8" xfId="0" applyFont="1" applyBorder="1" applyAlignment="1">
      <alignment horizontal="justify" vertical="top" wrapText="1"/>
    </xf>
    <xf numFmtId="0" fontId="0" fillId="0" borderId="8" xfId="0" applyBorder="1" applyAlignment="1">
      <alignment vertical="top" wrapText="1"/>
    </xf>
    <xf numFmtId="0" fontId="4" fillId="0" borderId="8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7" xfId="0" applyFont="1" applyBorder="1" applyAlignment="1">
      <alignment horizontal="justify" vertical="top" wrapText="1"/>
    </xf>
    <xf numFmtId="177" fontId="4" fillId="0" borderId="17" xfId="17" applyNumberFormat="1" applyFont="1" applyBorder="1" applyAlignment="1">
      <alignment horizontal="justify" vertical="top" wrapText="1"/>
    </xf>
    <xf numFmtId="0" fontId="0" fillId="0" borderId="17" xfId="0" applyBorder="1" applyAlignment="1">
      <alignment/>
    </xf>
    <xf numFmtId="177" fontId="4" fillId="0" borderId="7" xfId="17" applyNumberFormat="1" applyFont="1" applyBorder="1" applyAlignment="1">
      <alignment/>
    </xf>
    <xf numFmtId="177" fontId="4" fillId="0" borderId="11" xfId="17" applyNumberFormat="1" applyFont="1" applyBorder="1" applyAlignment="1">
      <alignment/>
    </xf>
    <xf numFmtId="177" fontId="4" fillId="0" borderId="6" xfId="17" applyNumberFormat="1" applyFont="1" applyBorder="1" applyAlignment="1">
      <alignment horizontal="justify" vertical="center" wrapText="1"/>
    </xf>
    <xf numFmtId="177" fontId="4" fillId="0" borderId="10" xfId="17" applyNumberFormat="1" applyFont="1" applyBorder="1" applyAlignment="1">
      <alignment horizontal="justify" vertical="center" wrapText="1"/>
    </xf>
    <xf numFmtId="177" fontId="3" fillId="3" borderId="6" xfId="0" applyNumberFormat="1" applyFont="1" applyFill="1" applyBorder="1" applyAlignment="1">
      <alignment horizontal="center" vertical="top" wrapText="1"/>
    </xf>
    <xf numFmtId="177" fontId="4" fillId="3" borderId="6" xfId="0" applyNumberFormat="1" applyFont="1" applyFill="1" applyBorder="1" applyAlignment="1">
      <alignment vertical="top" wrapText="1"/>
    </xf>
    <xf numFmtId="177" fontId="4" fillId="3" borderId="6" xfId="17" applyNumberFormat="1" applyFont="1" applyFill="1" applyBorder="1" applyAlignment="1">
      <alignment vertical="top" wrapText="1"/>
    </xf>
    <xf numFmtId="177" fontId="4" fillId="3" borderId="6" xfId="17" applyNumberFormat="1" applyFont="1" applyFill="1" applyBorder="1" applyAlignment="1">
      <alignment/>
    </xf>
    <xf numFmtId="177" fontId="4" fillId="3" borderId="6" xfId="0" applyNumberFormat="1" applyFont="1" applyFill="1" applyBorder="1" applyAlignment="1">
      <alignment/>
    </xf>
    <xf numFmtId="177" fontId="4" fillId="3" borderId="6" xfId="17" applyNumberFormat="1" applyFont="1" applyFill="1" applyBorder="1" applyAlignment="1">
      <alignment vertical="top" wrapText="1"/>
    </xf>
    <xf numFmtId="177" fontId="4" fillId="3" borderId="6" xfId="0" applyNumberFormat="1" applyFont="1" applyFill="1" applyBorder="1" applyAlignment="1">
      <alignment horizontal="justify" vertical="top" wrapText="1"/>
    </xf>
    <xf numFmtId="0" fontId="4" fillId="0" borderId="7" xfId="0" applyFont="1" applyBorder="1" applyAlignment="1">
      <alignment vertical="top" wrapText="1" shrinkToFit="1"/>
    </xf>
    <xf numFmtId="177" fontId="4" fillId="0" borderId="10" xfId="17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justify" vertical="top" wrapText="1"/>
    </xf>
    <xf numFmtId="0" fontId="0" fillId="0" borderId="15" xfId="0" applyBorder="1" applyAlignment="1">
      <alignment/>
    </xf>
    <xf numFmtId="177" fontId="4" fillId="0" borderId="6" xfId="17" applyNumberFormat="1" applyFont="1" applyBorder="1" applyAlignment="1">
      <alignment horizontal="center" vertical="center" wrapText="1"/>
    </xf>
    <xf numFmtId="177" fontId="4" fillId="0" borderId="13" xfId="17" applyNumberFormat="1" applyFont="1" applyBorder="1" applyAlignment="1">
      <alignment horizontal="center" vertical="center" wrapText="1"/>
    </xf>
    <xf numFmtId="177" fontId="4" fillId="0" borderId="19" xfId="17" applyNumberFormat="1" applyFont="1" applyBorder="1" applyAlignment="1">
      <alignment horizontal="center" vertical="center" wrapText="1"/>
    </xf>
    <xf numFmtId="177" fontId="4" fillId="0" borderId="14" xfId="17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20" xfId="0" applyFont="1" applyBorder="1" applyAlignment="1">
      <alignment vertical="top" textRotation="180" wrapText="1"/>
    </xf>
    <xf numFmtId="0" fontId="3" fillId="0" borderId="5" xfId="0" applyFont="1" applyBorder="1" applyAlignment="1">
      <alignment vertical="top" textRotation="180" wrapText="1"/>
    </xf>
    <xf numFmtId="0" fontId="11" fillId="0" borderId="2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textRotation="180" wrapText="1"/>
    </xf>
    <xf numFmtId="0" fontId="4" fillId="0" borderId="20" xfId="0" applyFont="1" applyBorder="1" applyAlignment="1">
      <alignment horizontal="center" vertical="center" textRotation="180" wrapText="1"/>
    </xf>
    <xf numFmtId="0" fontId="4" fillId="0" borderId="5" xfId="0" applyFont="1" applyBorder="1" applyAlignment="1">
      <alignment horizontal="center" vertical="center" textRotation="180" wrapText="1"/>
    </xf>
    <xf numFmtId="0" fontId="4" fillId="0" borderId="3" xfId="0" applyFont="1" applyBorder="1" applyAlignment="1">
      <alignment horizontal="center" vertical="top" textRotation="180" wrapText="1"/>
    </xf>
    <xf numFmtId="0" fontId="4" fillId="0" borderId="20" xfId="0" applyFont="1" applyBorder="1" applyAlignment="1">
      <alignment horizontal="center" vertical="top" textRotation="180" wrapText="1"/>
    </xf>
    <xf numFmtId="0" fontId="4" fillId="0" borderId="5" xfId="0" applyFont="1" applyBorder="1" applyAlignment="1">
      <alignment horizontal="center" vertical="top" textRotation="180" wrapText="1"/>
    </xf>
    <xf numFmtId="0" fontId="0" fillId="0" borderId="0" xfId="0" applyAlignment="1">
      <alignment horizontal="left" vertical="center" wrapText="1"/>
    </xf>
    <xf numFmtId="0" fontId="4" fillId="0" borderId="6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11" fillId="0" borderId="3" xfId="0" applyFont="1" applyBorder="1" applyAlignment="1">
      <alignment horizontal="justify" vertical="top" wrapText="1"/>
    </xf>
    <xf numFmtId="0" fontId="11" fillId="0" borderId="5" xfId="0" applyFont="1" applyBorder="1" applyAlignment="1">
      <alignment horizontal="justify" vertical="top" wrapText="1"/>
    </xf>
    <xf numFmtId="0" fontId="9" fillId="0" borderId="3" xfId="0" applyFont="1" applyBorder="1" applyAlignment="1">
      <alignment vertical="top" textRotation="180" wrapText="1"/>
    </xf>
    <xf numFmtId="0" fontId="9" fillId="0" borderId="20" xfId="0" applyFont="1" applyBorder="1" applyAlignment="1">
      <alignment vertical="top" textRotation="180" wrapText="1"/>
    </xf>
    <xf numFmtId="0" fontId="9" fillId="0" borderId="5" xfId="0" applyFont="1" applyBorder="1" applyAlignment="1">
      <alignment vertical="top" textRotation="180" wrapText="1"/>
    </xf>
    <xf numFmtId="0" fontId="9" fillId="0" borderId="3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textRotation="180" wrapText="1"/>
    </xf>
    <xf numFmtId="176" fontId="4" fillId="0" borderId="6" xfId="17" applyNumberFormat="1" applyFont="1" applyBorder="1" applyAlignment="1">
      <alignment horizontal="left" vertical="center" wrapText="1"/>
    </xf>
    <xf numFmtId="177" fontId="4" fillId="0" borderId="6" xfId="17" applyNumberFormat="1" applyFont="1" applyFill="1" applyBorder="1" applyAlignment="1">
      <alignment horizontal="left" vertical="center" wrapText="1"/>
    </xf>
    <xf numFmtId="0" fontId="13" fillId="0" borderId="8" xfId="0" applyFont="1" applyBorder="1" applyAlignment="1">
      <alignment horizontal="center"/>
    </xf>
    <xf numFmtId="177" fontId="4" fillId="0" borderId="7" xfId="17" applyNumberFormat="1" applyFont="1" applyBorder="1" applyAlignment="1">
      <alignment/>
    </xf>
    <xf numFmtId="0" fontId="13" fillId="0" borderId="18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top" wrapText="1"/>
    </xf>
    <xf numFmtId="177" fontId="4" fillId="0" borderId="18" xfId="0" applyNumberFormat="1" applyFont="1" applyBorder="1" applyAlignment="1">
      <alignment vertical="top" wrapText="1"/>
    </xf>
    <xf numFmtId="0" fontId="5" fillId="0" borderId="18" xfId="0" applyFont="1" applyBorder="1" applyAlignment="1">
      <alignment horizontal="center" vertical="top" wrapText="1"/>
    </xf>
    <xf numFmtId="177" fontId="4" fillId="0" borderId="18" xfId="17" applyNumberFormat="1" applyFont="1" applyBorder="1" applyAlignment="1">
      <alignment vertical="top" wrapText="1"/>
    </xf>
    <xf numFmtId="177" fontId="4" fillId="0" borderId="18" xfId="17" applyNumberFormat="1" applyFont="1" applyBorder="1" applyAlignment="1">
      <alignment horizontal="justify" vertical="center" wrapText="1"/>
    </xf>
    <xf numFmtId="177" fontId="4" fillId="0" borderId="18" xfId="17" applyNumberFormat="1" applyFont="1" applyBorder="1" applyAlignment="1">
      <alignment/>
    </xf>
    <xf numFmtId="0" fontId="9" fillId="0" borderId="18" xfId="0" applyFont="1" applyBorder="1" applyAlignment="1">
      <alignment horizontal="center" vertical="top" wrapText="1"/>
    </xf>
    <xf numFmtId="177" fontId="4" fillId="0" borderId="18" xfId="0" applyNumberFormat="1" applyFont="1" applyBorder="1" applyAlignment="1">
      <alignment/>
    </xf>
    <xf numFmtId="0" fontId="3" fillId="0" borderId="5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177" fontId="4" fillId="0" borderId="18" xfId="17" applyNumberFormat="1" applyFont="1" applyBorder="1" applyAlignment="1">
      <alignment vertical="top" wrapText="1"/>
    </xf>
    <xf numFmtId="177" fontId="4" fillId="0" borderId="18" xfId="0" applyNumberFormat="1" applyFont="1" applyBorder="1" applyAlignment="1">
      <alignment horizontal="justify" vertical="top" wrapText="1"/>
    </xf>
    <xf numFmtId="0" fontId="0" fillId="0" borderId="22" xfId="0" applyBorder="1" applyAlignment="1">
      <alignment/>
    </xf>
    <xf numFmtId="177" fontId="4" fillId="0" borderId="22" xfId="17" applyNumberFormat="1" applyFont="1" applyBorder="1" applyAlignment="1">
      <alignment vertical="top" wrapText="1"/>
    </xf>
    <xf numFmtId="177" fontId="4" fillId="0" borderId="22" xfId="0" applyNumberFormat="1" applyFont="1" applyBorder="1" applyAlignment="1">
      <alignment horizontal="justify" vertical="top" wrapText="1"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177" fontId="4" fillId="0" borderId="6" xfId="17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177" fontId="4" fillId="0" borderId="11" xfId="17" applyNumberFormat="1" applyFont="1" applyBorder="1" applyAlignment="1">
      <alignment vertical="top" wrapText="1"/>
    </xf>
    <xf numFmtId="177" fontId="4" fillId="0" borderId="7" xfId="17" applyNumberFormat="1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20" xfId="0" applyBorder="1" applyAlignment="1">
      <alignment vertical="top"/>
    </xf>
    <xf numFmtId="0" fontId="0" fillId="0" borderId="5" xfId="0" applyBorder="1" applyAlignment="1">
      <alignment vertical="top"/>
    </xf>
    <xf numFmtId="0" fontId="3" fillId="0" borderId="3" xfId="0" applyFont="1" applyBorder="1" applyAlignment="1">
      <alignment vertical="top" wrapText="1"/>
    </xf>
    <xf numFmtId="177" fontId="0" fillId="0" borderId="6" xfId="0" applyNumberFormat="1" applyBorder="1" applyAlignment="1">
      <alignment/>
    </xf>
    <xf numFmtId="177" fontId="4" fillId="3" borderId="7" xfId="0" applyNumberFormat="1" applyFont="1" applyFill="1" applyBorder="1" applyAlignment="1">
      <alignment/>
    </xf>
    <xf numFmtId="177" fontId="4" fillId="0" borderId="7" xfId="0" applyNumberFormat="1" applyFont="1" applyBorder="1" applyAlignment="1">
      <alignment/>
    </xf>
    <xf numFmtId="177" fontId="4" fillId="0" borderId="11" xfId="17" applyNumberFormat="1" applyFont="1" applyBorder="1" applyAlignment="1">
      <alignment/>
    </xf>
    <xf numFmtId="177" fontId="4" fillId="0" borderId="13" xfId="17" applyNumberFormat="1" applyFont="1" applyBorder="1" applyAlignment="1">
      <alignment/>
    </xf>
    <xf numFmtId="0" fontId="4" fillId="0" borderId="3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textRotation="180" wrapText="1"/>
    </xf>
    <xf numFmtId="0" fontId="4" fillId="0" borderId="20" xfId="0" applyFont="1" applyBorder="1" applyAlignment="1">
      <alignment vertical="top" textRotation="180" wrapText="1"/>
    </xf>
    <xf numFmtId="0" fontId="4" fillId="0" borderId="5" xfId="0" applyFont="1" applyBorder="1" applyAlignment="1">
      <alignment vertical="top" textRotation="180" wrapText="1"/>
    </xf>
    <xf numFmtId="0" fontId="4" fillId="0" borderId="21" xfId="0" applyFont="1" applyBorder="1" applyAlignment="1">
      <alignment vertical="center" wrapText="1"/>
    </xf>
    <xf numFmtId="0" fontId="4" fillId="0" borderId="24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vertical="top" wrapText="1"/>
    </xf>
    <xf numFmtId="0" fontId="5" fillId="0" borderId="3" xfId="0" applyFont="1" applyBorder="1" applyAlignment="1">
      <alignment vertical="top" textRotation="180" wrapText="1"/>
    </xf>
    <xf numFmtId="0" fontId="5" fillId="0" borderId="20" xfId="0" applyFont="1" applyBorder="1" applyAlignment="1">
      <alignment vertical="top" textRotation="180" wrapText="1"/>
    </xf>
    <xf numFmtId="0" fontId="4" fillId="0" borderId="5" xfId="0" applyFont="1" applyBorder="1" applyAlignment="1">
      <alignment horizontal="left" vertical="top" wrapText="1"/>
    </xf>
    <xf numFmtId="0" fontId="0" fillId="0" borderId="20" xfId="0" applyBorder="1" applyAlignment="1">
      <alignment vertical="top" wrapText="1"/>
    </xf>
    <xf numFmtId="0" fontId="0" fillId="0" borderId="9" xfId="0" applyBorder="1" applyAlignment="1">
      <alignment vertical="top" wrapText="1" shrinkToFi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justify" vertical="top" wrapText="1"/>
    </xf>
    <xf numFmtId="3" fontId="4" fillId="0" borderId="13" xfId="0" applyNumberFormat="1" applyFont="1" applyBorder="1" applyAlignment="1">
      <alignment horizontal="center" vertical="top" wrapText="1"/>
    </xf>
    <xf numFmtId="3" fontId="4" fillId="0" borderId="19" xfId="0" applyNumberFormat="1" applyFont="1" applyBorder="1" applyAlignment="1">
      <alignment horizontal="center" vertical="top" wrapText="1"/>
    </xf>
    <xf numFmtId="3" fontId="4" fillId="0" borderId="14" xfId="0" applyNumberFormat="1" applyFont="1" applyBorder="1" applyAlignment="1">
      <alignment horizontal="center" vertical="top" wrapText="1"/>
    </xf>
    <xf numFmtId="177" fontId="4" fillId="0" borderId="6" xfId="17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177" fontId="4" fillId="0" borderId="7" xfId="17" applyNumberFormat="1" applyFont="1" applyBorder="1" applyAlignment="1">
      <alignment horizontal="center" vertical="top" wrapText="1"/>
    </xf>
    <xf numFmtId="177" fontId="4" fillId="0" borderId="9" xfId="17" applyNumberFormat="1" applyFont="1" applyBorder="1" applyAlignment="1">
      <alignment horizontal="center" vertical="top" wrapText="1"/>
    </xf>
    <xf numFmtId="177" fontId="4" fillId="0" borderId="8" xfId="17" applyNumberFormat="1" applyFont="1" applyBorder="1" applyAlignment="1">
      <alignment horizontal="center" vertical="top" wrapText="1"/>
    </xf>
    <xf numFmtId="0" fontId="12" fillId="0" borderId="4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3" fontId="4" fillId="0" borderId="7" xfId="0" applyNumberFormat="1" applyFont="1" applyBorder="1" applyAlignment="1">
      <alignment horizontal="center" vertical="top" wrapText="1"/>
    </xf>
    <xf numFmtId="3" fontId="4" fillId="0" borderId="8" xfId="0" applyNumberFormat="1" applyFont="1" applyBorder="1" applyAlignment="1">
      <alignment horizontal="center" vertical="top" wrapText="1"/>
    </xf>
    <xf numFmtId="177" fontId="4" fillId="0" borderId="6" xfId="17" applyNumberFormat="1" applyFont="1" applyBorder="1" applyAlignment="1">
      <alignment vertical="center" wrapText="1"/>
    </xf>
    <xf numFmtId="177" fontId="4" fillId="0" borderId="7" xfId="17" applyNumberFormat="1" applyFont="1" applyBorder="1" applyAlignment="1">
      <alignment horizontal="center" vertical="center" wrapText="1"/>
    </xf>
    <xf numFmtId="177" fontId="4" fillId="0" borderId="8" xfId="17" applyNumberFormat="1" applyFont="1" applyBorder="1" applyAlignment="1">
      <alignment horizontal="center" vertical="center" wrapText="1"/>
    </xf>
    <xf numFmtId="176" fontId="4" fillId="0" borderId="6" xfId="17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177" fontId="4" fillId="0" borderId="6" xfId="17" applyNumberFormat="1" applyFont="1" applyBorder="1" applyAlignment="1">
      <alignment horizontal="center" vertical="center"/>
    </xf>
    <xf numFmtId="178" fontId="4" fillId="0" borderId="7" xfId="0" applyNumberFormat="1" applyFont="1" applyBorder="1" applyAlignment="1">
      <alignment horizontal="center" vertical="center" wrapText="1"/>
    </xf>
    <xf numFmtId="178" fontId="4" fillId="0" borderId="9" xfId="0" applyNumberFormat="1" applyFont="1" applyBorder="1" applyAlignment="1">
      <alignment horizontal="center" vertical="center" wrapText="1"/>
    </xf>
    <xf numFmtId="178" fontId="4" fillId="0" borderId="8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177" fontId="4" fillId="0" borderId="7" xfId="17" applyNumberFormat="1" applyFont="1" applyBorder="1" applyAlignment="1">
      <alignment horizontal="center" vertical="center"/>
    </xf>
    <xf numFmtId="177" fontId="4" fillId="0" borderId="9" xfId="17" applyNumberFormat="1" applyFont="1" applyBorder="1" applyAlignment="1">
      <alignment horizontal="center" vertical="center"/>
    </xf>
    <xf numFmtId="177" fontId="4" fillId="0" borderId="8" xfId="17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177" fontId="4" fillId="0" borderId="7" xfId="17" applyNumberFormat="1" applyFont="1" applyFill="1" applyBorder="1" applyAlignment="1">
      <alignment horizontal="center" vertical="top" wrapText="1"/>
    </xf>
    <xf numFmtId="177" fontId="4" fillId="0" borderId="8" xfId="17" applyNumberFormat="1" applyFont="1" applyFill="1" applyBorder="1" applyAlignment="1">
      <alignment horizontal="center" vertical="top" wrapText="1"/>
    </xf>
    <xf numFmtId="177" fontId="4" fillId="0" borderId="7" xfId="17" applyNumberFormat="1" applyFont="1" applyFill="1" applyBorder="1" applyAlignment="1">
      <alignment horizontal="center" vertical="center" wrapText="1"/>
    </xf>
    <xf numFmtId="177" fontId="4" fillId="0" borderId="8" xfId="17" applyNumberFormat="1" applyFont="1" applyFill="1" applyBorder="1" applyAlignment="1">
      <alignment horizontal="center" vertical="center" wrapText="1"/>
    </xf>
    <xf numFmtId="177" fontId="4" fillId="0" borderId="9" xfId="17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76" fontId="4" fillId="0" borderId="7" xfId="17" applyNumberFormat="1" applyFont="1" applyBorder="1" applyAlignment="1">
      <alignment horizontal="center" vertical="center" wrapText="1"/>
    </xf>
    <xf numFmtId="176" fontId="4" fillId="0" borderId="8" xfId="17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176" fontId="4" fillId="0" borderId="9" xfId="17" applyNumberFormat="1" applyFont="1" applyBorder="1" applyAlignment="1">
      <alignment horizontal="center" vertical="center" wrapText="1"/>
    </xf>
    <xf numFmtId="176" fontId="4" fillId="0" borderId="7" xfId="17" applyNumberFormat="1" applyFont="1" applyFill="1" applyBorder="1" applyAlignment="1">
      <alignment horizontal="center" vertical="center"/>
    </xf>
    <xf numFmtId="176" fontId="4" fillId="0" borderId="8" xfId="17" applyNumberFormat="1" applyFont="1" applyFill="1" applyBorder="1" applyAlignment="1">
      <alignment horizontal="center" vertical="center"/>
    </xf>
    <xf numFmtId="177" fontId="4" fillId="0" borderId="11" xfId="17" applyNumberFormat="1" applyFont="1" applyBorder="1" applyAlignment="1">
      <alignment horizontal="center" vertical="center" wrapText="1"/>
    </xf>
    <xf numFmtId="177" fontId="4" fillId="0" borderId="15" xfId="17" applyNumberFormat="1" applyFont="1" applyBorder="1" applyAlignment="1">
      <alignment horizontal="center" vertical="center" wrapText="1"/>
    </xf>
    <xf numFmtId="177" fontId="4" fillId="0" borderId="12" xfId="17" applyNumberFormat="1" applyFont="1" applyBorder="1" applyAlignment="1">
      <alignment horizontal="center" vertical="center" wrapText="1"/>
    </xf>
    <xf numFmtId="177" fontId="4" fillId="0" borderId="11" xfId="17" applyNumberFormat="1" applyFont="1" applyBorder="1" applyAlignment="1">
      <alignment horizontal="center" vertical="top" wrapText="1"/>
    </xf>
    <xf numFmtId="177" fontId="4" fillId="0" borderId="15" xfId="17" applyNumberFormat="1" applyFont="1" applyBorder="1" applyAlignment="1">
      <alignment horizontal="center" vertical="top" wrapText="1"/>
    </xf>
    <xf numFmtId="177" fontId="4" fillId="0" borderId="12" xfId="17" applyNumberFormat="1" applyFont="1" applyBorder="1" applyAlignment="1">
      <alignment horizontal="center" vertical="top" wrapText="1"/>
    </xf>
    <xf numFmtId="177" fontId="4" fillId="0" borderId="13" xfId="17" applyNumberFormat="1" applyFont="1" applyBorder="1" applyAlignment="1">
      <alignment horizontal="center" vertical="top" wrapText="1"/>
    </xf>
    <xf numFmtId="177" fontId="4" fillId="0" borderId="19" xfId="17" applyNumberFormat="1" applyFont="1" applyBorder="1" applyAlignment="1">
      <alignment horizontal="center" vertical="top" wrapText="1"/>
    </xf>
    <xf numFmtId="177" fontId="4" fillId="0" borderId="14" xfId="17" applyNumberFormat="1" applyFont="1" applyBorder="1" applyAlignment="1">
      <alignment horizontal="center" vertical="top" wrapText="1"/>
    </xf>
    <xf numFmtId="177" fontId="4" fillId="0" borderId="7" xfId="17" applyNumberFormat="1" applyFont="1" applyBorder="1" applyAlignment="1">
      <alignment horizontal="center"/>
    </xf>
    <xf numFmtId="177" fontId="4" fillId="0" borderId="9" xfId="17" applyNumberFormat="1" applyFont="1" applyBorder="1" applyAlignment="1">
      <alignment horizontal="center"/>
    </xf>
    <xf numFmtId="177" fontId="4" fillId="0" borderId="8" xfId="17" applyNumberFormat="1" applyFont="1" applyBorder="1" applyAlignment="1">
      <alignment horizontal="center"/>
    </xf>
    <xf numFmtId="177" fontId="4" fillId="0" borderId="13" xfId="17" applyNumberFormat="1" applyFont="1" applyBorder="1" applyAlignment="1">
      <alignment horizontal="center"/>
    </xf>
    <xf numFmtId="177" fontId="4" fillId="0" borderId="19" xfId="17" applyNumberFormat="1" applyFont="1" applyBorder="1" applyAlignment="1">
      <alignment horizontal="center"/>
    </xf>
    <xf numFmtId="177" fontId="4" fillId="0" borderId="14" xfId="17" applyNumberFormat="1" applyFont="1" applyBorder="1" applyAlignment="1">
      <alignment horizontal="center"/>
    </xf>
    <xf numFmtId="177" fontId="4" fillId="0" borderId="11" xfId="17" applyNumberFormat="1" applyFont="1" applyBorder="1" applyAlignment="1">
      <alignment horizontal="center"/>
    </xf>
    <xf numFmtId="177" fontId="4" fillId="0" borderId="15" xfId="17" applyNumberFormat="1" applyFont="1" applyBorder="1" applyAlignment="1">
      <alignment horizontal="center"/>
    </xf>
    <xf numFmtId="177" fontId="4" fillId="0" borderId="12" xfId="17" applyNumberFormat="1" applyFont="1" applyBorder="1" applyAlignment="1">
      <alignment horizontal="center"/>
    </xf>
    <xf numFmtId="177" fontId="4" fillId="0" borderId="6" xfId="17" applyNumberFormat="1" applyFont="1" applyBorder="1" applyAlignment="1">
      <alignment horizontal="center" vertical="center"/>
    </xf>
    <xf numFmtId="177" fontId="4" fillId="0" borderId="7" xfId="17" applyNumberFormat="1" applyFont="1" applyBorder="1" applyAlignment="1">
      <alignment horizontal="center" vertical="center"/>
    </xf>
    <xf numFmtId="177" fontId="4" fillId="0" borderId="9" xfId="17" applyNumberFormat="1" applyFont="1" applyBorder="1" applyAlignment="1">
      <alignment horizontal="center" vertical="center"/>
    </xf>
    <xf numFmtId="177" fontId="4" fillId="0" borderId="8" xfId="17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177" fontId="4" fillId="0" borderId="7" xfId="17" applyNumberFormat="1" applyFont="1" applyBorder="1" applyAlignment="1">
      <alignment horizontal="justify" vertical="center"/>
    </xf>
    <xf numFmtId="177" fontId="4" fillId="0" borderId="9" xfId="17" applyNumberFormat="1" applyFont="1" applyBorder="1" applyAlignment="1">
      <alignment horizontal="justify" vertical="center"/>
    </xf>
    <xf numFmtId="177" fontId="4" fillId="0" borderId="8" xfId="17" applyNumberFormat="1" applyFont="1" applyBorder="1" applyAlignment="1">
      <alignment horizontal="justify" vertical="center"/>
    </xf>
    <xf numFmtId="0" fontId="4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177" fontId="4" fillId="0" borderId="10" xfId="17" applyNumberFormat="1" applyFont="1" applyBorder="1" applyAlignment="1">
      <alignment horizontal="center" vertical="center" wrapText="1"/>
    </xf>
    <xf numFmtId="177" fontId="4" fillId="0" borderId="10" xfId="17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170" fontId="4" fillId="0" borderId="7" xfId="19" applyFont="1" applyBorder="1" applyAlignment="1">
      <alignment horizontal="center" vertical="top" wrapText="1"/>
    </xf>
    <xf numFmtId="170" fontId="4" fillId="0" borderId="9" xfId="19" applyFont="1" applyBorder="1" applyAlignment="1">
      <alignment horizontal="center" vertical="top" wrapText="1"/>
    </xf>
    <xf numFmtId="170" fontId="4" fillId="0" borderId="8" xfId="19" applyFont="1" applyBorder="1" applyAlignment="1">
      <alignment horizontal="center" vertical="top" wrapText="1"/>
    </xf>
    <xf numFmtId="176" fontId="4" fillId="0" borderId="10" xfId="17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62"/>
  <sheetViews>
    <sheetView workbookViewId="0" topLeftCell="A33">
      <selection activeCell="A35" sqref="A35:F45"/>
    </sheetView>
  </sheetViews>
  <sheetFormatPr defaultColWidth="11.421875" defaultRowHeight="12.75"/>
  <cols>
    <col min="1" max="1" width="9.7109375" style="0" customWidth="1"/>
    <col min="2" max="2" width="24.28125" style="0" customWidth="1"/>
    <col min="3" max="3" width="37.00390625" style="0" customWidth="1"/>
    <col min="4" max="4" width="35.7109375" style="0" customWidth="1"/>
    <col min="5" max="5" width="32.28125" style="0" customWidth="1"/>
    <col min="6" max="6" width="37.28125" style="0" customWidth="1"/>
  </cols>
  <sheetData>
    <row r="3" ht="13.5" thickBot="1"/>
    <row r="4" spans="1:6" ht="12.75">
      <c r="A4" s="283" t="s">
        <v>131</v>
      </c>
      <c r="B4" s="6" t="s">
        <v>132</v>
      </c>
      <c r="C4" s="6" t="s">
        <v>132</v>
      </c>
      <c r="D4" s="283" t="s">
        <v>135</v>
      </c>
      <c r="E4" s="283" t="s">
        <v>136</v>
      </c>
      <c r="F4" s="283" t="s">
        <v>137</v>
      </c>
    </row>
    <row r="5" spans="1:6" ht="13.5" thickBot="1">
      <c r="A5" s="299"/>
      <c r="B5" s="8" t="s">
        <v>133</v>
      </c>
      <c r="C5" s="8" t="s">
        <v>134</v>
      </c>
      <c r="D5" s="299"/>
      <c r="E5" s="299"/>
      <c r="F5" s="299"/>
    </row>
    <row r="6" spans="1:6" ht="34.5" customHeight="1">
      <c r="A6" s="288" t="s">
        <v>139</v>
      </c>
      <c r="B6" s="298" t="s">
        <v>40</v>
      </c>
      <c r="C6" s="9" t="s">
        <v>138</v>
      </c>
      <c r="D6" s="9" t="s">
        <v>150</v>
      </c>
      <c r="E6" s="9" t="s">
        <v>501</v>
      </c>
      <c r="F6" s="9" t="s">
        <v>161</v>
      </c>
    </row>
    <row r="7" spans="1:6" ht="23.25" customHeight="1">
      <c r="A7" s="289"/>
      <c r="B7" s="294"/>
      <c r="C7" s="11" t="s">
        <v>140</v>
      </c>
      <c r="D7" s="291" t="s">
        <v>151</v>
      </c>
      <c r="E7" s="11" t="s">
        <v>158</v>
      </c>
      <c r="F7" s="11" t="s">
        <v>162</v>
      </c>
    </row>
    <row r="8" spans="1:6" ht="22.5" customHeight="1">
      <c r="A8" s="289"/>
      <c r="B8" s="10"/>
      <c r="C8" s="11" t="s">
        <v>141</v>
      </c>
      <c r="D8" s="291"/>
      <c r="E8" s="11" t="s">
        <v>159</v>
      </c>
      <c r="F8" s="11" t="s">
        <v>163</v>
      </c>
    </row>
    <row r="9" spans="1:6" ht="33.75">
      <c r="A9" s="289"/>
      <c r="B9" s="10"/>
      <c r="C9" s="11" t="s">
        <v>142</v>
      </c>
      <c r="D9" s="11" t="s">
        <v>152</v>
      </c>
      <c r="E9" s="11" t="s">
        <v>502</v>
      </c>
      <c r="F9" s="11" t="s">
        <v>164</v>
      </c>
    </row>
    <row r="10" spans="1:6" ht="40.5" customHeight="1">
      <c r="A10" s="289"/>
      <c r="B10" s="10"/>
      <c r="C10" s="11" t="s">
        <v>143</v>
      </c>
      <c r="D10" s="11" t="s">
        <v>153</v>
      </c>
      <c r="E10" s="25" t="s">
        <v>503</v>
      </c>
      <c r="F10" s="11" t="s">
        <v>165</v>
      </c>
    </row>
    <row r="11" spans="1:6" ht="45" customHeight="1">
      <c r="A11" s="289"/>
      <c r="B11" s="10"/>
      <c r="C11" s="11" t="s">
        <v>144</v>
      </c>
      <c r="D11" s="11" t="s">
        <v>41</v>
      </c>
      <c r="E11" s="11" t="s">
        <v>504</v>
      </c>
      <c r="F11" s="11" t="s">
        <v>505</v>
      </c>
    </row>
    <row r="12" spans="1:6" ht="45">
      <c r="A12" s="289"/>
      <c r="B12" s="10"/>
      <c r="C12" s="11" t="s">
        <v>145</v>
      </c>
      <c r="D12" s="11" t="s">
        <v>154</v>
      </c>
      <c r="E12" s="11" t="s">
        <v>506</v>
      </c>
      <c r="F12" s="11" t="s">
        <v>507</v>
      </c>
    </row>
    <row r="13" spans="1:6" ht="25.5" customHeight="1">
      <c r="A13" s="289"/>
      <c r="B13" s="10"/>
      <c r="C13" s="11" t="s">
        <v>146</v>
      </c>
      <c r="D13" s="11"/>
      <c r="E13" s="11" t="s">
        <v>508</v>
      </c>
      <c r="F13" s="11" t="s">
        <v>509</v>
      </c>
    </row>
    <row r="14" spans="1:6" ht="33" customHeight="1">
      <c r="A14" s="289"/>
      <c r="B14" s="10"/>
      <c r="C14" s="11" t="s">
        <v>147</v>
      </c>
      <c r="D14" s="11" t="s">
        <v>155</v>
      </c>
      <c r="E14" s="11" t="s">
        <v>511</v>
      </c>
      <c r="F14" s="11" t="s">
        <v>510</v>
      </c>
    </row>
    <row r="15" spans="1:6" ht="33.75">
      <c r="A15" s="289"/>
      <c r="B15" s="10"/>
      <c r="C15" s="12" t="s">
        <v>148</v>
      </c>
      <c r="D15" s="11" t="s">
        <v>156</v>
      </c>
      <c r="E15" s="11" t="s">
        <v>512</v>
      </c>
      <c r="F15" s="11" t="s">
        <v>513</v>
      </c>
    </row>
    <row r="16" spans="1:6" ht="22.5">
      <c r="A16" s="289"/>
      <c r="B16" s="10"/>
      <c r="C16" s="11" t="s">
        <v>149</v>
      </c>
      <c r="D16" s="11" t="s">
        <v>157</v>
      </c>
      <c r="E16" s="11" t="s">
        <v>160</v>
      </c>
      <c r="F16" s="11" t="s">
        <v>514</v>
      </c>
    </row>
    <row r="17" spans="1:6" ht="13.5" thickBot="1">
      <c r="A17" s="290"/>
      <c r="B17" s="13"/>
      <c r="C17" s="8"/>
      <c r="D17" s="14"/>
      <c r="E17" s="8"/>
      <c r="F17" s="14"/>
    </row>
    <row r="18" ht="12.75">
      <c r="A18" s="4"/>
    </row>
    <row r="19" ht="13.5" thickBot="1"/>
    <row r="20" spans="1:6" ht="12.75">
      <c r="A20" s="296" t="s">
        <v>166</v>
      </c>
      <c r="B20" s="16" t="s">
        <v>132</v>
      </c>
      <c r="C20" s="16" t="s">
        <v>132</v>
      </c>
      <c r="D20" s="296" t="s">
        <v>135</v>
      </c>
      <c r="E20" s="296" t="s">
        <v>136</v>
      </c>
      <c r="F20" s="296" t="s">
        <v>137</v>
      </c>
    </row>
    <row r="21" spans="1:6" ht="13.5" thickBot="1">
      <c r="A21" s="297"/>
      <c r="B21" s="17" t="s">
        <v>133</v>
      </c>
      <c r="C21" s="17" t="s">
        <v>134</v>
      </c>
      <c r="D21" s="297"/>
      <c r="E21" s="297"/>
      <c r="F21" s="297"/>
    </row>
    <row r="22" spans="1:6" ht="33.75">
      <c r="A22" s="300" t="s">
        <v>167</v>
      </c>
      <c r="B22" s="292" t="s">
        <v>168</v>
      </c>
      <c r="C22" s="18" t="s">
        <v>169</v>
      </c>
      <c r="D22" s="11" t="s">
        <v>180</v>
      </c>
      <c r="E22" s="18" t="s">
        <v>516</v>
      </c>
      <c r="F22" s="11" t="s">
        <v>515</v>
      </c>
    </row>
    <row r="23" spans="1:6" ht="48" customHeight="1">
      <c r="A23" s="301"/>
      <c r="B23" s="293"/>
      <c r="C23" s="18" t="s">
        <v>170</v>
      </c>
      <c r="D23" s="11" t="s">
        <v>181</v>
      </c>
      <c r="E23" s="18" t="s">
        <v>517</v>
      </c>
      <c r="F23" s="11" t="s">
        <v>518</v>
      </c>
    </row>
    <row r="24" spans="1:6" ht="35.25" customHeight="1">
      <c r="A24" s="301"/>
      <c r="B24" s="293"/>
      <c r="C24" s="18" t="s">
        <v>172</v>
      </c>
      <c r="D24" s="11" t="s">
        <v>182</v>
      </c>
      <c r="E24" s="18" t="s">
        <v>519</v>
      </c>
      <c r="F24" s="18" t="s">
        <v>192</v>
      </c>
    </row>
    <row r="25" spans="1:6" ht="33.75">
      <c r="A25" s="301"/>
      <c r="B25" s="293"/>
      <c r="C25" s="18" t="s">
        <v>173</v>
      </c>
      <c r="D25" s="11" t="s">
        <v>183</v>
      </c>
      <c r="E25" s="18" t="s">
        <v>191</v>
      </c>
      <c r="F25" s="18" t="s">
        <v>520</v>
      </c>
    </row>
    <row r="26" spans="1:6" ht="25.5" customHeight="1">
      <c r="A26" s="301"/>
      <c r="B26" s="293"/>
      <c r="C26" s="19" t="s">
        <v>174</v>
      </c>
      <c r="D26" s="11" t="s">
        <v>184</v>
      </c>
      <c r="E26" s="18" t="s">
        <v>521</v>
      </c>
      <c r="F26" s="11" t="s">
        <v>522</v>
      </c>
    </row>
    <row r="27" spans="1:6" ht="33.75">
      <c r="A27" s="301"/>
      <c r="B27" s="293"/>
      <c r="C27" s="18" t="s">
        <v>175</v>
      </c>
      <c r="D27" s="11" t="s">
        <v>185</v>
      </c>
      <c r="E27" s="18" t="s">
        <v>523</v>
      </c>
      <c r="F27" s="19" t="s">
        <v>524</v>
      </c>
    </row>
    <row r="28" spans="1:6" ht="33.75">
      <c r="A28" s="301"/>
      <c r="B28" s="293"/>
      <c r="C28" s="18" t="s">
        <v>176</v>
      </c>
      <c r="D28" s="11" t="s">
        <v>186</v>
      </c>
      <c r="E28" s="18" t="s">
        <v>533</v>
      </c>
      <c r="F28" s="11" t="s">
        <v>193</v>
      </c>
    </row>
    <row r="29" spans="1:6" ht="42" customHeight="1">
      <c r="A29" s="301"/>
      <c r="B29" s="294" t="s">
        <v>194</v>
      </c>
      <c r="C29" s="18" t="s">
        <v>177</v>
      </c>
      <c r="D29" s="11" t="s">
        <v>187</v>
      </c>
      <c r="E29" s="18" t="s">
        <v>534</v>
      </c>
      <c r="F29" s="18" t="s">
        <v>535</v>
      </c>
    </row>
    <row r="30" spans="1:6" ht="27" customHeight="1">
      <c r="A30" s="301"/>
      <c r="B30" s="294"/>
      <c r="C30" s="295" t="s">
        <v>178</v>
      </c>
      <c r="D30" s="11" t="s">
        <v>188</v>
      </c>
      <c r="E30" s="18" t="s">
        <v>537</v>
      </c>
      <c r="F30" s="18" t="s">
        <v>536</v>
      </c>
    </row>
    <row r="31" spans="1:6" ht="22.5">
      <c r="A31" s="301"/>
      <c r="B31" s="294"/>
      <c r="C31" s="295"/>
      <c r="D31" s="11" t="s">
        <v>189</v>
      </c>
      <c r="F31" s="18" t="s">
        <v>171</v>
      </c>
    </row>
    <row r="32" spans="1:6" ht="56.25">
      <c r="A32" s="301"/>
      <c r="B32" s="1"/>
      <c r="C32" s="18" t="s">
        <v>179</v>
      </c>
      <c r="D32" s="11" t="s">
        <v>190</v>
      </c>
      <c r="E32" s="11" t="s">
        <v>539</v>
      </c>
      <c r="F32" s="18" t="s">
        <v>538</v>
      </c>
    </row>
    <row r="34" ht="13.5" thickBot="1"/>
    <row r="35" spans="1:6" ht="12.75">
      <c r="A35" s="5" t="s">
        <v>131</v>
      </c>
      <c r="B35" s="6" t="s">
        <v>132</v>
      </c>
      <c r="C35" s="6" t="s">
        <v>132</v>
      </c>
      <c r="D35" s="5" t="s">
        <v>135</v>
      </c>
      <c r="E35" s="283" t="s">
        <v>136</v>
      </c>
      <c r="F35" s="283" t="s">
        <v>137</v>
      </c>
    </row>
    <row r="36" spans="1:6" ht="13.5" thickBot="1">
      <c r="A36" s="7"/>
      <c r="B36" s="8" t="s">
        <v>133</v>
      </c>
      <c r="C36" s="8" t="s">
        <v>134</v>
      </c>
      <c r="D36" s="7"/>
      <c r="E36" s="299"/>
      <c r="F36" s="299"/>
    </row>
    <row r="37" spans="1:6" ht="12.75" customHeight="1">
      <c r="A37" s="227" t="s">
        <v>195</v>
      </c>
      <c r="B37" s="298" t="s">
        <v>196</v>
      </c>
      <c r="C37" s="11"/>
      <c r="D37" s="11" t="s">
        <v>204</v>
      </c>
      <c r="E37" s="11"/>
      <c r="F37" s="11"/>
    </row>
    <row r="38" spans="1:6" ht="22.5" customHeight="1">
      <c r="A38" s="228"/>
      <c r="B38" s="294"/>
      <c r="C38" s="11" t="s">
        <v>197</v>
      </c>
      <c r="D38" s="11" t="s">
        <v>205</v>
      </c>
      <c r="E38" s="11" t="s">
        <v>541</v>
      </c>
      <c r="F38" s="11" t="s">
        <v>540</v>
      </c>
    </row>
    <row r="39" spans="1:6" ht="33.75">
      <c r="A39" s="228"/>
      <c r="B39" s="294"/>
      <c r="C39" s="11" t="s">
        <v>198</v>
      </c>
      <c r="D39" s="11" t="s">
        <v>206</v>
      </c>
      <c r="E39" s="11" t="s">
        <v>542</v>
      </c>
      <c r="F39" s="11" t="s">
        <v>543</v>
      </c>
    </row>
    <row r="40" spans="1:6" ht="33.75">
      <c r="A40" s="228"/>
      <c r="B40" s="294"/>
      <c r="C40" s="11" t="s">
        <v>199</v>
      </c>
      <c r="D40" s="11" t="s">
        <v>207</v>
      </c>
      <c r="E40" s="11" t="s">
        <v>545</v>
      </c>
      <c r="F40" s="11" t="s">
        <v>544</v>
      </c>
    </row>
    <row r="41" spans="1:6" ht="34.5" customHeight="1">
      <c r="A41" s="228"/>
      <c r="B41" s="294"/>
      <c r="C41" s="11" t="s">
        <v>200</v>
      </c>
      <c r="D41" s="11" t="s">
        <v>208</v>
      </c>
      <c r="E41" s="11" t="s">
        <v>547</v>
      </c>
      <c r="F41" s="11" t="s">
        <v>546</v>
      </c>
    </row>
    <row r="42" spans="1:6" ht="35.25" customHeight="1">
      <c r="A42" s="228"/>
      <c r="B42" s="294"/>
      <c r="C42" s="11" t="s">
        <v>201</v>
      </c>
      <c r="D42" s="11" t="s">
        <v>209</v>
      </c>
      <c r="E42" s="11" t="s">
        <v>549</v>
      </c>
      <c r="F42" s="11" t="s">
        <v>548</v>
      </c>
    </row>
    <row r="43" spans="1:6" ht="25.5" customHeight="1">
      <c r="A43" s="228"/>
      <c r="B43" s="294"/>
      <c r="C43" s="11" t="s">
        <v>202</v>
      </c>
      <c r="D43" s="11" t="s">
        <v>210</v>
      </c>
      <c r="E43" s="11" t="s">
        <v>551</v>
      </c>
      <c r="F43" s="11" t="s">
        <v>550</v>
      </c>
    </row>
    <row r="44" spans="1:6" ht="36" customHeight="1">
      <c r="A44" s="228"/>
      <c r="B44" s="294"/>
      <c r="C44" s="284" t="s">
        <v>203</v>
      </c>
      <c r="D44" s="11" t="s">
        <v>211</v>
      </c>
      <c r="E44" s="11" t="s">
        <v>553</v>
      </c>
      <c r="F44" s="11" t="s">
        <v>552</v>
      </c>
    </row>
    <row r="45" spans="1:6" ht="23.25" customHeight="1" thickBot="1">
      <c r="A45" s="229"/>
      <c r="B45" s="302"/>
      <c r="C45" s="299"/>
      <c r="D45" s="14" t="s">
        <v>212</v>
      </c>
      <c r="E45" s="8"/>
      <c r="F45" s="8"/>
    </row>
    <row r="48" ht="13.5" thickBot="1"/>
    <row r="49" spans="1:6" ht="22.5">
      <c r="A49" s="23" t="s">
        <v>166</v>
      </c>
      <c r="B49" s="16" t="s">
        <v>132</v>
      </c>
      <c r="C49" s="16" t="s">
        <v>132</v>
      </c>
      <c r="D49" s="15" t="s">
        <v>213</v>
      </c>
      <c r="E49" s="15" t="s">
        <v>136</v>
      </c>
      <c r="F49" s="296" t="s">
        <v>137</v>
      </c>
    </row>
    <row r="50" spans="1:6" ht="13.5" thickBot="1">
      <c r="A50" s="24"/>
      <c r="B50" s="17" t="s">
        <v>133</v>
      </c>
      <c r="C50" s="17" t="s">
        <v>134</v>
      </c>
      <c r="D50" s="20"/>
      <c r="E50" s="20"/>
      <c r="F50" s="297"/>
    </row>
    <row r="51" spans="1:6" ht="39" customHeight="1">
      <c r="A51" s="230" t="s">
        <v>214</v>
      </c>
      <c r="B51" s="292" t="s">
        <v>42</v>
      </c>
      <c r="C51" s="11" t="s">
        <v>215</v>
      </c>
      <c r="D51" s="11" t="s">
        <v>220</v>
      </c>
      <c r="E51" s="11" t="s">
        <v>555</v>
      </c>
      <c r="F51" s="11" t="s">
        <v>554</v>
      </c>
    </row>
    <row r="52" spans="1:6" ht="33.75">
      <c r="A52" s="231"/>
      <c r="B52" s="293"/>
      <c r="C52" s="11" t="s">
        <v>216</v>
      </c>
      <c r="D52" s="11" t="s">
        <v>221</v>
      </c>
      <c r="E52" s="11" t="s">
        <v>557</v>
      </c>
      <c r="F52" s="11" t="s">
        <v>556</v>
      </c>
    </row>
    <row r="53" spans="1:6" ht="33.75">
      <c r="A53" s="231"/>
      <c r="B53" s="293"/>
      <c r="C53" s="11" t="s">
        <v>217</v>
      </c>
      <c r="D53" s="11" t="s">
        <v>222</v>
      </c>
      <c r="E53" s="11" t="s">
        <v>559</v>
      </c>
      <c r="F53" s="11" t="s">
        <v>558</v>
      </c>
    </row>
    <row r="54" spans="1:6" ht="22.5">
      <c r="A54" s="231"/>
      <c r="B54" s="293"/>
      <c r="C54" s="11" t="s">
        <v>218</v>
      </c>
      <c r="D54" s="11" t="s">
        <v>223</v>
      </c>
      <c r="E54" s="11" t="s">
        <v>561</v>
      </c>
      <c r="F54" s="34" t="s">
        <v>560</v>
      </c>
    </row>
    <row r="55" spans="1:6" ht="45">
      <c r="A55" s="231"/>
      <c r="B55" s="293"/>
      <c r="C55" s="11" t="s">
        <v>219</v>
      </c>
      <c r="D55" s="11" t="s">
        <v>429</v>
      </c>
      <c r="E55" s="11" t="s">
        <v>563</v>
      </c>
      <c r="F55" s="11" t="s">
        <v>562</v>
      </c>
    </row>
    <row r="56" spans="1:6" ht="13.5" thickBot="1">
      <c r="A56" s="232"/>
      <c r="B56" s="13"/>
      <c r="C56" s="14"/>
      <c r="D56" s="8"/>
      <c r="E56" s="8"/>
      <c r="F56" s="8"/>
    </row>
    <row r="58" ht="13.5" thickBot="1"/>
    <row r="59" spans="1:6" ht="12.75">
      <c r="A59" s="260" t="s">
        <v>166</v>
      </c>
      <c r="B59" s="16" t="s">
        <v>132</v>
      </c>
      <c r="C59" s="16" t="s">
        <v>132</v>
      </c>
      <c r="D59" s="296" t="s">
        <v>135</v>
      </c>
      <c r="E59" s="296" t="s">
        <v>136</v>
      </c>
      <c r="F59" s="296" t="s">
        <v>137</v>
      </c>
    </row>
    <row r="60" spans="1:6" ht="13.5" thickBot="1">
      <c r="A60" s="235"/>
      <c r="B60" s="17" t="s">
        <v>133</v>
      </c>
      <c r="C60" s="17" t="s">
        <v>134</v>
      </c>
      <c r="D60" s="297"/>
      <c r="E60" s="297"/>
      <c r="F60" s="297"/>
    </row>
    <row r="61" spans="1:6" ht="45" customHeight="1">
      <c r="A61" s="288" t="s">
        <v>430</v>
      </c>
      <c r="B61" s="283" t="s">
        <v>431</v>
      </c>
      <c r="C61" s="11" t="s">
        <v>432</v>
      </c>
      <c r="D61" s="11" t="s">
        <v>439</v>
      </c>
      <c r="E61" s="11" t="s">
        <v>565</v>
      </c>
      <c r="F61" s="11" t="s">
        <v>564</v>
      </c>
    </row>
    <row r="62" spans="1:6" ht="33.75">
      <c r="A62" s="289"/>
      <c r="B62" s="275"/>
      <c r="C62" s="11" t="s">
        <v>433</v>
      </c>
      <c r="D62" s="11" t="s">
        <v>440</v>
      </c>
      <c r="E62" s="11" t="s">
        <v>566</v>
      </c>
      <c r="F62" s="11" t="s">
        <v>567</v>
      </c>
    </row>
    <row r="63" spans="1:6" ht="56.25">
      <c r="A63" s="289"/>
      <c r="B63" s="275"/>
      <c r="C63" s="11" t="s">
        <v>434</v>
      </c>
      <c r="D63" s="11" t="s">
        <v>441</v>
      </c>
      <c r="E63" s="11" t="s">
        <v>569</v>
      </c>
      <c r="F63" s="11" t="s">
        <v>568</v>
      </c>
    </row>
    <row r="64" spans="1:6" ht="33.75">
      <c r="A64" s="289"/>
      <c r="B64" s="275"/>
      <c r="C64" s="11" t="s">
        <v>435</v>
      </c>
      <c r="D64" s="34" t="s">
        <v>43</v>
      </c>
      <c r="E64" s="11" t="s">
        <v>630</v>
      </c>
      <c r="F64" s="11" t="s">
        <v>629</v>
      </c>
    </row>
    <row r="65" spans="1:6" ht="33.75">
      <c r="A65" s="289"/>
      <c r="B65" s="275"/>
      <c r="C65" s="11" t="s">
        <v>436</v>
      </c>
      <c r="D65" s="11" t="s">
        <v>442</v>
      </c>
      <c r="E65" s="11" t="s">
        <v>632</v>
      </c>
      <c r="F65" s="11" t="s">
        <v>631</v>
      </c>
    </row>
    <row r="66" spans="1:6" ht="33.75">
      <c r="A66" s="289"/>
      <c r="B66" s="275"/>
      <c r="C66" s="11" t="s">
        <v>437</v>
      </c>
      <c r="D66" s="11" t="s">
        <v>443</v>
      </c>
      <c r="E66" s="11" t="s">
        <v>634</v>
      </c>
      <c r="F66" s="11" t="s">
        <v>633</v>
      </c>
    </row>
    <row r="67" spans="1:6" ht="45.75" thickBot="1">
      <c r="A67" s="289"/>
      <c r="B67" s="275"/>
      <c r="C67" s="14" t="s">
        <v>438</v>
      </c>
      <c r="D67" s="11" t="s">
        <v>444</v>
      </c>
      <c r="E67" s="14" t="s">
        <v>635</v>
      </c>
      <c r="F67" s="11" t="s">
        <v>445</v>
      </c>
    </row>
    <row r="68" spans="1:6" ht="13.5" thickBot="1">
      <c r="A68" s="290"/>
      <c r="B68" s="276"/>
      <c r="D68" s="8"/>
      <c r="F68" s="8"/>
    </row>
    <row r="70" ht="13.5" thickBot="1"/>
    <row r="71" spans="1:6" ht="12.75">
      <c r="A71" s="277" t="s">
        <v>166</v>
      </c>
      <c r="B71" s="26" t="s">
        <v>132</v>
      </c>
      <c r="C71" s="26" t="s">
        <v>132</v>
      </c>
      <c r="D71" s="258" t="s">
        <v>135</v>
      </c>
      <c r="E71" s="258" t="s">
        <v>136</v>
      </c>
      <c r="F71" s="258" t="s">
        <v>137</v>
      </c>
    </row>
    <row r="72" spans="1:6" ht="13.5" thickBot="1">
      <c r="A72" s="257"/>
      <c r="B72" s="27" t="s">
        <v>133</v>
      </c>
      <c r="C72" s="27" t="s">
        <v>134</v>
      </c>
      <c r="D72" s="259"/>
      <c r="E72" s="259"/>
      <c r="F72" s="259"/>
    </row>
    <row r="73" spans="1:7" ht="36.75" customHeight="1">
      <c r="A73" s="288" t="s">
        <v>446</v>
      </c>
      <c r="B73" s="283" t="s">
        <v>447</v>
      </c>
      <c r="C73" s="11" t="s">
        <v>448</v>
      </c>
      <c r="D73" s="11" t="s">
        <v>454</v>
      </c>
      <c r="E73" s="11" t="s">
        <v>637</v>
      </c>
      <c r="F73" s="11" t="s">
        <v>636</v>
      </c>
      <c r="G73" s="29"/>
    </row>
    <row r="74" spans="1:7" ht="45">
      <c r="A74" s="289"/>
      <c r="B74" s="303"/>
      <c r="C74" s="11" t="s">
        <v>449</v>
      </c>
      <c r="D74" s="293" t="s">
        <v>455</v>
      </c>
      <c r="E74" s="11" t="s">
        <v>639</v>
      </c>
      <c r="F74" s="11" t="s">
        <v>638</v>
      </c>
      <c r="G74" s="29"/>
    </row>
    <row r="75" spans="1:7" ht="45">
      <c r="A75" s="289"/>
      <c r="B75" s="303"/>
      <c r="C75" s="11" t="s">
        <v>450</v>
      </c>
      <c r="D75" s="293"/>
      <c r="E75" s="11" t="s">
        <v>641</v>
      </c>
      <c r="F75" s="11" t="s">
        <v>640</v>
      </c>
      <c r="G75" s="29"/>
    </row>
    <row r="76" spans="1:7" ht="45">
      <c r="A76" s="289"/>
      <c r="B76" s="303"/>
      <c r="C76" s="11" t="s">
        <v>451</v>
      </c>
      <c r="D76" s="11" t="s">
        <v>456</v>
      </c>
      <c r="E76" s="11" t="s">
        <v>643</v>
      </c>
      <c r="F76" s="11" t="s">
        <v>642</v>
      </c>
      <c r="G76" s="29"/>
    </row>
    <row r="77" spans="1:7" ht="33.75">
      <c r="A77" s="289"/>
      <c r="B77" s="303"/>
      <c r="C77" s="11" t="s">
        <v>452</v>
      </c>
      <c r="D77" s="11" t="s">
        <v>457</v>
      </c>
      <c r="E77" s="11" t="s">
        <v>645</v>
      </c>
      <c r="F77" s="11" t="s">
        <v>644</v>
      </c>
      <c r="G77" s="29"/>
    </row>
    <row r="78" spans="1:7" ht="45">
      <c r="A78" s="289"/>
      <c r="B78" s="303"/>
      <c r="C78" s="11" t="s">
        <v>453</v>
      </c>
      <c r="D78" s="11" t="s">
        <v>458</v>
      </c>
      <c r="E78" s="11" t="s">
        <v>647</v>
      </c>
      <c r="F78" s="11" t="s">
        <v>646</v>
      </c>
      <c r="G78" s="29"/>
    </row>
    <row r="79" spans="1:7" ht="12.75">
      <c r="A79" s="289"/>
      <c r="B79" s="303"/>
      <c r="C79" s="21"/>
      <c r="D79" s="21"/>
      <c r="E79" s="21"/>
      <c r="F79" s="11"/>
      <c r="G79" s="29"/>
    </row>
    <row r="80" spans="1:7" ht="12.75">
      <c r="A80" s="289"/>
      <c r="B80" s="303"/>
      <c r="C80" s="21"/>
      <c r="D80" s="21"/>
      <c r="E80" s="21"/>
      <c r="F80" s="11"/>
      <c r="G80" s="29"/>
    </row>
    <row r="81" spans="1:7" ht="13.5" thickBot="1">
      <c r="A81" s="290"/>
      <c r="B81" s="274"/>
      <c r="C81" s="22"/>
      <c r="D81" s="22"/>
      <c r="E81" s="22"/>
      <c r="F81" s="14"/>
      <c r="G81" s="29"/>
    </row>
    <row r="83" ht="13.5" thickBot="1"/>
    <row r="84" spans="1:6" ht="12.75">
      <c r="A84" s="260" t="s">
        <v>166</v>
      </c>
      <c r="B84" s="16" t="s">
        <v>132</v>
      </c>
      <c r="C84" s="16" t="s">
        <v>132</v>
      </c>
      <c r="D84" s="296" t="s">
        <v>135</v>
      </c>
      <c r="E84" s="296" t="s">
        <v>136</v>
      </c>
      <c r="F84" s="296" t="s">
        <v>137</v>
      </c>
    </row>
    <row r="85" spans="1:6" ht="13.5" thickBot="1">
      <c r="A85" s="235"/>
      <c r="B85" s="17" t="s">
        <v>133</v>
      </c>
      <c r="C85" s="17" t="s">
        <v>134</v>
      </c>
      <c r="D85" s="297"/>
      <c r="E85" s="297"/>
      <c r="F85" s="297"/>
    </row>
    <row r="86" spans="1:6" ht="33" customHeight="1">
      <c r="A86" s="288" t="s">
        <v>459</v>
      </c>
      <c r="B86" s="298" t="s">
        <v>44</v>
      </c>
      <c r="C86" s="11" t="s">
        <v>461</v>
      </c>
      <c r="D86" s="11" t="s">
        <v>462</v>
      </c>
      <c r="E86" s="11" t="s">
        <v>649</v>
      </c>
      <c r="F86" s="11" t="s">
        <v>648</v>
      </c>
    </row>
    <row r="87" spans="1:6" ht="33.75">
      <c r="A87" s="289"/>
      <c r="B87" s="294"/>
      <c r="C87" s="11" t="s">
        <v>495</v>
      </c>
      <c r="D87" s="11" t="s">
        <v>496</v>
      </c>
      <c r="E87" s="11" t="s">
        <v>651</v>
      </c>
      <c r="F87" s="11" t="s">
        <v>650</v>
      </c>
    </row>
    <row r="88" spans="1:6" ht="55.5" customHeight="1">
      <c r="A88" s="289"/>
      <c r="B88" s="293" t="s">
        <v>460</v>
      </c>
      <c r="C88" s="11" t="s">
        <v>497</v>
      </c>
      <c r="D88" s="11" t="s">
        <v>498</v>
      </c>
      <c r="E88" s="11" t="s">
        <v>653</v>
      </c>
      <c r="F88" s="11" t="s">
        <v>652</v>
      </c>
    </row>
    <row r="89" spans="1:6" ht="33.75">
      <c r="A89" s="289"/>
      <c r="B89" s="293"/>
      <c r="C89" s="11" t="s">
        <v>499</v>
      </c>
      <c r="D89" s="11" t="s">
        <v>500</v>
      </c>
      <c r="E89" s="11" t="s">
        <v>654</v>
      </c>
      <c r="F89" s="11" t="s">
        <v>655</v>
      </c>
    </row>
    <row r="90" spans="1:6" ht="45">
      <c r="A90" s="289"/>
      <c r="B90" s="293"/>
      <c r="C90" s="11" t="s">
        <v>4</v>
      </c>
      <c r="D90" s="11" t="s">
        <v>5</v>
      </c>
      <c r="E90" s="11" t="s">
        <v>657</v>
      </c>
      <c r="F90" s="35" t="s">
        <v>656</v>
      </c>
    </row>
    <row r="91" spans="1:6" ht="68.25" customHeight="1">
      <c r="A91" s="289"/>
      <c r="B91" s="293"/>
      <c r="C91" s="11" t="s">
        <v>6</v>
      </c>
      <c r="D91" s="11" t="s">
        <v>7</v>
      </c>
      <c r="E91" s="11" t="s">
        <v>659</v>
      </c>
      <c r="F91" s="11" t="s">
        <v>658</v>
      </c>
    </row>
    <row r="92" spans="1:6" ht="44.25" customHeight="1">
      <c r="A92" s="289"/>
      <c r="B92" s="293"/>
      <c r="C92" s="11" t="s">
        <v>8</v>
      </c>
      <c r="D92" s="11" t="s">
        <v>9</v>
      </c>
      <c r="E92" s="11" t="s">
        <v>661</v>
      </c>
      <c r="F92" s="11" t="s">
        <v>660</v>
      </c>
    </row>
    <row r="93" spans="1:6" ht="33.75">
      <c r="A93" s="289"/>
      <c r="B93" s="293"/>
      <c r="C93" s="11" t="s">
        <v>10</v>
      </c>
      <c r="D93" s="11" t="s">
        <v>11</v>
      </c>
      <c r="E93" s="11" t="s">
        <v>663</v>
      </c>
      <c r="F93" s="11" t="s">
        <v>662</v>
      </c>
    </row>
    <row r="94" spans="1:6" ht="45">
      <c r="A94" s="289"/>
      <c r="B94" s="28"/>
      <c r="C94" s="11" t="s">
        <v>12</v>
      </c>
      <c r="D94" s="11" t="s">
        <v>13</v>
      </c>
      <c r="E94" s="11" t="s">
        <v>665</v>
      </c>
      <c r="F94" s="11" t="s">
        <v>664</v>
      </c>
    </row>
    <row r="95" spans="1:6" ht="34.5" customHeight="1">
      <c r="A95" s="289"/>
      <c r="B95" s="284" t="s">
        <v>129</v>
      </c>
      <c r="C95" s="11" t="s">
        <v>15</v>
      </c>
      <c r="D95" s="11" t="s">
        <v>16</v>
      </c>
      <c r="E95" s="11" t="s">
        <v>666</v>
      </c>
      <c r="F95" s="11" t="s">
        <v>14</v>
      </c>
    </row>
    <row r="96" spans="1:6" ht="22.5">
      <c r="A96" s="289"/>
      <c r="B96" s="284"/>
      <c r="C96" s="11" t="s">
        <v>17</v>
      </c>
      <c r="D96" s="11" t="s">
        <v>18</v>
      </c>
      <c r="E96" s="11" t="s">
        <v>668</v>
      </c>
      <c r="F96" s="11" t="s">
        <v>667</v>
      </c>
    </row>
    <row r="97" spans="1:6" ht="33.75">
      <c r="A97" s="289"/>
      <c r="B97" s="284"/>
      <c r="C97" s="11" t="s">
        <v>19</v>
      </c>
      <c r="D97" s="11" t="s">
        <v>20</v>
      </c>
      <c r="E97" s="11" t="s">
        <v>669</v>
      </c>
      <c r="F97" s="11" t="s">
        <v>670</v>
      </c>
    </row>
    <row r="98" spans="1:6" ht="33.75">
      <c r="A98" s="289"/>
      <c r="B98" s="284"/>
      <c r="C98" s="11" t="s">
        <v>22</v>
      </c>
      <c r="D98" s="11" t="s">
        <v>24</v>
      </c>
      <c r="E98" s="11" t="s">
        <v>671</v>
      </c>
      <c r="F98" s="11" t="s">
        <v>21</v>
      </c>
    </row>
    <row r="99" spans="1:6" ht="33.75">
      <c r="A99" s="289"/>
      <c r="B99" s="284"/>
      <c r="C99" s="11" t="s">
        <v>23</v>
      </c>
      <c r="D99" s="11" t="s">
        <v>25</v>
      </c>
      <c r="E99" s="11" t="s">
        <v>672</v>
      </c>
      <c r="F99" s="11" t="s">
        <v>673</v>
      </c>
    </row>
    <row r="100" spans="1:6" ht="12.75">
      <c r="A100" s="289"/>
      <c r="B100" s="28"/>
      <c r="C100" s="11"/>
      <c r="D100" s="11"/>
      <c r="E100" s="21"/>
      <c r="F100" s="21"/>
    </row>
    <row r="101" spans="1:6" ht="12.75">
      <c r="A101" s="289"/>
      <c r="B101" s="28"/>
      <c r="C101" s="11"/>
      <c r="E101" s="21"/>
      <c r="F101" s="21"/>
    </row>
    <row r="102" spans="1:6" ht="12.75">
      <c r="A102" s="289"/>
      <c r="B102" s="28"/>
      <c r="C102" s="11"/>
      <c r="E102" s="21"/>
      <c r="F102" s="21"/>
    </row>
    <row r="103" ht="12.75">
      <c r="D103" s="11"/>
    </row>
    <row r="104" ht="13.5" thickBot="1"/>
    <row r="105" spans="1:6" ht="12.75">
      <c r="A105" s="296" t="s">
        <v>166</v>
      </c>
      <c r="B105" s="16" t="s">
        <v>132</v>
      </c>
      <c r="C105" s="16" t="s">
        <v>132</v>
      </c>
      <c r="D105" s="296" t="s">
        <v>135</v>
      </c>
      <c r="E105" s="296" t="s">
        <v>136</v>
      </c>
      <c r="F105" s="241" t="s">
        <v>137</v>
      </c>
    </row>
    <row r="106" spans="1:6" ht="13.5" thickBot="1">
      <c r="A106" s="297"/>
      <c r="B106" s="17" t="s">
        <v>26</v>
      </c>
      <c r="C106" s="17" t="s">
        <v>134</v>
      </c>
      <c r="D106" s="297"/>
      <c r="E106" s="297"/>
      <c r="F106" s="242"/>
    </row>
    <row r="107" spans="1:6" ht="32.25" customHeight="1">
      <c r="A107" s="238"/>
      <c r="B107" s="283" t="s">
        <v>45</v>
      </c>
      <c r="C107" s="11" t="s">
        <v>27</v>
      </c>
      <c r="D107" s="11" t="s">
        <v>35</v>
      </c>
      <c r="E107" s="11" t="s">
        <v>675</v>
      </c>
      <c r="F107" s="11" t="s">
        <v>674</v>
      </c>
    </row>
    <row r="108" spans="1:6" ht="56.25">
      <c r="A108" s="239"/>
      <c r="B108" s="284"/>
      <c r="C108" s="11" t="s">
        <v>28</v>
      </c>
      <c r="D108" s="11" t="s">
        <v>36</v>
      </c>
      <c r="E108" s="11" t="s">
        <v>677</v>
      </c>
      <c r="F108" s="11" t="s">
        <v>676</v>
      </c>
    </row>
    <row r="109" spans="1:6" ht="56.25">
      <c r="A109" s="239"/>
      <c r="B109" s="284"/>
      <c r="C109" s="11" t="s">
        <v>29</v>
      </c>
      <c r="D109" s="11" t="s">
        <v>37</v>
      </c>
      <c r="E109" s="11" t="s">
        <v>679</v>
      </c>
      <c r="F109" s="11" t="s">
        <v>678</v>
      </c>
    </row>
    <row r="110" spans="1:6" ht="45">
      <c r="A110" s="239"/>
      <c r="B110" s="284"/>
      <c r="C110" s="11" t="s">
        <v>30</v>
      </c>
      <c r="D110" s="11" t="s">
        <v>38</v>
      </c>
      <c r="E110" s="11" t="s">
        <v>681</v>
      </c>
      <c r="F110" s="11" t="s">
        <v>680</v>
      </c>
    </row>
    <row r="111" spans="1:6" ht="45">
      <c r="A111" s="239"/>
      <c r="B111" s="284"/>
      <c r="C111" s="11" t="s">
        <v>31</v>
      </c>
      <c r="D111" s="11" t="s">
        <v>39</v>
      </c>
      <c r="E111" s="11" t="s">
        <v>683</v>
      </c>
      <c r="F111" s="11" t="s">
        <v>682</v>
      </c>
    </row>
    <row r="112" spans="1:6" ht="45">
      <c r="A112" s="239"/>
      <c r="B112" s="284"/>
      <c r="C112" s="11" t="s">
        <v>32</v>
      </c>
      <c r="D112" s="11" t="s">
        <v>50</v>
      </c>
      <c r="E112" s="11" t="s">
        <v>1</v>
      </c>
      <c r="F112" s="11" t="s">
        <v>0</v>
      </c>
    </row>
    <row r="113" spans="1:6" ht="45">
      <c r="A113" s="239"/>
      <c r="B113" s="284"/>
      <c r="C113" s="11"/>
      <c r="D113" s="12" t="s">
        <v>51</v>
      </c>
      <c r="E113" s="11" t="s">
        <v>3</v>
      </c>
      <c r="F113" s="11" t="s">
        <v>2</v>
      </c>
    </row>
    <row r="114" spans="1:6" ht="48.75">
      <c r="A114" s="239"/>
      <c r="B114" s="284"/>
      <c r="C114" s="11" t="s">
        <v>33</v>
      </c>
      <c r="D114" s="11" t="s">
        <v>52</v>
      </c>
      <c r="E114" s="11" t="s">
        <v>254</v>
      </c>
      <c r="F114" s="11" t="s">
        <v>255</v>
      </c>
    </row>
    <row r="115" spans="1:6" ht="25.5">
      <c r="A115" s="239"/>
      <c r="B115" s="284"/>
      <c r="C115" s="11" t="s">
        <v>34</v>
      </c>
      <c r="D115" s="11" t="s">
        <v>53</v>
      </c>
      <c r="E115" s="11" t="s">
        <v>54</v>
      </c>
      <c r="F115" s="2" t="s">
        <v>256</v>
      </c>
    </row>
    <row r="116" spans="1:6" ht="12.75">
      <c r="A116" s="239"/>
      <c r="B116" s="30"/>
      <c r="C116" s="11"/>
      <c r="D116" s="11"/>
      <c r="E116" s="11"/>
      <c r="F116" s="2"/>
    </row>
    <row r="117" spans="1:6" ht="15" thickBot="1">
      <c r="A117" s="240"/>
      <c r="B117" s="31"/>
      <c r="C117" s="3"/>
      <c r="D117" s="33"/>
      <c r="E117" s="3"/>
      <c r="F117" s="3"/>
    </row>
    <row r="118" spans="1:6" ht="12.75">
      <c r="A118" s="296" t="s">
        <v>166</v>
      </c>
      <c r="B118" s="16" t="s">
        <v>132</v>
      </c>
      <c r="C118" s="16" t="s">
        <v>132</v>
      </c>
      <c r="D118" s="296" t="s">
        <v>135</v>
      </c>
      <c r="E118" s="296" t="s">
        <v>136</v>
      </c>
      <c r="F118" s="241" t="s">
        <v>137</v>
      </c>
    </row>
    <row r="119" spans="1:6" ht="13.5" thickBot="1">
      <c r="A119" s="297"/>
      <c r="B119" s="17" t="s">
        <v>26</v>
      </c>
      <c r="C119" s="17" t="s">
        <v>134</v>
      </c>
      <c r="D119" s="297"/>
      <c r="E119" s="297"/>
      <c r="F119" s="242"/>
    </row>
    <row r="120" spans="1:6" ht="39" customHeight="1">
      <c r="A120" s="32"/>
      <c r="B120" s="285" t="s">
        <v>55</v>
      </c>
      <c r="C120" s="11" t="s">
        <v>59</v>
      </c>
      <c r="D120" s="11" t="s">
        <v>73</v>
      </c>
      <c r="E120" s="11" t="s">
        <v>257</v>
      </c>
      <c r="F120" s="11" t="s">
        <v>258</v>
      </c>
    </row>
    <row r="121" spans="1:6" ht="56.25">
      <c r="A121" s="32"/>
      <c r="B121" s="286"/>
      <c r="C121" s="11" t="s">
        <v>60</v>
      </c>
      <c r="D121" s="11"/>
      <c r="E121" s="11" t="s">
        <v>260</v>
      </c>
      <c r="F121" s="11" t="s">
        <v>259</v>
      </c>
    </row>
    <row r="122" spans="1:6" ht="39" customHeight="1">
      <c r="A122" s="32"/>
      <c r="B122" s="12" t="s">
        <v>56</v>
      </c>
      <c r="C122" s="11" t="s">
        <v>61</v>
      </c>
      <c r="D122" s="11" t="s">
        <v>84</v>
      </c>
      <c r="E122" s="11" t="s">
        <v>261</v>
      </c>
      <c r="F122" s="11" t="s">
        <v>262</v>
      </c>
    </row>
    <row r="123" spans="1:6" ht="57.75" customHeight="1">
      <c r="A123" s="32"/>
      <c r="B123" s="12" t="s">
        <v>85</v>
      </c>
      <c r="C123" s="11" t="s">
        <v>62</v>
      </c>
      <c r="D123" s="11" t="s">
        <v>48</v>
      </c>
      <c r="E123" s="11" t="s">
        <v>264</v>
      </c>
      <c r="F123" s="11" t="s">
        <v>263</v>
      </c>
    </row>
    <row r="124" spans="1:6" ht="30.75" customHeight="1">
      <c r="A124" s="32"/>
      <c r="B124" s="286" t="s">
        <v>57</v>
      </c>
      <c r="C124" s="11" t="s">
        <v>63</v>
      </c>
      <c r="D124" s="11" t="s">
        <v>74</v>
      </c>
      <c r="E124" s="11" t="s">
        <v>265</v>
      </c>
      <c r="F124" s="11" t="s">
        <v>266</v>
      </c>
    </row>
    <row r="125" spans="1:6" ht="33" customHeight="1">
      <c r="A125" s="32"/>
      <c r="B125" s="286"/>
      <c r="C125" s="36" t="s">
        <v>64</v>
      </c>
      <c r="D125" s="37" t="s">
        <v>46</v>
      </c>
      <c r="E125" s="11" t="s">
        <v>268</v>
      </c>
      <c r="F125" s="11" t="s">
        <v>267</v>
      </c>
    </row>
    <row r="126" spans="1:6" ht="30" customHeight="1">
      <c r="A126" s="32"/>
      <c r="B126" s="287" t="s">
        <v>58</v>
      </c>
      <c r="C126" s="36" t="s">
        <v>65</v>
      </c>
      <c r="D126" s="11" t="s">
        <v>76</v>
      </c>
      <c r="E126" s="11" t="s">
        <v>81</v>
      </c>
      <c r="F126" s="11" t="s">
        <v>83</v>
      </c>
    </row>
    <row r="127" spans="1:6" ht="33.75">
      <c r="A127" s="32"/>
      <c r="B127" s="287"/>
      <c r="C127" s="11" t="s">
        <v>66</v>
      </c>
      <c r="D127" s="11" t="s">
        <v>75</v>
      </c>
      <c r="E127" s="11" t="s">
        <v>269</v>
      </c>
      <c r="F127" s="11" t="s">
        <v>270</v>
      </c>
    </row>
    <row r="128" spans="1:6" ht="33.75">
      <c r="A128" s="32"/>
      <c r="B128" s="10"/>
      <c r="C128" s="11" t="s">
        <v>67</v>
      </c>
      <c r="D128" s="11" t="s">
        <v>77</v>
      </c>
      <c r="E128" s="11" t="s">
        <v>272</v>
      </c>
      <c r="F128" s="11" t="s">
        <v>271</v>
      </c>
    </row>
    <row r="129" spans="1:6" ht="33.75">
      <c r="A129" s="32"/>
      <c r="B129" s="10"/>
      <c r="C129" s="11" t="s">
        <v>68</v>
      </c>
      <c r="D129" s="11" t="s">
        <v>47</v>
      </c>
      <c r="E129" s="11" t="s">
        <v>274</v>
      </c>
      <c r="F129" s="11" t="s">
        <v>273</v>
      </c>
    </row>
    <row r="130" spans="1:6" ht="45">
      <c r="A130" s="32"/>
      <c r="B130" s="10"/>
      <c r="C130" s="11" t="s">
        <v>70</v>
      </c>
      <c r="D130" s="11" t="s">
        <v>79</v>
      </c>
      <c r="E130" s="11" t="s">
        <v>82</v>
      </c>
      <c r="F130" s="35" t="s">
        <v>275</v>
      </c>
    </row>
    <row r="131" spans="1:6" ht="33.75">
      <c r="A131" s="32"/>
      <c r="B131" s="10"/>
      <c r="C131" s="11" t="s">
        <v>71</v>
      </c>
      <c r="D131" s="35" t="s">
        <v>49</v>
      </c>
      <c r="E131" s="11" t="s">
        <v>277</v>
      </c>
      <c r="F131" s="11" t="s">
        <v>276</v>
      </c>
    </row>
    <row r="132" spans="1:6" ht="45.75" thickBot="1">
      <c r="A132" s="32"/>
      <c r="B132" s="10"/>
      <c r="C132" s="12" t="s">
        <v>72</v>
      </c>
      <c r="D132" s="14" t="s">
        <v>80</v>
      </c>
      <c r="E132" s="12" t="s">
        <v>279</v>
      </c>
      <c r="F132" s="11" t="s">
        <v>278</v>
      </c>
    </row>
    <row r="133" spans="1:6" ht="45">
      <c r="A133" s="32"/>
      <c r="B133" s="10"/>
      <c r="C133" s="11" t="s">
        <v>69</v>
      </c>
      <c r="D133" s="11" t="s">
        <v>78</v>
      </c>
      <c r="E133" s="11" t="s">
        <v>280</v>
      </c>
      <c r="F133" s="11" t="s">
        <v>281</v>
      </c>
    </row>
    <row r="134" spans="1:6" ht="12.75">
      <c r="A134" s="32"/>
      <c r="B134" s="10"/>
      <c r="C134" s="12"/>
      <c r="F134" s="12"/>
    </row>
    <row r="135" spans="1:6" ht="12.75">
      <c r="A135" s="32"/>
      <c r="B135" s="10"/>
      <c r="C135" s="12"/>
      <c r="D135" s="11"/>
      <c r="E135" s="12"/>
      <c r="F135" s="12"/>
    </row>
    <row r="136" spans="1:6" ht="13.5" thickBot="1">
      <c r="A136" s="32"/>
      <c r="B136" s="13"/>
      <c r="C136" s="8"/>
      <c r="E136" s="8"/>
      <c r="F136" s="8"/>
    </row>
    <row r="138" ht="13.5" thickBot="1"/>
    <row r="139" spans="1:6" ht="14.25">
      <c r="A139" s="260" t="s">
        <v>166</v>
      </c>
      <c r="B139" s="42" t="s">
        <v>132</v>
      </c>
      <c r="C139" s="38" t="s">
        <v>132</v>
      </c>
      <c r="D139" s="236" t="s">
        <v>135</v>
      </c>
      <c r="E139" s="236" t="s">
        <v>136</v>
      </c>
      <c r="F139" s="236" t="s">
        <v>137</v>
      </c>
    </row>
    <row r="140" spans="1:6" ht="15" thickBot="1">
      <c r="A140" s="235"/>
      <c r="B140" s="43" t="s">
        <v>133</v>
      </c>
      <c r="C140" s="44" t="s">
        <v>134</v>
      </c>
      <c r="D140" s="237"/>
      <c r="E140" s="237"/>
      <c r="F140" s="237"/>
    </row>
    <row r="141" spans="1:6" ht="13.5">
      <c r="A141" s="243"/>
      <c r="B141" s="45"/>
      <c r="C141" s="45"/>
      <c r="D141" s="40" t="s">
        <v>100</v>
      </c>
      <c r="E141" s="45"/>
      <c r="F141" s="45"/>
    </row>
    <row r="142" spans="1:6" ht="36.75" customHeight="1">
      <c r="A142" s="224"/>
      <c r="B142" s="226" t="s">
        <v>86</v>
      </c>
      <c r="C142" s="41" t="s">
        <v>87</v>
      </c>
      <c r="D142" s="41" t="s">
        <v>101</v>
      </c>
      <c r="E142" s="39" t="s">
        <v>283</v>
      </c>
      <c r="F142" s="39" t="s">
        <v>282</v>
      </c>
    </row>
    <row r="143" spans="1:6" ht="69" customHeight="1">
      <c r="A143" s="224"/>
      <c r="B143" s="226"/>
      <c r="C143" s="41" t="s">
        <v>88</v>
      </c>
      <c r="D143" s="39" t="s">
        <v>102</v>
      </c>
      <c r="E143" s="39" t="s">
        <v>284</v>
      </c>
      <c r="F143" s="39" t="s">
        <v>428</v>
      </c>
    </row>
    <row r="144" spans="1:6" ht="30" customHeight="1">
      <c r="A144" s="224"/>
      <c r="B144" s="226" t="s">
        <v>463</v>
      </c>
      <c r="C144" s="41" t="s">
        <v>89</v>
      </c>
      <c r="D144" s="39" t="s">
        <v>103</v>
      </c>
      <c r="E144" s="39" t="s">
        <v>120</v>
      </c>
      <c r="F144" s="39" t="s">
        <v>128</v>
      </c>
    </row>
    <row r="145" spans="1:6" ht="27">
      <c r="A145" s="224"/>
      <c r="B145" s="226"/>
      <c r="C145" s="39" t="s">
        <v>90</v>
      </c>
      <c r="D145" s="39" t="s">
        <v>104</v>
      </c>
      <c r="E145" s="39" t="s">
        <v>119</v>
      </c>
      <c r="F145" s="39" t="s">
        <v>285</v>
      </c>
    </row>
    <row r="146" spans="1:6" ht="27">
      <c r="A146" s="224"/>
      <c r="B146" s="226"/>
      <c r="C146" s="39" t="s">
        <v>91</v>
      </c>
      <c r="D146" s="39" t="s">
        <v>105</v>
      </c>
      <c r="E146" s="45"/>
      <c r="F146" s="39"/>
    </row>
    <row r="147" spans="1:6" ht="45.75" customHeight="1">
      <c r="A147" s="224"/>
      <c r="B147" s="226"/>
      <c r="C147" s="39" t="s">
        <v>92</v>
      </c>
      <c r="D147" s="39" t="s">
        <v>106</v>
      </c>
      <c r="E147" s="39" t="s">
        <v>287</v>
      </c>
      <c r="F147" s="39" t="s">
        <v>286</v>
      </c>
    </row>
    <row r="148" spans="1:6" ht="40.5">
      <c r="A148" s="224"/>
      <c r="B148" s="46"/>
      <c r="C148" s="39"/>
      <c r="D148" s="39" t="s">
        <v>107</v>
      </c>
      <c r="E148" s="39" t="s">
        <v>121</v>
      </c>
      <c r="F148" s="39" t="s">
        <v>288</v>
      </c>
    </row>
    <row r="149" spans="1:6" ht="40.5">
      <c r="A149" s="224"/>
      <c r="B149" s="46"/>
      <c r="C149" s="45"/>
      <c r="D149" s="39" t="s">
        <v>108</v>
      </c>
      <c r="E149" s="39" t="s">
        <v>122</v>
      </c>
      <c r="F149" s="39" t="s">
        <v>289</v>
      </c>
    </row>
    <row r="150" spans="1:6" ht="13.5">
      <c r="A150" s="224"/>
      <c r="B150" s="46"/>
      <c r="C150" s="39" t="s">
        <v>93</v>
      </c>
      <c r="D150" s="39" t="s">
        <v>93</v>
      </c>
      <c r="E150" s="39" t="s">
        <v>93</v>
      </c>
      <c r="F150" s="45"/>
    </row>
    <row r="151" spans="1:6" ht="40.5">
      <c r="A151" s="224"/>
      <c r="B151" s="46"/>
      <c r="C151" s="39" t="s">
        <v>94</v>
      </c>
      <c r="D151" s="39" t="s">
        <v>109</v>
      </c>
      <c r="E151" s="39" t="s">
        <v>123</v>
      </c>
      <c r="F151" s="39" t="s">
        <v>290</v>
      </c>
    </row>
    <row r="152" spans="1:6" ht="40.5">
      <c r="A152" s="224"/>
      <c r="B152" s="46"/>
      <c r="C152" s="39" t="s">
        <v>95</v>
      </c>
      <c r="D152" s="39" t="s">
        <v>110</v>
      </c>
      <c r="E152" s="39" t="s">
        <v>292</v>
      </c>
      <c r="F152" s="39" t="s">
        <v>291</v>
      </c>
    </row>
    <row r="153" spans="1:6" ht="54">
      <c r="A153" s="224"/>
      <c r="B153" s="46"/>
      <c r="C153" s="39" t="s">
        <v>96</v>
      </c>
      <c r="D153" s="39" t="s">
        <v>111</v>
      </c>
      <c r="E153" s="39" t="s">
        <v>124</v>
      </c>
      <c r="F153" s="45"/>
    </row>
    <row r="154" spans="1:6" ht="40.5">
      <c r="A154" s="224"/>
      <c r="B154" s="46"/>
      <c r="C154" s="45"/>
      <c r="D154" s="39" t="s">
        <v>112</v>
      </c>
      <c r="E154" s="39" t="s">
        <v>125</v>
      </c>
      <c r="F154" s="39" t="s">
        <v>130</v>
      </c>
    </row>
    <row r="155" spans="1:6" ht="40.5">
      <c r="A155" s="224"/>
      <c r="B155" s="46"/>
      <c r="C155" s="39" t="s">
        <v>97</v>
      </c>
      <c r="D155" s="39" t="s">
        <v>113</v>
      </c>
      <c r="E155" s="39" t="s">
        <v>126</v>
      </c>
      <c r="F155" s="39" t="s">
        <v>293</v>
      </c>
    </row>
    <row r="156" spans="1:6" ht="41.25" thickBot="1">
      <c r="A156" s="224"/>
      <c r="B156" s="46"/>
      <c r="C156" s="39"/>
      <c r="D156" s="39" t="s">
        <v>114</v>
      </c>
      <c r="E156" s="44" t="s">
        <v>127</v>
      </c>
      <c r="F156" s="39" t="s">
        <v>294</v>
      </c>
    </row>
    <row r="157" spans="1:6" ht="27">
      <c r="A157" s="224"/>
      <c r="B157" s="46"/>
      <c r="C157" s="39" t="s">
        <v>98</v>
      </c>
      <c r="D157" s="39" t="s">
        <v>115</v>
      </c>
      <c r="E157" s="45"/>
      <c r="F157" s="45"/>
    </row>
    <row r="158" spans="1:6" ht="40.5">
      <c r="A158" s="224"/>
      <c r="B158" s="46"/>
      <c r="C158" s="47"/>
      <c r="D158" s="39" t="s">
        <v>116</v>
      </c>
      <c r="E158" s="45"/>
      <c r="F158" s="45"/>
    </row>
    <row r="159" spans="1:6" ht="27">
      <c r="A159" s="224"/>
      <c r="B159" s="46"/>
      <c r="C159" s="39" t="s">
        <v>99</v>
      </c>
      <c r="D159" s="39" t="s">
        <v>117</v>
      </c>
      <c r="E159" s="45"/>
      <c r="F159" s="39"/>
    </row>
    <row r="160" spans="1:6" ht="27">
      <c r="A160" s="224"/>
      <c r="B160" s="46"/>
      <c r="C160" s="47"/>
      <c r="D160" s="39" t="s">
        <v>118</v>
      </c>
      <c r="E160" s="45"/>
      <c r="F160" s="39"/>
    </row>
    <row r="161" spans="1:6" ht="13.5" thickBot="1">
      <c r="A161" s="225"/>
      <c r="B161" s="48"/>
      <c r="C161" s="49"/>
      <c r="D161" s="45"/>
      <c r="E161" s="45"/>
      <c r="F161" s="49"/>
    </row>
    <row r="162" spans="1:6" ht="12.75">
      <c r="A162" s="45"/>
      <c r="B162" s="45"/>
      <c r="C162" s="45"/>
      <c r="D162" s="45"/>
      <c r="E162" s="45"/>
      <c r="F162" s="45"/>
    </row>
  </sheetData>
  <mergeCells count="64">
    <mergeCell ref="B88:B93"/>
    <mergeCell ref="B95:B99"/>
    <mergeCell ref="A37:A45"/>
    <mergeCell ref="A51:A56"/>
    <mergeCell ref="B86:B87"/>
    <mergeCell ref="A84:A85"/>
    <mergeCell ref="A73:A81"/>
    <mergeCell ref="A141:A161"/>
    <mergeCell ref="A118:A119"/>
    <mergeCell ref="D118:D119"/>
    <mergeCell ref="E118:E119"/>
    <mergeCell ref="A139:A140"/>
    <mergeCell ref="D139:D140"/>
    <mergeCell ref="E139:E140"/>
    <mergeCell ref="B142:B143"/>
    <mergeCell ref="B144:B147"/>
    <mergeCell ref="F59:F60"/>
    <mergeCell ref="F139:F140"/>
    <mergeCell ref="A107:A117"/>
    <mergeCell ref="F118:F119"/>
    <mergeCell ref="F84:F85"/>
    <mergeCell ref="A86:A102"/>
    <mergeCell ref="A105:A106"/>
    <mergeCell ref="D105:D106"/>
    <mergeCell ref="E105:E106"/>
    <mergeCell ref="F105:F106"/>
    <mergeCell ref="F49:F50"/>
    <mergeCell ref="A61:A68"/>
    <mergeCell ref="B61:B68"/>
    <mergeCell ref="A71:A72"/>
    <mergeCell ref="D71:D72"/>
    <mergeCell ref="E71:E72"/>
    <mergeCell ref="F71:F72"/>
    <mergeCell ref="A59:A60"/>
    <mergeCell ref="D59:D60"/>
    <mergeCell ref="E59:E60"/>
    <mergeCell ref="D84:D85"/>
    <mergeCell ref="E84:E85"/>
    <mergeCell ref="B37:B45"/>
    <mergeCell ref="B51:B55"/>
    <mergeCell ref="C44:C45"/>
    <mergeCell ref="B73:B81"/>
    <mergeCell ref="D74:D75"/>
    <mergeCell ref="E20:E21"/>
    <mergeCell ref="F20:F21"/>
    <mergeCell ref="A22:A32"/>
    <mergeCell ref="E35:E36"/>
    <mergeCell ref="F35:F36"/>
    <mergeCell ref="A4:A5"/>
    <mergeCell ref="D4:D5"/>
    <mergeCell ref="E4:E5"/>
    <mergeCell ref="F4:F5"/>
    <mergeCell ref="A6:A17"/>
    <mergeCell ref="D7:D8"/>
    <mergeCell ref="B22:B28"/>
    <mergeCell ref="B29:B31"/>
    <mergeCell ref="C30:C31"/>
    <mergeCell ref="A20:A21"/>
    <mergeCell ref="D20:D21"/>
    <mergeCell ref="B6:B7"/>
    <mergeCell ref="B107:B115"/>
    <mergeCell ref="B120:B121"/>
    <mergeCell ref="B126:B127"/>
    <mergeCell ref="B124:B125"/>
  </mergeCells>
  <printOptions/>
  <pageMargins left="0.75" right="0.75" top="1" bottom="1" header="0" footer="0"/>
  <pageSetup horizontalDpi="120" verticalDpi="120" orientation="landscape" paperSize="9" scale="62" r:id="rId1"/>
  <rowBreaks count="2" manualBreakCount="2">
    <brk id="18" max="255" man="1"/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E150"/>
  <sheetViews>
    <sheetView view="pageBreakPreview" zoomScale="75" zoomScaleSheetLayoutView="75" workbookViewId="0" topLeftCell="A79">
      <selection activeCell="B95" sqref="B95"/>
    </sheetView>
  </sheetViews>
  <sheetFormatPr defaultColWidth="11.421875" defaultRowHeight="12.75"/>
  <cols>
    <col min="1" max="1" width="15.57421875" style="0" customWidth="1"/>
    <col min="2" max="2" width="28.00390625" style="0" customWidth="1"/>
    <col min="3" max="3" width="32.7109375" style="0" customWidth="1"/>
    <col min="4" max="4" width="32.140625" style="0" customWidth="1"/>
    <col min="5" max="5" width="11.7109375" style="0" customWidth="1"/>
    <col min="6" max="6" width="10.57421875" style="0" customWidth="1"/>
    <col min="7" max="7" width="10.00390625" style="0" customWidth="1"/>
    <col min="8" max="8" width="11.00390625" style="0" bestFit="1" customWidth="1"/>
    <col min="9" max="9" width="12.57421875" style="0" bestFit="1" customWidth="1"/>
    <col min="10" max="10" width="10.421875" style="0" customWidth="1"/>
    <col min="11" max="11" width="13.8515625" style="0" customWidth="1"/>
    <col min="12" max="12" width="10.8515625" style="0" customWidth="1"/>
    <col min="13" max="13" width="11.140625" style="0" bestFit="1" customWidth="1"/>
    <col min="14" max="14" width="11.00390625" style="0" bestFit="1" customWidth="1"/>
    <col min="15" max="15" width="12.57421875" style="0" bestFit="1" customWidth="1"/>
    <col min="16" max="16" width="9.421875" style="0" customWidth="1"/>
    <col min="17" max="17" width="12.57421875" style="0" customWidth="1"/>
    <col min="19" max="19" width="10.140625" style="0" customWidth="1"/>
    <col min="20" max="20" width="11.00390625" style="0" bestFit="1" customWidth="1"/>
    <col min="21" max="21" width="12.57421875" style="0" bestFit="1" customWidth="1"/>
    <col min="22" max="22" width="10.140625" style="0" customWidth="1"/>
    <col min="23" max="23" width="12.00390625" style="0" customWidth="1"/>
    <col min="24" max="24" width="14.28125" style="0" bestFit="1" customWidth="1"/>
    <col min="25" max="25" width="10.8515625" style="0" customWidth="1"/>
    <col min="26" max="26" width="10.8515625" style="0" bestFit="1" customWidth="1"/>
    <col min="27" max="27" width="12.57421875" style="0" bestFit="1" customWidth="1"/>
    <col min="28" max="28" width="10.140625" style="0" customWidth="1"/>
    <col min="29" max="29" width="12.421875" style="0" customWidth="1"/>
    <col min="30" max="30" width="27.7109375" style="0" bestFit="1" customWidth="1"/>
  </cols>
  <sheetData>
    <row r="2" spans="3:23" ht="12.75">
      <c r="C2" t="s">
        <v>425</v>
      </c>
      <c r="E2" t="s">
        <v>225</v>
      </c>
      <c r="K2" t="s">
        <v>225</v>
      </c>
      <c r="Q2" t="s">
        <v>413</v>
      </c>
      <c r="W2" t="s">
        <v>416</v>
      </c>
    </row>
    <row r="3" spans="4:23" ht="12.75">
      <c r="D3" t="s">
        <v>409</v>
      </c>
      <c r="E3" t="s">
        <v>411</v>
      </c>
      <c r="K3" t="s">
        <v>412</v>
      </c>
      <c r="Q3" t="s">
        <v>414</v>
      </c>
      <c r="W3" t="s">
        <v>415</v>
      </c>
    </row>
    <row r="4" spans="1:30" ht="12.75">
      <c r="A4" s="76" t="s">
        <v>166</v>
      </c>
      <c r="B4" s="76" t="s">
        <v>132</v>
      </c>
      <c r="C4" s="76" t="s">
        <v>136</v>
      </c>
      <c r="D4" s="76" t="s">
        <v>295</v>
      </c>
      <c r="E4" s="76" t="s">
        <v>402</v>
      </c>
      <c r="F4" s="76" t="s">
        <v>397</v>
      </c>
      <c r="G4" s="76" t="s">
        <v>398</v>
      </c>
      <c r="H4" s="76" t="s">
        <v>399</v>
      </c>
      <c r="I4" s="76" t="s">
        <v>400</v>
      </c>
      <c r="J4" s="76" t="s">
        <v>401</v>
      </c>
      <c r="K4" s="76" t="s">
        <v>402</v>
      </c>
      <c r="L4" s="76" t="s">
        <v>397</v>
      </c>
      <c r="M4" s="76" t="s">
        <v>398</v>
      </c>
      <c r="N4" s="76" t="s">
        <v>404</v>
      </c>
      <c r="O4" s="76" t="s">
        <v>400</v>
      </c>
      <c r="P4" s="127" t="s">
        <v>401</v>
      </c>
      <c r="Q4" s="76" t="s">
        <v>402</v>
      </c>
      <c r="R4" s="76" t="s">
        <v>397</v>
      </c>
      <c r="S4" s="76" t="s">
        <v>398</v>
      </c>
      <c r="T4" s="76" t="s">
        <v>404</v>
      </c>
      <c r="U4" s="76" t="s">
        <v>400</v>
      </c>
      <c r="V4" s="127" t="s">
        <v>401</v>
      </c>
      <c r="W4" s="76" t="s">
        <v>402</v>
      </c>
      <c r="X4" s="76" t="s">
        <v>397</v>
      </c>
      <c r="Y4" s="76" t="s">
        <v>398</v>
      </c>
      <c r="Z4" s="76" t="s">
        <v>404</v>
      </c>
      <c r="AA4" s="76" t="s">
        <v>400</v>
      </c>
      <c r="AB4" s="127" t="s">
        <v>401</v>
      </c>
      <c r="AC4" s="76" t="s">
        <v>224</v>
      </c>
      <c r="AD4" s="77" t="s">
        <v>297</v>
      </c>
    </row>
    <row r="5" spans="1:30" ht="44.25" customHeight="1">
      <c r="A5" s="317" t="s">
        <v>464</v>
      </c>
      <c r="B5" s="52" t="s">
        <v>138</v>
      </c>
      <c r="C5" s="52" t="s">
        <v>501</v>
      </c>
      <c r="D5" s="52" t="s">
        <v>574</v>
      </c>
      <c r="E5" s="334">
        <v>302056.6</v>
      </c>
      <c r="F5" s="84"/>
      <c r="G5" s="84"/>
      <c r="H5" s="84"/>
      <c r="I5" s="84"/>
      <c r="J5" s="84"/>
      <c r="K5" s="334">
        <v>600000</v>
      </c>
      <c r="L5" s="84"/>
      <c r="M5" s="84"/>
      <c r="N5" s="84"/>
      <c r="O5" s="84"/>
      <c r="P5" s="84"/>
      <c r="Q5" s="334">
        <v>400000</v>
      </c>
      <c r="R5" s="84"/>
      <c r="S5" s="84"/>
      <c r="T5" s="84"/>
      <c r="U5" s="84">
        <v>50000</v>
      </c>
      <c r="V5" s="84"/>
      <c r="W5" s="334">
        <v>150000</v>
      </c>
      <c r="X5" s="84"/>
      <c r="Y5" s="84"/>
      <c r="Z5" s="84"/>
      <c r="AA5" s="130"/>
      <c r="AB5" s="78"/>
      <c r="AC5" s="338">
        <f>+E5+K5+Q5+W5</f>
        <v>1452056.6</v>
      </c>
      <c r="AD5" s="52" t="s">
        <v>472</v>
      </c>
    </row>
    <row r="6" spans="1:30" ht="25.5" customHeight="1">
      <c r="A6" s="318"/>
      <c r="B6" s="52" t="s">
        <v>468</v>
      </c>
      <c r="C6" s="52" t="s">
        <v>158</v>
      </c>
      <c r="D6" s="52" t="s">
        <v>575</v>
      </c>
      <c r="E6" s="334"/>
      <c r="F6" s="84"/>
      <c r="G6" s="84"/>
      <c r="H6" s="84"/>
      <c r="I6" s="84">
        <v>102056.6</v>
      </c>
      <c r="J6" s="84"/>
      <c r="K6" s="334"/>
      <c r="L6" s="84"/>
      <c r="M6" s="84"/>
      <c r="N6" s="84"/>
      <c r="O6" s="84"/>
      <c r="P6" s="84"/>
      <c r="Q6" s="334"/>
      <c r="R6" s="84"/>
      <c r="S6" s="84">
        <v>50000</v>
      </c>
      <c r="T6" s="84"/>
      <c r="U6" s="84"/>
      <c r="V6" s="84"/>
      <c r="W6" s="334"/>
      <c r="X6" s="84"/>
      <c r="Y6" s="84">
        <v>50000</v>
      </c>
      <c r="Z6" s="84"/>
      <c r="AA6" s="131"/>
      <c r="AB6" s="79"/>
      <c r="AC6" s="339"/>
      <c r="AD6" s="52"/>
    </row>
    <row r="7" spans="1:30" ht="30.75" customHeight="1">
      <c r="A7" s="319"/>
      <c r="B7" s="52" t="s">
        <v>141</v>
      </c>
      <c r="C7" s="52" t="s">
        <v>253</v>
      </c>
      <c r="D7" s="52" t="s">
        <v>576</v>
      </c>
      <c r="E7" s="334"/>
      <c r="F7" s="84"/>
      <c r="G7" s="84"/>
      <c r="H7" s="84">
        <v>200000</v>
      </c>
      <c r="I7" s="84"/>
      <c r="J7" s="84"/>
      <c r="K7" s="334"/>
      <c r="L7" s="84"/>
      <c r="M7" s="84"/>
      <c r="N7" s="84">
        <v>300000</v>
      </c>
      <c r="O7" s="84"/>
      <c r="P7" s="84"/>
      <c r="Q7" s="334"/>
      <c r="R7" s="84"/>
      <c r="S7" s="84"/>
      <c r="T7" s="84">
        <v>100000</v>
      </c>
      <c r="U7" s="84"/>
      <c r="V7" s="84"/>
      <c r="W7" s="334"/>
      <c r="X7" s="84"/>
      <c r="Y7" s="84"/>
      <c r="Z7" s="84">
        <v>100000</v>
      </c>
      <c r="AA7" s="132"/>
      <c r="AB7" s="80"/>
      <c r="AC7" s="340"/>
      <c r="AD7" s="52"/>
    </row>
    <row r="8" spans="1:30" ht="43.5" customHeight="1">
      <c r="A8" s="317" t="s">
        <v>465</v>
      </c>
      <c r="B8" s="52" t="s">
        <v>142</v>
      </c>
      <c r="C8" s="52" t="s">
        <v>502</v>
      </c>
      <c r="D8" s="52" t="s">
        <v>577</v>
      </c>
      <c r="E8" s="190">
        <v>1441236</v>
      </c>
      <c r="F8" s="81">
        <v>1017688</v>
      </c>
      <c r="G8" s="84"/>
      <c r="H8" s="84"/>
      <c r="I8" s="84">
        <v>423458</v>
      </c>
      <c r="J8" s="84"/>
      <c r="K8" s="334">
        <f>+L8+O8</f>
        <v>1474400</v>
      </c>
      <c r="L8" s="84">
        <v>1017689</v>
      </c>
      <c r="M8" s="84"/>
      <c r="N8" s="84"/>
      <c r="O8" s="84">
        <v>456711</v>
      </c>
      <c r="P8" s="84"/>
      <c r="Q8" s="334">
        <v>1676129</v>
      </c>
      <c r="R8" s="84">
        <v>1163657</v>
      </c>
      <c r="S8" s="84"/>
      <c r="T8" s="84"/>
      <c r="U8" s="84">
        <v>492472</v>
      </c>
      <c r="V8" s="84"/>
      <c r="W8" s="334">
        <f>+X8+AA8+Y9</f>
        <v>1805803</v>
      </c>
      <c r="X8" s="84">
        <v>1254771</v>
      </c>
      <c r="Y8" s="84"/>
      <c r="Z8" s="84"/>
      <c r="AA8" s="130">
        <v>531032</v>
      </c>
      <c r="AB8" s="78"/>
      <c r="AC8" s="335">
        <v>192344400</v>
      </c>
      <c r="AD8" s="72" t="s">
        <v>472</v>
      </c>
    </row>
    <row r="9" spans="1:30" ht="33.75">
      <c r="A9" s="319"/>
      <c r="B9" s="52" t="s">
        <v>143</v>
      </c>
      <c r="C9" s="59" t="s">
        <v>503</v>
      </c>
      <c r="D9" s="52" t="s">
        <v>578</v>
      </c>
      <c r="E9" s="185">
        <f>192344.4/4</f>
        <v>48086.1</v>
      </c>
      <c r="F9" s="84"/>
      <c r="G9" s="84">
        <v>48086.1</v>
      </c>
      <c r="H9" s="84"/>
      <c r="I9" s="84"/>
      <c r="J9" s="84"/>
      <c r="K9" s="334"/>
      <c r="L9" s="84"/>
      <c r="M9" s="84"/>
      <c r="N9" s="84"/>
      <c r="O9" s="84"/>
      <c r="P9" s="84"/>
      <c r="Q9" s="334"/>
      <c r="R9" s="84"/>
      <c r="S9" s="84">
        <v>20000</v>
      </c>
      <c r="T9" s="84"/>
      <c r="U9" s="84"/>
      <c r="V9" s="84"/>
      <c r="W9" s="334"/>
      <c r="X9" s="84"/>
      <c r="Y9" s="84">
        <v>20000</v>
      </c>
      <c r="Z9" s="84"/>
      <c r="AA9" s="132"/>
      <c r="AB9" s="80"/>
      <c r="AC9" s="336"/>
      <c r="AD9" s="72"/>
    </row>
    <row r="10" spans="1:30" ht="54.75" customHeight="1">
      <c r="A10" s="52" t="s">
        <v>466</v>
      </c>
      <c r="B10" s="52" t="s">
        <v>144</v>
      </c>
      <c r="C10" s="52" t="s">
        <v>504</v>
      </c>
      <c r="D10" s="52" t="s">
        <v>579</v>
      </c>
      <c r="E10" s="84">
        <f>+H10+G10+F10+I10</f>
        <v>803849</v>
      </c>
      <c r="F10" s="84">
        <v>18586</v>
      </c>
      <c r="G10" s="84">
        <v>669263</v>
      </c>
      <c r="H10" s="84">
        <v>101000</v>
      </c>
      <c r="I10" s="84">
        <v>15000</v>
      </c>
      <c r="J10" s="84"/>
      <c r="K10" s="84">
        <f>+M10+N10+O10</f>
        <v>827018</v>
      </c>
      <c r="L10" s="84"/>
      <c r="M10" s="84">
        <v>701936</v>
      </c>
      <c r="N10" s="84">
        <v>108908</v>
      </c>
      <c r="O10" s="84">
        <v>16174</v>
      </c>
      <c r="P10" s="84"/>
      <c r="Q10" s="84">
        <f>+S10+T10+U10</f>
        <v>940441</v>
      </c>
      <c r="R10" s="84"/>
      <c r="S10" s="84">
        <f>828064-2500-20000</f>
        <v>805564</v>
      </c>
      <c r="T10" s="84">
        <v>117436</v>
      </c>
      <c r="U10" s="84">
        <v>17441</v>
      </c>
      <c r="V10" s="84"/>
      <c r="W10" s="84">
        <f>+Y10+Z10+AA10</f>
        <v>1015840</v>
      </c>
      <c r="X10" s="84"/>
      <c r="Y10" s="84">
        <f>892902-2500-20000</f>
        <v>870402</v>
      </c>
      <c r="Z10" s="84">
        <v>126631</v>
      </c>
      <c r="AA10" s="133">
        <v>18807</v>
      </c>
      <c r="AB10" s="84"/>
      <c r="AC10" s="81">
        <f>+E10+K10+Q10+W10</f>
        <v>3587148</v>
      </c>
      <c r="AD10" s="72" t="s">
        <v>472</v>
      </c>
    </row>
    <row r="11" spans="1:30" ht="33" customHeight="1">
      <c r="A11" s="328" t="s">
        <v>467</v>
      </c>
      <c r="B11" s="52" t="s">
        <v>145</v>
      </c>
      <c r="C11" s="52" t="s">
        <v>506</v>
      </c>
      <c r="D11" s="52" t="s">
        <v>580</v>
      </c>
      <c r="E11" s="112">
        <v>57732</v>
      </c>
      <c r="F11" s="84"/>
      <c r="G11" s="84">
        <v>57732</v>
      </c>
      <c r="H11" s="99"/>
      <c r="I11" s="99"/>
      <c r="J11" s="99"/>
      <c r="K11" s="334">
        <f>+O12+M11</f>
        <v>136804</v>
      </c>
      <c r="L11" s="84"/>
      <c r="M11" s="84">
        <v>62252</v>
      </c>
      <c r="N11" s="84"/>
      <c r="O11" s="84"/>
      <c r="P11" s="84"/>
      <c r="Q11" s="334">
        <f>+U12+S11</f>
        <v>147516</v>
      </c>
      <c r="R11" s="84"/>
      <c r="S11" s="84">
        <v>67127</v>
      </c>
      <c r="T11" s="84"/>
      <c r="U11" s="84"/>
      <c r="V11" s="84"/>
      <c r="W11" s="334">
        <f>+AA12+Y11</f>
        <v>159067</v>
      </c>
      <c r="X11" s="84"/>
      <c r="Y11" s="84">
        <v>72383</v>
      </c>
      <c r="Z11" s="84"/>
      <c r="AA11" s="130"/>
      <c r="AB11" s="78"/>
      <c r="AC11" s="335">
        <f>+E11+K11+Q11+W11</f>
        <v>501119</v>
      </c>
      <c r="AD11" s="72" t="s">
        <v>472</v>
      </c>
    </row>
    <row r="12" spans="1:30" ht="22.5">
      <c r="A12" s="328"/>
      <c r="B12" s="52" t="s">
        <v>146</v>
      </c>
      <c r="C12" s="52" t="s">
        <v>508</v>
      </c>
      <c r="D12" s="52" t="s">
        <v>581</v>
      </c>
      <c r="E12" s="112">
        <v>69138</v>
      </c>
      <c r="F12" s="84"/>
      <c r="G12" s="84"/>
      <c r="H12" s="99"/>
      <c r="I12" s="84">
        <v>69138</v>
      </c>
      <c r="J12" s="99"/>
      <c r="K12" s="334"/>
      <c r="L12" s="84"/>
      <c r="M12" s="84"/>
      <c r="N12" s="84"/>
      <c r="O12" s="84">
        <v>74552</v>
      </c>
      <c r="P12" s="84"/>
      <c r="Q12" s="334"/>
      <c r="R12" s="84"/>
      <c r="S12" s="84"/>
      <c r="T12" s="84"/>
      <c r="U12" s="84">
        <v>80389</v>
      </c>
      <c r="V12" s="84"/>
      <c r="W12" s="334"/>
      <c r="X12" s="84"/>
      <c r="Y12" s="84"/>
      <c r="Z12" s="84"/>
      <c r="AA12" s="132">
        <v>86684</v>
      </c>
      <c r="AB12" s="80"/>
      <c r="AC12" s="336"/>
      <c r="AD12" s="75"/>
    </row>
    <row r="13" spans="1:30" ht="42.75" customHeight="1">
      <c r="A13" s="74" t="s">
        <v>570</v>
      </c>
      <c r="B13" s="52" t="s">
        <v>147</v>
      </c>
      <c r="C13" s="52" t="s">
        <v>571</v>
      </c>
      <c r="D13" s="52" t="s">
        <v>582</v>
      </c>
      <c r="E13" s="84">
        <v>2500</v>
      </c>
      <c r="F13" s="84"/>
      <c r="G13" s="84"/>
      <c r="H13" s="84"/>
      <c r="I13" s="84">
        <v>2500</v>
      </c>
      <c r="J13" s="84"/>
      <c r="K13" s="84"/>
      <c r="L13" s="84"/>
      <c r="M13" s="84"/>
      <c r="N13" s="84"/>
      <c r="O13" s="84"/>
      <c r="P13" s="84"/>
      <c r="Q13" s="84">
        <v>2500</v>
      </c>
      <c r="R13" s="84"/>
      <c r="S13" s="84"/>
      <c r="T13" s="84"/>
      <c r="U13" s="84"/>
      <c r="V13" s="84">
        <v>2500</v>
      </c>
      <c r="W13" s="84">
        <v>2500</v>
      </c>
      <c r="X13" s="84"/>
      <c r="Y13" s="84"/>
      <c r="Z13" s="84"/>
      <c r="AA13" s="133"/>
      <c r="AB13" s="84">
        <v>2500</v>
      </c>
      <c r="AC13" s="82">
        <v>10000</v>
      </c>
      <c r="AD13" s="75"/>
    </row>
    <row r="14" spans="1:30" ht="52.5" customHeight="1">
      <c r="A14" s="74" t="s">
        <v>572</v>
      </c>
      <c r="B14" s="59" t="s">
        <v>148</v>
      </c>
      <c r="C14" s="52" t="s">
        <v>512</v>
      </c>
      <c r="D14" s="52" t="s">
        <v>583</v>
      </c>
      <c r="E14" s="84">
        <v>2500</v>
      </c>
      <c r="F14" s="84"/>
      <c r="G14" s="84"/>
      <c r="H14" s="84">
        <v>2500</v>
      </c>
      <c r="I14" s="84"/>
      <c r="J14" s="84"/>
      <c r="K14" s="84">
        <f>+N14</f>
        <v>5000</v>
      </c>
      <c r="L14" s="84"/>
      <c r="M14" s="84"/>
      <c r="N14" s="84">
        <v>5000</v>
      </c>
      <c r="O14" s="84"/>
      <c r="P14" s="84"/>
      <c r="Q14" s="84">
        <v>5000</v>
      </c>
      <c r="R14" s="84"/>
      <c r="S14" s="84"/>
      <c r="T14" s="84">
        <v>5000</v>
      </c>
      <c r="U14" s="84"/>
      <c r="V14" s="84"/>
      <c r="W14" s="84">
        <v>5000</v>
      </c>
      <c r="X14" s="84"/>
      <c r="Y14" s="84"/>
      <c r="Z14" s="84">
        <v>5000</v>
      </c>
      <c r="AA14" s="133"/>
      <c r="AB14" s="84"/>
      <c r="AC14" s="82">
        <v>10000</v>
      </c>
      <c r="AD14" s="72" t="s">
        <v>471</v>
      </c>
    </row>
    <row r="15" spans="1:30" ht="30" customHeight="1">
      <c r="A15" s="54" t="s">
        <v>573</v>
      </c>
      <c r="B15" s="52" t="s">
        <v>149</v>
      </c>
      <c r="C15" s="52" t="s">
        <v>160</v>
      </c>
      <c r="D15" s="52" t="s">
        <v>584</v>
      </c>
      <c r="E15" s="84">
        <v>2500</v>
      </c>
      <c r="F15" s="84"/>
      <c r="G15" s="84">
        <v>2500</v>
      </c>
      <c r="H15" s="84"/>
      <c r="I15" s="84"/>
      <c r="J15" s="84"/>
      <c r="K15" s="84">
        <v>2500</v>
      </c>
      <c r="L15" s="84"/>
      <c r="M15" s="84">
        <v>2500</v>
      </c>
      <c r="N15" s="84"/>
      <c r="O15" s="84"/>
      <c r="P15" s="84"/>
      <c r="Q15" s="84">
        <v>2500</v>
      </c>
      <c r="R15" s="84"/>
      <c r="S15" s="84">
        <v>2500</v>
      </c>
      <c r="T15" s="84"/>
      <c r="U15" s="84"/>
      <c r="V15" s="84"/>
      <c r="W15" s="84">
        <v>2500</v>
      </c>
      <c r="X15" s="84"/>
      <c r="Y15" s="84">
        <v>2500</v>
      </c>
      <c r="Z15" s="84"/>
      <c r="AA15" s="133"/>
      <c r="AB15" s="84"/>
      <c r="AC15" s="83">
        <v>10000</v>
      </c>
      <c r="AD15" s="53" t="s">
        <v>470</v>
      </c>
    </row>
    <row r="16" spans="1:30" ht="30" customHeight="1">
      <c r="A16" s="54"/>
      <c r="B16" s="52"/>
      <c r="C16" s="52"/>
      <c r="D16" s="52"/>
      <c r="E16" s="184">
        <f aca="true" t="shared" si="0" ref="E16:AB16">SUM(E5:E15)</f>
        <v>2729597.7</v>
      </c>
      <c r="F16" s="84">
        <f t="shared" si="0"/>
        <v>1036274</v>
      </c>
      <c r="G16" s="84">
        <f t="shared" si="0"/>
        <v>777581.1</v>
      </c>
      <c r="H16" s="84">
        <f t="shared" si="0"/>
        <v>303500</v>
      </c>
      <c r="I16" s="84">
        <f t="shared" si="0"/>
        <v>612152.6</v>
      </c>
      <c r="J16" s="84">
        <f t="shared" si="0"/>
        <v>0</v>
      </c>
      <c r="K16" s="84">
        <f t="shared" si="0"/>
        <v>3045722</v>
      </c>
      <c r="L16" s="84">
        <f t="shared" si="0"/>
        <v>1017689</v>
      </c>
      <c r="M16" s="84">
        <f t="shared" si="0"/>
        <v>766688</v>
      </c>
      <c r="N16" s="84">
        <f t="shared" si="0"/>
        <v>413908</v>
      </c>
      <c r="O16" s="84">
        <f t="shared" si="0"/>
        <v>547437</v>
      </c>
      <c r="P16" s="84">
        <f t="shared" si="0"/>
        <v>0</v>
      </c>
      <c r="Q16" s="84">
        <f t="shared" si="0"/>
        <v>3174086</v>
      </c>
      <c r="R16" s="84">
        <f t="shared" si="0"/>
        <v>1163657</v>
      </c>
      <c r="S16" s="84">
        <f t="shared" si="0"/>
        <v>945191</v>
      </c>
      <c r="T16" s="84">
        <f t="shared" si="0"/>
        <v>222436</v>
      </c>
      <c r="U16" s="84">
        <f t="shared" si="0"/>
        <v>640302</v>
      </c>
      <c r="V16" s="84">
        <f t="shared" si="0"/>
        <v>2500</v>
      </c>
      <c r="W16" s="84">
        <f t="shared" si="0"/>
        <v>3140710</v>
      </c>
      <c r="X16" s="84">
        <f t="shared" si="0"/>
        <v>1254771</v>
      </c>
      <c r="Y16" s="84">
        <f t="shared" si="0"/>
        <v>1015285</v>
      </c>
      <c r="Z16" s="84">
        <f t="shared" si="0"/>
        <v>231631</v>
      </c>
      <c r="AA16" s="133">
        <f t="shared" si="0"/>
        <v>636523</v>
      </c>
      <c r="AB16" s="84">
        <f t="shared" si="0"/>
        <v>2500</v>
      </c>
      <c r="AC16" s="83"/>
      <c r="AD16" s="53"/>
    </row>
    <row r="17" spans="1:30" ht="12.75">
      <c r="A17" s="50"/>
      <c r="B17" s="50"/>
      <c r="C17" s="50"/>
      <c r="D17" s="50" t="s">
        <v>410</v>
      </c>
      <c r="E17" s="50"/>
      <c r="F17" t="s">
        <v>411</v>
      </c>
      <c r="L17" t="s">
        <v>412</v>
      </c>
      <c r="R17" t="s">
        <v>414</v>
      </c>
      <c r="X17" t="s">
        <v>415</v>
      </c>
      <c r="AB17" s="50"/>
      <c r="AC17" s="50"/>
      <c r="AD17" s="50"/>
    </row>
    <row r="18" spans="1:30" ht="12.75">
      <c r="A18" s="91" t="s">
        <v>166</v>
      </c>
      <c r="B18" s="91" t="s">
        <v>132</v>
      </c>
      <c r="C18" s="91" t="s">
        <v>136</v>
      </c>
      <c r="D18" s="91" t="s">
        <v>295</v>
      </c>
      <c r="E18" s="91" t="s">
        <v>402</v>
      </c>
      <c r="F18" s="91" t="s">
        <v>397</v>
      </c>
      <c r="G18" s="91" t="s">
        <v>398</v>
      </c>
      <c r="H18" s="91" t="s">
        <v>399</v>
      </c>
      <c r="I18" s="91" t="s">
        <v>400</v>
      </c>
      <c r="J18" s="155" t="s">
        <v>401</v>
      </c>
      <c r="K18" s="91" t="s">
        <v>402</v>
      </c>
      <c r="L18" s="91" t="s">
        <v>397</v>
      </c>
      <c r="M18" s="91" t="s">
        <v>398</v>
      </c>
      <c r="N18" s="91" t="s">
        <v>404</v>
      </c>
      <c r="O18" s="91" t="s">
        <v>400</v>
      </c>
      <c r="P18" s="91" t="s">
        <v>401</v>
      </c>
      <c r="Q18" s="76" t="s">
        <v>402</v>
      </c>
      <c r="R18" s="76" t="s">
        <v>397</v>
      </c>
      <c r="S18" s="76" t="s">
        <v>398</v>
      </c>
      <c r="T18" s="76" t="s">
        <v>404</v>
      </c>
      <c r="U18" s="76" t="s">
        <v>400</v>
      </c>
      <c r="V18" s="156" t="s">
        <v>401</v>
      </c>
      <c r="W18" s="76" t="s">
        <v>402</v>
      </c>
      <c r="X18" s="76" t="s">
        <v>397</v>
      </c>
      <c r="Y18" s="76" t="s">
        <v>398</v>
      </c>
      <c r="Z18" s="76" t="s">
        <v>404</v>
      </c>
      <c r="AA18" s="135" t="s">
        <v>400</v>
      </c>
      <c r="AB18" s="127" t="s">
        <v>401</v>
      </c>
      <c r="AC18" s="91" t="s">
        <v>224</v>
      </c>
      <c r="AD18" s="92" t="s">
        <v>297</v>
      </c>
    </row>
    <row r="19" spans="1:30" ht="32.25" customHeight="1">
      <c r="A19" s="317" t="s">
        <v>585</v>
      </c>
      <c r="B19" s="52" t="s">
        <v>605</v>
      </c>
      <c r="C19" s="52" t="s">
        <v>606</v>
      </c>
      <c r="D19" s="52" t="s">
        <v>588</v>
      </c>
      <c r="E19" s="219">
        <v>280000</v>
      </c>
      <c r="F19" s="337">
        <v>117002</v>
      </c>
      <c r="G19" s="219">
        <v>30000</v>
      </c>
      <c r="H19" s="219">
        <v>112998</v>
      </c>
      <c r="I19" s="219"/>
      <c r="J19" s="219"/>
      <c r="K19" s="219">
        <f>+L19+N20+N19</f>
        <v>249921</v>
      </c>
      <c r="L19" s="81">
        <v>126921</v>
      </c>
      <c r="M19" s="81"/>
      <c r="N19" s="81">
        <v>100000</v>
      </c>
      <c r="O19" s="81"/>
      <c r="P19" s="81"/>
      <c r="Q19" s="219">
        <f>+R19+T19+R20+T20</f>
        <v>254736</v>
      </c>
      <c r="R19" s="81">
        <v>126921</v>
      </c>
      <c r="S19" s="81"/>
      <c r="T19" s="81">
        <v>100000</v>
      </c>
      <c r="U19" s="81"/>
      <c r="V19" s="81"/>
      <c r="W19" s="219">
        <f>+X19+Z19+X20+Z20</f>
        <v>308494</v>
      </c>
      <c r="X19" s="81">
        <v>126921</v>
      </c>
      <c r="Y19" s="81"/>
      <c r="Z19" s="81">
        <v>100000</v>
      </c>
      <c r="AA19" s="136"/>
      <c r="AB19" s="70"/>
      <c r="AC19" s="332">
        <v>1000000</v>
      </c>
      <c r="AD19" s="73" t="s">
        <v>469</v>
      </c>
    </row>
    <row r="20" spans="1:30" ht="45" customHeight="1">
      <c r="A20" s="318"/>
      <c r="B20" s="52" t="s">
        <v>607</v>
      </c>
      <c r="C20" s="52" t="s">
        <v>608</v>
      </c>
      <c r="D20" s="52" t="s">
        <v>589</v>
      </c>
      <c r="E20" s="219"/>
      <c r="F20" s="337"/>
      <c r="G20" s="219"/>
      <c r="H20" s="219"/>
      <c r="I20" s="219"/>
      <c r="J20" s="219"/>
      <c r="K20" s="219"/>
      <c r="L20" s="81"/>
      <c r="M20" s="81"/>
      <c r="N20" s="81">
        <v>23000</v>
      </c>
      <c r="O20" s="81"/>
      <c r="P20" s="81"/>
      <c r="Q20" s="219"/>
      <c r="R20" s="81">
        <v>4815</v>
      </c>
      <c r="S20" s="81"/>
      <c r="T20" s="81">
        <v>23000</v>
      </c>
      <c r="U20" s="81"/>
      <c r="V20" s="81"/>
      <c r="W20" s="219"/>
      <c r="X20" s="81">
        <f>4815+26758</f>
        <v>31573</v>
      </c>
      <c r="Y20" s="81"/>
      <c r="Z20" s="81">
        <v>50000</v>
      </c>
      <c r="AA20" s="137"/>
      <c r="AB20" s="71"/>
      <c r="AC20" s="333"/>
      <c r="AD20" s="73" t="s">
        <v>470</v>
      </c>
    </row>
    <row r="21" spans="1:30" ht="33.75">
      <c r="A21" s="318"/>
      <c r="B21" s="52" t="s">
        <v>586</v>
      </c>
      <c r="C21" s="52" t="s">
        <v>609</v>
      </c>
      <c r="D21" s="52" t="s">
        <v>591</v>
      </c>
      <c r="E21" s="331">
        <v>125000</v>
      </c>
      <c r="F21" s="331">
        <v>125000</v>
      </c>
      <c r="G21" s="331"/>
      <c r="H21" s="331">
        <v>20000</v>
      </c>
      <c r="I21" s="331"/>
      <c r="J21" s="331"/>
      <c r="K21" s="311">
        <f>+L21+L22</f>
        <v>110000</v>
      </c>
      <c r="L21" s="85">
        <v>80000</v>
      </c>
      <c r="M21" s="85"/>
      <c r="N21" s="85"/>
      <c r="O21" s="85"/>
      <c r="P21" s="85"/>
      <c r="Q21" s="311">
        <v>120000</v>
      </c>
      <c r="R21" s="85">
        <v>80000</v>
      </c>
      <c r="S21" s="85"/>
      <c r="T21" s="85"/>
      <c r="U21" s="85"/>
      <c r="V21" s="85"/>
      <c r="W21" s="311">
        <v>120000</v>
      </c>
      <c r="X21" s="85">
        <v>80000</v>
      </c>
      <c r="Y21" s="63"/>
      <c r="Z21" s="85"/>
      <c r="AA21" s="123"/>
      <c r="AB21" s="86"/>
      <c r="AC21" s="90">
        <v>500000</v>
      </c>
      <c r="AD21" s="66"/>
    </row>
    <row r="22" spans="1:30" ht="33.75">
      <c r="A22" s="319"/>
      <c r="B22" s="59" t="s">
        <v>587</v>
      </c>
      <c r="C22" s="52" t="s">
        <v>610</v>
      </c>
      <c r="D22" s="52" t="s">
        <v>590</v>
      </c>
      <c r="E22" s="331"/>
      <c r="F22" s="331"/>
      <c r="G22" s="331"/>
      <c r="H22" s="331"/>
      <c r="I22" s="331"/>
      <c r="J22" s="331"/>
      <c r="K22" s="311"/>
      <c r="L22" s="85">
        <v>30000</v>
      </c>
      <c r="M22" s="85"/>
      <c r="N22" s="85"/>
      <c r="O22" s="85"/>
      <c r="P22" s="85"/>
      <c r="Q22" s="311"/>
      <c r="R22" s="85">
        <v>40000</v>
      </c>
      <c r="S22" s="85"/>
      <c r="T22" s="85"/>
      <c r="U22" s="85"/>
      <c r="V22" s="85"/>
      <c r="W22" s="311"/>
      <c r="X22" s="85">
        <v>40000</v>
      </c>
      <c r="Y22" s="85"/>
      <c r="Z22" s="85"/>
      <c r="AA22" s="124"/>
      <c r="AB22" s="87"/>
      <c r="AC22" s="85"/>
      <c r="AD22" s="66"/>
    </row>
    <row r="23" spans="1:30" ht="34.5" customHeight="1">
      <c r="A23" s="317" t="s">
        <v>473</v>
      </c>
      <c r="B23" s="52" t="s">
        <v>593</v>
      </c>
      <c r="C23" s="52" t="s">
        <v>611</v>
      </c>
      <c r="D23" s="59" t="s">
        <v>592</v>
      </c>
      <c r="E23" s="331">
        <v>25000</v>
      </c>
      <c r="F23" s="331">
        <v>25000</v>
      </c>
      <c r="G23" s="331"/>
      <c r="H23" s="331"/>
      <c r="I23" s="331"/>
      <c r="J23" s="331"/>
      <c r="K23" s="311">
        <f>+L23+L24</f>
        <v>75000</v>
      </c>
      <c r="L23" s="85">
        <v>60000</v>
      </c>
      <c r="M23" s="85"/>
      <c r="N23" s="85"/>
      <c r="O23" s="85"/>
      <c r="P23" s="85"/>
      <c r="Q23" s="311">
        <v>75000</v>
      </c>
      <c r="R23" s="85">
        <v>60000</v>
      </c>
      <c r="S23" s="85"/>
      <c r="T23" s="85"/>
      <c r="U23" s="85"/>
      <c r="V23" s="85"/>
      <c r="W23" s="311">
        <v>75000</v>
      </c>
      <c r="X23" s="85">
        <v>60000</v>
      </c>
      <c r="Y23" s="85"/>
      <c r="Z23" s="85"/>
      <c r="AA23" s="123"/>
      <c r="AB23" s="86"/>
      <c r="AC23" s="85">
        <v>100000</v>
      </c>
      <c r="AD23" s="73" t="s">
        <v>475</v>
      </c>
    </row>
    <row r="24" spans="1:30" ht="33.75">
      <c r="A24" s="319"/>
      <c r="B24" s="52" t="s">
        <v>594</v>
      </c>
      <c r="C24" s="52" t="s">
        <v>595</v>
      </c>
      <c r="D24" s="52" t="s">
        <v>602</v>
      </c>
      <c r="E24" s="331"/>
      <c r="F24" s="331"/>
      <c r="G24" s="331"/>
      <c r="H24" s="331"/>
      <c r="I24" s="331"/>
      <c r="J24" s="331"/>
      <c r="K24" s="311"/>
      <c r="L24" s="85">
        <v>15000</v>
      </c>
      <c r="M24" s="85"/>
      <c r="N24" s="85"/>
      <c r="O24" s="85"/>
      <c r="P24" s="85"/>
      <c r="Q24" s="311"/>
      <c r="R24" s="85">
        <v>15000</v>
      </c>
      <c r="S24" s="85"/>
      <c r="T24" s="85"/>
      <c r="U24" s="85"/>
      <c r="V24" s="85"/>
      <c r="W24" s="311"/>
      <c r="X24" s="85">
        <v>15000</v>
      </c>
      <c r="Y24" s="85"/>
      <c r="Z24" s="85"/>
      <c r="AA24" s="124"/>
      <c r="AB24" s="87"/>
      <c r="AC24" s="85"/>
      <c r="AD24" s="73"/>
    </row>
    <row r="25" spans="1:30" ht="33.75">
      <c r="A25" s="317"/>
      <c r="B25" s="52" t="s">
        <v>598</v>
      </c>
      <c r="C25" s="52" t="s">
        <v>612</v>
      </c>
      <c r="D25" s="52" t="s">
        <v>601</v>
      </c>
      <c r="E25" s="185">
        <v>12415</v>
      </c>
      <c r="F25" s="112"/>
      <c r="G25" s="112">
        <v>12415</v>
      </c>
      <c r="H25" s="112"/>
      <c r="I25" s="112"/>
      <c r="J25" s="112"/>
      <c r="K25" s="63"/>
      <c r="L25" s="63"/>
      <c r="M25" s="63"/>
      <c r="N25" s="63"/>
      <c r="O25" s="63"/>
      <c r="P25" s="63"/>
      <c r="Q25" s="63">
        <v>10000</v>
      </c>
      <c r="R25" s="63">
        <v>10000</v>
      </c>
      <c r="S25" s="63"/>
      <c r="T25" s="63"/>
      <c r="U25" s="63"/>
      <c r="V25" s="63"/>
      <c r="W25" s="63">
        <v>10000</v>
      </c>
      <c r="X25" s="63">
        <v>10000</v>
      </c>
      <c r="Y25" s="63"/>
      <c r="Z25" s="63"/>
      <c r="AA25" s="118"/>
      <c r="AB25" s="63"/>
      <c r="AC25" s="88">
        <v>50000</v>
      </c>
      <c r="AD25" s="73"/>
    </row>
    <row r="26" spans="1:30" ht="22.5">
      <c r="A26" s="319"/>
      <c r="B26" s="59" t="s">
        <v>599</v>
      </c>
      <c r="C26" s="52" t="s">
        <v>613</v>
      </c>
      <c r="D26" s="52" t="s">
        <v>603</v>
      </c>
      <c r="E26" s="98"/>
      <c r="F26" s="98"/>
      <c r="G26" s="98"/>
      <c r="H26" s="98"/>
      <c r="I26" s="98"/>
      <c r="J26" s="98"/>
      <c r="K26" s="63">
        <f>+L26</f>
        <v>5000</v>
      </c>
      <c r="L26" s="63">
        <v>5000</v>
      </c>
      <c r="M26" s="63"/>
      <c r="N26" s="63"/>
      <c r="O26" s="63"/>
      <c r="P26" s="63"/>
      <c r="Q26" s="63">
        <v>5000</v>
      </c>
      <c r="R26" s="63">
        <v>5000</v>
      </c>
      <c r="S26" s="63"/>
      <c r="T26" s="63"/>
      <c r="U26" s="63"/>
      <c r="V26" s="63"/>
      <c r="W26" s="63">
        <v>5000</v>
      </c>
      <c r="X26" s="63">
        <v>5000</v>
      </c>
      <c r="Y26" s="63"/>
      <c r="Z26" s="63"/>
      <c r="AA26" s="118"/>
      <c r="AB26" s="63"/>
      <c r="AC26" s="73"/>
      <c r="AD26" s="73"/>
    </row>
    <row r="27" spans="1:30" ht="29.25" customHeight="1">
      <c r="A27" s="109" t="s">
        <v>250</v>
      </c>
      <c r="B27" s="52" t="s">
        <v>597</v>
      </c>
      <c r="C27" s="52" t="s">
        <v>614</v>
      </c>
      <c r="D27" s="52" t="s">
        <v>600</v>
      </c>
      <c r="E27" s="111">
        <f>+AC27/4</f>
        <v>49693.25</v>
      </c>
      <c r="F27" s="157">
        <v>44223</v>
      </c>
      <c r="G27" s="111"/>
      <c r="H27" s="111"/>
      <c r="I27" s="111">
        <f>+E27-44223</f>
        <v>5470.25</v>
      </c>
      <c r="J27" s="111"/>
      <c r="K27" s="63">
        <v>47685</v>
      </c>
      <c r="L27" s="63">
        <v>47685</v>
      </c>
      <c r="M27" s="63"/>
      <c r="N27" s="63"/>
      <c r="O27" s="63"/>
      <c r="P27" s="63"/>
      <c r="Q27" s="63">
        <v>51419</v>
      </c>
      <c r="R27" s="63">
        <v>51419</v>
      </c>
      <c r="S27" s="63"/>
      <c r="T27" s="63"/>
      <c r="U27" s="63"/>
      <c r="V27" s="63"/>
      <c r="W27" s="63">
        <v>55445</v>
      </c>
      <c r="X27" s="63">
        <v>55445</v>
      </c>
      <c r="Y27" s="50"/>
      <c r="Z27" s="63"/>
      <c r="AA27" s="118"/>
      <c r="AB27" s="63"/>
      <c r="AC27" s="85">
        <v>198773</v>
      </c>
      <c r="AD27" s="73" t="s">
        <v>470</v>
      </c>
    </row>
    <row r="28" spans="1:30" ht="33" customHeight="1">
      <c r="A28" s="59" t="s">
        <v>474</v>
      </c>
      <c r="B28" s="52" t="s">
        <v>596</v>
      </c>
      <c r="C28" s="52" t="s">
        <v>539</v>
      </c>
      <c r="D28" s="52" t="s">
        <v>604</v>
      </c>
      <c r="E28" s="65"/>
      <c r="F28" s="65"/>
      <c r="G28" s="65"/>
      <c r="H28" s="65"/>
      <c r="I28" s="65"/>
      <c r="J28" s="65"/>
      <c r="K28" s="63">
        <v>30000</v>
      </c>
      <c r="L28" s="63"/>
      <c r="M28" s="63"/>
      <c r="N28" s="63"/>
      <c r="O28" s="63">
        <v>30000</v>
      </c>
      <c r="P28" s="63"/>
      <c r="Q28" s="63">
        <v>30000</v>
      </c>
      <c r="R28" s="63"/>
      <c r="S28" s="63"/>
      <c r="T28" s="63"/>
      <c r="U28" s="63">
        <v>30000</v>
      </c>
      <c r="V28" s="63"/>
      <c r="W28" s="63">
        <v>30000</v>
      </c>
      <c r="X28" s="63"/>
      <c r="Y28" s="63"/>
      <c r="Z28" s="63"/>
      <c r="AA28" s="118">
        <v>30000</v>
      </c>
      <c r="AB28" s="63"/>
      <c r="AC28" s="85">
        <v>150000</v>
      </c>
      <c r="AD28" s="66"/>
    </row>
    <row r="29" spans="1:30" ht="12.75">
      <c r="A29" s="59"/>
      <c r="B29" s="52"/>
      <c r="C29" s="52"/>
      <c r="D29" s="52"/>
      <c r="E29" s="186">
        <f>SUM(E19:E28)</f>
        <v>492108.25</v>
      </c>
      <c r="F29" s="110">
        <f>SUM(F19:F28)</f>
        <v>311225</v>
      </c>
      <c r="G29" s="110">
        <f>SUM(G19:G28)</f>
        <v>42415</v>
      </c>
      <c r="H29" s="110">
        <f>SUM(H19:H28)</f>
        <v>132998</v>
      </c>
      <c r="I29" s="110">
        <f>SUM(I19:I28)</f>
        <v>5470.25</v>
      </c>
      <c r="J29" s="110"/>
      <c r="K29" s="110">
        <f aca="true" t="shared" si="1" ref="K29:AC29">SUM(K19:K28)</f>
        <v>517606</v>
      </c>
      <c r="L29" s="110">
        <f t="shared" si="1"/>
        <v>364606</v>
      </c>
      <c r="M29" s="110">
        <f t="shared" si="1"/>
        <v>0</v>
      </c>
      <c r="N29" s="110">
        <f t="shared" si="1"/>
        <v>123000</v>
      </c>
      <c r="O29" s="110">
        <f t="shared" si="1"/>
        <v>30000</v>
      </c>
      <c r="P29" s="110">
        <f t="shared" si="1"/>
        <v>0</v>
      </c>
      <c r="Q29" s="110">
        <f t="shared" si="1"/>
        <v>546155</v>
      </c>
      <c r="R29" s="110">
        <f t="shared" si="1"/>
        <v>393155</v>
      </c>
      <c r="S29" s="110">
        <f t="shared" si="1"/>
        <v>0</v>
      </c>
      <c r="T29" s="110">
        <f t="shared" si="1"/>
        <v>123000</v>
      </c>
      <c r="U29" s="110">
        <f t="shared" si="1"/>
        <v>30000</v>
      </c>
      <c r="V29" s="110">
        <f t="shared" si="1"/>
        <v>0</v>
      </c>
      <c r="W29" s="110">
        <f t="shared" si="1"/>
        <v>603939</v>
      </c>
      <c r="X29" s="110">
        <f t="shared" si="1"/>
        <v>423939</v>
      </c>
      <c r="Y29" s="110">
        <f t="shared" si="1"/>
        <v>0</v>
      </c>
      <c r="Z29" s="110">
        <f t="shared" si="1"/>
        <v>150000</v>
      </c>
      <c r="AA29" s="138">
        <f t="shared" si="1"/>
        <v>30000</v>
      </c>
      <c r="AB29" s="110">
        <f t="shared" si="1"/>
        <v>0</v>
      </c>
      <c r="AC29" s="110">
        <f t="shared" si="1"/>
        <v>1998773</v>
      </c>
      <c r="AD29" s="66"/>
    </row>
    <row r="30" spans="1:30" ht="12.75">
      <c r="A30" s="59"/>
      <c r="B30" s="52"/>
      <c r="C30" s="52" t="s">
        <v>417</v>
      </c>
      <c r="D30" s="52"/>
      <c r="E30" t="s">
        <v>411</v>
      </c>
      <c r="K30" t="s">
        <v>412</v>
      </c>
      <c r="Q30" t="s">
        <v>414</v>
      </c>
      <c r="W30" t="s">
        <v>415</v>
      </c>
      <c r="AA30" s="50"/>
      <c r="AB30" s="50"/>
      <c r="AC30" s="50"/>
      <c r="AD30" s="66"/>
    </row>
    <row r="31" spans="1:30" ht="12.75">
      <c r="A31" s="57" t="s">
        <v>476</v>
      </c>
      <c r="B31" s="57" t="s">
        <v>132</v>
      </c>
      <c r="C31" s="57" t="s">
        <v>136</v>
      </c>
      <c r="D31" s="57" t="s">
        <v>137</v>
      </c>
      <c r="E31" s="110" t="s">
        <v>402</v>
      </c>
      <c r="F31" s="110" t="s">
        <v>397</v>
      </c>
      <c r="G31" s="110" t="s">
        <v>398</v>
      </c>
      <c r="H31" s="110" t="s">
        <v>403</v>
      </c>
      <c r="I31" s="110" t="s">
        <v>400</v>
      </c>
      <c r="J31" s="110" t="s">
        <v>401</v>
      </c>
      <c r="K31" s="110" t="s">
        <v>402</v>
      </c>
      <c r="L31" s="110" t="s">
        <v>397</v>
      </c>
      <c r="M31" s="110" t="s">
        <v>398</v>
      </c>
      <c r="N31" s="110" t="s">
        <v>403</v>
      </c>
      <c r="O31" s="110" t="s">
        <v>400</v>
      </c>
      <c r="P31" s="110" t="s">
        <v>401</v>
      </c>
      <c r="Q31" s="110" t="s">
        <v>402</v>
      </c>
      <c r="R31" s="110" t="s">
        <v>397</v>
      </c>
      <c r="S31" s="110" t="s">
        <v>398</v>
      </c>
      <c r="T31" s="110" t="s">
        <v>403</v>
      </c>
      <c r="U31" s="110" t="s">
        <v>400</v>
      </c>
      <c r="V31" s="110" t="s">
        <v>401</v>
      </c>
      <c r="W31" s="110" t="s">
        <v>402</v>
      </c>
      <c r="X31" s="110" t="s">
        <v>397</v>
      </c>
      <c r="Y31" s="110" t="s">
        <v>398</v>
      </c>
      <c r="Z31" s="110" t="s">
        <v>403</v>
      </c>
      <c r="AA31" s="113" t="s">
        <v>400</v>
      </c>
      <c r="AB31" s="113" t="s">
        <v>401</v>
      </c>
      <c r="AC31" s="57" t="s">
        <v>477</v>
      </c>
      <c r="AD31" s="57"/>
    </row>
    <row r="32" spans="1:30" ht="45" customHeight="1">
      <c r="A32" s="317" t="s">
        <v>478</v>
      </c>
      <c r="B32" s="52" t="s">
        <v>481</v>
      </c>
      <c r="C32" s="52" t="s">
        <v>615</v>
      </c>
      <c r="D32" s="52" t="s">
        <v>617</v>
      </c>
      <c r="E32" s="111">
        <v>30000</v>
      </c>
      <c r="F32" s="81">
        <v>30000</v>
      </c>
      <c r="G32" s="81"/>
      <c r="H32" s="81"/>
      <c r="I32" s="81"/>
      <c r="J32" s="81"/>
      <c r="K32" s="219">
        <f>+L33+L32+M32+O32+M33+O33</f>
        <v>267943</v>
      </c>
      <c r="L32" s="81">
        <v>50000</v>
      </c>
      <c r="M32" s="81">
        <v>11679</v>
      </c>
      <c r="N32" s="81"/>
      <c r="O32" s="81">
        <v>100000</v>
      </c>
      <c r="P32" s="81"/>
      <c r="Q32" s="219">
        <f>+R33+R32+S32+U32+S33+U33</f>
        <v>263018</v>
      </c>
      <c r="R32" s="81">
        <v>43018</v>
      </c>
      <c r="S32" s="81">
        <v>10000</v>
      </c>
      <c r="T32" s="81"/>
      <c r="U32" s="81">
        <v>100000</v>
      </c>
      <c r="V32" s="81"/>
      <c r="W32" s="219">
        <f>+X33+X32+Y32+AA32+Y33+AA33</f>
        <v>263018</v>
      </c>
      <c r="X32" s="81">
        <v>43018</v>
      </c>
      <c r="Y32" s="81">
        <v>10000</v>
      </c>
      <c r="Z32" s="81"/>
      <c r="AA32" s="136">
        <v>100000</v>
      </c>
      <c r="AB32" s="70"/>
      <c r="AC32" s="63">
        <v>700000</v>
      </c>
      <c r="AD32" s="52" t="s">
        <v>488</v>
      </c>
    </row>
    <row r="33" spans="1:30" ht="33.75">
      <c r="A33" s="318"/>
      <c r="B33" s="52" t="s">
        <v>482</v>
      </c>
      <c r="C33" s="52" t="s">
        <v>619</v>
      </c>
      <c r="D33" s="52" t="s">
        <v>618</v>
      </c>
      <c r="E33" s="111">
        <v>65156</v>
      </c>
      <c r="F33" s="81">
        <v>50000</v>
      </c>
      <c r="G33" s="81">
        <v>15156</v>
      </c>
      <c r="H33" s="81"/>
      <c r="I33" s="81"/>
      <c r="J33" s="81"/>
      <c r="K33" s="219"/>
      <c r="L33" s="81">
        <v>36264</v>
      </c>
      <c r="M33" s="81">
        <v>20000</v>
      </c>
      <c r="N33" s="81"/>
      <c r="O33" s="81">
        <v>50000</v>
      </c>
      <c r="P33" s="81"/>
      <c r="Q33" s="219"/>
      <c r="R33" s="81">
        <v>50000</v>
      </c>
      <c r="S33" s="81">
        <v>10000</v>
      </c>
      <c r="T33" s="81"/>
      <c r="U33" s="81">
        <v>50000</v>
      </c>
      <c r="V33" s="81"/>
      <c r="W33" s="219"/>
      <c r="X33" s="81">
        <v>50000</v>
      </c>
      <c r="Y33" s="81">
        <v>10000</v>
      </c>
      <c r="Z33" s="81"/>
      <c r="AA33" s="137">
        <v>50000</v>
      </c>
      <c r="AB33" s="71"/>
      <c r="AC33" s="63"/>
      <c r="AD33" s="66"/>
    </row>
    <row r="34" spans="1:30" ht="33.75">
      <c r="A34" s="319"/>
      <c r="B34" s="52" t="s">
        <v>483</v>
      </c>
      <c r="C34" s="52" t="s">
        <v>621</v>
      </c>
      <c r="D34" s="52" t="s">
        <v>620</v>
      </c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>
        <v>25000</v>
      </c>
      <c r="R34" s="63"/>
      <c r="S34" s="63">
        <v>10000</v>
      </c>
      <c r="T34" s="63"/>
      <c r="U34" s="63"/>
      <c r="V34" s="63"/>
      <c r="W34" s="63">
        <f>+Y34+X34</f>
        <v>16284</v>
      </c>
      <c r="X34" s="63">
        <v>7284</v>
      </c>
      <c r="Y34" s="63">
        <v>9000</v>
      </c>
      <c r="Z34" s="63"/>
      <c r="AA34" s="118"/>
      <c r="AB34" s="63"/>
      <c r="AC34" s="63">
        <v>100000</v>
      </c>
      <c r="AD34" s="52"/>
    </row>
    <row r="35" spans="1:30" ht="33.75" customHeight="1">
      <c r="A35" s="317" t="s">
        <v>479</v>
      </c>
      <c r="B35" s="52" t="s">
        <v>484</v>
      </c>
      <c r="C35" s="52" t="s">
        <v>623</v>
      </c>
      <c r="D35" s="52" t="s">
        <v>622</v>
      </c>
      <c r="E35" s="63"/>
      <c r="F35" s="63"/>
      <c r="G35" s="63"/>
      <c r="H35" s="63"/>
      <c r="I35" s="63"/>
      <c r="J35" s="63"/>
      <c r="K35" s="63">
        <v>30000</v>
      </c>
      <c r="L35" s="63"/>
      <c r="M35" s="63">
        <v>5000</v>
      </c>
      <c r="N35" s="63"/>
      <c r="O35" s="63"/>
      <c r="P35" s="63">
        <v>25000</v>
      </c>
      <c r="Q35" s="63">
        <v>30000</v>
      </c>
      <c r="R35" s="63"/>
      <c r="S35" s="63">
        <v>10000</v>
      </c>
      <c r="T35" s="63"/>
      <c r="U35" s="63"/>
      <c r="V35" s="63">
        <v>25000</v>
      </c>
      <c r="W35" s="63">
        <v>20000</v>
      </c>
      <c r="X35" s="63"/>
      <c r="Y35" s="63"/>
      <c r="Z35" s="63"/>
      <c r="AA35" s="118"/>
      <c r="AB35" s="63">
        <v>20000</v>
      </c>
      <c r="AC35" s="63">
        <v>15000</v>
      </c>
      <c r="AD35" s="52" t="s">
        <v>489</v>
      </c>
    </row>
    <row r="36" spans="1:30" ht="22.5">
      <c r="A36" s="318"/>
      <c r="B36" s="193" t="s">
        <v>485</v>
      </c>
      <c r="C36" s="193" t="s">
        <v>487</v>
      </c>
      <c r="D36" s="192" t="s">
        <v>251</v>
      </c>
      <c r="E36" s="204"/>
      <c r="F36" s="204"/>
      <c r="G36" s="204"/>
      <c r="H36" s="204"/>
      <c r="I36" s="204"/>
      <c r="J36" s="204"/>
      <c r="K36" s="204">
        <v>10000</v>
      </c>
      <c r="L36" s="204"/>
      <c r="M36" s="204"/>
      <c r="N36" s="204"/>
      <c r="O36" s="204"/>
      <c r="P36" s="204">
        <v>10000</v>
      </c>
      <c r="Q36" s="204">
        <v>10000</v>
      </c>
      <c r="R36" s="204"/>
      <c r="S36" s="204"/>
      <c r="T36" s="204"/>
      <c r="U36" s="204"/>
      <c r="V36" s="204">
        <v>10000</v>
      </c>
      <c r="W36" s="204">
        <v>10000</v>
      </c>
      <c r="X36" s="204"/>
      <c r="Y36" s="204"/>
      <c r="Z36" s="204"/>
      <c r="AA36" s="205"/>
      <c r="AB36" s="204">
        <v>10000</v>
      </c>
      <c r="AC36" s="194"/>
      <c r="AD36" s="193"/>
    </row>
    <row r="37" spans="1:30" s="169" customFormat="1" ht="38.25" customHeight="1">
      <c r="A37" s="59" t="s">
        <v>480</v>
      </c>
      <c r="B37" s="52" t="s">
        <v>486</v>
      </c>
      <c r="C37" s="52" t="s">
        <v>625</v>
      </c>
      <c r="D37" s="52" t="s">
        <v>624</v>
      </c>
      <c r="E37" s="63">
        <v>20000</v>
      </c>
      <c r="F37" s="63"/>
      <c r="G37" s="63">
        <v>20000</v>
      </c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>
        <v>20000</v>
      </c>
      <c r="AD37" s="52" t="s">
        <v>252</v>
      </c>
    </row>
    <row r="38" spans="1:30" s="169" customFormat="1" ht="38.25" customHeight="1">
      <c r="A38" s="59"/>
      <c r="B38" s="52"/>
      <c r="C38" s="52"/>
      <c r="D38" s="52"/>
      <c r="E38" s="63">
        <f>SUM(E32:E37)</f>
        <v>115156</v>
      </c>
      <c r="F38" s="63">
        <f>SUM(F32:F37)</f>
        <v>80000</v>
      </c>
      <c r="G38" s="63">
        <f>SUM(G32:G37)</f>
        <v>35156</v>
      </c>
      <c r="H38" s="63">
        <f aca="true" t="shared" si="2" ref="H38:AC38">SUM(H32:H37)</f>
        <v>0</v>
      </c>
      <c r="I38" s="63">
        <f t="shared" si="2"/>
        <v>0</v>
      </c>
      <c r="J38" s="63">
        <f t="shared" si="2"/>
        <v>0</v>
      </c>
      <c r="K38" s="63">
        <f t="shared" si="2"/>
        <v>307943</v>
      </c>
      <c r="L38" s="63">
        <f t="shared" si="2"/>
        <v>86264</v>
      </c>
      <c r="M38" s="63">
        <f t="shared" si="2"/>
        <v>36679</v>
      </c>
      <c r="N38" s="63">
        <f t="shared" si="2"/>
        <v>0</v>
      </c>
      <c r="O38" s="63">
        <f t="shared" si="2"/>
        <v>150000</v>
      </c>
      <c r="P38" s="63">
        <f t="shared" si="2"/>
        <v>35000</v>
      </c>
      <c r="Q38" s="63">
        <f t="shared" si="2"/>
        <v>328018</v>
      </c>
      <c r="R38" s="63">
        <f t="shared" si="2"/>
        <v>93018</v>
      </c>
      <c r="S38" s="63">
        <f t="shared" si="2"/>
        <v>40000</v>
      </c>
      <c r="T38" s="63">
        <f t="shared" si="2"/>
        <v>0</v>
      </c>
      <c r="U38" s="63">
        <f t="shared" si="2"/>
        <v>150000</v>
      </c>
      <c r="V38" s="63">
        <f t="shared" si="2"/>
        <v>35000</v>
      </c>
      <c r="W38" s="63">
        <f t="shared" si="2"/>
        <v>309302</v>
      </c>
      <c r="X38" s="63">
        <f t="shared" si="2"/>
        <v>100302</v>
      </c>
      <c r="Y38" s="63">
        <f t="shared" si="2"/>
        <v>29000</v>
      </c>
      <c r="Z38" s="63">
        <f t="shared" si="2"/>
        <v>0</v>
      </c>
      <c r="AA38" s="63">
        <f t="shared" si="2"/>
        <v>150000</v>
      </c>
      <c r="AB38" s="63">
        <f t="shared" si="2"/>
        <v>30000</v>
      </c>
      <c r="AC38" s="63">
        <f t="shared" si="2"/>
        <v>835000</v>
      </c>
      <c r="AD38" s="52"/>
    </row>
    <row r="39" spans="1:30" s="169" customFormat="1" ht="38.25" customHeight="1">
      <c r="A39" s="199"/>
      <c r="B39" s="36"/>
      <c r="C39" s="36"/>
      <c r="D39" s="36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36"/>
    </row>
    <row r="40" spans="1:30" s="203" customFormat="1" ht="38.25" customHeight="1">
      <c r="A40" s="200"/>
      <c r="B40" s="201"/>
      <c r="C40" s="201"/>
      <c r="D40" s="201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1"/>
    </row>
    <row r="41" spans="1:30" ht="12.75">
      <c r="A41" s="195"/>
      <c r="B41" s="196"/>
      <c r="C41" s="197"/>
      <c r="D41" s="197" t="s">
        <v>418</v>
      </c>
      <c r="E41" t="s">
        <v>411</v>
      </c>
      <c r="K41" t="s">
        <v>412</v>
      </c>
      <c r="Q41" t="s">
        <v>414</v>
      </c>
      <c r="W41" t="s">
        <v>415</v>
      </c>
      <c r="AA41" s="168"/>
      <c r="AB41" s="168"/>
      <c r="AC41" s="168"/>
      <c r="AD41" s="198"/>
    </row>
    <row r="42" spans="1:30" ht="12.75">
      <c r="A42" s="57" t="s">
        <v>476</v>
      </c>
      <c r="B42" s="57" t="s">
        <v>132</v>
      </c>
      <c r="C42" s="57" t="s">
        <v>136</v>
      </c>
      <c r="D42" s="57" t="s">
        <v>137</v>
      </c>
      <c r="E42" s="57" t="s">
        <v>402</v>
      </c>
      <c r="F42" s="57" t="s">
        <v>397</v>
      </c>
      <c r="G42" s="57" t="s">
        <v>398</v>
      </c>
      <c r="H42" s="57" t="s">
        <v>404</v>
      </c>
      <c r="I42" s="57" t="s">
        <v>400</v>
      </c>
      <c r="J42" s="57" t="s">
        <v>401</v>
      </c>
      <c r="K42" s="57" t="s">
        <v>402</v>
      </c>
      <c r="L42" s="57" t="s">
        <v>397</v>
      </c>
      <c r="M42" s="57" t="s">
        <v>398</v>
      </c>
      <c r="N42" s="57" t="s">
        <v>404</v>
      </c>
      <c r="O42" s="57" t="s">
        <v>400</v>
      </c>
      <c r="P42" s="57" t="s">
        <v>401</v>
      </c>
      <c r="Q42" s="57" t="s">
        <v>402</v>
      </c>
      <c r="R42" s="57" t="s">
        <v>397</v>
      </c>
      <c r="S42" s="57" t="s">
        <v>398</v>
      </c>
      <c r="T42" s="57" t="s">
        <v>404</v>
      </c>
      <c r="U42" s="57" t="s">
        <v>400</v>
      </c>
      <c r="V42" s="57" t="s">
        <v>401</v>
      </c>
      <c r="W42" s="57" t="s">
        <v>402</v>
      </c>
      <c r="X42" s="57" t="s">
        <v>397</v>
      </c>
      <c r="Y42" s="57" t="s">
        <v>398</v>
      </c>
      <c r="Z42" s="57" t="s">
        <v>404</v>
      </c>
      <c r="AA42" s="139" t="s">
        <v>400</v>
      </c>
      <c r="AB42" s="57" t="s">
        <v>401</v>
      </c>
      <c r="AC42" s="57" t="s">
        <v>477</v>
      </c>
      <c r="AD42" s="50"/>
    </row>
    <row r="43" spans="1:30" ht="42" customHeight="1">
      <c r="A43" s="317" t="s">
        <v>490</v>
      </c>
      <c r="B43" s="52" t="s">
        <v>215</v>
      </c>
      <c r="C43" s="52" t="s">
        <v>555</v>
      </c>
      <c r="D43" s="52" t="s">
        <v>554</v>
      </c>
      <c r="E43" s="111">
        <v>10000</v>
      </c>
      <c r="F43" s="111"/>
      <c r="G43" s="111"/>
      <c r="H43" s="111">
        <v>10000</v>
      </c>
      <c r="I43" s="111"/>
      <c r="J43" s="111"/>
      <c r="K43" s="63">
        <v>10000</v>
      </c>
      <c r="L43" s="63"/>
      <c r="M43" s="63">
        <v>10000</v>
      </c>
      <c r="N43" s="63"/>
      <c r="O43" s="63"/>
      <c r="P43" s="63"/>
      <c r="Q43" s="63">
        <v>10000</v>
      </c>
      <c r="R43" s="63">
        <v>10000</v>
      </c>
      <c r="S43" s="63"/>
      <c r="T43" s="63"/>
      <c r="U43" s="63"/>
      <c r="V43" s="63"/>
      <c r="W43" s="63">
        <v>10000</v>
      </c>
      <c r="X43" s="63">
        <v>10000</v>
      </c>
      <c r="Y43" s="63"/>
      <c r="Z43" s="63"/>
      <c r="AA43" s="118"/>
      <c r="AB43" s="63"/>
      <c r="AC43" s="63">
        <v>50000000</v>
      </c>
      <c r="AD43" s="52" t="s">
        <v>470</v>
      </c>
    </row>
    <row r="44" spans="1:30" ht="33.75">
      <c r="A44" s="319"/>
      <c r="B44" s="52" t="s">
        <v>216</v>
      </c>
      <c r="C44" s="52" t="s">
        <v>557</v>
      </c>
      <c r="D44" s="52" t="s">
        <v>626</v>
      </c>
      <c r="E44" s="111">
        <f>+F44+G44</f>
        <v>12000</v>
      </c>
      <c r="F44" s="111">
        <v>4800</v>
      </c>
      <c r="G44" s="111">
        <v>7200</v>
      </c>
      <c r="H44" s="111"/>
      <c r="I44" s="111"/>
      <c r="J44" s="111"/>
      <c r="K44" s="63">
        <v>12000</v>
      </c>
      <c r="L44" s="63">
        <v>12000</v>
      </c>
      <c r="M44" s="63"/>
      <c r="N44" s="63"/>
      <c r="O44" s="63"/>
      <c r="P44" s="63"/>
      <c r="Q44" s="63">
        <v>12000</v>
      </c>
      <c r="R44" s="63">
        <v>15000</v>
      </c>
      <c r="S44" s="63">
        <v>5000</v>
      </c>
      <c r="T44" s="63"/>
      <c r="U44" s="63"/>
      <c r="V44" s="63"/>
      <c r="W44" s="63">
        <v>20000</v>
      </c>
      <c r="X44" s="63">
        <v>15000</v>
      </c>
      <c r="Y44" s="63">
        <v>5000</v>
      </c>
      <c r="Z44" s="63"/>
      <c r="AA44" s="118"/>
      <c r="AB44" s="63"/>
      <c r="AC44" s="63"/>
      <c r="AD44" s="52"/>
    </row>
    <row r="45" spans="1:30" ht="33" customHeight="1">
      <c r="A45" s="317" t="s">
        <v>491</v>
      </c>
      <c r="B45" s="52" t="s">
        <v>217</v>
      </c>
      <c r="C45" s="52" t="s">
        <v>559</v>
      </c>
      <c r="D45" s="52" t="s">
        <v>558</v>
      </c>
      <c r="E45" s="111">
        <v>50000</v>
      </c>
      <c r="F45" s="111">
        <v>20608</v>
      </c>
      <c r="G45" s="111"/>
      <c r="H45" s="111"/>
      <c r="I45" s="111"/>
      <c r="J45" s="111"/>
      <c r="K45" s="63">
        <v>70000</v>
      </c>
      <c r="L45" s="63">
        <v>20000</v>
      </c>
      <c r="M45" s="63">
        <v>50000</v>
      </c>
      <c r="N45" s="63"/>
      <c r="O45" s="63"/>
      <c r="P45" s="63"/>
      <c r="Q45" s="63">
        <v>30000</v>
      </c>
      <c r="R45" s="63">
        <v>20000</v>
      </c>
      <c r="S45" s="63">
        <v>10000</v>
      </c>
      <c r="T45" s="63"/>
      <c r="U45" s="63"/>
      <c r="V45" s="63"/>
      <c r="W45" s="63">
        <v>20000</v>
      </c>
      <c r="X45" s="63">
        <v>10000</v>
      </c>
      <c r="Y45" s="63">
        <v>10000</v>
      </c>
      <c r="Z45" s="63"/>
      <c r="AA45" s="118"/>
      <c r="AB45" s="63"/>
      <c r="AC45" s="63">
        <v>200000</v>
      </c>
      <c r="AD45" s="52" t="s">
        <v>493</v>
      </c>
    </row>
    <row r="46" spans="1:30" ht="22.5">
      <c r="A46" s="319"/>
      <c r="B46" s="52" t="s">
        <v>218</v>
      </c>
      <c r="C46" s="52" t="s">
        <v>561</v>
      </c>
      <c r="D46" s="58" t="s">
        <v>627</v>
      </c>
      <c r="E46" s="115">
        <v>2800</v>
      </c>
      <c r="F46" s="115"/>
      <c r="G46" s="115">
        <v>2800</v>
      </c>
      <c r="H46" s="115">
        <v>20000</v>
      </c>
      <c r="I46" s="115"/>
      <c r="J46" s="115"/>
      <c r="K46" s="68">
        <v>56101</v>
      </c>
      <c r="L46" s="68">
        <v>6101</v>
      </c>
      <c r="M46" s="68"/>
      <c r="N46" s="68"/>
      <c r="O46" s="68">
        <v>50000</v>
      </c>
      <c r="P46" s="68"/>
      <c r="Q46" s="68">
        <v>50000</v>
      </c>
      <c r="R46" s="68"/>
      <c r="S46" s="68"/>
      <c r="T46" s="68"/>
      <c r="U46" s="68">
        <v>50000</v>
      </c>
      <c r="V46" s="68"/>
      <c r="W46" s="68">
        <v>14052</v>
      </c>
      <c r="X46" s="68">
        <v>14052</v>
      </c>
      <c r="Y46" s="68"/>
      <c r="Z46" s="68"/>
      <c r="AA46" s="142"/>
      <c r="AB46" s="68"/>
      <c r="AC46" s="63"/>
      <c r="AD46" s="52"/>
    </row>
    <row r="47" spans="1:30" ht="54" customHeight="1">
      <c r="A47" s="59" t="s">
        <v>492</v>
      </c>
      <c r="B47" s="52" t="s">
        <v>219</v>
      </c>
      <c r="C47" s="52" t="s">
        <v>563</v>
      </c>
      <c r="D47" s="52" t="s">
        <v>562</v>
      </c>
      <c r="E47" s="111">
        <v>25000</v>
      </c>
      <c r="F47" s="111">
        <v>20000</v>
      </c>
      <c r="G47" s="111">
        <v>5000</v>
      </c>
      <c r="H47" s="111"/>
      <c r="I47" s="111">
        <v>4500</v>
      </c>
      <c r="J47" s="111"/>
      <c r="K47" s="63">
        <v>25000</v>
      </c>
      <c r="L47" s="63">
        <v>10000</v>
      </c>
      <c r="M47" s="63"/>
      <c r="N47" s="63"/>
      <c r="O47" s="63"/>
      <c r="P47" s="63">
        <v>15000</v>
      </c>
      <c r="Q47" s="63">
        <f>+V47+R47</f>
        <v>21868</v>
      </c>
      <c r="R47" s="63">
        <v>6868</v>
      </c>
      <c r="S47" s="63"/>
      <c r="T47" s="63"/>
      <c r="U47" s="63"/>
      <c r="V47" s="63">
        <v>15000</v>
      </c>
      <c r="W47" s="63">
        <f>+AB47+X47</f>
        <v>21868</v>
      </c>
      <c r="X47" s="63">
        <v>6868</v>
      </c>
      <c r="Y47" s="63"/>
      <c r="Z47" s="63"/>
      <c r="AA47" s="118"/>
      <c r="AB47" s="63">
        <v>15000</v>
      </c>
      <c r="AC47" s="63">
        <v>100000</v>
      </c>
      <c r="AD47" s="52" t="s">
        <v>494</v>
      </c>
    </row>
    <row r="48" spans="1:30" ht="13.5">
      <c r="A48" s="56"/>
      <c r="B48" s="51"/>
      <c r="C48" s="59"/>
      <c r="D48" s="59"/>
      <c r="E48" s="183">
        <f>SUM(E43:E47)</f>
        <v>99800</v>
      </c>
      <c r="F48" s="116">
        <f>SUM(F43:F47)</f>
        <v>45408</v>
      </c>
      <c r="G48" s="116">
        <f>SUM(G43:G47)</f>
        <v>15000</v>
      </c>
      <c r="H48" s="116">
        <f>SUM(H43:H47)</f>
        <v>30000</v>
      </c>
      <c r="I48" s="116">
        <f>SUM(I43:I47)</f>
        <v>4500</v>
      </c>
      <c r="J48" s="116">
        <f aca="true" t="shared" si="3" ref="J48:AB48">SUM(J43:J47)</f>
        <v>0</v>
      </c>
      <c r="K48" s="116">
        <f t="shared" si="3"/>
        <v>173101</v>
      </c>
      <c r="L48" s="116">
        <f t="shared" si="3"/>
        <v>48101</v>
      </c>
      <c r="M48" s="116">
        <f t="shared" si="3"/>
        <v>60000</v>
      </c>
      <c r="N48" s="116">
        <f t="shared" si="3"/>
        <v>0</v>
      </c>
      <c r="O48" s="116">
        <f t="shared" si="3"/>
        <v>50000</v>
      </c>
      <c r="P48" s="116">
        <f t="shared" si="3"/>
        <v>15000</v>
      </c>
      <c r="Q48" s="116">
        <f t="shared" si="3"/>
        <v>123868</v>
      </c>
      <c r="R48" s="116">
        <f t="shared" si="3"/>
        <v>51868</v>
      </c>
      <c r="S48" s="116">
        <f t="shared" si="3"/>
        <v>15000</v>
      </c>
      <c r="T48" s="116">
        <f t="shared" si="3"/>
        <v>0</v>
      </c>
      <c r="U48" s="116">
        <f t="shared" si="3"/>
        <v>50000</v>
      </c>
      <c r="V48" s="116">
        <f t="shared" si="3"/>
        <v>15000</v>
      </c>
      <c r="W48" s="116">
        <f t="shared" si="3"/>
        <v>85920</v>
      </c>
      <c r="X48" s="116">
        <f t="shared" si="3"/>
        <v>55920</v>
      </c>
      <c r="Y48" s="116">
        <f t="shared" si="3"/>
        <v>15000</v>
      </c>
      <c r="Z48" s="116">
        <f t="shared" si="3"/>
        <v>0</v>
      </c>
      <c r="AA48" s="143">
        <f t="shared" si="3"/>
        <v>0</v>
      </c>
      <c r="AB48" s="116">
        <f t="shared" si="3"/>
        <v>15000</v>
      </c>
      <c r="AC48" s="51"/>
      <c r="AD48" s="51"/>
    </row>
    <row r="49" spans="1:30" ht="13.5">
      <c r="A49" s="56"/>
      <c r="B49" s="51"/>
      <c r="C49" s="59"/>
      <c r="D49" s="59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43"/>
      <c r="AB49" s="116"/>
      <c r="AC49" s="51"/>
      <c r="AD49" s="51"/>
    </row>
    <row r="50" spans="1:30" ht="13.5">
      <c r="A50" s="56"/>
      <c r="B50" s="51"/>
      <c r="C50" s="59"/>
      <c r="D50" s="59"/>
      <c r="E50" t="s">
        <v>225</v>
      </c>
      <c r="K50" t="s">
        <v>225</v>
      </c>
      <c r="Q50" t="s">
        <v>413</v>
      </c>
      <c r="W50" t="s">
        <v>416</v>
      </c>
      <c r="AA50" s="84"/>
      <c r="AB50" s="83"/>
      <c r="AC50" s="53"/>
      <c r="AD50" s="66"/>
    </row>
    <row r="51" spans="1:30" ht="12.75">
      <c r="A51" s="50"/>
      <c r="B51" s="50"/>
      <c r="C51" s="50" t="s">
        <v>525</v>
      </c>
      <c r="D51" s="50"/>
      <c r="E51" t="s">
        <v>411</v>
      </c>
      <c r="K51" t="s">
        <v>412</v>
      </c>
      <c r="Q51" t="s">
        <v>414</v>
      </c>
      <c r="W51" t="s">
        <v>415</v>
      </c>
      <c r="AA51" s="50"/>
      <c r="AB51" s="50"/>
      <c r="AC51" s="50"/>
      <c r="AD51" s="66"/>
    </row>
    <row r="52" spans="1:30" ht="24.75" customHeight="1">
      <c r="A52" s="60" t="s">
        <v>166</v>
      </c>
      <c r="B52" s="60" t="s">
        <v>132</v>
      </c>
      <c r="C52" s="60" t="s">
        <v>136</v>
      </c>
      <c r="D52" s="60" t="s">
        <v>137</v>
      </c>
      <c r="E52" s="60" t="s">
        <v>402</v>
      </c>
      <c r="F52" s="60" t="s">
        <v>397</v>
      </c>
      <c r="G52" s="60" t="s">
        <v>398</v>
      </c>
      <c r="H52" s="60" t="s">
        <v>399</v>
      </c>
      <c r="I52" s="60" t="s">
        <v>400</v>
      </c>
      <c r="J52" s="60" t="s">
        <v>401</v>
      </c>
      <c r="K52" s="60" t="s">
        <v>402</v>
      </c>
      <c r="L52" s="60" t="s">
        <v>397</v>
      </c>
      <c r="M52" s="60" t="s">
        <v>398</v>
      </c>
      <c r="N52" s="60" t="s">
        <v>404</v>
      </c>
      <c r="O52" s="60" t="s">
        <v>400</v>
      </c>
      <c r="P52" s="60" t="s">
        <v>401</v>
      </c>
      <c r="Q52" s="60" t="s">
        <v>402</v>
      </c>
      <c r="R52" s="60" t="s">
        <v>397</v>
      </c>
      <c r="S52" s="60" t="s">
        <v>398</v>
      </c>
      <c r="T52" s="60" t="s">
        <v>404</v>
      </c>
      <c r="U52" s="60" t="s">
        <v>400</v>
      </c>
      <c r="V52" s="60" t="s">
        <v>401</v>
      </c>
      <c r="W52" s="60" t="s">
        <v>402</v>
      </c>
      <c r="X52" s="60" t="s">
        <v>397</v>
      </c>
      <c r="Y52" s="60" t="s">
        <v>398</v>
      </c>
      <c r="Z52" s="60" t="s">
        <v>404</v>
      </c>
      <c r="AA52" s="144" t="s">
        <v>400</v>
      </c>
      <c r="AB52" s="60" t="s">
        <v>401</v>
      </c>
      <c r="AC52" s="60" t="s">
        <v>224</v>
      </c>
      <c r="AD52" s="60" t="s">
        <v>225</v>
      </c>
    </row>
    <row r="53" spans="1:30" ht="54.75" customHeight="1">
      <c r="A53" s="328" t="s">
        <v>226</v>
      </c>
      <c r="B53" s="52" t="s">
        <v>432</v>
      </c>
      <c r="C53" s="52" t="s">
        <v>565</v>
      </c>
      <c r="D53" s="52" t="s">
        <v>564</v>
      </c>
      <c r="E53" s="64">
        <v>10000</v>
      </c>
      <c r="F53" s="85">
        <v>10000</v>
      </c>
      <c r="G53" s="85"/>
      <c r="H53" s="85"/>
      <c r="I53" s="85"/>
      <c r="J53" s="85"/>
      <c r="K53" s="311">
        <v>230000</v>
      </c>
      <c r="L53" s="85">
        <v>100000</v>
      </c>
      <c r="M53" s="85"/>
      <c r="N53" s="85"/>
      <c r="O53" s="85">
        <v>50000</v>
      </c>
      <c r="P53" s="85"/>
      <c r="Q53" s="311">
        <v>180000</v>
      </c>
      <c r="R53" s="85">
        <v>100000</v>
      </c>
      <c r="S53" s="85"/>
      <c r="T53" s="85"/>
      <c r="U53" s="85"/>
      <c r="V53" s="85"/>
      <c r="W53" s="311">
        <v>180000</v>
      </c>
      <c r="X53" s="85">
        <v>100000</v>
      </c>
      <c r="Y53" s="85"/>
      <c r="Z53" s="85"/>
      <c r="AA53" s="123"/>
      <c r="AB53" s="123"/>
      <c r="AC53" s="329">
        <v>800000</v>
      </c>
      <c r="AD53" s="52" t="s">
        <v>230</v>
      </c>
    </row>
    <row r="54" spans="1:30" ht="35.25" customHeight="1">
      <c r="A54" s="328"/>
      <c r="B54" s="52" t="s">
        <v>405</v>
      </c>
      <c r="C54" s="52" t="s">
        <v>406</v>
      </c>
      <c r="D54" s="52" t="s">
        <v>407</v>
      </c>
      <c r="E54" s="64">
        <v>125000</v>
      </c>
      <c r="F54" s="85">
        <v>100000</v>
      </c>
      <c r="G54" s="85">
        <v>25000</v>
      </c>
      <c r="H54" s="85"/>
      <c r="I54" s="85"/>
      <c r="J54" s="85"/>
      <c r="K54" s="311"/>
      <c r="L54" s="85">
        <v>80000</v>
      </c>
      <c r="M54" s="85"/>
      <c r="N54" s="85"/>
      <c r="O54" s="85"/>
      <c r="P54" s="85"/>
      <c r="Q54" s="311"/>
      <c r="R54" s="85">
        <v>80000</v>
      </c>
      <c r="S54" s="85"/>
      <c r="T54" s="85"/>
      <c r="U54" s="85"/>
      <c r="V54" s="85"/>
      <c r="W54" s="311"/>
      <c r="X54" s="85">
        <v>80000</v>
      </c>
      <c r="Y54" s="85"/>
      <c r="Z54" s="85"/>
      <c r="AA54" s="124"/>
      <c r="AB54" s="124"/>
      <c r="AC54" s="330"/>
      <c r="AD54" s="52" t="s">
        <v>231</v>
      </c>
    </row>
    <row r="55" spans="1:30" ht="33.75" customHeight="1">
      <c r="A55" s="59" t="s">
        <v>227</v>
      </c>
      <c r="B55" s="52" t="s">
        <v>435</v>
      </c>
      <c r="C55" s="52" t="s">
        <v>630</v>
      </c>
      <c r="D55" s="52" t="s">
        <v>629</v>
      </c>
      <c r="E55" s="63">
        <v>50000</v>
      </c>
      <c r="F55" s="63">
        <v>50000</v>
      </c>
      <c r="G55" s="63"/>
      <c r="H55" s="63"/>
      <c r="I55" s="63"/>
      <c r="J55" s="63"/>
      <c r="K55" s="63">
        <v>50000</v>
      </c>
      <c r="L55" s="63">
        <v>50000</v>
      </c>
      <c r="M55" s="63"/>
      <c r="N55" s="63"/>
      <c r="O55" s="63"/>
      <c r="P55" s="63"/>
      <c r="Q55" s="63">
        <v>50000</v>
      </c>
      <c r="R55" s="63">
        <v>50000</v>
      </c>
      <c r="S55" s="63"/>
      <c r="T55" s="63"/>
      <c r="U55" s="63"/>
      <c r="V55" s="63"/>
      <c r="W55" s="63">
        <v>50000</v>
      </c>
      <c r="X55" s="63">
        <v>50000</v>
      </c>
      <c r="Y55" s="63"/>
      <c r="Z55" s="63"/>
      <c r="AA55" s="118"/>
      <c r="AB55" s="118"/>
      <c r="AC55" s="66">
        <v>300000</v>
      </c>
      <c r="AD55" s="52" t="s">
        <v>233</v>
      </c>
    </row>
    <row r="56" spans="1:30" ht="36.75" customHeight="1">
      <c r="A56" s="328" t="s">
        <v>228</v>
      </c>
      <c r="B56" s="52" t="s">
        <v>434</v>
      </c>
      <c r="C56" s="52" t="s">
        <v>569</v>
      </c>
      <c r="D56" s="52" t="s">
        <v>628</v>
      </c>
      <c r="E56" s="63">
        <v>10000</v>
      </c>
      <c r="F56" s="63">
        <v>10000</v>
      </c>
      <c r="G56" s="63"/>
      <c r="H56" s="63"/>
      <c r="I56" s="63"/>
      <c r="J56" s="63">
        <v>50000</v>
      </c>
      <c r="K56" s="67">
        <v>50000</v>
      </c>
      <c r="L56" s="67">
        <v>50000</v>
      </c>
      <c r="M56" s="67"/>
      <c r="N56" s="67"/>
      <c r="O56" s="67"/>
      <c r="P56" s="67"/>
      <c r="Q56" s="67">
        <v>50000</v>
      </c>
      <c r="R56" s="67">
        <v>50000</v>
      </c>
      <c r="S56" s="67"/>
      <c r="T56" s="67"/>
      <c r="U56" s="67"/>
      <c r="V56" s="67"/>
      <c r="W56" s="67">
        <v>50000</v>
      </c>
      <c r="X56" s="67">
        <v>50000</v>
      </c>
      <c r="Y56" s="67"/>
      <c r="Z56" s="67"/>
      <c r="AA56" s="121"/>
      <c r="AB56" s="121"/>
      <c r="AC56" s="63">
        <v>300000</v>
      </c>
      <c r="AD56" s="52" t="s">
        <v>232</v>
      </c>
    </row>
    <row r="57" spans="1:30" ht="44.25" customHeight="1">
      <c r="A57" s="328"/>
      <c r="B57" s="52" t="s">
        <v>436</v>
      </c>
      <c r="C57" s="52" t="s">
        <v>632</v>
      </c>
      <c r="D57" s="52" t="s">
        <v>631</v>
      </c>
      <c r="E57" s="63">
        <v>12000</v>
      </c>
      <c r="F57" s="63">
        <v>12000</v>
      </c>
      <c r="G57" s="63"/>
      <c r="H57" s="63"/>
      <c r="I57" s="63"/>
      <c r="J57" s="63"/>
      <c r="K57" s="63">
        <v>50000</v>
      </c>
      <c r="L57" s="63"/>
      <c r="M57" s="63"/>
      <c r="N57" s="63"/>
      <c r="O57" s="63">
        <v>50000</v>
      </c>
      <c r="P57" s="63"/>
      <c r="Q57" s="63">
        <v>200000</v>
      </c>
      <c r="R57" s="63"/>
      <c r="S57" s="63"/>
      <c r="T57" s="63"/>
      <c r="U57" s="63">
        <v>50000</v>
      </c>
      <c r="V57" s="63"/>
      <c r="W57" s="63">
        <v>10000</v>
      </c>
      <c r="X57" s="63"/>
      <c r="Y57" s="63"/>
      <c r="Z57" s="63"/>
      <c r="AA57" s="118">
        <v>50000</v>
      </c>
      <c r="AB57" s="118"/>
      <c r="AC57" s="93">
        <v>1200000</v>
      </c>
      <c r="AD57" s="52"/>
    </row>
    <row r="58" spans="1:30" ht="33.75">
      <c r="A58" s="328"/>
      <c r="B58" s="52" t="s">
        <v>437</v>
      </c>
      <c r="C58" s="52" t="s">
        <v>634</v>
      </c>
      <c r="D58" s="52" t="s">
        <v>299</v>
      </c>
      <c r="E58" s="63">
        <v>100000</v>
      </c>
      <c r="F58" s="63">
        <v>74102</v>
      </c>
      <c r="G58" s="63"/>
      <c r="H58" s="63"/>
      <c r="I58" s="63">
        <v>20000</v>
      </c>
      <c r="J58" s="63"/>
      <c r="K58" s="63">
        <v>50000</v>
      </c>
      <c r="L58" s="63">
        <v>50000</v>
      </c>
      <c r="M58" s="63"/>
      <c r="N58" s="63"/>
      <c r="O58" s="63"/>
      <c r="P58" s="63"/>
      <c r="Q58" s="63">
        <v>50000</v>
      </c>
      <c r="R58" s="63">
        <v>60000</v>
      </c>
      <c r="S58" s="63"/>
      <c r="T58" s="63"/>
      <c r="U58" s="63"/>
      <c r="V58" s="63"/>
      <c r="W58" s="63">
        <v>60000</v>
      </c>
      <c r="X58" s="63">
        <v>60000</v>
      </c>
      <c r="Y58" s="63"/>
      <c r="Z58" s="63"/>
      <c r="AA58" s="118"/>
      <c r="AB58" s="118"/>
      <c r="AC58" s="75"/>
      <c r="AD58" s="52"/>
    </row>
    <row r="59" spans="1:30" ht="45">
      <c r="A59" s="328"/>
      <c r="B59" s="52" t="s">
        <v>229</v>
      </c>
      <c r="C59" s="52" t="s">
        <v>635</v>
      </c>
      <c r="D59" s="52" t="s">
        <v>300</v>
      </c>
      <c r="E59" s="63">
        <v>120000</v>
      </c>
      <c r="F59" s="63">
        <v>120000</v>
      </c>
      <c r="G59" s="63"/>
      <c r="H59" s="63"/>
      <c r="I59" s="63"/>
      <c r="J59" s="63"/>
      <c r="K59" s="63">
        <v>50000</v>
      </c>
      <c r="L59" s="63">
        <v>50000</v>
      </c>
      <c r="M59" s="63"/>
      <c r="N59" s="63"/>
      <c r="O59" s="63"/>
      <c r="P59" s="63"/>
      <c r="Q59" s="63">
        <v>50000</v>
      </c>
      <c r="R59" s="63">
        <v>50000</v>
      </c>
      <c r="S59" s="63"/>
      <c r="T59" s="63"/>
      <c r="U59" s="63"/>
      <c r="V59" s="63"/>
      <c r="W59" s="63">
        <v>50000</v>
      </c>
      <c r="X59" s="63">
        <v>50000</v>
      </c>
      <c r="Y59" s="63"/>
      <c r="Z59" s="63"/>
      <c r="AA59" s="118"/>
      <c r="AB59" s="118"/>
      <c r="AC59" s="52"/>
      <c r="AD59" s="52"/>
    </row>
    <row r="60" spans="1:30" ht="12.75">
      <c r="A60" s="75"/>
      <c r="B60" s="75"/>
      <c r="C60" s="75"/>
      <c r="D60" s="94"/>
      <c r="E60" s="181">
        <f aca="true" t="shared" si="4" ref="E60:AB60">SUM(E53:E59)</f>
        <v>427000</v>
      </c>
      <c r="F60" s="64">
        <f t="shared" si="4"/>
        <v>376102</v>
      </c>
      <c r="G60" s="64">
        <f t="shared" si="4"/>
        <v>25000</v>
      </c>
      <c r="H60" s="64">
        <f t="shared" si="4"/>
        <v>0</v>
      </c>
      <c r="I60" s="64">
        <f t="shared" si="4"/>
        <v>20000</v>
      </c>
      <c r="J60" s="64">
        <f t="shared" si="4"/>
        <v>50000</v>
      </c>
      <c r="K60" s="64">
        <f t="shared" si="4"/>
        <v>480000</v>
      </c>
      <c r="L60" s="64">
        <f t="shared" si="4"/>
        <v>380000</v>
      </c>
      <c r="M60" s="64">
        <f t="shared" si="4"/>
        <v>0</v>
      </c>
      <c r="N60" s="64">
        <f t="shared" si="4"/>
        <v>0</v>
      </c>
      <c r="O60" s="64">
        <f t="shared" si="4"/>
        <v>100000</v>
      </c>
      <c r="P60" s="64">
        <f t="shared" si="4"/>
        <v>0</v>
      </c>
      <c r="Q60" s="64">
        <f t="shared" si="4"/>
        <v>580000</v>
      </c>
      <c r="R60" s="64">
        <f t="shared" si="4"/>
        <v>390000</v>
      </c>
      <c r="S60" s="64">
        <f t="shared" si="4"/>
        <v>0</v>
      </c>
      <c r="T60" s="64">
        <f t="shared" si="4"/>
        <v>0</v>
      </c>
      <c r="U60" s="64">
        <f t="shared" si="4"/>
        <v>50000</v>
      </c>
      <c r="V60" s="64">
        <f t="shared" si="4"/>
        <v>0</v>
      </c>
      <c r="W60" s="64">
        <f t="shared" si="4"/>
        <v>400000</v>
      </c>
      <c r="X60" s="64">
        <f t="shared" si="4"/>
        <v>390000</v>
      </c>
      <c r="Y60" s="64">
        <f t="shared" si="4"/>
        <v>0</v>
      </c>
      <c r="Z60" s="64">
        <f t="shared" si="4"/>
        <v>0</v>
      </c>
      <c r="AA60" s="145">
        <f t="shared" si="4"/>
        <v>50000</v>
      </c>
      <c r="AB60" s="64">
        <f t="shared" si="4"/>
        <v>0</v>
      </c>
      <c r="AC60" s="52"/>
      <c r="AD60" s="52"/>
    </row>
    <row r="61" spans="1:30" ht="12.75">
      <c r="A61" s="50"/>
      <c r="B61" s="50"/>
      <c r="C61" s="50"/>
      <c r="D61" s="50" t="s">
        <v>419</v>
      </c>
      <c r="E61" t="s">
        <v>411</v>
      </c>
      <c r="K61" t="s">
        <v>412</v>
      </c>
      <c r="Q61" t="s">
        <v>414</v>
      </c>
      <c r="W61" t="s">
        <v>415</v>
      </c>
      <c r="Z61" s="50"/>
      <c r="AA61" s="134"/>
      <c r="AB61" s="50"/>
      <c r="AC61" s="50"/>
      <c r="AD61" s="50"/>
    </row>
    <row r="62" spans="1:30" ht="12.75">
      <c r="A62" s="60" t="s">
        <v>166</v>
      </c>
      <c r="B62" s="60" t="s">
        <v>132</v>
      </c>
      <c r="C62" s="60" t="s">
        <v>136</v>
      </c>
      <c r="D62" s="60" t="s">
        <v>137</v>
      </c>
      <c r="E62" s="60" t="s">
        <v>402</v>
      </c>
      <c r="F62" s="60" t="s">
        <v>397</v>
      </c>
      <c r="G62" s="60" t="s">
        <v>398</v>
      </c>
      <c r="H62" s="60" t="s">
        <v>399</v>
      </c>
      <c r="I62" s="60" t="s">
        <v>400</v>
      </c>
      <c r="J62" s="60" t="s">
        <v>401</v>
      </c>
      <c r="K62" s="76" t="s">
        <v>402</v>
      </c>
      <c r="L62" s="76" t="s">
        <v>397</v>
      </c>
      <c r="M62" s="76" t="s">
        <v>398</v>
      </c>
      <c r="N62" s="76" t="s">
        <v>404</v>
      </c>
      <c r="O62" s="76" t="s">
        <v>400</v>
      </c>
      <c r="P62" s="156" t="s">
        <v>401</v>
      </c>
      <c r="Q62" s="76" t="s">
        <v>402</v>
      </c>
      <c r="R62" s="76" t="s">
        <v>397</v>
      </c>
      <c r="S62" s="76" t="s">
        <v>398</v>
      </c>
      <c r="T62" s="76" t="s">
        <v>404</v>
      </c>
      <c r="U62" s="76" t="s">
        <v>400</v>
      </c>
      <c r="V62" s="156" t="s">
        <v>401</v>
      </c>
      <c r="W62" s="76" t="s">
        <v>402</v>
      </c>
      <c r="X62" s="76" t="s">
        <v>397</v>
      </c>
      <c r="Y62" s="76" t="s">
        <v>398</v>
      </c>
      <c r="Z62" s="76" t="s">
        <v>404</v>
      </c>
      <c r="AA62" s="135" t="s">
        <v>400</v>
      </c>
      <c r="AB62" s="127" t="s">
        <v>401</v>
      </c>
      <c r="AC62" s="50"/>
      <c r="AD62" s="50"/>
    </row>
    <row r="63" spans="1:30" ht="45">
      <c r="A63" s="328" t="s">
        <v>234</v>
      </c>
      <c r="B63" s="52" t="s">
        <v>448</v>
      </c>
      <c r="C63" s="52" t="s">
        <v>637</v>
      </c>
      <c r="D63" s="52" t="s">
        <v>636</v>
      </c>
      <c r="E63" s="63">
        <v>12000</v>
      </c>
      <c r="F63" s="63">
        <v>12000</v>
      </c>
      <c r="G63" s="63"/>
      <c r="H63" s="63"/>
      <c r="I63" s="63"/>
      <c r="J63" s="63"/>
      <c r="K63" s="63">
        <v>15000</v>
      </c>
      <c r="L63" s="63">
        <v>15000</v>
      </c>
      <c r="M63" s="63"/>
      <c r="N63" s="63"/>
      <c r="O63" s="63"/>
      <c r="P63" s="63"/>
      <c r="Q63" s="63">
        <v>25000</v>
      </c>
      <c r="R63" s="63">
        <v>10000</v>
      </c>
      <c r="S63" s="63">
        <v>15000</v>
      </c>
      <c r="T63" s="63"/>
      <c r="U63" s="63"/>
      <c r="V63" s="63"/>
      <c r="W63" s="63">
        <v>25000</v>
      </c>
      <c r="X63" s="63">
        <v>10000</v>
      </c>
      <c r="Y63" s="63">
        <v>15000</v>
      </c>
      <c r="Z63" s="63"/>
      <c r="AA63" s="118"/>
      <c r="AB63" s="63"/>
      <c r="AC63" s="63">
        <v>122140</v>
      </c>
      <c r="AD63" s="52"/>
    </row>
    <row r="64" spans="1:30" ht="47.25" customHeight="1">
      <c r="A64" s="328"/>
      <c r="B64" s="52" t="s">
        <v>449</v>
      </c>
      <c r="C64" s="52" t="s">
        <v>639</v>
      </c>
      <c r="D64" s="52" t="s">
        <v>301</v>
      </c>
      <c r="E64" s="63">
        <v>17000</v>
      </c>
      <c r="F64" s="63">
        <v>7000</v>
      </c>
      <c r="G64" s="63">
        <v>10000</v>
      </c>
      <c r="H64" s="63"/>
      <c r="I64" s="63"/>
      <c r="J64" s="63"/>
      <c r="K64" s="63">
        <v>8000</v>
      </c>
      <c r="L64" s="63">
        <v>8000</v>
      </c>
      <c r="M64" s="63"/>
      <c r="N64" s="63"/>
      <c r="O64" s="63"/>
      <c r="P64" s="63"/>
      <c r="Q64" s="63">
        <v>8000</v>
      </c>
      <c r="R64" s="63">
        <v>8000</v>
      </c>
      <c r="S64" s="63"/>
      <c r="T64" s="63"/>
      <c r="U64" s="63"/>
      <c r="V64" s="63"/>
      <c r="W64" s="63">
        <v>8000</v>
      </c>
      <c r="X64" s="63">
        <v>8000</v>
      </c>
      <c r="Y64" s="63"/>
      <c r="Z64" s="63"/>
      <c r="AA64" s="118"/>
      <c r="AB64" s="63"/>
      <c r="AC64" s="95"/>
      <c r="AD64" s="52" t="s">
        <v>238</v>
      </c>
    </row>
    <row r="65" spans="1:30" ht="39" customHeight="1">
      <c r="A65" s="59" t="s">
        <v>235</v>
      </c>
      <c r="B65" s="52" t="s">
        <v>450</v>
      </c>
      <c r="C65" s="52" t="s">
        <v>641</v>
      </c>
      <c r="D65" s="52" t="s">
        <v>640</v>
      </c>
      <c r="E65" s="63">
        <f>+F65+G65</f>
        <v>11178</v>
      </c>
      <c r="F65" s="63">
        <v>4178</v>
      </c>
      <c r="G65" s="63">
        <v>7000</v>
      </c>
      <c r="H65" s="63"/>
      <c r="I65" s="63"/>
      <c r="J65" s="63"/>
      <c r="K65" s="63">
        <v>10000</v>
      </c>
      <c r="L65" s="63"/>
      <c r="M65" s="63">
        <v>10000</v>
      </c>
      <c r="N65" s="63"/>
      <c r="O65" s="63"/>
      <c r="P65" s="63"/>
      <c r="Q65" s="63">
        <v>10000</v>
      </c>
      <c r="R65" s="63"/>
      <c r="S65" s="63">
        <v>10000</v>
      </c>
      <c r="T65" s="63"/>
      <c r="U65" s="63"/>
      <c r="V65" s="63"/>
      <c r="W65" s="63">
        <v>6000</v>
      </c>
      <c r="X65" s="63"/>
      <c r="Y65" s="63">
        <v>6000</v>
      </c>
      <c r="Z65" s="63"/>
      <c r="AA65" s="118"/>
      <c r="AB65" s="63"/>
      <c r="AC65" s="95">
        <v>40000</v>
      </c>
      <c r="AD65" s="52" t="s">
        <v>239</v>
      </c>
    </row>
    <row r="66" spans="1:30" ht="48.75" customHeight="1">
      <c r="A66" s="317" t="s">
        <v>236</v>
      </c>
      <c r="B66" s="52" t="s">
        <v>451</v>
      </c>
      <c r="C66" s="52" t="s">
        <v>643</v>
      </c>
      <c r="D66" s="52" t="s">
        <v>302</v>
      </c>
      <c r="E66" s="63">
        <v>5000</v>
      </c>
      <c r="F66" s="63"/>
      <c r="G66" s="63">
        <v>5000</v>
      </c>
      <c r="H66" s="63"/>
      <c r="I66" s="63"/>
      <c r="J66" s="63"/>
      <c r="K66" s="63">
        <v>15000</v>
      </c>
      <c r="L66" s="63"/>
      <c r="M66" s="63">
        <v>15000</v>
      </c>
      <c r="N66" s="63"/>
      <c r="O66" s="63"/>
      <c r="P66" s="63"/>
      <c r="Q66" s="63">
        <v>24627</v>
      </c>
      <c r="R66" s="63"/>
      <c r="S66" s="63">
        <v>14627</v>
      </c>
      <c r="T66" s="63"/>
      <c r="U66" s="63"/>
      <c r="V66" s="63">
        <v>10000</v>
      </c>
      <c r="W66" s="63">
        <v>6000</v>
      </c>
      <c r="X66" s="63">
        <v>6000</v>
      </c>
      <c r="Y66" s="63"/>
      <c r="Z66" s="63"/>
      <c r="AA66" s="118"/>
      <c r="AB66" s="63">
        <v>10000</v>
      </c>
      <c r="AC66" s="95">
        <v>60000</v>
      </c>
      <c r="AD66" s="52" t="s">
        <v>241</v>
      </c>
    </row>
    <row r="67" spans="1:30" ht="33.75">
      <c r="A67" s="319"/>
      <c r="B67" s="52" t="s">
        <v>452</v>
      </c>
      <c r="C67" s="52" t="s">
        <v>303</v>
      </c>
      <c r="D67" s="52" t="s">
        <v>304</v>
      </c>
      <c r="E67" s="63">
        <v>20000</v>
      </c>
      <c r="F67" s="63"/>
      <c r="G67" s="63"/>
      <c r="H67" s="63"/>
      <c r="I67" s="63"/>
      <c r="J67" s="63">
        <v>20000</v>
      </c>
      <c r="K67" s="63">
        <v>20000</v>
      </c>
      <c r="L67" s="63"/>
      <c r="M67" s="63"/>
      <c r="N67" s="63"/>
      <c r="O67" s="63"/>
      <c r="P67" s="63">
        <v>20000</v>
      </c>
      <c r="Q67" s="63">
        <v>10000</v>
      </c>
      <c r="R67" s="63">
        <v>10000</v>
      </c>
      <c r="S67" s="63"/>
      <c r="T67" s="63"/>
      <c r="U67" s="63"/>
      <c r="V67" s="63"/>
      <c r="W67" s="63">
        <f>+Y67+X67</f>
        <v>13538</v>
      </c>
      <c r="X67" s="63">
        <v>7000</v>
      </c>
      <c r="Y67" s="63">
        <v>6538</v>
      </c>
      <c r="Z67" s="63"/>
      <c r="AA67" s="118"/>
      <c r="AB67" s="63"/>
      <c r="AC67" s="72"/>
      <c r="AD67" s="52"/>
    </row>
    <row r="68" spans="1:30" ht="39.75" customHeight="1">
      <c r="A68" s="59" t="s">
        <v>237</v>
      </c>
      <c r="B68" s="52" t="s">
        <v>453</v>
      </c>
      <c r="C68" s="52" t="s">
        <v>647</v>
      </c>
      <c r="D68" s="52" t="s">
        <v>646</v>
      </c>
      <c r="E68" s="63">
        <v>23000</v>
      </c>
      <c r="F68" s="63">
        <v>8000</v>
      </c>
      <c r="G68" s="63">
        <v>15000</v>
      </c>
      <c r="H68" s="63"/>
      <c r="I68" s="63"/>
      <c r="J68" s="63"/>
      <c r="K68" s="63">
        <f>+L68+M68</f>
        <v>18619</v>
      </c>
      <c r="L68" s="63">
        <v>10619</v>
      </c>
      <c r="M68" s="63">
        <v>8000</v>
      </c>
      <c r="N68" s="63"/>
      <c r="O68" s="63"/>
      <c r="P68" s="63"/>
      <c r="Q68" s="63">
        <f>+R68+S68</f>
        <v>20252</v>
      </c>
      <c r="R68" s="63">
        <v>8252</v>
      </c>
      <c r="S68" s="63">
        <v>12000</v>
      </c>
      <c r="T68" s="63"/>
      <c r="U68" s="63"/>
      <c r="V68" s="63"/>
      <c r="W68" s="63">
        <f>+X68+Y68</f>
        <v>28090</v>
      </c>
      <c r="X68" s="63">
        <v>8090</v>
      </c>
      <c r="Y68" s="63">
        <v>20000</v>
      </c>
      <c r="Z68" s="63"/>
      <c r="AA68" s="118"/>
      <c r="AB68" s="63"/>
      <c r="AC68" s="85">
        <v>64950</v>
      </c>
      <c r="AD68" s="52" t="s">
        <v>240</v>
      </c>
    </row>
    <row r="69" spans="1:30" ht="12.75">
      <c r="A69" s="75"/>
      <c r="B69" s="75"/>
      <c r="C69" s="75"/>
      <c r="D69" s="75"/>
      <c r="E69" s="182">
        <f aca="true" t="shared" si="5" ref="E69:J69">SUM(E63:E68)</f>
        <v>88178</v>
      </c>
      <c r="F69" s="67">
        <f t="shared" si="5"/>
        <v>31178</v>
      </c>
      <c r="G69" s="67">
        <f t="shared" si="5"/>
        <v>37000</v>
      </c>
      <c r="H69" s="67">
        <f t="shared" si="5"/>
        <v>0</v>
      </c>
      <c r="I69" s="67">
        <f t="shared" si="5"/>
        <v>0</v>
      </c>
      <c r="J69" s="67">
        <f t="shared" si="5"/>
        <v>20000</v>
      </c>
      <c r="K69" s="67">
        <f aca="true" t="shared" si="6" ref="K69:AB69">SUM(K63:K68)</f>
        <v>86619</v>
      </c>
      <c r="L69" s="67">
        <f t="shared" si="6"/>
        <v>33619</v>
      </c>
      <c r="M69" s="67">
        <f t="shared" si="6"/>
        <v>33000</v>
      </c>
      <c r="N69" s="67">
        <f t="shared" si="6"/>
        <v>0</v>
      </c>
      <c r="O69" s="67">
        <f t="shared" si="6"/>
        <v>0</v>
      </c>
      <c r="P69" s="67">
        <f t="shared" si="6"/>
        <v>20000</v>
      </c>
      <c r="Q69" s="67">
        <f t="shared" si="6"/>
        <v>97879</v>
      </c>
      <c r="R69" s="67">
        <f t="shared" si="6"/>
        <v>36252</v>
      </c>
      <c r="S69" s="67">
        <f t="shared" si="6"/>
        <v>51627</v>
      </c>
      <c r="T69" s="67">
        <f t="shared" si="6"/>
        <v>0</v>
      </c>
      <c r="U69" s="67">
        <f t="shared" si="6"/>
        <v>0</v>
      </c>
      <c r="V69" s="67">
        <f t="shared" si="6"/>
        <v>10000</v>
      </c>
      <c r="W69" s="67">
        <f t="shared" si="6"/>
        <v>86628</v>
      </c>
      <c r="X69" s="67">
        <f t="shared" si="6"/>
        <v>39090</v>
      </c>
      <c r="Y69" s="67">
        <f t="shared" si="6"/>
        <v>47538</v>
      </c>
      <c r="Z69" s="67">
        <f t="shared" si="6"/>
        <v>0</v>
      </c>
      <c r="AA69" s="140">
        <f t="shared" si="6"/>
        <v>0</v>
      </c>
      <c r="AB69" s="67">
        <f t="shared" si="6"/>
        <v>10000</v>
      </c>
      <c r="AC69" s="75"/>
      <c r="AD69" s="75"/>
    </row>
    <row r="70" spans="1:30" ht="12.75">
      <c r="A70" s="75"/>
      <c r="B70" s="75"/>
      <c r="C70" s="75"/>
      <c r="D70" s="75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140"/>
      <c r="AB70" s="67"/>
      <c r="AC70" s="75"/>
      <c r="AD70" s="75"/>
    </row>
    <row r="71" spans="1:30" ht="12.75">
      <c r="A71" s="50"/>
      <c r="B71" s="50"/>
      <c r="C71" s="50"/>
      <c r="D71" s="50" t="s">
        <v>420</v>
      </c>
      <c r="E71" t="s">
        <v>411</v>
      </c>
      <c r="K71" t="s">
        <v>412</v>
      </c>
      <c r="Q71" t="s">
        <v>414</v>
      </c>
      <c r="W71" t="s">
        <v>415</v>
      </c>
      <c r="Z71" s="50"/>
      <c r="AA71" s="134"/>
      <c r="AB71" s="50"/>
      <c r="AC71" s="50"/>
      <c r="AD71" s="50"/>
    </row>
    <row r="72" spans="1:30" ht="20.25" customHeight="1">
      <c r="A72" s="60" t="s">
        <v>166</v>
      </c>
      <c r="B72" s="60" t="s">
        <v>132</v>
      </c>
      <c r="C72" s="60" t="s">
        <v>136</v>
      </c>
      <c r="D72" s="61" t="s">
        <v>137</v>
      </c>
      <c r="E72" s="61" t="s">
        <v>402</v>
      </c>
      <c r="F72" s="61" t="s">
        <v>397</v>
      </c>
      <c r="G72" s="61" t="s">
        <v>398</v>
      </c>
      <c r="H72" s="61" t="s">
        <v>404</v>
      </c>
      <c r="I72" s="61" t="s">
        <v>400</v>
      </c>
      <c r="J72" s="61" t="s">
        <v>401</v>
      </c>
      <c r="K72" s="61" t="s">
        <v>402</v>
      </c>
      <c r="L72" s="61" t="s">
        <v>397</v>
      </c>
      <c r="M72" s="61" t="s">
        <v>398</v>
      </c>
      <c r="N72" s="61" t="s">
        <v>404</v>
      </c>
      <c r="O72" s="61" t="s">
        <v>400</v>
      </c>
      <c r="P72" s="61" t="s">
        <v>401</v>
      </c>
      <c r="Q72" s="61" t="s">
        <v>402</v>
      </c>
      <c r="R72" s="61" t="s">
        <v>397</v>
      </c>
      <c r="S72" s="61" t="s">
        <v>398</v>
      </c>
      <c r="T72" s="61" t="s">
        <v>404</v>
      </c>
      <c r="U72" s="61" t="s">
        <v>400</v>
      </c>
      <c r="V72" s="61" t="s">
        <v>401</v>
      </c>
      <c r="W72" s="61" t="s">
        <v>402</v>
      </c>
      <c r="X72" s="61" t="s">
        <v>397</v>
      </c>
      <c r="Y72" s="61" t="s">
        <v>398</v>
      </c>
      <c r="Z72" s="61" t="s">
        <v>404</v>
      </c>
      <c r="AA72" s="146" t="s">
        <v>400</v>
      </c>
      <c r="AB72" s="61" t="s">
        <v>401</v>
      </c>
      <c r="AC72" s="60" t="s">
        <v>477</v>
      </c>
      <c r="AD72" s="60" t="s">
        <v>225</v>
      </c>
    </row>
    <row r="73" spans="1:30" ht="33.75" customHeight="1">
      <c r="A73" s="317" t="s">
        <v>242</v>
      </c>
      <c r="B73" s="52" t="s">
        <v>27</v>
      </c>
      <c r="C73" s="52" t="s">
        <v>675</v>
      </c>
      <c r="D73" s="52" t="s">
        <v>307</v>
      </c>
      <c r="E73" s="64">
        <f>+F73+G73</f>
        <v>152000</v>
      </c>
      <c r="F73" s="85">
        <v>45000</v>
      </c>
      <c r="G73" s="85">
        <v>107000</v>
      </c>
      <c r="H73" s="85"/>
      <c r="I73" s="85"/>
      <c r="J73" s="85"/>
      <c r="K73" s="311">
        <f>91658+220000</f>
        <v>311658</v>
      </c>
      <c r="L73" s="85">
        <v>30000</v>
      </c>
      <c r="M73" s="85">
        <v>70000</v>
      </c>
      <c r="N73" s="85"/>
      <c r="O73" s="85"/>
      <c r="P73" s="85"/>
      <c r="Q73" s="311">
        <f>+R73+S73+R74+S74+R75+S75+S76</f>
        <v>261658</v>
      </c>
      <c r="R73" s="85">
        <v>30000</v>
      </c>
      <c r="S73" s="85">
        <v>50000</v>
      </c>
      <c r="T73" s="85"/>
      <c r="U73" s="85"/>
      <c r="V73" s="85"/>
      <c r="W73" s="311">
        <f>+X73+Y73+X74+Y74+X75+Y75+Y76</f>
        <v>271658</v>
      </c>
      <c r="X73" s="85">
        <v>30000</v>
      </c>
      <c r="Y73" s="85">
        <v>50000</v>
      </c>
      <c r="Z73" s="85"/>
      <c r="AA73" s="123"/>
      <c r="AB73" s="86"/>
      <c r="AC73" s="320">
        <v>1000000</v>
      </c>
      <c r="AD73" s="52" t="s">
        <v>246</v>
      </c>
    </row>
    <row r="74" spans="1:30" ht="47.25" customHeight="1">
      <c r="A74" s="318"/>
      <c r="B74" s="52" t="s">
        <v>28</v>
      </c>
      <c r="C74" s="52" t="s">
        <v>677</v>
      </c>
      <c r="D74" s="52" t="s">
        <v>306</v>
      </c>
      <c r="E74" s="64">
        <f>+F74+G74</f>
        <v>110002</v>
      </c>
      <c r="F74" s="85">
        <v>30002</v>
      </c>
      <c r="G74" s="85">
        <v>80000</v>
      </c>
      <c r="H74" s="85"/>
      <c r="I74" s="85"/>
      <c r="J74" s="85"/>
      <c r="K74" s="311"/>
      <c r="L74" s="85">
        <v>50000</v>
      </c>
      <c r="M74" s="85">
        <v>50000</v>
      </c>
      <c r="N74" s="85"/>
      <c r="O74" s="85"/>
      <c r="P74" s="85"/>
      <c r="Q74" s="311"/>
      <c r="R74" s="85">
        <v>50000</v>
      </c>
      <c r="S74" s="85">
        <v>50000</v>
      </c>
      <c r="T74" s="85"/>
      <c r="U74" s="85"/>
      <c r="V74" s="85"/>
      <c r="W74" s="311"/>
      <c r="X74" s="85">
        <v>50000</v>
      </c>
      <c r="Y74" s="85">
        <v>50000</v>
      </c>
      <c r="Z74" s="85"/>
      <c r="AA74" s="147"/>
      <c r="AB74" s="96"/>
      <c r="AC74" s="321"/>
      <c r="AD74" s="52" t="s">
        <v>475</v>
      </c>
    </row>
    <row r="75" spans="1:30" ht="45">
      <c r="A75" s="318"/>
      <c r="B75" s="52" t="s">
        <v>29</v>
      </c>
      <c r="C75" s="52" t="s">
        <v>679</v>
      </c>
      <c r="D75" s="52" t="s">
        <v>308</v>
      </c>
      <c r="E75" s="64">
        <f>+F75+G75</f>
        <v>60000</v>
      </c>
      <c r="F75" s="85">
        <v>10000</v>
      </c>
      <c r="G75" s="85">
        <v>50000</v>
      </c>
      <c r="H75" s="85"/>
      <c r="I75" s="85"/>
      <c r="J75" s="85"/>
      <c r="K75" s="311"/>
      <c r="L75" s="85">
        <v>11658</v>
      </c>
      <c r="M75" s="85">
        <v>50000</v>
      </c>
      <c r="N75" s="85"/>
      <c r="O75" s="85"/>
      <c r="P75" s="85"/>
      <c r="Q75" s="311"/>
      <c r="R75" s="85">
        <v>11658</v>
      </c>
      <c r="S75" s="85">
        <v>40000</v>
      </c>
      <c r="T75" s="85"/>
      <c r="U75" s="85"/>
      <c r="V75" s="85"/>
      <c r="W75" s="311"/>
      <c r="X75" s="85">
        <v>11658</v>
      </c>
      <c r="Y75" s="85">
        <v>50000</v>
      </c>
      <c r="Z75" s="85"/>
      <c r="AA75" s="147"/>
      <c r="AB75" s="96"/>
      <c r="AC75" s="321"/>
      <c r="AD75" s="75"/>
    </row>
    <row r="76" spans="1:30" ht="45">
      <c r="A76" s="319"/>
      <c r="B76" s="52" t="s">
        <v>244</v>
      </c>
      <c r="C76" s="52" t="s">
        <v>681</v>
      </c>
      <c r="D76" s="52" t="s">
        <v>680</v>
      </c>
      <c r="E76" s="64"/>
      <c r="F76" s="85"/>
      <c r="G76" s="85"/>
      <c r="H76" s="85"/>
      <c r="I76" s="85"/>
      <c r="J76" s="85">
        <v>10000</v>
      </c>
      <c r="K76" s="311"/>
      <c r="L76" s="85"/>
      <c r="M76" s="85">
        <v>50000</v>
      </c>
      <c r="N76" s="85"/>
      <c r="O76" s="85"/>
      <c r="P76" s="85"/>
      <c r="Q76" s="311"/>
      <c r="R76" s="85"/>
      <c r="S76" s="85">
        <v>30000</v>
      </c>
      <c r="T76" s="85"/>
      <c r="U76" s="85"/>
      <c r="V76" s="85"/>
      <c r="W76" s="311"/>
      <c r="X76" s="85"/>
      <c r="Y76" s="85">
        <v>30000</v>
      </c>
      <c r="Z76" s="85"/>
      <c r="AA76" s="124"/>
      <c r="AB76" s="87"/>
      <c r="AC76" s="322"/>
      <c r="AD76" s="73"/>
    </row>
    <row r="77" spans="1:30" ht="38.25" customHeight="1">
      <c r="A77" s="317" t="s">
        <v>243</v>
      </c>
      <c r="B77" s="52" t="s">
        <v>33</v>
      </c>
      <c r="C77" s="52" t="s">
        <v>254</v>
      </c>
      <c r="D77" s="52" t="s">
        <v>309</v>
      </c>
      <c r="E77" s="63">
        <f>+F77+G77</f>
        <v>60000</v>
      </c>
      <c r="F77" s="63">
        <v>35000</v>
      </c>
      <c r="G77" s="63">
        <v>25000</v>
      </c>
      <c r="H77" s="63"/>
      <c r="I77" s="63"/>
      <c r="J77" s="63"/>
      <c r="K77" s="63">
        <f>+L77+M77</f>
        <v>153914</v>
      </c>
      <c r="L77" s="63">
        <v>37740</v>
      </c>
      <c r="M77" s="63">
        <v>116174</v>
      </c>
      <c r="N77" s="63"/>
      <c r="O77" s="63"/>
      <c r="P77" s="63"/>
      <c r="Q77" s="63">
        <f>+R77+S77</f>
        <v>74513</v>
      </c>
      <c r="R77" s="63">
        <v>40695</v>
      </c>
      <c r="S77" s="63">
        <f>16377+17441</f>
        <v>33818</v>
      </c>
      <c r="T77" s="63"/>
      <c r="U77" s="63"/>
      <c r="V77" s="63"/>
      <c r="W77" s="63">
        <f>+X77+Y77</f>
        <v>68342</v>
      </c>
      <c r="X77" s="63">
        <v>43882</v>
      </c>
      <c r="Y77" s="63">
        <f>18807+5653</f>
        <v>24460</v>
      </c>
      <c r="Z77" s="63"/>
      <c r="AA77" s="118"/>
      <c r="AB77" s="63"/>
      <c r="AC77" s="85">
        <v>300000</v>
      </c>
      <c r="AD77" s="52" t="s">
        <v>247</v>
      </c>
    </row>
    <row r="78" spans="1:30" ht="45.75" customHeight="1">
      <c r="A78" s="319"/>
      <c r="B78" s="52" t="s">
        <v>31</v>
      </c>
      <c r="C78" s="52" t="s">
        <v>310</v>
      </c>
      <c r="D78" s="52" t="s">
        <v>311</v>
      </c>
      <c r="E78" s="63"/>
      <c r="F78" s="63"/>
      <c r="G78" s="63"/>
      <c r="H78" s="63"/>
      <c r="I78" s="63"/>
      <c r="J78" s="63">
        <v>10000</v>
      </c>
      <c r="K78" s="50"/>
      <c r="L78" s="50"/>
      <c r="M78" s="50"/>
      <c r="N78" s="63"/>
      <c r="O78" s="63"/>
      <c r="P78" s="63"/>
      <c r="Q78" s="50"/>
      <c r="R78" s="50"/>
      <c r="S78" s="50"/>
      <c r="T78" s="63"/>
      <c r="U78" s="63"/>
      <c r="V78" s="63"/>
      <c r="W78" s="50"/>
      <c r="X78" s="50"/>
      <c r="Y78" s="50"/>
      <c r="Z78" s="63"/>
      <c r="AA78" s="118"/>
      <c r="AB78" s="63"/>
      <c r="AC78" s="95">
        <v>50000</v>
      </c>
      <c r="AD78" s="52" t="s">
        <v>249</v>
      </c>
    </row>
    <row r="79" spans="1:30" ht="45">
      <c r="A79" s="317" t="s">
        <v>315</v>
      </c>
      <c r="B79" s="52" t="s">
        <v>32</v>
      </c>
      <c r="C79" s="52" t="s">
        <v>312</v>
      </c>
      <c r="D79" s="52" t="s">
        <v>313</v>
      </c>
      <c r="E79" s="64"/>
      <c r="F79" s="85"/>
      <c r="G79" s="85"/>
      <c r="H79" s="85"/>
      <c r="I79" s="85"/>
      <c r="J79" s="85"/>
      <c r="K79" s="311">
        <v>75000</v>
      </c>
      <c r="L79" s="85"/>
      <c r="M79" s="85">
        <v>45000</v>
      </c>
      <c r="N79" s="85"/>
      <c r="O79" s="85"/>
      <c r="P79" s="85"/>
      <c r="Q79" s="311">
        <v>30000</v>
      </c>
      <c r="R79" s="85"/>
      <c r="S79" s="85"/>
      <c r="T79" s="85"/>
      <c r="U79" s="85"/>
      <c r="V79" s="85"/>
      <c r="W79" s="311">
        <v>60000</v>
      </c>
      <c r="X79" s="85"/>
      <c r="Y79" s="85">
        <v>20000</v>
      </c>
      <c r="Z79" s="85"/>
      <c r="AA79" s="123"/>
      <c r="AB79" s="86"/>
      <c r="AC79" s="320">
        <v>100000</v>
      </c>
      <c r="AD79" s="73"/>
    </row>
    <row r="80" spans="1:30" ht="42" customHeight="1">
      <c r="A80" s="318"/>
      <c r="B80" s="52" t="s">
        <v>245</v>
      </c>
      <c r="C80" s="52" t="s">
        <v>3</v>
      </c>
      <c r="D80" s="52" t="s">
        <v>2</v>
      </c>
      <c r="E80" s="64">
        <v>20000</v>
      </c>
      <c r="F80" s="85"/>
      <c r="G80" s="85">
        <v>20000</v>
      </c>
      <c r="H80" s="85"/>
      <c r="I80" s="85"/>
      <c r="J80" s="85"/>
      <c r="K80" s="311"/>
      <c r="L80" s="85">
        <v>20000</v>
      </c>
      <c r="M80" s="85"/>
      <c r="N80" s="85"/>
      <c r="O80" s="85"/>
      <c r="P80" s="85"/>
      <c r="Q80" s="311"/>
      <c r="R80" s="85">
        <v>20000</v>
      </c>
      <c r="S80" s="85"/>
      <c r="T80" s="85"/>
      <c r="U80" s="85"/>
      <c r="V80" s="85"/>
      <c r="W80" s="311"/>
      <c r="X80" s="85">
        <v>20000</v>
      </c>
      <c r="Y80" s="85">
        <v>25000</v>
      </c>
      <c r="Z80" s="85"/>
      <c r="AA80" s="147"/>
      <c r="AB80" s="96"/>
      <c r="AC80" s="321"/>
      <c r="AD80" s="52" t="s">
        <v>248</v>
      </c>
    </row>
    <row r="81" spans="1:30" ht="26.25" customHeight="1">
      <c r="A81" s="319"/>
      <c r="B81" s="52" t="s">
        <v>34</v>
      </c>
      <c r="C81" s="52" t="s">
        <v>305</v>
      </c>
      <c r="D81" s="59" t="s">
        <v>314</v>
      </c>
      <c r="E81" s="64">
        <v>20000</v>
      </c>
      <c r="F81" s="85">
        <v>20000</v>
      </c>
      <c r="G81" s="85"/>
      <c r="H81" s="85"/>
      <c r="I81" s="85"/>
      <c r="J81" s="85"/>
      <c r="K81" s="311"/>
      <c r="L81" s="85">
        <v>10000</v>
      </c>
      <c r="M81" s="85"/>
      <c r="N81" s="85"/>
      <c r="O81" s="85"/>
      <c r="P81" s="85"/>
      <c r="Q81" s="311"/>
      <c r="R81" s="85">
        <v>10000</v>
      </c>
      <c r="S81" s="85"/>
      <c r="T81" s="85"/>
      <c r="U81" s="85"/>
      <c r="V81" s="85"/>
      <c r="W81" s="311"/>
      <c r="X81" s="85">
        <v>30000</v>
      </c>
      <c r="Y81" s="85">
        <v>20000</v>
      </c>
      <c r="Z81" s="85"/>
      <c r="AA81" s="124"/>
      <c r="AB81" s="87"/>
      <c r="AC81" s="322"/>
      <c r="AD81" s="52" t="s">
        <v>298</v>
      </c>
    </row>
    <row r="82" spans="1:30" ht="12.75">
      <c r="A82" s="50"/>
      <c r="B82" s="50"/>
      <c r="C82" s="50"/>
      <c r="D82" s="50"/>
      <c r="E82" s="178">
        <f aca="true" t="shared" si="7" ref="E82:AB82">SUM(E73:E81)</f>
        <v>422002</v>
      </c>
      <c r="F82" s="120">
        <f t="shared" si="7"/>
        <v>140002</v>
      </c>
      <c r="G82" s="120">
        <f t="shared" si="7"/>
        <v>282000</v>
      </c>
      <c r="H82" s="120">
        <f t="shared" si="7"/>
        <v>0</v>
      </c>
      <c r="I82" s="120">
        <f t="shared" si="7"/>
        <v>0</v>
      </c>
      <c r="J82" s="120">
        <f t="shared" si="7"/>
        <v>20000</v>
      </c>
      <c r="K82" s="120">
        <f t="shared" si="7"/>
        <v>540572</v>
      </c>
      <c r="L82" s="120">
        <f t="shared" si="7"/>
        <v>159398</v>
      </c>
      <c r="M82" s="120">
        <f t="shared" si="7"/>
        <v>381174</v>
      </c>
      <c r="N82" s="120">
        <f t="shared" si="7"/>
        <v>0</v>
      </c>
      <c r="O82" s="120">
        <f t="shared" si="7"/>
        <v>0</v>
      </c>
      <c r="P82" s="120">
        <f t="shared" si="7"/>
        <v>0</v>
      </c>
      <c r="Q82" s="120">
        <f t="shared" si="7"/>
        <v>366171</v>
      </c>
      <c r="R82" s="120">
        <f t="shared" si="7"/>
        <v>162353</v>
      </c>
      <c r="S82" s="120">
        <f t="shared" si="7"/>
        <v>203818</v>
      </c>
      <c r="T82" s="120">
        <f t="shared" si="7"/>
        <v>0</v>
      </c>
      <c r="U82" s="120">
        <f t="shared" si="7"/>
        <v>0</v>
      </c>
      <c r="V82" s="120">
        <f t="shared" si="7"/>
        <v>0</v>
      </c>
      <c r="W82" s="120">
        <f t="shared" si="7"/>
        <v>400000</v>
      </c>
      <c r="X82" s="120">
        <f t="shared" si="7"/>
        <v>185540</v>
      </c>
      <c r="Y82" s="120">
        <f t="shared" si="7"/>
        <v>269460</v>
      </c>
      <c r="Z82" s="120">
        <f t="shared" si="7"/>
        <v>0</v>
      </c>
      <c r="AA82" s="148">
        <f t="shared" si="7"/>
        <v>0</v>
      </c>
      <c r="AB82" s="120">
        <f t="shared" si="7"/>
        <v>0</v>
      </c>
      <c r="AC82" s="50"/>
      <c r="AD82" s="50"/>
    </row>
    <row r="83" spans="1:30" ht="12.75">
      <c r="A83" s="50"/>
      <c r="B83" s="50"/>
      <c r="C83" s="50"/>
      <c r="D83" s="5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48"/>
      <c r="AB83" s="159"/>
      <c r="AC83" s="50"/>
      <c r="AD83" s="175"/>
    </row>
    <row r="84" spans="1:30" ht="12.75">
      <c r="A84" s="50"/>
      <c r="B84" s="50"/>
      <c r="C84" s="50"/>
      <c r="D84" s="50"/>
      <c r="E84" t="s">
        <v>225</v>
      </c>
      <c r="K84" t="s">
        <v>225</v>
      </c>
      <c r="Q84" t="s">
        <v>413</v>
      </c>
      <c r="W84" t="s">
        <v>416</v>
      </c>
      <c r="Z84" s="67"/>
      <c r="AA84" s="140"/>
      <c r="AB84" s="67"/>
      <c r="AC84" s="171"/>
      <c r="AD84" s="176"/>
    </row>
    <row r="85" spans="1:30" ht="12.75">
      <c r="A85" s="50"/>
      <c r="B85" s="50"/>
      <c r="C85" s="50"/>
      <c r="D85" s="50" t="s">
        <v>421</v>
      </c>
      <c r="E85" t="s">
        <v>411</v>
      </c>
      <c r="K85" t="s">
        <v>412</v>
      </c>
      <c r="Q85" t="s">
        <v>414</v>
      </c>
      <c r="W85" t="s">
        <v>415</v>
      </c>
      <c r="Z85" s="50"/>
      <c r="AA85" s="134"/>
      <c r="AB85" s="50"/>
      <c r="AC85" s="162"/>
      <c r="AD85" s="167"/>
    </row>
    <row r="86" spans="1:30" ht="15" thickBot="1">
      <c r="A86" s="60" t="s">
        <v>166</v>
      </c>
      <c r="B86" s="60" t="s">
        <v>132</v>
      </c>
      <c r="C86" s="60" t="s">
        <v>136</v>
      </c>
      <c r="D86" s="61" t="s">
        <v>137</v>
      </c>
      <c r="E86" s="61" t="s">
        <v>402</v>
      </c>
      <c r="F86" s="61" t="s">
        <v>397</v>
      </c>
      <c r="G86" s="61" t="s">
        <v>398</v>
      </c>
      <c r="H86" s="61" t="s">
        <v>408</v>
      </c>
      <c r="I86" s="61" t="s">
        <v>400</v>
      </c>
      <c r="J86" s="61" t="s">
        <v>401</v>
      </c>
      <c r="K86" s="76" t="s">
        <v>402</v>
      </c>
      <c r="L86" s="76" t="s">
        <v>397</v>
      </c>
      <c r="M86" s="76" t="s">
        <v>398</v>
      </c>
      <c r="N86" s="76" t="s">
        <v>404</v>
      </c>
      <c r="O86" s="76" t="s">
        <v>400</v>
      </c>
      <c r="P86" s="156" t="s">
        <v>401</v>
      </c>
      <c r="Q86" s="76" t="s">
        <v>402</v>
      </c>
      <c r="R86" s="76" t="s">
        <v>397</v>
      </c>
      <c r="S86" s="76" t="s">
        <v>398</v>
      </c>
      <c r="T86" s="76" t="s">
        <v>404</v>
      </c>
      <c r="U86" s="76" t="s">
        <v>400</v>
      </c>
      <c r="V86" s="156" t="s">
        <v>401</v>
      </c>
      <c r="W86" s="76" t="s">
        <v>402</v>
      </c>
      <c r="X86" s="76" t="s">
        <v>397</v>
      </c>
      <c r="Y86" s="76" t="s">
        <v>398</v>
      </c>
      <c r="Z86" s="76" t="s">
        <v>404</v>
      </c>
      <c r="AA86" s="135" t="s">
        <v>400</v>
      </c>
      <c r="AB86" s="127" t="s">
        <v>401</v>
      </c>
      <c r="AC86" s="162"/>
      <c r="AD86" s="167"/>
    </row>
    <row r="87" spans="1:31" ht="33.75">
      <c r="A87" s="317" t="s">
        <v>342</v>
      </c>
      <c r="B87" s="52" t="s">
        <v>316</v>
      </c>
      <c r="C87" s="52" t="s">
        <v>323</v>
      </c>
      <c r="D87" s="52" t="s">
        <v>328</v>
      </c>
      <c r="E87" s="63">
        <v>2284</v>
      </c>
      <c r="F87" s="63"/>
      <c r="G87" s="63">
        <v>2284</v>
      </c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118"/>
      <c r="AB87" s="63"/>
      <c r="AC87" s="172">
        <v>200000</v>
      </c>
      <c r="AD87" s="167"/>
      <c r="AE87" s="323"/>
    </row>
    <row r="88" spans="1:31" ht="33.75">
      <c r="A88" s="318"/>
      <c r="B88" s="52" t="s">
        <v>317</v>
      </c>
      <c r="C88" s="52" t="s">
        <v>324</v>
      </c>
      <c r="D88" s="52" t="s">
        <v>345</v>
      </c>
      <c r="E88" s="64"/>
      <c r="F88" s="85"/>
      <c r="G88" s="85"/>
      <c r="H88" s="85"/>
      <c r="I88" s="85"/>
      <c r="J88" s="85"/>
      <c r="K88" s="311">
        <f>+P88+L89+L90+P90+M91</f>
        <v>111584</v>
      </c>
      <c r="L88" s="85"/>
      <c r="M88" s="85"/>
      <c r="N88" s="85"/>
      <c r="O88" s="85"/>
      <c r="P88" s="85">
        <v>10000</v>
      </c>
      <c r="Q88" s="311">
        <f>+V88+R89+R90+V90+S91+R91</f>
        <v>91584</v>
      </c>
      <c r="R88" s="85"/>
      <c r="S88" s="85"/>
      <c r="T88" s="85"/>
      <c r="U88" s="85"/>
      <c r="V88" s="85">
        <v>10000</v>
      </c>
      <c r="W88" s="311">
        <f>+AB88+X89+X90+AB90+Y91</f>
        <v>111584</v>
      </c>
      <c r="X88" s="85"/>
      <c r="Y88" s="85"/>
      <c r="Z88" s="85"/>
      <c r="AA88" s="123"/>
      <c r="AB88" s="86">
        <v>10000</v>
      </c>
      <c r="AC88" s="308">
        <v>150000</v>
      </c>
      <c r="AD88" s="167"/>
      <c r="AE88" s="324"/>
    </row>
    <row r="89" spans="1:31" ht="33.75">
      <c r="A89" s="318"/>
      <c r="B89" s="52" t="s">
        <v>321</v>
      </c>
      <c r="C89" s="52" t="s">
        <v>325</v>
      </c>
      <c r="D89" s="52" t="s">
        <v>346</v>
      </c>
      <c r="E89" s="64">
        <v>15000</v>
      </c>
      <c r="F89" s="85">
        <v>15000</v>
      </c>
      <c r="G89" s="85"/>
      <c r="H89" s="85"/>
      <c r="I89" s="85"/>
      <c r="J89" s="85"/>
      <c r="K89" s="311"/>
      <c r="L89" s="85">
        <v>20801</v>
      </c>
      <c r="M89" s="85"/>
      <c r="N89" s="85"/>
      <c r="O89" s="85"/>
      <c r="P89" s="85"/>
      <c r="Q89" s="311"/>
      <c r="R89" s="85">
        <v>20801</v>
      </c>
      <c r="S89" s="85"/>
      <c r="T89" s="85"/>
      <c r="U89" s="85"/>
      <c r="V89" s="85"/>
      <c r="W89" s="311"/>
      <c r="X89" s="85">
        <v>20801</v>
      </c>
      <c r="Y89" s="85">
        <v>20000</v>
      </c>
      <c r="Z89" s="85"/>
      <c r="AA89" s="147"/>
      <c r="AB89" s="96"/>
      <c r="AC89" s="309"/>
      <c r="AD89" s="167"/>
      <c r="AE89" s="324"/>
    </row>
    <row r="90" spans="1:31" ht="33.75">
      <c r="A90" s="318"/>
      <c r="B90" s="52" t="s">
        <v>322</v>
      </c>
      <c r="C90" s="52" t="s">
        <v>348</v>
      </c>
      <c r="D90" s="52" t="s">
        <v>347</v>
      </c>
      <c r="E90" s="64">
        <v>30000</v>
      </c>
      <c r="F90" s="85">
        <v>20000</v>
      </c>
      <c r="G90" s="85">
        <v>10000</v>
      </c>
      <c r="H90" s="85"/>
      <c r="I90" s="85"/>
      <c r="J90" s="85"/>
      <c r="K90" s="311"/>
      <c r="L90" s="85">
        <v>20783</v>
      </c>
      <c r="M90" s="85"/>
      <c r="N90" s="85"/>
      <c r="O90" s="85"/>
      <c r="P90" s="85">
        <v>50000</v>
      </c>
      <c r="Q90" s="311"/>
      <c r="R90" s="85">
        <v>20783</v>
      </c>
      <c r="S90" s="85"/>
      <c r="T90" s="85"/>
      <c r="U90" s="85"/>
      <c r="V90" s="85">
        <v>30000</v>
      </c>
      <c r="W90" s="311"/>
      <c r="X90" s="85">
        <v>20783</v>
      </c>
      <c r="Y90" s="85"/>
      <c r="Z90" s="85"/>
      <c r="AA90" s="147"/>
      <c r="AB90" s="96">
        <v>30000</v>
      </c>
      <c r="AC90" s="309"/>
      <c r="AD90" s="167"/>
      <c r="AE90" s="324"/>
    </row>
    <row r="91" spans="1:31" ht="45">
      <c r="A91" s="319"/>
      <c r="B91" s="52" t="s">
        <v>318</v>
      </c>
      <c r="C91" s="52" t="s">
        <v>326</v>
      </c>
      <c r="D91" s="58" t="s">
        <v>349</v>
      </c>
      <c r="E91" s="64">
        <v>10000</v>
      </c>
      <c r="F91" s="85">
        <v>10000</v>
      </c>
      <c r="G91" s="85"/>
      <c r="H91" s="85"/>
      <c r="I91" s="85"/>
      <c r="J91" s="85"/>
      <c r="K91" s="311"/>
      <c r="L91" s="85"/>
      <c r="M91" s="85">
        <v>10000</v>
      </c>
      <c r="N91" s="85"/>
      <c r="O91" s="85"/>
      <c r="P91" s="85"/>
      <c r="Q91" s="311"/>
      <c r="R91" s="85"/>
      <c r="S91" s="85">
        <v>10000</v>
      </c>
      <c r="T91" s="85"/>
      <c r="U91" s="85"/>
      <c r="V91" s="85"/>
      <c r="W91" s="311"/>
      <c r="X91" s="85">
        <v>30000</v>
      </c>
      <c r="Y91" s="85">
        <v>30000</v>
      </c>
      <c r="Z91" s="85"/>
      <c r="AA91" s="124"/>
      <c r="AB91" s="87"/>
      <c r="AC91" s="310"/>
      <c r="AD91" s="167"/>
      <c r="AE91" s="324"/>
    </row>
    <row r="92" spans="1:31" ht="45">
      <c r="A92" s="317" t="s">
        <v>344</v>
      </c>
      <c r="B92" s="52" t="s">
        <v>319</v>
      </c>
      <c r="C92" s="52" t="s">
        <v>327</v>
      </c>
      <c r="D92" s="52" t="s">
        <v>350</v>
      </c>
      <c r="E92" s="63">
        <v>10000</v>
      </c>
      <c r="F92" s="63">
        <v>10000</v>
      </c>
      <c r="G92" s="63"/>
      <c r="H92" s="63"/>
      <c r="I92" s="63"/>
      <c r="J92" s="63"/>
      <c r="K92" s="63">
        <v>20000</v>
      </c>
      <c r="L92" s="63"/>
      <c r="M92" s="63">
        <v>10000</v>
      </c>
      <c r="N92" s="63"/>
      <c r="O92" s="63"/>
      <c r="P92" s="63">
        <v>10000</v>
      </c>
      <c r="Q92" s="63">
        <v>20000</v>
      </c>
      <c r="R92" s="63"/>
      <c r="S92" s="63">
        <v>10000</v>
      </c>
      <c r="T92" s="63"/>
      <c r="U92" s="63"/>
      <c r="V92" s="63">
        <v>10000</v>
      </c>
      <c r="W92" s="63">
        <v>20000</v>
      </c>
      <c r="X92" s="63"/>
      <c r="Y92" s="63">
        <v>20000</v>
      </c>
      <c r="Z92" s="63"/>
      <c r="AA92" s="118"/>
      <c r="AB92" s="63"/>
      <c r="AC92" s="173">
        <v>80000</v>
      </c>
      <c r="AD92" s="167"/>
      <c r="AE92" s="324"/>
    </row>
    <row r="93" spans="1:31" ht="45">
      <c r="A93" s="319"/>
      <c r="B93" s="52" t="s">
        <v>320</v>
      </c>
      <c r="C93" s="52" t="s">
        <v>352</v>
      </c>
      <c r="D93" s="52" t="s">
        <v>351</v>
      </c>
      <c r="E93" s="63">
        <v>5000</v>
      </c>
      <c r="F93" s="63">
        <v>5000</v>
      </c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>
        <v>5000</v>
      </c>
      <c r="X93" s="63"/>
      <c r="Y93" s="63">
        <v>5000</v>
      </c>
      <c r="Z93" s="63"/>
      <c r="AA93" s="118"/>
      <c r="AB93" s="63"/>
      <c r="AC93" s="173">
        <v>100000</v>
      </c>
      <c r="AD93" s="167"/>
      <c r="AE93" s="324"/>
    </row>
    <row r="94" spans="1:31" ht="56.25" customHeight="1">
      <c r="A94" s="317" t="s">
        <v>343</v>
      </c>
      <c r="B94" s="52" t="s">
        <v>331</v>
      </c>
      <c r="C94" s="52" t="s">
        <v>353</v>
      </c>
      <c r="D94" s="52" t="s">
        <v>354</v>
      </c>
      <c r="E94" s="63">
        <v>80000</v>
      </c>
      <c r="F94" s="63"/>
      <c r="G94" s="63">
        <v>30000</v>
      </c>
      <c r="H94" s="63"/>
      <c r="I94" s="63"/>
      <c r="J94" s="63">
        <v>50000</v>
      </c>
      <c r="K94" s="63">
        <v>20000</v>
      </c>
      <c r="L94" s="63">
        <v>10000</v>
      </c>
      <c r="M94" s="63"/>
      <c r="N94" s="63"/>
      <c r="O94" s="63"/>
      <c r="P94" s="63"/>
      <c r="Q94" s="63">
        <v>10000</v>
      </c>
      <c r="R94" s="63">
        <v>10000</v>
      </c>
      <c r="S94" s="63"/>
      <c r="T94" s="63"/>
      <c r="U94" s="63"/>
      <c r="V94" s="63"/>
      <c r="W94" s="63">
        <v>10000</v>
      </c>
      <c r="X94" s="63">
        <v>10000</v>
      </c>
      <c r="Y94" s="63"/>
      <c r="Z94" s="63"/>
      <c r="AA94" s="118"/>
      <c r="AB94" s="63"/>
      <c r="AC94" s="173">
        <v>100000</v>
      </c>
      <c r="AD94" s="167"/>
      <c r="AE94" s="324"/>
    </row>
    <row r="95" spans="1:31" ht="45">
      <c r="A95" s="318"/>
      <c r="B95" s="52" t="s">
        <v>332</v>
      </c>
      <c r="C95" s="52" t="s">
        <v>330</v>
      </c>
      <c r="D95" s="52" t="s">
        <v>329</v>
      </c>
      <c r="E95" s="64">
        <v>50000</v>
      </c>
      <c r="F95" s="85">
        <v>50000</v>
      </c>
      <c r="G95" s="85"/>
      <c r="H95" s="85"/>
      <c r="I95" s="85"/>
      <c r="J95" s="85"/>
      <c r="K95" s="311">
        <v>90000</v>
      </c>
      <c r="L95" s="85">
        <v>20000</v>
      </c>
      <c r="M95" s="85"/>
      <c r="N95" s="85"/>
      <c r="O95" s="85"/>
      <c r="P95" s="85"/>
      <c r="Q95" s="311">
        <v>75442</v>
      </c>
      <c r="R95" s="85">
        <v>20000</v>
      </c>
      <c r="S95" s="85"/>
      <c r="T95" s="85"/>
      <c r="U95" s="85"/>
      <c r="V95" s="85"/>
      <c r="W95" s="311">
        <v>95442</v>
      </c>
      <c r="X95" s="85">
        <v>30000</v>
      </c>
      <c r="Y95" s="85"/>
      <c r="Z95" s="85"/>
      <c r="AA95" s="123"/>
      <c r="AB95" s="86"/>
      <c r="AC95" s="325">
        <v>300000</v>
      </c>
      <c r="AD95" s="167"/>
      <c r="AE95" s="324"/>
    </row>
    <row r="96" spans="1:31" ht="33.75">
      <c r="A96" s="318"/>
      <c r="B96" s="52" t="s">
        <v>333</v>
      </c>
      <c r="C96" s="52" t="s">
        <v>337</v>
      </c>
      <c r="D96" s="52" t="s">
        <v>355</v>
      </c>
      <c r="E96" s="64">
        <v>10000</v>
      </c>
      <c r="F96" s="85">
        <v>10000</v>
      </c>
      <c r="G96" s="85"/>
      <c r="H96" s="85"/>
      <c r="I96" s="85"/>
      <c r="J96" s="85"/>
      <c r="K96" s="311"/>
      <c r="L96" s="85">
        <v>10000</v>
      </c>
      <c r="M96" s="85"/>
      <c r="N96" s="85"/>
      <c r="O96" s="85"/>
      <c r="P96" s="85"/>
      <c r="Q96" s="311"/>
      <c r="R96" s="85">
        <v>10000</v>
      </c>
      <c r="S96" s="85"/>
      <c r="T96" s="85"/>
      <c r="U96" s="85"/>
      <c r="V96" s="85"/>
      <c r="W96" s="311"/>
      <c r="X96" s="85">
        <v>10000</v>
      </c>
      <c r="Y96" s="85"/>
      <c r="Z96" s="85"/>
      <c r="AA96" s="147"/>
      <c r="AB96" s="96"/>
      <c r="AC96" s="326"/>
      <c r="AD96" s="167"/>
      <c r="AE96" s="324"/>
    </row>
    <row r="97" spans="1:31" ht="22.5">
      <c r="A97" s="318"/>
      <c r="B97" s="52" t="s">
        <v>334</v>
      </c>
      <c r="C97" s="52" t="s">
        <v>338</v>
      </c>
      <c r="D97" s="52" t="s">
        <v>356</v>
      </c>
      <c r="E97" s="64"/>
      <c r="F97" s="85"/>
      <c r="G97" s="85"/>
      <c r="H97" s="85"/>
      <c r="I97" s="85"/>
      <c r="J97" s="85"/>
      <c r="K97" s="311"/>
      <c r="L97" s="85"/>
      <c r="M97" s="85"/>
      <c r="N97" s="85"/>
      <c r="O97" s="85"/>
      <c r="P97" s="85">
        <v>10000</v>
      </c>
      <c r="Q97" s="311"/>
      <c r="R97" s="85"/>
      <c r="S97" s="85"/>
      <c r="T97" s="85"/>
      <c r="U97" s="85"/>
      <c r="V97" s="85">
        <v>10000</v>
      </c>
      <c r="W97" s="311"/>
      <c r="X97" s="85"/>
      <c r="Y97" s="85">
        <v>10000</v>
      </c>
      <c r="Z97" s="85"/>
      <c r="AA97" s="147"/>
      <c r="AB97" s="96"/>
      <c r="AC97" s="326"/>
      <c r="AD97" s="167"/>
      <c r="AE97" s="324"/>
    </row>
    <row r="98" spans="1:31" ht="33.75">
      <c r="A98" s="318"/>
      <c r="B98" s="52" t="s">
        <v>336</v>
      </c>
      <c r="C98" s="52" t="s">
        <v>340</v>
      </c>
      <c r="D98" s="52" t="s">
        <v>357</v>
      </c>
      <c r="E98" s="64">
        <v>10000</v>
      </c>
      <c r="F98" s="85"/>
      <c r="G98" s="85"/>
      <c r="H98" s="85"/>
      <c r="I98" s="85"/>
      <c r="J98" s="85">
        <v>10000</v>
      </c>
      <c r="K98" s="311"/>
      <c r="L98" s="85"/>
      <c r="M98" s="85"/>
      <c r="N98" s="85"/>
      <c r="O98" s="85"/>
      <c r="P98" s="85">
        <v>10000</v>
      </c>
      <c r="Q98" s="311"/>
      <c r="R98" s="85"/>
      <c r="S98" s="85"/>
      <c r="T98" s="85"/>
      <c r="U98" s="85"/>
      <c r="V98" s="85">
        <v>10000</v>
      </c>
      <c r="W98" s="311"/>
      <c r="X98" s="85"/>
      <c r="Y98" s="85">
        <v>10000</v>
      </c>
      <c r="Z98" s="85"/>
      <c r="AA98" s="147"/>
      <c r="AB98" s="96">
        <v>10000</v>
      </c>
      <c r="AC98" s="326"/>
      <c r="AD98" s="167"/>
      <c r="AE98" s="324"/>
    </row>
    <row r="99" spans="1:31" ht="45">
      <c r="A99" s="318"/>
      <c r="B99" s="52" t="s">
        <v>359</v>
      </c>
      <c r="C99" s="52" t="s">
        <v>358</v>
      </c>
      <c r="D99" s="52" t="s">
        <v>360</v>
      </c>
      <c r="E99" s="64">
        <v>10000</v>
      </c>
      <c r="F99" s="85"/>
      <c r="G99" s="85"/>
      <c r="H99" s="85"/>
      <c r="I99" s="85"/>
      <c r="J99" s="85">
        <v>10000</v>
      </c>
      <c r="K99" s="311"/>
      <c r="L99" s="85"/>
      <c r="M99" s="85"/>
      <c r="N99" s="85"/>
      <c r="O99" s="85"/>
      <c r="P99" s="85">
        <v>20000</v>
      </c>
      <c r="Q99" s="311"/>
      <c r="R99" s="85">
        <v>5442</v>
      </c>
      <c r="S99" s="85"/>
      <c r="T99" s="85"/>
      <c r="U99" s="85"/>
      <c r="V99" s="85">
        <v>20000</v>
      </c>
      <c r="W99" s="311"/>
      <c r="X99" s="85">
        <v>5442</v>
      </c>
      <c r="Y99" s="85"/>
      <c r="Z99" s="85"/>
      <c r="AA99" s="124"/>
      <c r="AB99" s="87">
        <v>20000</v>
      </c>
      <c r="AC99" s="327"/>
      <c r="AD99" s="167"/>
      <c r="AE99" s="324"/>
    </row>
    <row r="100" spans="1:31" ht="33.75">
      <c r="A100" s="319"/>
      <c r="B100" s="52" t="s">
        <v>335</v>
      </c>
      <c r="C100" s="52" t="s">
        <v>339</v>
      </c>
      <c r="D100" s="52" t="s">
        <v>341</v>
      </c>
      <c r="E100" s="158">
        <v>10000</v>
      </c>
      <c r="F100" s="67"/>
      <c r="G100" s="67"/>
      <c r="H100" s="67"/>
      <c r="I100" s="67"/>
      <c r="J100" s="64">
        <v>10000</v>
      </c>
      <c r="K100" s="64">
        <v>50000</v>
      </c>
      <c r="L100" s="64"/>
      <c r="M100" s="64"/>
      <c r="N100" s="64"/>
      <c r="O100" s="64"/>
      <c r="P100" s="64">
        <v>50000</v>
      </c>
      <c r="Q100" s="64">
        <v>50000</v>
      </c>
      <c r="R100" s="64"/>
      <c r="S100" s="64"/>
      <c r="T100" s="64"/>
      <c r="U100" s="64"/>
      <c r="V100" s="64">
        <v>50000</v>
      </c>
      <c r="W100" s="64">
        <v>50000</v>
      </c>
      <c r="X100" s="64"/>
      <c r="Y100" s="64"/>
      <c r="Z100" s="64"/>
      <c r="AA100" s="145"/>
      <c r="AB100" s="64">
        <v>50000</v>
      </c>
      <c r="AC100" s="174"/>
      <c r="AD100" s="177"/>
      <c r="AE100" s="324"/>
    </row>
    <row r="101" spans="1:30" ht="12.75">
      <c r="A101" s="50"/>
      <c r="B101" s="50"/>
      <c r="C101" s="50"/>
      <c r="D101" s="50"/>
      <c r="E101" s="181">
        <f>SUM(E87:E100)</f>
        <v>242284</v>
      </c>
      <c r="F101" s="64">
        <f>SUM(F87:F99)</f>
        <v>120000</v>
      </c>
      <c r="G101" s="64">
        <f>SUM(G87:G99)</f>
        <v>42284</v>
      </c>
      <c r="H101" s="64">
        <f>SUM(H87:H99)</f>
        <v>0</v>
      </c>
      <c r="I101" s="64">
        <f>SUM(I87:I99)</f>
        <v>0</v>
      </c>
      <c r="J101" s="64">
        <f aca="true" t="shared" si="8" ref="J101:AB101">SUM(J87:J100)</f>
        <v>80000</v>
      </c>
      <c r="K101" s="64">
        <f t="shared" si="8"/>
        <v>291584</v>
      </c>
      <c r="L101" s="64">
        <f t="shared" si="8"/>
        <v>81584</v>
      </c>
      <c r="M101" s="64">
        <f t="shared" si="8"/>
        <v>20000</v>
      </c>
      <c r="N101" s="64">
        <f t="shared" si="8"/>
        <v>0</v>
      </c>
      <c r="O101" s="64">
        <f t="shared" si="8"/>
        <v>0</v>
      </c>
      <c r="P101" s="64">
        <f t="shared" si="8"/>
        <v>160000</v>
      </c>
      <c r="Q101" s="64">
        <f t="shared" si="8"/>
        <v>247026</v>
      </c>
      <c r="R101" s="64">
        <f t="shared" si="8"/>
        <v>87026</v>
      </c>
      <c r="S101" s="64">
        <f t="shared" si="8"/>
        <v>20000</v>
      </c>
      <c r="T101" s="64">
        <f t="shared" si="8"/>
        <v>0</v>
      </c>
      <c r="U101" s="64">
        <f t="shared" si="8"/>
        <v>0</v>
      </c>
      <c r="V101" s="64">
        <f t="shared" si="8"/>
        <v>140000</v>
      </c>
      <c r="W101" s="64">
        <f t="shared" si="8"/>
        <v>292026</v>
      </c>
      <c r="X101" s="64">
        <f t="shared" si="8"/>
        <v>127026</v>
      </c>
      <c r="Y101" s="64">
        <f t="shared" si="8"/>
        <v>95000</v>
      </c>
      <c r="Z101" s="64">
        <f t="shared" si="8"/>
        <v>0</v>
      </c>
      <c r="AA101" s="145">
        <f t="shared" si="8"/>
        <v>0</v>
      </c>
      <c r="AB101" s="64">
        <f t="shared" si="8"/>
        <v>120000</v>
      </c>
      <c r="AC101" s="162"/>
      <c r="AD101" s="167"/>
    </row>
    <row r="102" spans="1:30" ht="12.75">
      <c r="A102" s="50"/>
      <c r="B102" s="50"/>
      <c r="C102" s="50"/>
      <c r="D102" s="50" t="s">
        <v>422</v>
      </c>
      <c r="E102" t="s">
        <v>225</v>
      </c>
      <c r="K102" t="s">
        <v>225</v>
      </c>
      <c r="Q102" t="s">
        <v>413</v>
      </c>
      <c r="W102" t="s">
        <v>416</v>
      </c>
      <c r="Z102" s="64"/>
      <c r="AA102" s="145"/>
      <c r="AB102" s="119"/>
      <c r="AC102" s="162"/>
      <c r="AD102" s="167"/>
    </row>
    <row r="103" spans="1:30" ht="14.25">
      <c r="A103" s="60" t="s">
        <v>166</v>
      </c>
      <c r="B103" s="60" t="s">
        <v>132</v>
      </c>
      <c r="C103" s="60" t="s">
        <v>136</v>
      </c>
      <c r="D103" s="61" t="s">
        <v>137</v>
      </c>
      <c r="E103" t="s">
        <v>411</v>
      </c>
      <c r="K103" t="s">
        <v>412</v>
      </c>
      <c r="Q103" t="s">
        <v>414</v>
      </c>
      <c r="W103" t="s">
        <v>415</v>
      </c>
      <c r="Z103" s="76" t="s">
        <v>404</v>
      </c>
      <c r="AA103" s="135" t="s">
        <v>400</v>
      </c>
      <c r="AB103" s="127" t="s">
        <v>401</v>
      </c>
      <c r="AC103" s="162"/>
      <c r="AD103" s="167"/>
    </row>
    <row r="104" spans="1:30" ht="28.5" customHeight="1">
      <c r="A104" s="305" t="s">
        <v>361</v>
      </c>
      <c r="B104" s="52" t="s">
        <v>59</v>
      </c>
      <c r="C104" s="52" t="s">
        <v>257</v>
      </c>
      <c r="D104" s="52" t="s">
        <v>365</v>
      </c>
      <c r="E104" s="219">
        <f>+F105+I105+G106+I106</f>
        <v>44000</v>
      </c>
      <c r="F104" s="81"/>
      <c r="G104" s="81"/>
      <c r="H104" s="81"/>
      <c r="I104" s="81"/>
      <c r="J104" s="81"/>
      <c r="K104" s="219">
        <v>15000</v>
      </c>
      <c r="L104" s="81">
        <v>5000</v>
      </c>
      <c r="M104" s="81"/>
      <c r="N104" s="81"/>
      <c r="O104" s="81"/>
      <c r="P104" s="81"/>
      <c r="Q104" s="219">
        <v>27000</v>
      </c>
      <c r="R104" s="81">
        <v>5000</v>
      </c>
      <c r="S104" s="81"/>
      <c r="T104" s="81"/>
      <c r="U104" s="81"/>
      <c r="V104" s="81"/>
      <c r="W104" s="219">
        <v>27000</v>
      </c>
      <c r="X104" s="81">
        <v>5000</v>
      </c>
      <c r="Y104" s="81"/>
      <c r="Z104" s="81"/>
      <c r="AA104" s="136"/>
      <c r="AB104" s="70"/>
      <c r="AC104" s="220">
        <v>100000</v>
      </c>
      <c r="AD104" s="307"/>
    </row>
    <row r="105" spans="1:30" ht="45">
      <c r="A105" s="223"/>
      <c r="B105" s="52" t="s">
        <v>426</v>
      </c>
      <c r="C105" s="52" t="s">
        <v>260</v>
      </c>
      <c r="D105" s="52" t="s">
        <v>366</v>
      </c>
      <c r="E105" s="219"/>
      <c r="F105" s="81">
        <v>5000</v>
      </c>
      <c r="G105" s="81"/>
      <c r="H105" s="81"/>
      <c r="I105" s="81">
        <v>12000</v>
      </c>
      <c r="J105" s="81"/>
      <c r="K105" s="219"/>
      <c r="L105" s="81">
        <v>10000</v>
      </c>
      <c r="M105" s="81"/>
      <c r="N105" s="81"/>
      <c r="O105" s="81"/>
      <c r="P105" s="81"/>
      <c r="Q105" s="219"/>
      <c r="R105" s="81">
        <v>12000</v>
      </c>
      <c r="S105" s="81"/>
      <c r="T105" s="81"/>
      <c r="U105" s="81"/>
      <c r="V105" s="81"/>
      <c r="W105" s="219"/>
      <c r="X105" s="81">
        <v>12000</v>
      </c>
      <c r="Y105" s="81"/>
      <c r="Z105" s="81"/>
      <c r="AA105" s="149"/>
      <c r="AB105" s="102"/>
      <c r="AC105" s="221"/>
      <c r="AD105" s="307"/>
    </row>
    <row r="106" spans="1:30" ht="33.75">
      <c r="A106" s="306"/>
      <c r="B106" s="59" t="s">
        <v>427</v>
      </c>
      <c r="C106" s="52" t="s">
        <v>261</v>
      </c>
      <c r="D106" s="52" t="s">
        <v>367</v>
      </c>
      <c r="E106" s="219"/>
      <c r="F106" s="81"/>
      <c r="G106" s="81">
        <v>15000</v>
      </c>
      <c r="H106" s="81"/>
      <c r="I106" s="81">
        <v>12000</v>
      </c>
      <c r="J106" s="81"/>
      <c r="K106" s="219"/>
      <c r="L106" s="81"/>
      <c r="M106" s="81"/>
      <c r="N106" s="81"/>
      <c r="O106" s="81"/>
      <c r="P106" s="81"/>
      <c r="Q106" s="219"/>
      <c r="R106" s="81"/>
      <c r="S106" s="81"/>
      <c r="T106" s="81"/>
      <c r="U106" s="81"/>
      <c r="V106" s="81">
        <v>10000</v>
      </c>
      <c r="W106" s="219"/>
      <c r="X106" s="81"/>
      <c r="Y106" s="81"/>
      <c r="Z106" s="81"/>
      <c r="AA106" s="137"/>
      <c r="AB106" s="71">
        <v>10000</v>
      </c>
      <c r="AC106" s="222"/>
      <c r="AD106" s="307"/>
    </row>
    <row r="107" spans="1:30" ht="45">
      <c r="A107" s="315" t="s">
        <v>362</v>
      </c>
      <c r="B107" s="52" t="s">
        <v>68</v>
      </c>
      <c r="C107" s="52" t="s">
        <v>368</v>
      </c>
      <c r="D107" s="52" t="s">
        <v>369</v>
      </c>
      <c r="E107" s="219">
        <v>25000</v>
      </c>
      <c r="F107" s="81">
        <v>25000</v>
      </c>
      <c r="G107" s="81"/>
      <c r="H107" s="81"/>
      <c r="I107" s="81"/>
      <c r="J107" s="81"/>
      <c r="K107" s="219">
        <v>24890</v>
      </c>
      <c r="L107" s="81">
        <v>20000</v>
      </c>
      <c r="M107" s="81"/>
      <c r="N107" s="81"/>
      <c r="O107" s="81"/>
      <c r="P107" s="81"/>
      <c r="Q107" s="219">
        <v>24890</v>
      </c>
      <c r="R107" s="81">
        <v>20000</v>
      </c>
      <c r="S107" s="81"/>
      <c r="T107" s="81"/>
      <c r="U107" s="81"/>
      <c r="V107" s="81"/>
      <c r="W107" s="219">
        <v>24890</v>
      </c>
      <c r="X107" s="81">
        <v>20000</v>
      </c>
      <c r="Y107" s="81"/>
      <c r="Z107" s="81"/>
      <c r="AA107" s="150"/>
      <c r="AB107" s="125"/>
      <c r="AC107" s="220">
        <v>100000</v>
      </c>
      <c r="AD107" s="307"/>
    </row>
    <row r="108" spans="1:30" ht="33.75" customHeight="1">
      <c r="A108" s="316"/>
      <c r="B108" s="52" t="s">
        <v>63</v>
      </c>
      <c r="C108" s="52" t="s">
        <v>265</v>
      </c>
      <c r="D108" s="52" t="s">
        <v>370</v>
      </c>
      <c r="E108" s="219"/>
      <c r="F108" s="81"/>
      <c r="G108" s="81"/>
      <c r="H108" s="81"/>
      <c r="I108" s="81"/>
      <c r="J108" s="81"/>
      <c r="K108" s="219"/>
      <c r="L108" s="81">
        <v>4890</v>
      </c>
      <c r="M108" s="81"/>
      <c r="N108" s="81"/>
      <c r="O108" s="81"/>
      <c r="P108" s="81"/>
      <c r="Q108" s="219"/>
      <c r="R108" s="81">
        <v>4890</v>
      </c>
      <c r="S108" s="81"/>
      <c r="T108" s="81"/>
      <c r="U108" s="81"/>
      <c r="V108" s="81"/>
      <c r="W108" s="219"/>
      <c r="X108" s="81">
        <v>4890</v>
      </c>
      <c r="Y108" s="81"/>
      <c r="Z108" s="81"/>
      <c r="AA108" s="151"/>
      <c r="AB108" s="126"/>
      <c r="AC108" s="222"/>
      <c r="AD108" s="307"/>
    </row>
    <row r="109" spans="1:30" ht="36" customHeight="1">
      <c r="A109" s="312" t="s">
        <v>363</v>
      </c>
      <c r="B109" s="52" t="s">
        <v>64</v>
      </c>
      <c r="C109" s="52" t="s">
        <v>268</v>
      </c>
      <c r="D109" s="52" t="s">
        <v>267</v>
      </c>
      <c r="E109" s="311">
        <v>27000</v>
      </c>
      <c r="F109" s="85"/>
      <c r="G109" s="85"/>
      <c r="H109" s="85"/>
      <c r="I109" s="85"/>
      <c r="J109" s="85"/>
      <c r="K109" s="311">
        <f>159470-73</f>
        <v>159397</v>
      </c>
      <c r="L109" s="85"/>
      <c r="M109" s="85"/>
      <c r="N109" s="85"/>
      <c r="O109" s="85"/>
      <c r="P109" s="85">
        <v>80000</v>
      </c>
      <c r="Q109" s="311">
        <v>89470</v>
      </c>
      <c r="R109" s="85"/>
      <c r="S109" s="85"/>
      <c r="T109" s="85"/>
      <c r="U109" s="85"/>
      <c r="V109" s="85">
        <v>20000</v>
      </c>
      <c r="W109" s="311">
        <v>89470</v>
      </c>
      <c r="X109" s="85"/>
      <c r="Y109" s="85"/>
      <c r="Z109" s="85"/>
      <c r="AA109" s="123"/>
      <c r="AB109" s="86">
        <v>20000</v>
      </c>
      <c r="AC109" s="308">
        <v>300000</v>
      </c>
      <c r="AD109" s="307"/>
    </row>
    <row r="110" spans="1:30" ht="33.75">
      <c r="A110" s="313"/>
      <c r="B110" s="52" t="s">
        <v>65</v>
      </c>
      <c r="C110" s="52" t="s">
        <v>372</v>
      </c>
      <c r="D110" s="52" t="s">
        <v>371</v>
      </c>
      <c r="E110" s="311"/>
      <c r="F110" s="85">
        <v>12000</v>
      </c>
      <c r="G110" s="85"/>
      <c r="H110" s="85"/>
      <c r="I110" s="85"/>
      <c r="J110" s="85"/>
      <c r="K110" s="311"/>
      <c r="L110" s="85"/>
      <c r="M110" s="85"/>
      <c r="N110" s="85"/>
      <c r="O110" s="85"/>
      <c r="P110" s="85">
        <v>20000</v>
      </c>
      <c r="Q110" s="311"/>
      <c r="R110" s="85"/>
      <c r="S110" s="85"/>
      <c r="T110" s="85"/>
      <c r="U110" s="85"/>
      <c r="V110" s="85"/>
      <c r="W110" s="311"/>
      <c r="X110" s="85"/>
      <c r="Y110" s="85"/>
      <c r="Z110" s="85"/>
      <c r="AA110" s="147"/>
      <c r="AB110" s="96"/>
      <c r="AC110" s="309"/>
      <c r="AD110" s="307"/>
    </row>
    <row r="111" spans="1:30" ht="45">
      <c r="A111" s="314"/>
      <c r="B111" s="59" t="s">
        <v>72</v>
      </c>
      <c r="C111" s="59" t="s">
        <v>279</v>
      </c>
      <c r="D111" s="52" t="s">
        <v>373</v>
      </c>
      <c r="E111" s="311"/>
      <c r="F111" s="85"/>
      <c r="G111" s="85">
        <v>15000</v>
      </c>
      <c r="H111" s="85"/>
      <c r="I111" s="85"/>
      <c r="J111" s="85"/>
      <c r="K111" s="311"/>
      <c r="L111" s="85">
        <v>9470</v>
      </c>
      <c r="M111" s="50"/>
      <c r="N111" s="85"/>
      <c r="O111" s="85">
        <f>50000-73</f>
        <v>49927</v>
      </c>
      <c r="P111" s="85"/>
      <c r="Q111" s="311"/>
      <c r="R111" s="85">
        <v>19470</v>
      </c>
      <c r="S111" s="50"/>
      <c r="T111" s="85"/>
      <c r="U111" s="85">
        <v>50000</v>
      </c>
      <c r="V111" s="85"/>
      <c r="W111" s="311"/>
      <c r="X111" s="85">
        <v>19470</v>
      </c>
      <c r="Y111" s="50"/>
      <c r="Z111" s="85"/>
      <c r="AA111" s="124">
        <v>50000</v>
      </c>
      <c r="AB111" s="87"/>
      <c r="AC111" s="310"/>
      <c r="AD111" s="307"/>
    </row>
    <row r="112" spans="1:30" ht="24" customHeight="1">
      <c r="A112" s="305" t="s">
        <v>375</v>
      </c>
      <c r="B112" s="52" t="s">
        <v>66</v>
      </c>
      <c r="C112" s="52" t="s">
        <v>269</v>
      </c>
      <c r="D112" s="52" t="s">
        <v>270</v>
      </c>
      <c r="E112" s="219">
        <v>21000</v>
      </c>
      <c r="F112" s="81"/>
      <c r="G112" s="81"/>
      <c r="H112" s="81"/>
      <c r="I112" s="81"/>
      <c r="J112" s="81"/>
      <c r="K112" s="219">
        <v>33000</v>
      </c>
      <c r="L112" s="81">
        <v>8000</v>
      </c>
      <c r="M112" s="81"/>
      <c r="N112" s="81"/>
      <c r="O112" s="81"/>
      <c r="P112" s="81"/>
      <c r="Q112" s="219">
        <v>33000</v>
      </c>
      <c r="R112" s="81">
        <v>8000</v>
      </c>
      <c r="S112" s="81"/>
      <c r="T112" s="81"/>
      <c r="U112" s="81"/>
      <c r="V112" s="81"/>
      <c r="W112" s="219">
        <v>43000</v>
      </c>
      <c r="X112" s="81">
        <v>8000</v>
      </c>
      <c r="Y112" s="81"/>
      <c r="Z112" s="81"/>
      <c r="AA112" s="136"/>
      <c r="AB112" s="70"/>
      <c r="AC112" s="220">
        <f>+E112+K112+Q112+W112</f>
        <v>130000</v>
      </c>
      <c r="AD112" s="307"/>
    </row>
    <row r="113" spans="1:30" ht="45">
      <c r="A113" s="223"/>
      <c r="B113" s="52" t="s">
        <v>70</v>
      </c>
      <c r="C113" s="52" t="s">
        <v>82</v>
      </c>
      <c r="D113" s="58" t="s">
        <v>374</v>
      </c>
      <c r="E113" s="219"/>
      <c r="F113" s="81">
        <v>16000</v>
      </c>
      <c r="G113" s="81"/>
      <c r="H113" s="81"/>
      <c r="I113" s="81"/>
      <c r="J113" s="81"/>
      <c r="K113" s="219"/>
      <c r="L113" s="81">
        <v>10000</v>
      </c>
      <c r="M113" s="81"/>
      <c r="N113" s="81"/>
      <c r="O113" s="81"/>
      <c r="P113" s="81"/>
      <c r="Q113" s="219"/>
      <c r="R113" s="81">
        <v>10000</v>
      </c>
      <c r="S113" s="81"/>
      <c r="T113" s="81"/>
      <c r="U113" s="81"/>
      <c r="V113" s="81"/>
      <c r="W113" s="219"/>
      <c r="X113" s="81">
        <v>10000</v>
      </c>
      <c r="Y113" s="81">
        <v>10000</v>
      </c>
      <c r="Z113" s="81"/>
      <c r="AA113" s="149"/>
      <c r="AB113" s="102"/>
      <c r="AC113" s="221"/>
      <c r="AD113" s="307"/>
    </row>
    <row r="114" spans="1:30" ht="33.75">
      <c r="A114" s="223"/>
      <c r="B114" s="52" t="s">
        <v>71</v>
      </c>
      <c r="C114" s="52" t="s">
        <v>277</v>
      </c>
      <c r="D114" s="52" t="s">
        <v>276</v>
      </c>
      <c r="E114" s="219"/>
      <c r="F114" s="81"/>
      <c r="G114" s="81"/>
      <c r="H114" s="81"/>
      <c r="I114" s="81"/>
      <c r="J114" s="81">
        <v>5000</v>
      </c>
      <c r="K114" s="219"/>
      <c r="L114" s="81">
        <v>8000</v>
      </c>
      <c r="M114" s="81"/>
      <c r="N114" s="81"/>
      <c r="O114" s="81"/>
      <c r="P114" s="81"/>
      <c r="Q114" s="219"/>
      <c r="R114" s="81">
        <v>8000</v>
      </c>
      <c r="S114" s="81"/>
      <c r="T114" s="81"/>
      <c r="U114" s="81"/>
      <c r="V114" s="81"/>
      <c r="W114" s="219"/>
      <c r="X114" s="81">
        <v>8000</v>
      </c>
      <c r="Y114" s="81"/>
      <c r="Z114" s="81"/>
      <c r="AA114" s="149"/>
      <c r="AB114" s="102"/>
      <c r="AC114" s="221"/>
      <c r="AD114" s="307"/>
    </row>
    <row r="115" spans="1:30" ht="33.75">
      <c r="A115" s="306"/>
      <c r="B115" s="52" t="s">
        <v>62</v>
      </c>
      <c r="C115" s="52" t="s">
        <v>264</v>
      </c>
      <c r="D115" s="52" t="s">
        <v>376</v>
      </c>
      <c r="E115" s="219"/>
      <c r="F115" s="81"/>
      <c r="G115" s="81"/>
      <c r="H115" s="81"/>
      <c r="I115" s="81"/>
      <c r="J115" s="81"/>
      <c r="K115" s="219"/>
      <c r="L115" s="81">
        <v>7000</v>
      </c>
      <c r="M115" s="81"/>
      <c r="N115" s="81"/>
      <c r="O115" s="81"/>
      <c r="P115" s="81"/>
      <c r="Q115" s="219"/>
      <c r="R115" s="81">
        <v>7000</v>
      </c>
      <c r="S115" s="81"/>
      <c r="T115" s="81"/>
      <c r="U115" s="81"/>
      <c r="V115" s="81"/>
      <c r="W115" s="219"/>
      <c r="X115" s="81">
        <v>7000</v>
      </c>
      <c r="Y115" s="81"/>
      <c r="Z115" s="81"/>
      <c r="AA115" s="137"/>
      <c r="AB115" s="71"/>
      <c r="AC115" s="221"/>
      <c r="AD115" s="307"/>
    </row>
    <row r="116" spans="1:30" ht="45">
      <c r="A116" s="98" t="s">
        <v>364</v>
      </c>
      <c r="B116" s="52" t="s">
        <v>67</v>
      </c>
      <c r="C116" s="52" t="s">
        <v>272</v>
      </c>
      <c r="D116" s="52" t="s">
        <v>271</v>
      </c>
      <c r="E116" s="81">
        <v>10000</v>
      </c>
      <c r="F116" s="81">
        <v>10000</v>
      </c>
      <c r="G116" s="81"/>
      <c r="H116" s="81"/>
      <c r="I116" s="81"/>
      <c r="J116" s="81"/>
      <c r="K116" s="107">
        <v>5000</v>
      </c>
      <c r="L116" s="107">
        <v>5000</v>
      </c>
      <c r="M116" s="107"/>
      <c r="N116" s="107"/>
      <c r="O116" s="107"/>
      <c r="P116" s="107"/>
      <c r="Q116" s="107">
        <v>10000</v>
      </c>
      <c r="R116" s="107">
        <v>10000</v>
      </c>
      <c r="S116" s="107"/>
      <c r="T116" s="107"/>
      <c r="U116" s="107"/>
      <c r="V116" s="107"/>
      <c r="W116" s="107">
        <v>15000</v>
      </c>
      <c r="X116" s="107">
        <v>15000</v>
      </c>
      <c r="Y116" s="107"/>
      <c r="Z116" s="107"/>
      <c r="AA116" s="103"/>
      <c r="AB116" s="103"/>
      <c r="AC116" s="104">
        <v>50000</v>
      </c>
      <c r="AD116" s="307"/>
    </row>
    <row r="117" spans="1:30" ht="45">
      <c r="A117" s="98" t="s">
        <v>377</v>
      </c>
      <c r="B117" s="52" t="s">
        <v>69</v>
      </c>
      <c r="C117" s="52" t="s">
        <v>280</v>
      </c>
      <c r="D117" s="52" t="s">
        <v>281</v>
      </c>
      <c r="E117" s="63"/>
      <c r="F117" s="63"/>
      <c r="G117" s="63"/>
      <c r="H117" s="63"/>
      <c r="I117" s="63"/>
      <c r="J117" s="63"/>
      <c r="K117" s="63">
        <v>5000</v>
      </c>
      <c r="L117" s="63">
        <v>5000</v>
      </c>
      <c r="M117" s="63"/>
      <c r="N117" s="63"/>
      <c r="O117" s="63"/>
      <c r="P117" s="63"/>
      <c r="Q117" s="63">
        <v>5000</v>
      </c>
      <c r="R117" s="63">
        <v>5000</v>
      </c>
      <c r="S117" s="63"/>
      <c r="T117" s="63"/>
      <c r="U117" s="63"/>
      <c r="V117" s="63"/>
      <c r="W117" s="63">
        <v>5000</v>
      </c>
      <c r="X117" s="63">
        <v>5000</v>
      </c>
      <c r="Y117" s="63"/>
      <c r="Z117" s="63"/>
      <c r="AA117" s="118"/>
      <c r="AB117" s="63"/>
      <c r="AC117" s="165">
        <v>23000</v>
      </c>
      <c r="AD117" s="307"/>
    </row>
    <row r="118" spans="1:30" ht="13.5">
      <c r="A118" s="97"/>
      <c r="B118" s="54"/>
      <c r="C118" s="62"/>
      <c r="D118" s="55"/>
      <c r="E118" s="180">
        <f aca="true" t="shared" si="9" ref="E118:AB118">SUM(E104:E117)</f>
        <v>127000</v>
      </c>
      <c r="F118" s="114">
        <f t="shared" si="9"/>
        <v>68000</v>
      </c>
      <c r="G118" s="114">
        <f t="shared" si="9"/>
        <v>30000</v>
      </c>
      <c r="H118" s="114">
        <f t="shared" si="9"/>
        <v>0</v>
      </c>
      <c r="I118" s="114">
        <f t="shared" si="9"/>
        <v>24000</v>
      </c>
      <c r="J118" s="114">
        <f t="shared" si="9"/>
        <v>5000</v>
      </c>
      <c r="K118" s="114">
        <f t="shared" si="9"/>
        <v>242287</v>
      </c>
      <c r="L118" s="114">
        <f t="shared" si="9"/>
        <v>92360</v>
      </c>
      <c r="M118" s="114">
        <f t="shared" si="9"/>
        <v>0</v>
      </c>
      <c r="N118" s="114">
        <f t="shared" si="9"/>
        <v>0</v>
      </c>
      <c r="O118" s="114">
        <f t="shared" si="9"/>
        <v>49927</v>
      </c>
      <c r="P118" s="114">
        <f t="shared" si="9"/>
        <v>100000</v>
      </c>
      <c r="Q118" s="114">
        <f t="shared" si="9"/>
        <v>189360</v>
      </c>
      <c r="R118" s="114">
        <f t="shared" si="9"/>
        <v>109360</v>
      </c>
      <c r="S118" s="114">
        <f t="shared" si="9"/>
        <v>0</v>
      </c>
      <c r="T118" s="114">
        <f t="shared" si="9"/>
        <v>0</v>
      </c>
      <c r="U118" s="114">
        <f t="shared" si="9"/>
        <v>50000</v>
      </c>
      <c r="V118" s="114">
        <f t="shared" si="9"/>
        <v>30000</v>
      </c>
      <c r="W118" s="114">
        <f t="shared" si="9"/>
        <v>204360</v>
      </c>
      <c r="X118" s="114">
        <f t="shared" si="9"/>
        <v>114360</v>
      </c>
      <c r="Y118" s="114">
        <f t="shared" si="9"/>
        <v>10000</v>
      </c>
      <c r="Z118" s="114">
        <f t="shared" si="9"/>
        <v>0</v>
      </c>
      <c r="AA118" s="141">
        <f t="shared" si="9"/>
        <v>50000</v>
      </c>
      <c r="AB118" s="114">
        <f t="shared" si="9"/>
        <v>30000</v>
      </c>
      <c r="AC118" s="161"/>
      <c r="AD118" s="307"/>
    </row>
    <row r="119" spans="1:30" ht="13.5">
      <c r="A119" s="97"/>
      <c r="B119" s="54"/>
      <c r="C119" s="62"/>
      <c r="D119" s="55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  <c r="AA119" s="141"/>
      <c r="AB119" s="114"/>
      <c r="AC119" s="161"/>
      <c r="AD119" s="170"/>
    </row>
    <row r="120" spans="1:30" ht="13.5">
      <c r="A120" s="97"/>
      <c r="B120" s="54"/>
      <c r="C120" s="62"/>
      <c r="D120" s="55" t="s">
        <v>423</v>
      </c>
      <c r="E120" t="s">
        <v>225</v>
      </c>
      <c r="K120" t="s">
        <v>225</v>
      </c>
      <c r="Q120" t="s">
        <v>413</v>
      </c>
      <c r="W120" t="s">
        <v>416</v>
      </c>
      <c r="Z120" s="114"/>
      <c r="AA120" s="141"/>
      <c r="AB120" s="114"/>
      <c r="AC120" s="161"/>
      <c r="AD120" s="170"/>
    </row>
    <row r="121" spans="1:30" ht="14.25">
      <c r="A121" s="60" t="s">
        <v>166</v>
      </c>
      <c r="B121" s="60" t="s">
        <v>132</v>
      </c>
      <c r="C121" s="60" t="s">
        <v>136</v>
      </c>
      <c r="D121" s="61" t="s">
        <v>137</v>
      </c>
      <c r="E121" t="s">
        <v>411</v>
      </c>
      <c r="K121" t="s">
        <v>412</v>
      </c>
      <c r="Q121" t="s">
        <v>414</v>
      </c>
      <c r="W121" t="s">
        <v>415</v>
      </c>
      <c r="Z121" s="50"/>
      <c r="AA121" s="134"/>
      <c r="AB121" s="50"/>
      <c r="AC121" s="162"/>
      <c r="AD121" s="167"/>
    </row>
    <row r="122" spans="1:30" ht="45">
      <c r="A122" s="215" t="s">
        <v>380</v>
      </c>
      <c r="B122" s="59" t="s">
        <v>87</v>
      </c>
      <c r="C122" s="52" t="s">
        <v>283</v>
      </c>
      <c r="D122" s="52" t="s">
        <v>385</v>
      </c>
      <c r="E122" s="219">
        <v>33800</v>
      </c>
      <c r="F122" s="81">
        <v>15000</v>
      </c>
      <c r="G122" s="81"/>
      <c r="H122" s="81"/>
      <c r="I122" s="81"/>
      <c r="J122" s="81"/>
      <c r="K122" s="219">
        <v>79407</v>
      </c>
      <c r="L122" s="81">
        <v>10000</v>
      </c>
      <c r="M122" s="81"/>
      <c r="N122" s="81"/>
      <c r="O122" s="81"/>
      <c r="P122" s="81"/>
      <c r="Q122" s="219">
        <v>69407</v>
      </c>
      <c r="R122" s="81">
        <v>10000</v>
      </c>
      <c r="S122" s="81"/>
      <c r="T122" s="81"/>
      <c r="U122" s="81"/>
      <c r="V122" s="81"/>
      <c r="W122" s="219">
        <v>69407</v>
      </c>
      <c r="X122" s="81">
        <v>10000</v>
      </c>
      <c r="Y122" s="81"/>
      <c r="Z122" s="81"/>
      <c r="AA122" s="136"/>
      <c r="AB122" s="70"/>
      <c r="AC122" s="220">
        <f>+E122+K122+Q122+W122</f>
        <v>252021</v>
      </c>
      <c r="AD122" s="167"/>
    </row>
    <row r="123" spans="1:30" ht="57" customHeight="1">
      <c r="A123" s="304"/>
      <c r="B123" s="59" t="s">
        <v>88</v>
      </c>
      <c r="C123" s="52" t="s">
        <v>284</v>
      </c>
      <c r="D123" s="52" t="s">
        <v>428</v>
      </c>
      <c r="E123" s="219"/>
      <c r="F123" s="81">
        <v>18800</v>
      </c>
      <c r="G123" s="81"/>
      <c r="H123" s="81"/>
      <c r="I123" s="81"/>
      <c r="J123" s="81"/>
      <c r="K123" s="219"/>
      <c r="L123" s="81">
        <v>9407</v>
      </c>
      <c r="M123" s="81"/>
      <c r="N123" s="81"/>
      <c r="O123" s="81"/>
      <c r="P123" s="81">
        <v>20000</v>
      </c>
      <c r="Q123" s="219"/>
      <c r="R123" s="81">
        <v>9407</v>
      </c>
      <c r="S123" s="81"/>
      <c r="T123" s="81"/>
      <c r="U123" s="81"/>
      <c r="V123" s="81">
        <v>20000</v>
      </c>
      <c r="W123" s="219"/>
      <c r="X123" s="81">
        <v>9407</v>
      </c>
      <c r="Y123" s="81"/>
      <c r="Z123" s="81"/>
      <c r="AA123" s="149"/>
      <c r="AB123" s="102">
        <v>20000</v>
      </c>
      <c r="AC123" s="221"/>
      <c r="AD123" s="167"/>
    </row>
    <row r="124" spans="1:30" ht="22.5">
      <c r="A124" s="304"/>
      <c r="B124" s="52" t="s">
        <v>90</v>
      </c>
      <c r="C124" s="52" t="s">
        <v>120</v>
      </c>
      <c r="D124" s="52" t="s">
        <v>128</v>
      </c>
      <c r="E124" s="219"/>
      <c r="F124" s="81"/>
      <c r="G124" s="81"/>
      <c r="H124" s="81"/>
      <c r="I124" s="81"/>
      <c r="J124" s="81"/>
      <c r="K124" s="219"/>
      <c r="L124" s="81"/>
      <c r="M124" s="81"/>
      <c r="N124" s="81"/>
      <c r="O124" s="81"/>
      <c r="P124" s="81"/>
      <c r="Q124" s="219"/>
      <c r="R124" s="81"/>
      <c r="S124" s="81"/>
      <c r="T124" s="81"/>
      <c r="U124" s="81"/>
      <c r="V124" s="81"/>
      <c r="W124" s="219"/>
      <c r="X124" s="81"/>
      <c r="Y124" s="81"/>
      <c r="Z124" s="81"/>
      <c r="AA124" s="149"/>
      <c r="AB124" s="102"/>
      <c r="AC124" s="221"/>
      <c r="AD124" s="167"/>
    </row>
    <row r="125" spans="1:30" ht="22.5">
      <c r="A125" s="304"/>
      <c r="B125" s="59" t="s">
        <v>296</v>
      </c>
      <c r="C125" s="52" t="s">
        <v>119</v>
      </c>
      <c r="D125" s="52" t="s">
        <v>285</v>
      </c>
      <c r="E125" s="219"/>
      <c r="F125" s="81"/>
      <c r="G125" s="81"/>
      <c r="H125" s="81"/>
      <c r="I125" s="81"/>
      <c r="J125" s="81"/>
      <c r="K125" s="219"/>
      <c r="L125" s="81">
        <v>10000</v>
      </c>
      <c r="M125" s="81"/>
      <c r="N125" s="81">
        <v>10000</v>
      </c>
      <c r="O125" s="81"/>
      <c r="P125" s="81">
        <v>10000</v>
      </c>
      <c r="Q125" s="219"/>
      <c r="R125" s="81">
        <v>10000</v>
      </c>
      <c r="S125" s="81"/>
      <c r="T125" s="81">
        <v>10000</v>
      </c>
      <c r="U125" s="81"/>
      <c r="V125" s="81">
        <v>10000</v>
      </c>
      <c r="W125" s="219"/>
      <c r="X125" s="81">
        <v>10000</v>
      </c>
      <c r="Y125" s="81"/>
      <c r="Z125" s="81">
        <v>10000</v>
      </c>
      <c r="AA125" s="149"/>
      <c r="AB125" s="102">
        <v>10000</v>
      </c>
      <c r="AC125" s="221"/>
      <c r="AD125" s="167"/>
    </row>
    <row r="126" spans="1:30" ht="45">
      <c r="A126" s="105"/>
      <c r="B126" s="59" t="s">
        <v>89</v>
      </c>
      <c r="C126" s="52" t="s">
        <v>287</v>
      </c>
      <c r="D126" s="52" t="s">
        <v>286</v>
      </c>
      <c r="E126" s="219"/>
      <c r="F126" s="81"/>
      <c r="G126" s="81"/>
      <c r="H126" s="81"/>
      <c r="I126" s="81"/>
      <c r="J126" s="81"/>
      <c r="K126" s="219"/>
      <c r="L126" s="81"/>
      <c r="M126" s="81"/>
      <c r="N126" s="81"/>
      <c r="O126" s="81"/>
      <c r="P126" s="81">
        <v>10000</v>
      </c>
      <c r="Q126" s="219"/>
      <c r="R126" s="81"/>
      <c r="S126" s="81"/>
      <c r="T126" s="81"/>
      <c r="U126" s="81"/>
      <c r="V126" s="81">
        <v>10000</v>
      </c>
      <c r="W126" s="219"/>
      <c r="X126" s="81"/>
      <c r="Y126" s="81"/>
      <c r="Z126" s="81"/>
      <c r="AA126" s="137"/>
      <c r="AB126" s="71">
        <v>10000</v>
      </c>
      <c r="AC126" s="222"/>
      <c r="AD126" s="167"/>
    </row>
    <row r="127" spans="1:30" ht="45">
      <c r="A127" s="100" t="s">
        <v>378</v>
      </c>
      <c r="B127" s="52" t="s">
        <v>91</v>
      </c>
      <c r="C127" s="52" t="s">
        <v>121</v>
      </c>
      <c r="D127" s="52" t="s">
        <v>288</v>
      </c>
      <c r="E127" s="81">
        <v>5000</v>
      </c>
      <c r="F127" s="81">
        <v>5000</v>
      </c>
      <c r="G127" s="81"/>
      <c r="H127" s="81"/>
      <c r="I127" s="81"/>
      <c r="J127" s="81"/>
      <c r="K127" s="81">
        <v>10000</v>
      </c>
      <c r="L127" s="81">
        <v>10000</v>
      </c>
      <c r="M127" s="81"/>
      <c r="N127" s="81"/>
      <c r="O127" s="81"/>
      <c r="P127" s="81"/>
      <c r="Q127" s="81">
        <v>8000</v>
      </c>
      <c r="R127" s="81">
        <v>10000</v>
      </c>
      <c r="S127" s="81"/>
      <c r="T127" s="81"/>
      <c r="U127" s="81"/>
      <c r="V127" s="81"/>
      <c r="W127" s="81">
        <v>10000</v>
      </c>
      <c r="X127" s="81">
        <v>10000</v>
      </c>
      <c r="Y127" s="81"/>
      <c r="Z127" s="81"/>
      <c r="AA127" s="152"/>
      <c r="AB127" s="81"/>
      <c r="AC127" s="163">
        <f>+E127+K127+Q127+W127</f>
        <v>33000</v>
      </c>
      <c r="AD127" s="167"/>
    </row>
    <row r="128" spans="1:30" ht="45">
      <c r="A128" s="100" t="s">
        <v>379</v>
      </c>
      <c r="B128" s="52" t="s">
        <v>92</v>
      </c>
      <c r="C128" s="52" t="s">
        <v>122</v>
      </c>
      <c r="D128" s="52" t="s">
        <v>386</v>
      </c>
      <c r="E128" s="81">
        <v>12000</v>
      </c>
      <c r="F128" s="81">
        <v>12000</v>
      </c>
      <c r="G128" s="81"/>
      <c r="H128" s="81"/>
      <c r="I128" s="81"/>
      <c r="J128" s="81"/>
      <c r="K128" s="81">
        <v>15000</v>
      </c>
      <c r="L128" s="81"/>
      <c r="M128" s="81">
        <v>15000</v>
      </c>
      <c r="N128" s="81"/>
      <c r="O128" s="81"/>
      <c r="P128" s="81"/>
      <c r="Q128" s="81">
        <v>15000</v>
      </c>
      <c r="R128" s="81"/>
      <c r="S128" s="81">
        <v>15000</v>
      </c>
      <c r="T128" s="81"/>
      <c r="U128" s="81"/>
      <c r="V128" s="81"/>
      <c r="W128" s="81">
        <v>15000</v>
      </c>
      <c r="X128" s="81"/>
      <c r="Y128" s="81">
        <v>15000</v>
      </c>
      <c r="Z128" s="81"/>
      <c r="AA128" s="152"/>
      <c r="AB128" s="81"/>
      <c r="AC128" s="164">
        <v>45950</v>
      </c>
      <c r="AD128" s="167"/>
    </row>
    <row r="129" spans="1:30" ht="12.75">
      <c r="A129" s="105"/>
      <c r="B129" s="66"/>
      <c r="C129" s="52" t="s">
        <v>93</v>
      </c>
      <c r="D129" s="66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140"/>
      <c r="AB129" s="67"/>
      <c r="AC129" s="165"/>
      <c r="AD129" s="167"/>
    </row>
    <row r="130" spans="1:30" ht="33.75">
      <c r="A130" s="100" t="s">
        <v>382</v>
      </c>
      <c r="B130" s="52" t="s">
        <v>94</v>
      </c>
      <c r="C130" s="52" t="s">
        <v>123</v>
      </c>
      <c r="D130" s="52" t="s">
        <v>290</v>
      </c>
      <c r="E130" s="81">
        <v>5000</v>
      </c>
      <c r="F130" s="81">
        <v>5000</v>
      </c>
      <c r="G130" s="81"/>
      <c r="H130" s="81"/>
      <c r="I130" s="81"/>
      <c r="J130" s="81"/>
      <c r="K130" s="81">
        <v>5391</v>
      </c>
      <c r="L130" s="81">
        <v>5391</v>
      </c>
      <c r="M130" s="81"/>
      <c r="N130" s="81"/>
      <c r="O130" s="81"/>
      <c r="P130" s="81"/>
      <c r="Q130" s="81">
        <v>25000</v>
      </c>
      <c r="R130" s="81">
        <v>5391</v>
      </c>
      <c r="S130" s="81"/>
      <c r="T130" s="81"/>
      <c r="U130" s="81"/>
      <c r="V130" s="81"/>
      <c r="W130" s="81">
        <v>5391</v>
      </c>
      <c r="X130" s="81">
        <v>5391</v>
      </c>
      <c r="Y130" s="81"/>
      <c r="Z130" s="81"/>
      <c r="AA130" s="152"/>
      <c r="AB130" s="81"/>
      <c r="AC130" s="163">
        <v>105000</v>
      </c>
      <c r="AD130" s="167"/>
    </row>
    <row r="131" spans="1:30" ht="22.5" customHeight="1">
      <c r="A131" s="223" t="s">
        <v>383</v>
      </c>
      <c r="B131" s="52" t="s">
        <v>96</v>
      </c>
      <c r="C131" s="52" t="s">
        <v>124</v>
      </c>
      <c r="D131" s="106" t="s">
        <v>387</v>
      </c>
      <c r="E131" s="219">
        <v>25000</v>
      </c>
      <c r="F131" s="81">
        <v>5000</v>
      </c>
      <c r="G131" s="81"/>
      <c r="H131" s="81"/>
      <c r="I131" s="81"/>
      <c r="J131" s="81"/>
      <c r="K131" s="219">
        <f>+L131+L132+L133+O132</f>
        <v>73132</v>
      </c>
      <c r="L131" s="81">
        <v>5000</v>
      </c>
      <c r="M131" s="81"/>
      <c r="N131" s="81"/>
      <c r="O131" s="81"/>
      <c r="P131" s="81"/>
      <c r="Q131" s="219">
        <v>15000</v>
      </c>
      <c r="R131" s="81">
        <v>5000</v>
      </c>
      <c r="S131" s="81"/>
      <c r="T131" s="81"/>
      <c r="U131" s="81"/>
      <c r="V131" s="81"/>
      <c r="W131" s="219">
        <f>+AA132+X131+X132+X133</f>
        <v>103132</v>
      </c>
      <c r="X131" s="81">
        <v>5000</v>
      </c>
      <c r="Y131" s="81"/>
      <c r="Z131" s="81"/>
      <c r="AA131" s="136"/>
      <c r="AB131" s="70"/>
      <c r="AC131" s="220">
        <v>100000</v>
      </c>
      <c r="AD131" s="167"/>
    </row>
    <row r="132" spans="1:30" ht="22.5">
      <c r="A132" s="223"/>
      <c r="B132" s="52" t="s">
        <v>381</v>
      </c>
      <c r="C132" s="52" t="s">
        <v>292</v>
      </c>
      <c r="D132" s="52" t="s">
        <v>388</v>
      </c>
      <c r="E132" s="219"/>
      <c r="F132" s="81"/>
      <c r="G132" s="81"/>
      <c r="H132" s="81"/>
      <c r="I132" s="81"/>
      <c r="J132" s="81"/>
      <c r="K132" s="219"/>
      <c r="L132" s="81">
        <v>5000</v>
      </c>
      <c r="M132" s="81"/>
      <c r="N132" s="81"/>
      <c r="O132" s="81">
        <v>50000</v>
      </c>
      <c r="P132" s="81"/>
      <c r="Q132" s="219"/>
      <c r="R132" s="81">
        <v>5000</v>
      </c>
      <c r="S132" s="81"/>
      <c r="T132" s="81"/>
      <c r="U132" s="81">
        <v>50000</v>
      </c>
      <c r="V132" s="81"/>
      <c r="W132" s="219"/>
      <c r="X132" s="81">
        <v>5000</v>
      </c>
      <c r="Y132" s="81"/>
      <c r="Z132" s="81"/>
      <c r="AA132" s="149">
        <v>50000</v>
      </c>
      <c r="AB132" s="102"/>
      <c r="AC132" s="221"/>
      <c r="AD132" s="167"/>
    </row>
    <row r="133" spans="1:30" ht="33.75">
      <c r="A133" s="223"/>
      <c r="B133" s="52" t="s">
        <v>99</v>
      </c>
      <c r="C133" s="52" t="s">
        <v>127</v>
      </c>
      <c r="D133" s="52" t="s">
        <v>294</v>
      </c>
      <c r="E133" s="219"/>
      <c r="F133" s="81">
        <v>20000</v>
      </c>
      <c r="G133" s="81"/>
      <c r="H133" s="81"/>
      <c r="I133" s="81"/>
      <c r="J133" s="81"/>
      <c r="K133" s="219"/>
      <c r="L133" s="81">
        <v>13132</v>
      </c>
      <c r="M133" s="81"/>
      <c r="N133" s="81"/>
      <c r="O133" s="81"/>
      <c r="P133" s="81"/>
      <c r="Q133" s="219"/>
      <c r="R133" s="81">
        <v>43132</v>
      </c>
      <c r="S133" s="81"/>
      <c r="T133" s="81"/>
      <c r="U133" s="81"/>
      <c r="V133" s="81"/>
      <c r="W133" s="219"/>
      <c r="X133" s="81">
        <v>43132</v>
      </c>
      <c r="Y133" s="81"/>
      <c r="Z133" s="81"/>
      <c r="AA133" s="137"/>
      <c r="AB133" s="71"/>
      <c r="AC133" s="222"/>
      <c r="AD133" s="167"/>
    </row>
    <row r="134" spans="1:30" ht="22.5">
      <c r="A134" s="101" t="s">
        <v>384</v>
      </c>
      <c r="B134" s="52" t="s">
        <v>97</v>
      </c>
      <c r="C134" s="52" t="s">
        <v>126</v>
      </c>
      <c r="D134" s="52" t="s">
        <v>293</v>
      </c>
      <c r="E134" s="50"/>
      <c r="F134" s="50"/>
      <c r="G134" s="50"/>
      <c r="H134" s="50"/>
      <c r="I134" s="50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63">
        <v>20000</v>
      </c>
      <c r="X134" s="52"/>
      <c r="Y134" s="63">
        <v>20000</v>
      </c>
      <c r="Z134" s="52"/>
      <c r="AA134" s="117"/>
      <c r="AB134" s="52"/>
      <c r="AC134" s="166">
        <v>10000</v>
      </c>
      <c r="AD134" s="167"/>
    </row>
    <row r="135" spans="5:30" ht="12.75">
      <c r="E135" s="179">
        <f>SUM(E122:E134)</f>
        <v>80800</v>
      </c>
      <c r="F135" s="65">
        <f>SUM(F122:F134)</f>
        <v>80800</v>
      </c>
      <c r="G135" s="65">
        <f aca="true" t="shared" si="10" ref="G135:AB135">SUM(G122:G134)</f>
        <v>0</v>
      </c>
      <c r="H135" s="65">
        <f t="shared" si="10"/>
        <v>0</v>
      </c>
      <c r="I135" s="65">
        <f t="shared" si="10"/>
        <v>0</v>
      </c>
      <c r="J135" s="65">
        <f t="shared" si="10"/>
        <v>0</v>
      </c>
      <c r="K135" s="65">
        <f t="shared" si="10"/>
        <v>182930</v>
      </c>
      <c r="L135" s="65">
        <f t="shared" si="10"/>
        <v>67930</v>
      </c>
      <c r="M135" s="65">
        <f t="shared" si="10"/>
        <v>15000</v>
      </c>
      <c r="N135" s="65">
        <f t="shared" si="10"/>
        <v>10000</v>
      </c>
      <c r="O135" s="65">
        <f t="shared" si="10"/>
        <v>50000</v>
      </c>
      <c r="P135" s="65">
        <f t="shared" si="10"/>
        <v>40000</v>
      </c>
      <c r="Q135" s="65">
        <f t="shared" si="10"/>
        <v>132407</v>
      </c>
      <c r="R135" s="65">
        <f t="shared" si="10"/>
        <v>97930</v>
      </c>
      <c r="S135" s="65">
        <f t="shared" si="10"/>
        <v>15000</v>
      </c>
      <c r="T135" s="65">
        <f t="shared" si="10"/>
        <v>10000</v>
      </c>
      <c r="U135" s="65">
        <f t="shared" si="10"/>
        <v>50000</v>
      </c>
      <c r="V135" s="65">
        <f t="shared" si="10"/>
        <v>40000</v>
      </c>
      <c r="W135" s="65">
        <f t="shared" si="10"/>
        <v>222930</v>
      </c>
      <c r="X135" s="65">
        <f t="shared" si="10"/>
        <v>97930</v>
      </c>
      <c r="Y135" s="65">
        <f t="shared" si="10"/>
        <v>35000</v>
      </c>
      <c r="Z135" s="65">
        <f t="shared" si="10"/>
        <v>10000</v>
      </c>
      <c r="AA135" s="153">
        <f t="shared" si="10"/>
        <v>50000</v>
      </c>
      <c r="AB135" s="122">
        <f t="shared" si="10"/>
        <v>40000</v>
      </c>
      <c r="AD135" s="167"/>
    </row>
    <row r="136" spans="4:30" ht="12.75">
      <c r="D136" s="160" t="s">
        <v>424</v>
      </c>
      <c r="E136" t="s">
        <v>225</v>
      </c>
      <c r="K136" t="s">
        <v>225</v>
      </c>
      <c r="Q136" t="s">
        <v>413</v>
      </c>
      <c r="W136" t="s">
        <v>416</v>
      </c>
      <c r="Z136" s="65"/>
      <c r="AA136" s="153"/>
      <c r="AB136" s="187"/>
      <c r="AC136" s="167"/>
      <c r="AD136" s="169"/>
    </row>
    <row r="137" spans="1:30" ht="12.75">
      <c r="A137" s="108" t="s">
        <v>166</v>
      </c>
      <c r="B137" s="89" t="s">
        <v>132</v>
      </c>
      <c r="C137" s="89" t="s">
        <v>136</v>
      </c>
      <c r="D137" s="89" t="s">
        <v>137</v>
      </c>
      <c r="E137" t="s">
        <v>411</v>
      </c>
      <c r="K137" t="s">
        <v>412</v>
      </c>
      <c r="Q137" t="s">
        <v>414</v>
      </c>
      <c r="W137" t="s">
        <v>415</v>
      </c>
      <c r="Z137" s="50"/>
      <c r="AA137" s="134"/>
      <c r="AB137" s="162"/>
      <c r="AC137" s="167"/>
      <c r="AD137" s="169"/>
    </row>
    <row r="138" spans="2:30" ht="12.75">
      <c r="B138" s="52"/>
      <c r="C138" s="52"/>
      <c r="D138" s="52"/>
      <c r="E138" s="50" t="s">
        <v>402</v>
      </c>
      <c r="F138" s="50" t="s">
        <v>397</v>
      </c>
      <c r="G138" s="50" t="s">
        <v>398</v>
      </c>
      <c r="H138" s="50" t="s">
        <v>404</v>
      </c>
      <c r="I138" s="50" t="s">
        <v>400</v>
      </c>
      <c r="J138" s="50" t="s">
        <v>401</v>
      </c>
      <c r="K138" s="76" t="s">
        <v>402</v>
      </c>
      <c r="L138" s="76" t="s">
        <v>397</v>
      </c>
      <c r="M138" s="76" t="s">
        <v>398</v>
      </c>
      <c r="N138" s="76" t="s">
        <v>404</v>
      </c>
      <c r="O138" s="76" t="s">
        <v>400</v>
      </c>
      <c r="P138" s="156" t="s">
        <v>401</v>
      </c>
      <c r="Q138" s="76" t="s">
        <v>402</v>
      </c>
      <c r="R138" s="76" t="s">
        <v>397</v>
      </c>
      <c r="S138" s="76" t="s">
        <v>398</v>
      </c>
      <c r="T138" s="76" t="s">
        <v>404</v>
      </c>
      <c r="U138" s="76" t="s">
        <v>400</v>
      </c>
      <c r="V138" s="156" t="s">
        <v>401</v>
      </c>
      <c r="W138" s="76" t="s">
        <v>402</v>
      </c>
      <c r="X138" s="76" t="s">
        <v>397</v>
      </c>
      <c r="Y138" s="76" t="s">
        <v>398</v>
      </c>
      <c r="Z138" s="76" t="s">
        <v>404</v>
      </c>
      <c r="AA138" s="135" t="s">
        <v>400</v>
      </c>
      <c r="AB138" s="188" t="s">
        <v>401</v>
      </c>
      <c r="AC138" s="167"/>
      <c r="AD138" s="169"/>
    </row>
    <row r="139" spans="1:30" ht="33.75">
      <c r="A139" s="233" t="s">
        <v>396</v>
      </c>
      <c r="B139" s="52" t="s">
        <v>197</v>
      </c>
      <c r="C139" s="52" t="s">
        <v>541</v>
      </c>
      <c r="D139" s="52" t="s">
        <v>389</v>
      </c>
      <c r="E139" s="69">
        <v>210000</v>
      </c>
      <c r="F139" s="69">
        <v>10000</v>
      </c>
      <c r="G139" s="69"/>
      <c r="H139" s="69"/>
      <c r="I139" s="69"/>
      <c r="J139" s="69">
        <v>200000</v>
      </c>
      <c r="K139" s="69">
        <v>40000</v>
      </c>
      <c r="L139" s="69">
        <v>10000</v>
      </c>
      <c r="M139" s="69"/>
      <c r="N139" s="69"/>
      <c r="O139" s="69"/>
      <c r="P139" s="69">
        <v>30000</v>
      </c>
      <c r="Q139" s="69">
        <v>60000</v>
      </c>
      <c r="R139" s="69">
        <v>10000</v>
      </c>
      <c r="S139" s="69"/>
      <c r="T139" s="69"/>
      <c r="U139" s="69"/>
      <c r="V139" s="69">
        <v>30000</v>
      </c>
      <c r="W139" s="69">
        <v>60000</v>
      </c>
      <c r="X139" s="69">
        <v>12000</v>
      </c>
      <c r="Y139" s="69">
        <v>18000</v>
      </c>
      <c r="Z139" s="69"/>
      <c r="AA139" s="154"/>
      <c r="AB139" s="189">
        <v>30000</v>
      </c>
      <c r="AC139" s="167"/>
      <c r="AD139" s="169"/>
    </row>
    <row r="140" spans="1:30" ht="33.75">
      <c r="A140" s="233"/>
      <c r="B140" s="52" t="s">
        <v>198</v>
      </c>
      <c r="C140" s="52" t="s">
        <v>542</v>
      </c>
      <c r="D140" s="52" t="s">
        <v>390</v>
      </c>
      <c r="E140" s="69">
        <v>5000</v>
      </c>
      <c r="F140" s="69"/>
      <c r="G140" s="69">
        <v>5000</v>
      </c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>
        <v>20000</v>
      </c>
      <c r="W140" s="69">
        <v>20000</v>
      </c>
      <c r="X140" s="69"/>
      <c r="Y140" s="69"/>
      <c r="Z140" s="69"/>
      <c r="AA140" s="154"/>
      <c r="AB140" s="189">
        <v>20000</v>
      </c>
      <c r="AC140" s="167"/>
      <c r="AD140" s="169"/>
    </row>
    <row r="141" spans="1:30" ht="33.75">
      <c r="A141" s="233"/>
      <c r="B141" s="52" t="s">
        <v>199</v>
      </c>
      <c r="C141" s="52" t="s">
        <v>545</v>
      </c>
      <c r="D141" s="52" t="s">
        <v>391</v>
      </c>
      <c r="E141" s="69">
        <v>15000</v>
      </c>
      <c r="F141" s="69"/>
      <c r="G141" s="69">
        <v>10000</v>
      </c>
      <c r="H141" s="69"/>
      <c r="I141" s="69">
        <v>5000</v>
      </c>
      <c r="J141" s="69"/>
      <c r="K141" s="69">
        <v>10000</v>
      </c>
      <c r="L141" s="69"/>
      <c r="M141" s="69"/>
      <c r="N141" s="69"/>
      <c r="O141" s="69"/>
      <c r="P141" s="69">
        <v>10000</v>
      </c>
      <c r="Q141" s="69">
        <v>10000</v>
      </c>
      <c r="R141" s="69"/>
      <c r="S141" s="69"/>
      <c r="T141" s="69"/>
      <c r="U141" s="69"/>
      <c r="V141" s="69">
        <v>10000</v>
      </c>
      <c r="W141" s="69">
        <v>10000</v>
      </c>
      <c r="X141" s="69"/>
      <c r="Y141" s="69"/>
      <c r="Z141" s="69"/>
      <c r="AA141" s="154"/>
      <c r="AB141" s="189">
        <v>10000</v>
      </c>
      <c r="AC141" s="167"/>
      <c r="AD141" s="169"/>
    </row>
    <row r="142" spans="1:30" ht="45">
      <c r="A142" s="233"/>
      <c r="B142" s="52" t="s">
        <v>200</v>
      </c>
      <c r="C142" s="52" t="s">
        <v>547</v>
      </c>
      <c r="D142" s="52" t="s">
        <v>395</v>
      </c>
      <c r="E142" s="69">
        <f>+G142+I142</f>
        <v>5580</v>
      </c>
      <c r="F142" s="69"/>
      <c r="G142" s="69">
        <v>1080</v>
      </c>
      <c r="H142" s="69"/>
      <c r="I142" s="69">
        <v>4500</v>
      </c>
      <c r="J142" s="69"/>
      <c r="K142" s="69">
        <v>5000</v>
      </c>
      <c r="L142" s="69"/>
      <c r="M142" s="69"/>
      <c r="N142" s="69"/>
      <c r="O142" s="69">
        <v>5000</v>
      </c>
      <c r="P142" s="69"/>
      <c r="Q142" s="69">
        <v>5000</v>
      </c>
      <c r="R142" s="69"/>
      <c r="S142" s="69"/>
      <c r="T142" s="69"/>
      <c r="U142" s="69">
        <v>5000</v>
      </c>
      <c r="V142" s="69"/>
      <c r="W142" s="69">
        <v>15000</v>
      </c>
      <c r="X142" s="69"/>
      <c r="Y142" s="69">
        <v>10000</v>
      </c>
      <c r="Z142" s="69"/>
      <c r="AA142" s="154">
        <v>5000</v>
      </c>
      <c r="AB142" s="189"/>
      <c r="AC142" s="167"/>
      <c r="AD142" s="169"/>
    </row>
    <row r="143" spans="1:30" ht="33.75">
      <c r="A143" s="233"/>
      <c r="B143" s="52" t="s">
        <v>201</v>
      </c>
      <c r="C143" s="52" t="s">
        <v>549</v>
      </c>
      <c r="D143" s="52" t="s">
        <v>392</v>
      </c>
      <c r="E143" s="69">
        <v>15000</v>
      </c>
      <c r="F143" s="69"/>
      <c r="G143" s="69">
        <v>15000</v>
      </c>
      <c r="H143" s="69"/>
      <c r="I143" s="69"/>
      <c r="J143" s="69"/>
      <c r="K143" s="69">
        <v>10000</v>
      </c>
      <c r="L143" s="69"/>
      <c r="M143" s="69"/>
      <c r="N143" s="69">
        <v>10000</v>
      </c>
      <c r="O143" s="69"/>
      <c r="P143" s="69"/>
      <c r="Q143" s="69">
        <v>20000</v>
      </c>
      <c r="R143" s="69"/>
      <c r="S143" s="69"/>
      <c r="T143" s="69">
        <v>10000</v>
      </c>
      <c r="U143" s="69"/>
      <c r="V143" s="69"/>
      <c r="W143" s="69">
        <v>20000</v>
      </c>
      <c r="X143" s="69"/>
      <c r="Y143" s="69"/>
      <c r="Z143" s="69">
        <v>10000</v>
      </c>
      <c r="AA143" s="154"/>
      <c r="AB143" s="189"/>
      <c r="AC143" s="167"/>
      <c r="AD143" s="169"/>
    </row>
    <row r="144" spans="1:30" ht="33.75">
      <c r="A144" s="233"/>
      <c r="B144" s="52" t="s">
        <v>202</v>
      </c>
      <c r="C144" s="52" t="s">
        <v>551</v>
      </c>
      <c r="D144" s="52" t="s">
        <v>394</v>
      </c>
      <c r="E144" s="69">
        <v>10000</v>
      </c>
      <c r="F144" s="69"/>
      <c r="G144" s="69"/>
      <c r="H144" s="69">
        <v>10000</v>
      </c>
      <c r="I144" s="69"/>
      <c r="J144" s="69"/>
      <c r="K144" s="69">
        <v>10000</v>
      </c>
      <c r="L144" s="69"/>
      <c r="M144" s="69"/>
      <c r="N144" s="69">
        <v>10000</v>
      </c>
      <c r="O144" s="69"/>
      <c r="P144" s="69"/>
      <c r="Q144" s="69">
        <v>20000</v>
      </c>
      <c r="R144" s="69"/>
      <c r="S144" s="69"/>
      <c r="T144" s="69">
        <v>10000</v>
      </c>
      <c r="U144" s="69"/>
      <c r="V144" s="69"/>
      <c r="W144" s="69">
        <v>20000</v>
      </c>
      <c r="X144" s="69"/>
      <c r="Y144" s="69"/>
      <c r="Z144" s="69">
        <v>10000</v>
      </c>
      <c r="AA144" s="154"/>
      <c r="AB144" s="189"/>
      <c r="AC144" s="167"/>
      <c r="AD144" s="169"/>
    </row>
    <row r="145" spans="1:30" ht="33.75">
      <c r="A145" s="233"/>
      <c r="B145" s="234" t="s">
        <v>203</v>
      </c>
      <c r="C145" s="52" t="s">
        <v>553</v>
      </c>
      <c r="D145" s="52" t="s">
        <v>393</v>
      </c>
      <c r="E145" s="69">
        <v>80000</v>
      </c>
      <c r="F145" s="69">
        <v>10000</v>
      </c>
      <c r="G145" s="69">
        <v>10000</v>
      </c>
      <c r="H145" s="69"/>
      <c r="I145" s="69">
        <v>60000</v>
      </c>
      <c r="J145" s="69"/>
      <c r="K145" s="69">
        <v>61566</v>
      </c>
      <c r="L145" s="69">
        <v>11566</v>
      </c>
      <c r="M145" s="69"/>
      <c r="N145" s="69"/>
      <c r="O145" s="69">
        <v>50000</v>
      </c>
      <c r="P145" s="69"/>
      <c r="Q145" s="69">
        <v>61566</v>
      </c>
      <c r="R145" s="69">
        <v>13255</v>
      </c>
      <c r="S145" s="69"/>
      <c r="T145" s="69"/>
      <c r="U145" s="69">
        <v>30000</v>
      </c>
      <c r="V145" s="69"/>
      <c r="W145" s="69">
        <v>53075</v>
      </c>
      <c r="X145" s="69">
        <v>13075</v>
      </c>
      <c r="Y145" s="69">
        <v>10000</v>
      </c>
      <c r="Z145" s="69"/>
      <c r="AA145" s="154">
        <v>30000</v>
      </c>
      <c r="AB145" s="189"/>
      <c r="AC145" s="167"/>
      <c r="AD145" s="169"/>
    </row>
    <row r="146" spans="1:30" ht="12.75">
      <c r="A146" s="233"/>
      <c r="B146" s="234"/>
      <c r="C146" s="59"/>
      <c r="D146" s="59"/>
      <c r="E146" s="178">
        <f aca="true" t="shared" si="11" ref="E146:AB146">SUM(E139:E145)</f>
        <v>340580</v>
      </c>
      <c r="F146" s="120">
        <f t="shared" si="11"/>
        <v>20000</v>
      </c>
      <c r="G146" s="120">
        <f t="shared" si="11"/>
        <v>41080</v>
      </c>
      <c r="H146" s="120">
        <f t="shared" si="11"/>
        <v>10000</v>
      </c>
      <c r="I146" s="120">
        <f t="shared" si="11"/>
        <v>69500</v>
      </c>
      <c r="J146" s="120">
        <f t="shared" si="11"/>
        <v>200000</v>
      </c>
      <c r="K146" s="69">
        <f t="shared" si="11"/>
        <v>136566</v>
      </c>
      <c r="L146" s="69">
        <f t="shared" si="11"/>
        <v>21566</v>
      </c>
      <c r="M146" s="69">
        <f t="shared" si="11"/>
        <v>0</v>
      </c>
      <c r="N146" s="69">
        <f t="shared" si="11"/>
        <v>20000</v>
      </c>
      <c r="O146" s="69">
        <f t="shared" si="11"/>
        <v>55000</v>
      </c>
      <c r="P146" s="69">
        <f t="shared" si="11"/>
        <v>40000</v>
      </c>
      <c r="Q146" s="69">
        <f t="shared" si="11"/>
        <v>176566</v>
      </c>
      <c r="R146" s="69">
        <f t="shared" si="11"/>
        <v>23255</v>
      </c>
      <c r="S146" s="69">
        <f t="shared" si="11"/>
        <v>0</v>
      </c>
      <c r="T146" s="69">
        <f t="shared" si="11"/>
        <v>20000</v>
      </c>
      <c r="U146" s="69">
        <f t="shared" si="11"/>
        <v>35000</v>
      </c>
      <c r="V146" s="69">
        <f t="shared" si="11"/>
        <v>60000</v>
      </c>
      <c r="W146" s="69">
        <f t="shared" si="11"/>
        <v>198075</v>
      </c>
      <c r="X146" s="69">
        <f t="shared" si="11"/>
        <v>25075</v>
      </c>
      <c r="Y146" s="69">
        <f t="shared" si="11"/>
        <v>38000</v>
      </c>
      <c r="Z146" s="69">
        <f t="shared" si="11"/>
        <v>20000</v>
      </c>
      <c r="AA146" s="154">
        <f t="shared" si="11"/>
        <v>35000</v>
      </c>
      <c r="AB146" s="189">
        <f t="shared" si="11"/>
        <v>60000</v>
      </c>
      <c r="AC146" s="167"/>
      <c r="AD146" s="169"/>
    </row>
    <row r="147" spans="5:27" ht="12.75">
      <c r="E147" s="128" t="e">
        <f>+E16+E29+#REF!+E48+E60+E69+E82+E101+E118+E135+E146</f>
        <v>#REF!</v>
      </c>
      <c r="F147" s="128" t="e">
        <f>+F16+F29+#REF!+F48+F60+F69+F82+F101+F118+F135+F146</f>
        <v>#REF!</v>
      </c>
      <c r="G147" s="128" t="e">
        <f>+G16+G29+#REF!+G48+G60+G69+G82+G101+G118+G135+G146</f>
        <v>#REF!</v>
      </c>
      <c r="H147" s="128" t="e">
        <f>+H16+H29+#REF!+H48+H60+H69+H82+H101+H118+H135+H146</f>
        <v>#REF!</v>
      </c>
      <c r="I147" s="128" t="e">
        <f>+I16+I29+#REF!+I48+I60+I69+I82+I101+I118+I135+I146</f>
        <v>#REF!</v>
      </c>
      <c r="J147" s="128" t="e">
        <f>+J16+J29+#REF!+J48+J60+J69+J82+J101+J118+J135+J146</f>
        <v>#REF!</v>
      </c>
      <c r="K147" s="128" t="e">
        <f>+K16+K29+#REF!+K48+K60+K69+K82+K101+K118+K135+K146</f>
        <v>#REF!</v>
      </c>
      <c r="L147" s="128" t="e">
        <f>+L16+L29+#REF!+L48+L60+L69+L82+L101+L118+L135+L146</f>
        <v>#REF!</v>
      </c>
      <c r="M147" s="128" t="e">
        <f>+M16+M29+#REF!+M48+M60+M69+M82+M101+M118+M135+M146</f>
        <v>#REF!</v>
      </c>
      <c r="N147" s="128" t="e">
        <f>+N16+N29+#REF!+N48+N60+N69+N82+N101+N118+N135+N146</f>
        <v>#REF!</v>
      </c>
      <c r="O147" s="128" t="e">
        <f>+O16+O29+#REF!+O48+O60+O69+O82+O101+O118+O135+O146</f>
        <v>#REF!</v>
      </c>
      <c r="P147" s="128" t="e">
        <f>+P16+P29+#REF!+P48+P60+P69+P82+P101+P118+P135+P146</f>
        <v>#REF!</v>
      </c>
      <c r="Q147" s="128" t="e">
        <f>+Q16+Q29+#REF!+Q48+Q60+Q69+Q82+Q101+Q118+Q135+Q146</f>
        <v>#REF!</v>
      </c>
      <c r="R147" s="128" t="e">
        <f>+R16+R29+#REF!+R48+R60+R69+R82+R101+R118+R135+R146</f>
        <v>#REF!</v>
      </c>
      <c r="S147" s="128" t="e">
        <f>+S16+S29+#REF!+S48+S60+S69+S82+S101+S118+S135+S146</f>
        <v>#REF!</v>
      </c>
      <c r="T147" s="128" t="e">
        <f>+T16+T29+#REF!+T48+T60+T69+T82+T101+T118+T135+T146</f>
        <v>#REF!</v>
      </c>
      <c r="U147" s="128" t="e">
        <f>+U16+U29+#REF!+U48+U60+U69+U82+U101+U118+U135+U146</f>
        <v>#REF!</v>
      </c>
      <c r="V147" s="128" t="e">
        <f>+V16+V29+#REF!+V48+V60+V69+V82+V101+V118+V135+V146</f>
        <v>#REF!</v>
      </c>
      <c r="W147" s="128" t="e">
        <f>+W16+W29+#REF!+W48+W60+W69+W82+W101+W118+W135+W146</f>
        <v>#REF!</v>
      </c>
      <c r="X147" s="128" t="e">
        <f>+X16+X29+#REF!+X48+X60+X69+X82+X101+X118+X135+X146</f>
        <v>#REF!</v>
      </c>
      <c r="Y147" s="128" t="e">
        <f>+Y16+Y29+#REF!+Y48+Y60+Y69+Y82+Y101+Y118+Y135+Y146</f>
        <v>#REF!</v>
      </c>
      <c r="Z147" s="128" t="e">
        <f>+Z16+Z29+#REF!+Z48+Z60+Z69+Z82+Z101+Z118+Z135+Z146</f>
        <v>#REF!</v>
      </c>
      <c r="AA147" s="128" t="e">
        <f>+AA16+AA29+#REF!+AA48+AA60+AA69+AA82+AA101+AA118+AA135+AA146</f>
        <v>#REF!</v>
      </c>
    </row>
    <row r="149" ht="12.75">
      <c r="K149" s="129"/>
    </row>
    <row r="150" ht="12.75">
      <c r="Q150">
        <f>5961536000-5809086000</f>
        <v>152450000</v>
      </c>
    </row>
  </sheetData>
  <mergeCells count="124">
    <mergeCell ref="W5:W7"/>
    <mergeCell ref="AC5:AC7"/>
    <mergeCell ref="A8:A9"/>
    <mergeCell ref="K8:K9"/>
    <mergeCell ref="Q8:Q9"/>
    <mergeCell ref="W8:W9"/>
    <mergeCell ref="AC8:AC9"/>
    <mergeCell ref="A5:A7"/>
    <mergeCell ref="E5:E7"/>
    <mergeCell ref="K5:K7"/>
    <mergeCell ref="A11:A12"/>
    <mergeCell ref="K11:K12"/>
    <mergeCell ref="Q11:Q12"/>
    <mergeCell ref="Q5:Q7"/>
    <mergeCell ref="W11:W12"/>
    <mergeCell ref="AC11:AC12"/>
    <mergeCell ref="A19:A22"/>
    <mergeCell ref="E19:E20"/>
    <mergeCell ref="F19:F20"/>
    <mergeCell ref="G19:G20"/>
    <mergeCell ref="H19:H20"/>
    <mergeCell ref="I19:I20"/>
    <mergeCell ref="J19:J20"/>
    <mergeCell ref="K19:K20"/>
    <mergeCell ref="Q19:Q20"/>
    <mergeCell ref="W19:W20"/>
    <mergeCell ref="AC19:AC20"/>
    <mergeCell ref="E21:E22"/>
    <mergeCell ref="F21:F22"/>
    <mergeCell ref="G21:G22"/>
    <mergeCell ref="H21:H22"/>
    <mergeCell ref="I21:I22"/>
    <mergeCell ref="J21:J22"/>
    <mergeCell ref="K21:K22"/>
    <mergeCell ref="Q21:Q22"/>
    <mergeCell ref="W21:W22"/>
    <mergeCell ref="A23:A24"/>
    <mergeCell ref="E23:E24"/>
    <mergeCell ref="F23:F24"/>
    <mergeCell ref="G23:G24"/>
    <mergeCell ref="H23:H24"/>
    <mergeCell ref="I23:I24"/>
    <mergeCell ref="J23:J24"/>
    <mergeCell ref="K23:K24"/>
    <mergeCell ref="Q23:Q24"/>
    <mergeCell ref="W23:W24"/>
    <mergeCell ref="A25:A26"/>
    <mergeCell ref="A32:A34"/>
    <mergeCell ref="K32:K33"/>
    <mergeCell ref="Q32:Q33"/>
    <mergeCell ref="W32:W33"/>
    <mergeCell ref="A35:A36"/>
    <mergeCell ref="A43:A44"/>
    <mergeCell ref="A45:A46"/>
    <mergeCell ref="A53:A54"/>
    <mergeCell ref="K53:K54"/>
    <mergeCell ref="Q53:Q54"/>
    <mergeCell ref="W53:W54"/>
    <mergeCell ref="AC53:AC54"/>
    <mergeCell ref="A56:A59"/>
    <mergeCell ref="A63:A64"/>
    <mergeCell ref="A66:A67"/>
    <mergeCell ref="A73:A76"/>
    <mergeCell ref="K73:K76"/>
    <mergeCell ref="Q73:Q76"/>
    <mergeCell ref="W73:W76"/>
    <mergeCell ref="AC73:AC76"/>
    <mergeCell ref="A77:A78"/>
    <mergeCell ref="A79:A81"/>
    <mergeCell ref="K79:K81"/>
    <mergeCell ref="Q79:Q81"/>
    <mergeCell ref="AE87:AE100"/>
    <mergeCell ref="K88:K91"/>
    <mergeCell ref="Q88:Q91"/>
    <mergeCell ref="W88:W91"/>
    <mergeCell ref="AC88:AC91"/>
    <mergeCell ref="AC95:AC99"/>
    <mergeCell ref="W95:W99"/>
    <mergeCell ref="W79:W81"/>
    <mergeCell ref="AC79:AC81"/>
    <mergeCell ref="A87:A91"/>
    <mergeCell ref="A92:A93"/>
    <mergeCell ref="A94:A100"/>
    <mergeCell ref="Q104:Q106"/>
    <mergeCell ref="K95:K99"/>
    <mergeCell ref="Q95:Q99"/>
    <mergeCell ref="A109:A111"/>
    <mergeCell ref="A104:A106"/>
    <mergeCell ref="E104:E106"/>
    <mergeCell ref="K104:K106"/>
    <mergeCell ref="A107:A108"/>
    <mergeCell ref="E107:E108"/>
    <mergeCell ref="K107:K108"/>
    <mergeCell ref="E109:E111"/>
    <mergeCell ref="K109:K111"/>
    <mergeCell ref="Q107:Q108"/>
    <mergeCell ref="W109:W111"/>
    <mergeCell ref="W104:W106"/>
    <mergeCell ref="AC104:AC106"/>
    <mergeCell ref="Q109:Q111"/>
    <mergeCell ref="AD104:AD118"/>
    <mergeCell ref="W107:W108"/>
    <mergeCell ref="AC107:AC108"/>
    <mergeCell ref="AC109:AC111"/>
    <mergeCell ref="W112:W115"/>
    <mergeCell ref="AC112:AC115"/>
    <mergeCell ref="A112:A115"/>
    <mergeCell ref="E112:E115"/>
    <mergeCell ref="K112:K115"/>
    <mergeCell ref="Q112:Q115"/>
    <mergeCell ref="A122:A125"/>
    <mergeCell ref="E122:E126"/>
    <mergeCell ref="K122:K126"/>
    <mergeCell ref="Q122:Q126"/>
    <mergeCell ref="A139:A146"/>
    <mergeCell ref="B145:B146"/>
    <mergeCell ref="W122:W126"/>
    <mergeCell ref="AC122:AC126"/>
    <mergeCell ref="A131:A133"/>
    <mergeCell ref="E131:E133"/>
    <mergeCell ref="K131:K133"/>
    <mergeCell ref="Q131:Q133"/>
    <mergeCell ref="W131:W133"/>
    <mergeCell ref="AC131:AC133"/>
  </mergeCells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61"/>
  <sheetViews>
    <sheetView tabSelected="1" view="pageBreakPreview" zoomScale="75" zoomScaleNormal="50" zoomScaleSheetLayoutView="75" workbookViewId="0" topLeftCell="A1">
      <selection activeCell="D7" sqref="D7"/>
    </sheetView>
  </sheetViews>
  <sheetFormatPr defaultColWidth="11.421875" defaultRowHeight="12.75"/>
  <cols>
    <col min="1" max="1" width="15.57421875" style="0" customWidth="1"/>
    <col min="2" max="2" width="28.00390625" style="0" customWidth="1"/>
    <col min="3" max="3" width="32.7109375" style="0" customWidth="1"/>
    <col min="4" max="4" width="32.140625" style="0" customWidth="1"/>
    <col min="5" max="5" width="12.421875" style="0" customWidth="1"/>
    <col min="6" max="7" width="12.140625" style="0" customWidth="1"/>
    <col min="8" max="8" width="11.8515625" style="0" bestFit="1" customWidth="1"/>
    <col min="9" max="9" width="11.8515625" style="0" customWidth="1"/>
    <col min="10" max="10" width="10.57421875" style="0" customWidth="1"/>
    <col min="11" max="11" width="12.28125" style="0" customWidth="1"/>
    <col min="12" max="12" width="13.57421875" style="0" customWidth="1"/>
    <col min="13" max="13" width="11.57421875" style="0" customWidth="1"/>
    <col min="14" max="14" width="11.28125" style="0" customWidth="1"/>
    <col min="15" max="15" width="12.140625" style="0" customWidth="1"/>
    <col min="16" max="16" width="10.00390625" style="0" customWidth="1"/>
    <col min="17" max="17" width="11.7109375" style="0" customWidth="1"/>
    <col min="19" max="19" width="11.7109375" style="0" customWidth="1"/>
    <col min="20" max="20" width="10.140625" style="0" customWidth="1"/>
    <col min="21" max="21" width="11.57421875" style="0" customWidth="1"/>
    <col min="22" max="22" width="9.7109375" style="0" customWidth="1"/>
    <col min="24" max="24" width="13.00390625" style="0" customWidth="1"/>
    <col min="25" max="25" width="11.28125" style="0" customWidth="1"/>
    <col min="26" max="26" width="10.140625" style="0" customWidth="1"/>
    <col min="27" max="27" width="11.8515625" style="0" customWidth="1"/>
    <col min="28" max="28" width="10.00390625" style="0" customWidth="1"/>
    <col min="29" max="29" width="12.421875" style="0" customWidth="1"/>
    <col min="30" max="30" width="27.7109375" style="0" bestFit="1" customWidth="1"/>
  </cols>
  <sheetData>
    <row r="1" spans="1:10" ht="12.75">
      <c r="A1" s="341" t="s">
        <v>616</v>
      </c>
      <c r="B1" s="342"/>
      <c r="C1" s="342"/>
      <c r="D1" s="342"/>
      <c r="E1" s="342"/>
      <c r="F1" s="342"/>
      <c r="G1" s="342"/>
      <c r="H1" s="342"/>
      <c r="I1" s="342"/>
      <c r="J1" s="342"/>
    </row>
    <row r="2" spans="5:28" ht="12.75">
      <c r="E2" t="s">
        <v>225</v>
      </c>
      <c r="K2" s="162" t="s">
        <v>225</v>
      </c>
      <c r="L2" s="263"/>
      <c r="M2" s="263"/>
      <c r="N2" s="263"/>
      <c r="O2" s="263"/>
      <c r="P2" s="263"/>
      <c r="Q2" s="50" t="s">
        <v>413</v>
      </c>
      <c r="R2" s="263"/>
      <c r="S2" s="263"/>
      <c r="T2" s="263"/>
      <c r="U2" s="263"/>
      <c r="V2" s="134"/>
      <c r="W2" s="162" t="s">
        <v>416</v>
      </c>
      <c r="X2" s="263"/>
      <c r="Y2" s="263"/>
      <c r="Z2" s="263"/>
      <c r="AA2" s="263"/>
      <c r="AB2" s="134"/>
    </row>
    <row r="3" spans="1:28" ht="12.75">
      <c r="A3" s="354" t="s">
        <v>409</v>
      </c>
      <c r="B3" s="354"/>
      <c r="C3" s="354"/>
      <c r="D3" s="354"/>
      <c r="E3" s="354" t="s">
        <v>411</v>
      </c>
      <c r="F3" s="354"/>
      <c r="G3" s="354"/>
      <c r="H3" s="354"/>
      <c r="I3" s="354"/>
      <c r="J3" s="354"/>
      <c r="K3" s="366" t="s">
        <v>412</v>
      </c>
      <c r="L3" s="366"/>
      <c r="M3" s="366"/>
      <c r="N3" s="366"/>
      <c r="O3" s="366"/>
      <c r="P3" s="366"/>
      <c r="Q3" s="366" t="s">
        <v>414</v>
      </c>
      <c r="R3" s="366"/>
      <c r="S3" s="366"/>
      <c r="T3" s="366"/>
      <c r="U3" s="366"/>
      <c r="V3" s="347"/>
      <c r="W3" s="266" t="s">
        <v>415</v>
      </c>
      <c r="X3" s="267"/>
      <c r="Y3" s="267"/>
      <c r="Z3" s="267"/>
      <c r="AA3" s="267"/>
      <c r="AB3" s="268"/>
    </row>
    <row r="4" spans="1:28" ht="12.75">
      <c r="A4" s="76" t="s">
        <v>166</v>
      </c>
      <c r="B4" s="76" t="s">
        <v>132</v>
      </c>
      <c r="C4" s="76" t="s">
        <v>136</v>
      </c>
      <c r="D4" s="76" t="s">
        <v>295</v>
      </c>
      <c r="E4" s="76" t="s">
        <v>402</v>
      </c>
      <c r="F4" s="76" t="s">
        <v>397</v>
      </c>
      <c r="G4" s="76" t="s">
        <v>398</v>
      </c>
      <c r="H4" s="76" t="s">
        <v>399</v>
      </c>
      <c r="I4" s="76" t="s">
        <v>400</v>
      </c>
      <c r="J4" s="76" t="s">
        <v>401</v>
      </c>
      <c r="K4" s="246" t="s">
        <v>402</v>
      </c>
      <c r="L4" s="246" t="s">
        <v>397</v>
      </c>
      <c r="M4" s="246" t="s">
        <v>398</v>
      </c>
      <c r="N4" s="246" t="s">
        <v>404</v>
      </c>
      <c r="O4" s="246" t="s">
        <v>400</v>
      </c>
      <c r="P4" s="127" t="s">
        <v>401</v>
      </c>
      <c r="Q4" s="76" t="s">
        <v>402</v>
      </c>
      <c r="R4" s="76" t="s">
        <v>397</v>
      </c>
      <c r="S4" s="76" t="s">
        <v>398</v>
      </c>
      <c r="T4" s="76" t="s">
        <v>404</v>
      </c>
      <c r="U4" s="76" t="s">
        <v>400</v>
      </c>
      <c r="V4" s="248" t="s">
        <v>401</v>
      </c>
      <c r="W4" s="135" t="s">
        <v>402</v>
      </c>
      <c r="X4" s="76" t="s">
        <v>397</v>
      </c>
      <c r="Y4" s="76" t="s">
        <v>398</v>
      </c>
      <c r="Z4" s="135" t="s">
        <v>404</v>
      </c>
      <c r="AA4" s="76" t="s">
        <v>400</v>
      </c>
      <c r="AB4" s="156" t="s">
        <v>401</v>
      </c>
    </row>
    <row r="5" spans="1:28" ht="44.25" customHeight="1">
      <c r="A5" s="317" t="s">
        <v>464</v>
      </c>
      <c r="B5" s="52" t="s">
        <v>138</v>
      </c>
      <c r="C5" s="52" t="s">
        <v>501</v>
      </c>
      <c r="D5" s="52" t="s">
        <v>574</v>
      </c>
      <c r="E5" s="334">
        <v>302056.6</v>
      </c>
      <c r="F5" s="84"/>
      <c r="G5" s="84"/>
      <c r="H5" s="84"/>
      <c r="I5" s="84"/>
      <c r="J5" s="84"/>
      <c r="K5" s="334">
        <v>600000</v>
      </c>
      <c r="L5" s="364"/>
      <c r="M5" s="364"/>
      <c r="N5" s="364">
        <v>300000</v>
      </c>
      <c r="O5" s="364"/>
      <c r="P5" s="364"/>
      <c r="Q5" s="334">
        <v>400000</v>
      </c>
      <c r="R5" s="364"/>
      <c r="S5" s="364">
        <v>50000</v>
      </c>
      <c r="T5" s="364">
        <v>100000</v>
      </c>
      <c r="U5" s="364">
        <v>50000</v>
      </c>
      <c r="V5" s="364"/>
      <c r="W5" s="405">
        <v>150000</v>
      </c>
      <c r="X5" s="364"/>
      <c r="Y5" s="364">
        <v>50000</v>
      </c>
      <c r="Z5" s="364">
        <v>100000</v>
      </c>
      <c r="AA5" s="130"/>
      <c r="AB5" s="78"/>
    </row>
    <row r="6" spans="1:28" ht="25.5" customHeight="1">
      <c r="A6" s="318"/>
      <c r="B6" s="52" t="s">
        <v>468</v>
      </c>
      <c r="C6" s="52" t="s">
        <v>158</v>
      </c>
      <c r="D6" s="52" t="s">
        <v>575</v>
      </c>
      <c r="E6" s="334"/>
      <c r="F6" s="84"/>
      <c r="G6" s="84"/>
      <c r="H6" s="84"/>
      <c r="I6" s="84">
        <v>102056.6</v>
      </c>
      <c r="J6" s="84"/>
      <c r="K6" s="334"/>
      <c r="L6" s="367"/>
      <c r="M6" s="367"/>
      <c r="N6" s="367"/>
      <c r="O6" s="367"/>
      <c r="P6" s="367"/>
      <c r="Q6" s="334"/>
      <c r="R6" s="367"/>
      <c r="S6" s="367"/>
      <c r="T6" s="367"/>
      <c r="U6" s="367"/>
      <c r="V6" s="367"/>
      <c r="W6" s="405"/>
      <c r="X6" s="367"/>
      <c r="Y6" s="367"/>
      <c r="Z6" s="367"/>
      <c r="AA6" s="131"/>
      <c r="AB6" s="79"/>
    </row>
    <row r="7" spans="1:28" ht="30.75" customHeight="1">
      <c r="A7" s="319"/>
      <c r="B7" s="52" t="s">
        <v>141</v>
      </c>
      <c r="C7" s="52" t="s">
        <v>253</v>
      </c>
      <c r="D7" s="52" t="s">
        <v>576</v>
      </c>
      <c r="E7" s="334"/>
      <c r="F7" s="84"/>
      <c r="G7" s="84"/>
      <c r="H7" s="84">
        <v>200000</v>
      </c>
      <c r="I7" s="84"/>
      <c r="J7" s="84"/>
      <c r="K7" s="334"/>
      <c r="L7" s="365"/>
      <c r="M7" s="365"/>
      <c r="N7" s="365"/>
      <c r="O7" s="365"/>
      <c r="P7" s="365"/>
      <c r="Q7" s="334"/>
      <c r="R7" s="365"/>
      <c r="S7" s="365"/>
      <c r="T7" s="365"/>
      <c r="U7" s="365"/>
      <c r="V7" s="365"/>
      <c r="W7" s="405"/>
      <c r="X7" s="365"/>
      <c r="Y7" s="365"/>
      <c r="Z7" s="365"/>
      <c r="AA7" s="132"/>
      <c r="AB7" s="80"/>
    </row>
    <row r="8" spans="1:28" ht="43.5" customHeight="1">
      <c r="A8" s="317" t="s">
        <v>465</v>
      </c>
      <c r="B8" s="52" t="s">
        <v>142</v>
      </c>
      <c r="C8" s="52" t="s">
        <v>502</v>
      </c>
      <c r="D8" s="52" t="s">
        <v>577</v>
      </c>
      <c r="E8" s="368">
        <v>1489322.1</v>
      </c>
      <c r="F8" s="81">
        <v>1017688</v>
      </c>
      <c r="G8" s="84"/>
      <c r="H8" s="84"/>
      <c r="I8" s="84">
        <v>423458</v>
      </c>
      <c r="J8" s="84"/>
      <c r="K8" s="334">
        <f>+L8+O8</f>
        <v>1474400</v>
      </c>
      <c r="L8" s="364">
        <v>1017689</v>
      </c>
      <c r="M8" s="364"/>
      <c r="N8" s="364"/>
      <c r="O8" s="364">
        <v>456711</v>
      </c>
      <c r="P8" s="364"/>
      <c r="Q8" s="334">
        <v>1676129</v>
      </c>
      <c r="R8" s="364">
        <v>1163657</v>
      </c>
      <c r="S8" s="364">
        <v>20000</v>
      </c>
      <c r="T8" s="364"/>
      <c r="U8" s="364">
        <v>492472</v>
      </c>
      <c r="V8" s="364"/>
      <c r="W8" s="405">
        <f>+X8+AA8+Y8</f>
        <v>1805803</v>
      </c>
      <c r="X8" s="364">
        <v>1254771</v>
      </c>
      <c r="Y8" s="364">
        <v>20000</v>
      </c>
      <c r="Z8" s="364"/>
      <c r="AA8" s="364">
        <v>531032</v>
      </c>
      <c r="AB8" s="78"/>
    </row>
    <row r="9" spans="1:28" ht="33.75">
      <c r="A9" s="319"/>
      <c r="B9" s="52" t="s">
        <v>143</v>
      </c>
      <c r="C9" s="59" t="s">
        <v>503</v>
      </c>
      <c r="D9" s="52" t="s">
        <v>578</v>
      </c>
      <c r="E9" s="369"/>
      <c r="F9" s="84"/>
      <c r="G9" s="84">
        <v>48086.1</v>
      </c>
      <c r="H9" s="84"/>
      <c r="I9" s="84"/>
      <c r="J9" s="84"/>
      <c r="K9" s="334"/>
      <c r="L9" s="365"/>
      <c r="M9" s="365"/>
      <c r="N9" s="365"/>
      <c r="O9" s="365"/>
      <c r="P9" s="365"/>
      <c r="Q9" s="334"/>
      <c r="R9" s="365"/>
      <c r="S9" s="365"/>
      <c r="T9" s="365"/>
      <c r="U9" s="365"/>
      <c r="V9" s="365"/>
      <c r="W9" s="405"/>
      <c r="X9" s="365"/>
      <c r="Y9" s="365"/>
      <c r="Z9" s="365"/>
      <c r="AA9" s="365"/>
      <c r="AB9" s="80"/>
    </row>
    <row r="10" spans="1:28" ht="54.75" customHeight="1">
      <c r="A10" s="52" t="s">
        <v>466</v>
      </c>
      <c r="B10" s="52" t="s">
        <v>144</v>
      </c>
      <c r="C10" s="52" t="s">
        <v>504</v>
      </c>
      <c r="D10" s="52" t="s">
        <v>579</v>
      </c>
      <c r="E10" s="84">
        <f>+H10+G10+F10+I10</f>
        <v>803849</v>
      </c>
      <c r="F10" s="84">
        <v>18586</v>
      </c>
      <c r="G10" s="84">
        <v>669263</v>
      </c>
      <c r="H10" s="84">
        <v>101000</v>
      </c>
      <c r="I10" s="84">
        <v>15000</v>
      </c>
      <c r="J10" s="84"/>
      <c r="K10" s="84">
        <f>+M10+N10+O10</f>
        <v>827018</v>
      </c>
      <c r="L10" s="84"/>
      <c r="M10" s="84">
        <v>701936</v>
      </c>
      <c r="N10" s="84">
        <v>108908</v>
      </c>
      <c r="O10" s="84">
        <v>16174</v>
      </c>
      <c r="P10" s="84"/>
      <c r="Q10" s="84">
        <f>+S10+T10+U10</f>
        <v>940441</v>
      </c>
      <c r="R10" s="84"/>
      <c r="S10" s="84">
        <f>828064-2500-20000</f>
        <v>805564</v>
      </c>
      <c r="T10" s="84">
        <v>117436</v>
      </c>
      <c r="U10" s="84">
        <v>17441</v>
      </c>
      <c r="V10" s="84"/>
      <c r="W10" s="133">
        <f>+Y10+Z10+AA10</f>
        <v>1015840</v>
      </c>
      <c r="X10" s="84"/>
      <c r="Y10" s="84">
        <f>892902-2500-20000</f>
        <v>870402</v>
      </c>
      <c r="Z10" s="133">
        <v>126631</v>
      </c>
      <c r="AA10" s="133">
        <v>18807</v>
      </c>
      <c r="AB10" s="84"/>
    </row>
    <row r="11" spans="1:28" ht="33" customHeight="1">
      <c r="A11" s="328" t="s">
        <v>467</v>
      </c>
      <c r="B11" s="52" t="s">
        <v>145</v>
      </c>
      <c r="C11" s="52" t="s">
        <v>506</v>
      </c>
      <c r="D11" s="52" t="s">
        <v>580</v>
      </c>
      <c r="E11" s="364">
        <v>126870</v>
      </c>
      <c r="F11" s="84"/>
      <c r="G11" s="84">
        <v>57732</v>
      </c>
      <c r="H11" s="99"/>
      <c r="I11" s="99"/>
      <c r="J11" s="99"/>
      <c r="K11" s="334">
        <f>+O11+M11</f>
        <v>136804</v>
      </c>
      <c r="L11" s="364"/>
      <c r="M11" s="364">
        <v>62252</v>
      </c>
      <c r="N11" s="364"/>
      <c r="O11" s="364">
        <v>74552</v>
      </c>
      <c r="P11" s="364"/>
      <c r="Q11" s="334">
        <f>+U11+S11</f>
        <v>147516</v>
      </c>
      <c r="R11" s="364"/>
      <c r="S11" s="364">
        <v>67127</v>
      </c>
      <c r="T11" s="364"/>
      <c r="U11" s="364">
        <v>80389</v>
      </c>
      <c r="V11" s="364"/>
      <c r="W11" s="405">
        <f>+AA11+Y11</f>
        <v>159067</v>
      </c>
      <c r="X11" s="364"/>
      <c r="Y11" s="364">
        <v>72383</v>
      </c>
      <c r="Z11" s="364"/>
      <c r="AA11" s="364">
        <v>86684</v>
      </c>
      <c r="AB11" s="78"/>
    </row>
    <row r="12" spans="1:28" ht="22.5">
      <c r="A12" s="328"/>
      <c r="B12" s="52" t="s">
        <v>146</v>
      </c>
      <c r="C12" s="52" t="s">
        <v>508</v>
      </c>
      <c r="D12" s="52" t="s">
        <v>581</v>
      </c>
      <c r="E12" s="365"/>
      <c r="F12" s="84"/>
      <c r="G12" s="84"/>
      <c r="H12" s="99"/>
      <c r="I12" s="84">
        <v>69138</v>
      </c>
      <c r="J12" s="99"/>
      <c r="K12" s="334"/>
      <c r="L12" s="365"/>
      <c r="M12" s="365"/>
      <c r="N12" s="365"/>
      <c r="O12" s="365"/>
      <c r="P12" s="365"/>
      <c r="Q12" s="334"/>
      <c r="R12" s="365"/>
      <c r="S12" s="365"/>
      <c r="T12" s="365"/>
      <c r="U12" s="365"/>
      <c r="V12" s="365"/>
      <c r="W12" s="405"/>
      <c r="X12" s="365"/>
      <c r="Y12" s="365"/>
      <c r="Z12" s="365"/>
      <c r="AA12" s="365"/>
      <c r="AB12" s="80"/>
    </row>
    <row r="13" spans="1:28" ht="42.75" customHeight="1">
      <c r="A13" s="74" t="s">
        <v>570</v>
      </c>
      <c r="B13" s="52" t="s">
        <v>147</v>
      </c>
      <c r="C13" s="52" t="s">
        <v>571</v>
      </c>
      <c r="D13" s="52" t="s">
        <v>582</v>
      </c>
      <c r="E13" s="84">
        <v>2500</v>
      </c>
      <c r="F13" s="84"/>
      <c r="G13" s="84"/>
      <c r="H13" s="84"/>
      <c r="I13" s="84">
        <v>2500</v>
      </c>
      <c r="J13" s="84"/>
      <c r="K13" s="84"/>
      <c r="L13" s="84"/>
      <c r="M13" s="84"/>
      <c r="N13" s="84"/>
      <c r="O13" s="84"/>
      <c r="P13" s="84"/>
      <c r="Q13" s="84">
        <v>2500</v>
      </c>
      <c r="R13" s="84"/>
      <c r="S13" s="84"/>
      <c r="T13" s="84"/>
      <c r="U13" s="84"/>
      <c r="V13" s="84">
        <v>2500</v>
      </c>
      <c r="W13" s="133">
        <v>2500</v>
      </c>
      <c r="X13" s="84"/>
      <c r="Y13" s="84"/>
      <c r="Z13" s="133"/>
      <c r="AA13" s="133"/>
      <c r="AB13" s="84">
        <v>2500</v>
      </c>
    </row>
    <row r="14" spans="1:28" ht="52.5" customHeight="1">
      <c r="A14" s="74" t="s">
        <v>572</v>
      </c>
      <c r="B14" s="59" t="s">
        <v>148</v>
      </c>
      <c r="C14" s="52" t="s">
        <v>512</v>
      </c>
      <c r="D14" s="52" t="s">
        <v>583</v>
      </c>
      <c r="E14" s="84">
        <v>2500</v>
      </c>
      <c r="F14" s="84"/>
      <c r="G14" s="84"/>
      <c r="H14" s="84">
        <v>2500</v>
      </c>
      <c r="I14" s="84"/>
      <c r="J14" s="84"/>
      <c r="K14" s="84">
        <f>+N14</f>
        <v>5000</v>
      </c>
      <c r="L14" s="84"/>
      <c r="M14" s="84"/>
      <c r="N14" s="84">
        <v>5000</v>
      </c>
      <c r="O14" s="84"/>
      <c r="P14" s="84"/>
      <c r="Q14" s="84">
        <v>5000</v>
      </c>
      <c r="R14" s="84"/>
      <c r="S14" s="84"/>
      <c r="T14" s="84">
        <v>5000</v>
      </c>
      <c r="U14" s="84"/>
      <c r="V14" s="84"/>
      <c r="W14" s="133">
        <v>5000</v>
      </c>
      <c r="X14" s="84"/>
      <c r="Y14" s="84"/>
      <c r="Z14" s="133">
        <v>5000</v>
      </c>
      <c r="AA14" s="133"/>
      <c r="AB14" s="84"/>
    </row>
    <row r="15" spans="1:28" ht="30" customHeight="1">
      <c r="A15" s="54" t="s">
        <v>573</v>
      </c>
      <c r="B15" s="52" t="s">
        <v>149</v>
      </c>
      <c r="C15" s="52" t="s">
        <v>160</v>
      </c>
      <c r="D15" s="52" t="s">
        <v>584</v>
      </c>
      <c r="E15" s="244">
        <v>2500</v>
      </c>
      <c r="F15" s="84"/>
      <c r="G15" s="84">
        <v>2500</v>
      </c>
      <c r="H15" s="84"/>
      <c r="I15" s="84"/>
      <c r="J15" s="84"/>
      <c r="K15" s="84">
        <v>2500</v>
      </c>
      <c r="L15" s="84"/>
      <c r="M15" s="84">
        <v>2500</v>
      </c>
      <c r="N15" s="84"/>
      <c r="O15" s="84"/>
      <c r="P15" s="84"/>
      <c r="Q15" s="84">
        <v>2500</v>
      </c>
      <c r="R15" s="84"/>
      <c r="S15" s="84">
        <v>2500</v>
      </c>
      <c r="T15" s="84"/>
      <c r="U15" s="84"/>
      <c r="V15" s="84"/>
      <c r="W15" s="133">
        <v>2500</v>
      </c>
      <c r="X15" s="84"/>
      <c r="Y15" s="84">
        <v>2500</v>
      </c>
      <c r="Z15" s="133"/>
      <c r="AA15" s="133"/>
      <c r="AB15" s="84"/>
    </row>
    <row r="16" spans="1:28" ht="30" customHeight="1">
      <c r="A16" s="54"/>
      <c r="B16" s="52"/>
      <c r="C16" s="52"/>
      <c r="D16" s="52"/>
      <c r="E16" s="245">
        <f aca="true" t="shared" si="0" ref="E16:J16">SUM(E5:E15)</f>
        <v>2729597.7</v>
      </c>
      <c r="F16" s="84">
        <f t="shared" si="0"/>
        <v>1036274</v>
      </c>
      <c r="G16" s="84">
        <f t="shared" si="0"/>
        <v>777581.1</v>
      </c>
      <c r="H16" s="84">
        <f t="shared" si="0"/>
        <v>303500</v>
      </c>
      <c r="I16" s="81">
        <f t="shared" si="0"/>
        <v>612152.6</v>
      </c>
      <c r="J16" s="84">
        <f t="shared" si="0"/>
        <v>0</v>
      </c>
      <c r="K16" s="84">
        <f aca="true" t="shared" si="1" ref="K16:P16">SUM(K5:K15)</f>
        <v>3045722</v>
      </c>
      <c r="L16" s="84">
        <f t="shared" si="1"/>
        <v>1017689</v>
      </c>
      <c r="M16" s="84">
        <f t="shared" si="1"/>
        <v>766688</v>
      </c>
      <c r="N16" s="84">
        <f>SUM(N5:N15)</f>
        <v>413908</v>
      </c>
      <c r="O16" s="84">
        <f t="shared" si="1"/>
        <v>547437</v>
      </c>
      <c r="P16" s="84">
        <f t="shared" si="1"/>
        <v>0</v>
      </c>
      <c r="Q16" s="84">
        <f aca="true" t="shared" si="2" ref="Q16:X16">SUM(Q5:Q15)</f>
        <v>3174086</v>
      </c>
      <c r="R16" s="84">
        <f t="shared" si="2"/>
        <v>1163657</v>
      </c>
      <c r="S16" s="84">
        <f>SUM(S5:S15)</f>
        <v>945191</v>
      </c>
      <c r="T16" s="84">
        <f>SUM(T5:T15)</f>
        <v>222436</v>
      </c>
      <c r="U16" s="84">
        <f t="shared" si="2"/>
        <v>640302</v>
      </c>
      <c r="V16" s="84">
        <f t="shared" si="2"/>
        <v>2500</v>
      </c>
      <c r="W16" s="133">
        <f t="shared" si="2"/>
        <v>3140710</v>
      </c>
      <c r="X16" s="84">
        <f t="shared" si="2"/>
        <v>1254771</v>
      </c>
      <c r="Y16" s="84">
        <f>SUM(Y5:Y15)</f>
        <v>1015285</v>
      </c>
      <c r="Z16" s="133">
        <f>SUM(Z5:Z15)</f>
        <v>231631</v>
      </c>
      <c r="AA16" s="133">
        <f>SUM(AA5:AA15)</f>
        <v>636523</v>
      </c>
      <c r="AB16" s="84">
        <f>SUM(AB5:AB15)</f>
        <v>2500</v>
      </c>
    </row>
    <row r="17" spans="1:28" ht="12.75">
      <c r="A17" s="366" t="s">
        <v>410</v>
      </c>
      <c r="B17" s="366"/>
      <c r="C17" s="366"/>
      <c r="D17" s="366"/>
      <c r="E17" s="50"/>
      <c r="F17" s="263" t="s">
        <v>411</v>
      </c>
      <c r="G17" s="263"/>
      <c r="H17" s="263"/>
      <c r="I17" s="263"/>
      <c r="J17" s="134"/>
      <c r="L17" t="s">
        <v>412</v>
      </c>
      <c r="R17" t="s">
        <v>414</v>
      </c>
      <c r="X17" t="s">
        <v>415</v>
      </c>
      <c r="Y17" s="218"/>
      <c r="AB17" s="50"/>
    </row>
    <row r="18" spans="1:28" ht="12.75">
      <c r="A18" s="91" t="s">
        <v>166</v>
      </c>
      <c r="B18" s="91" t="s">
        <v>132</v>
      </c>
      <c r="C18" s="91" t="s">
        <v>136</v>
      </c>
      <c r="D18" s="91" t="s">
        <v>295</v>
      </c>
      <c r="E18" s="91" t="s">
        <v>402</v>
      </c>
      <c r="F18" s="91" t="s">
        <v>397</v>
      </c>
      <c r="G18" s="91" t="s">
        <v>398</v>
      </c>
      <c r="H18" s="91" t="s">
        <v>399</v>
      </c>
      <c r="I18" s="91" t="s">
        <v>400</v>
      </c>
      <c r="J18" s="155" t="s">
        <v>401</v>
      </c>
      <c r="K18" s="91" t="s">
        <v>402</v>
      </c>
      <c r="L18" s="91" t="s">
        <v>397</v>
      </c>
      <c r="M18" s="91" t="s">
        <v>398</v>
      </c>
      <c r="N18" s="91" t="s">
        <v>404</v>
      </c>
      <c r="O18" s="91" t="s">
        <v>400</v>
      </c>
      <c r="P18" s="91" t="s">
        <v>401</v>
      </c>
      <c r="Q18" s="76" t="s">
        <v>402</v>
      </c>
      <c r="R18" s="76" t="s">
        <v>397</v>
      </c>
      <c r="S18" s="76" t="s">
        <v>398</v>
      </c>
      <c r="T18" s="76" t="s">
        <v>404</v>
      </c>
      <c r="U18" s="76" t="s">
        <v>400</v>
      </c>
      <c r="V18" s="156" t="s">
        <v>401</v>
      </c>
      <c r="W18" s="135" t="s">
        <v>402</v>
      </c>
      <c r="X18" s="76" t="s">
        <v>397</v>
      </c>
      <c r="Y18" s="76" t="s">
        <v>398</v>
      </c>
      <c r="Z18" s="135" t="s">
        <v>404</v>
      </c>
      <c r="AA18" s="135" t="s">
        <v>400</v>
      </c>
      <c r="AB18" s="127" t="s">
        <v>401</v>
      </c>
    </row>
    <row r="19" spans="1:28" ht="32.25" customHeight="1">
      <c r="A19" s="317" t="s">
        <v>585</v>
      </c>
      <c r="B19" s="52" t="s">
        <v>605</v>
      </c>
      <c r="C19" s="52" t="s">
        <v>606</v>
      </c>
      <c r="D19" s="52" t="s">
        <v>588</v>
      </c>
      <c r="E19" s="219">
        <v>280000</v>
      </c>
      <c r="F19" s="337">
        <v>117002</v>
      </c>
      <c r="G19" s="219">
        <v>30000</v>
      </c>
      <c r="H19" s="219">
        <v>112998</v>
      </c>
      <c r="I19" s="219"/>
      <c r="J19" s="219"/>
      <c r="K19" s="219">
        <f>+L19+N20+N19</f>
        <v>249921</v>
      </c>
      <c r="L19" s="332">
        <v>126921</v>
      </c>
      <c r="M19" s="332"/>
      <c r="N19" s="332">
        <v>123000</v>
      </c>
      <c r="O19" s="332"/>
      <c r="P19" s="332"/>
      <c r="Q19" s="219">
        <f>+R19+T19+R20+T20</f>
        <v>254736</v>
      </c>
      <c r="R19" s="332">
        <v>131736</v>
      </c>
      <c r="S19" s="332"/>
      <c r="T19" s="332">
        <v>123000</v>
      </c>
      <c r="U19" s="332"/>
      <c r="V19" s="332"/>
      <c r="W19" s="399">
        <f>+X19+Z19+X20+Z20</f>
        <v>308494</v>
      </c>
      <c r="X19" s="332">
        <v>158494</v>
      </c>
      <c r="Y19" s="332"/>
      <c r="Z19" s="332">
        <v>150000</v>
      </c>
      <c r="AA19" s="332"/>
      <c r="AB19" s="332"/>
    </row>
    <row r="20" spans="1:28" ht="45" customHeight="1">
      <c r="A20" s="318"/>
      <c r="B20" s="52" t="s">
        <v>607</v>
      </c>
      <c r="C20" s="52" t="s">
        <v>608</v>
      </c>
      <c r="D20" s="52" t="s">
        <v>589</v>
      </c>
      <c r="E20" s="219"/>
      <c r="F20" s="337"/>
      <c r="G20" s="219"/>
      <c r="H20" s="219"/>
      <c r="I20" s="219"/>
      <c r="J20" s="219"/>
      <c r="K20" s="219"/>
      <c r="L20" s="333"/>
      <c r="M20" s="333"/>
      <c r="N20" s="333"/>
      <c r="O20" s="333"/>
      <c r="P20" s="333"/>
      <c r="Q20" s="219"/>
      <c r="R20" s="333"/>
      <c r="S20" s="333"/>
      <c r="T20" s="333"/>
      <c r="U20" s="333"/>
      <c r="V20" s="333"/>
      <c r="W20" s="399"/>
      <c r="X20" s="333"/>
      <c r="Y20" s="333"/>
      <c r="Z20" s="333"/>
      <c r="AA20" s="333"/>
      <c r="AB20" s="333"/>
    </row>
    <row r="21" spans="1:28" ht="33.75">
      <c r="A21" s="318"/>
      <c r="B21" s="52" t="s">
        <v>586</v>
      </c>
      <c r="C21" s="52" t="s">
        <v>609</v>
      </c>
      <c r="D21" s="52" t="s">
        <v>591</v>
      </c>
      <c r="E21" s="331">
        <v>125000</v>
      </c>
      <c r="F21" s="331">
        <v>125000</v>
      </c>
      <c r="G21" s="331"/>
      <c r="H21" s="331">
        <v>20000</v>
      </c>
      <c r="I21" s="331"/>
      <c r="J21" s="331"/>
      <c r="K21" s="311">
        <f>+L21+L22</f>
        <v>110000</v>
      </c>
      <c r="L21" s="320">
        <v>110000</v>
      </c>
      <c r="M21" s="320"/>
      <c r="N21" s="320"/>
      <c r="O21" s="320"/>
      <c r="P21" s="320"/>
      <c r="Q21" s="311">
        <v>120000</v>
      </c>
      <c r="R21" s="320">
        <v>120000</v>
      </c>
      <c r="S21" s="320"/>
      <c r="T21" s="320"/>
      <c r="U21" s="320"/>
      <c r="V21" s="320"/>
      <c r="W21" s="400">
        <v>120000</v>
      </c>
      <c r="X21" s="320">
        <v>120000</v>
      </c>
      <c r="Y21" s="320"/>
      <c r="Z21" s="320"/>
      <c r="AA21" s="320"/>
      <c r="AB21" s="320"/>
    </row>
    <row r="22" spans="1:28" ht="33.75">
      <c r="A22" s="319"/>
      <c r="B22" s="59" t="s">
        <v>587</v>
      </c>
      <c r="C22" s="52" t="s">
        <v>610</v>
      </c>
      <c r="D22" s="52" t="s">
        <v>590</v>
      </c>
      <c r="E22" s="331"/>
      <c r="F22" s="331"/>
      <c r="G22" s="331"/>
      <c r="H22" s="331"/>
      <c r="I22" s="331"/>
      <c r="J22" s="331"/>
      <c r="K22" s="311"/>
      <c r="L22" s="322"/>
      <c r="M22" s="322"/>
      <c r="N22" s="322"/>
      <c r="O22" s="322"/>
      <c r="P22" s="322"/>
      <c r="Q22" s="311"/>
      <c r="R22" s="322"/>
      <c r="S22" s="322"/>
      <c r="T22" s="322"/>
      <c r="U22" s="322"/>
      <c r="V22" s="322"/>
      <c r="W22" s="400"/>
      <c r="X22" s="322"/>
      <c r="Y22" s="322"/>
      <c r="Z22" s="322"/>
      <c r="AA22" s="322"/>
      <c r="AB22" s="322"/>
    </row>
    <row r="23" spans="1:28" ht="34.5" customHeight="1">
      <c r="A23" s="317" t="s">
        <v>473</v>
      </c>
      <c r="B23" s="52" t="s">
        <v>593</v>
      </c>
      <c r="C23" s="52" t="s">
        <v>611</v>
      </c>
      <c r="D23" s="59" t="s">
        <v>592</v>
      </c>
      <c r="E23" s="331">
        <v>25000</v>
      </c>
      <c r="F23" s="331">
        <v>25000</v>
      </c>
      <c r="G23" s="331"/>
      <c r="H23" s="331"/>
      <c r="I23" s="331"/>
      <c r="J23" s="331"/>
      <c r="K23" s="311">
        <f>+L23+L24</f>
        <v>75000</v>
      </c>
      <c r="L23" s="320">
        <v>75000</v>
      </c>
      <c r="M23" s="320"/>
      <c r="N23" s="320"/>
      <c r="O23" s="320"/>
      <c r="P23" s="320"/>
      <c r="Q23" s="311">
        <v>75000</v>
      </c>
      <c r="R23" s="320">
        <v>75000</v>
      </c>
      <c r="S23" s="320"/>
      <c r="T23" s="320"/>
      <c r="U23" s="320"/>
      <c r="V23" s="320"/>
      <c r="W23" s="400">
        <v>75000</v>
      </c>
      <c r="X23" s="320">
        <v>75000</v>
      </c>
      <c r="Y23" s="320"/>
      <c r="Z23" s="320"/>
      <c r="AA23" s="320"/>
      <c r="AB23" s="320"/>
    </row>
    <row r="24" spans="1:28" ht="33.75">
      <c r="A24" s="319"/>
      <c r="B24" s="52" t="s">
        <v>594</v>
      </c>
      <c r="C24" s="52" t="s">
        <v>595</v>
      </c>
      <c r="D24" s="52" t="s">
        <v>602</v>
      </c>
      <c r="E24" s="331"/>
      <c r="F24" s="331"/>
      <c r="G24" s="331"/>
      <c r="H24" s="331"/>
      <c r="I24" s="331"/>
      <c r="J24" s="331"/>
      <c r="K24" s="311"/>
      <c r="L24" s="322"/>
      <c r="M24" s="322"/>
      <c r="N24" s="322"/>
      <c r="O24" s="322"/>
      <c r="P24" s="322"/>
      <c r="Q24" s="311"/>
      <c r="R24" s="322"/>
      <c r="S24" s="322"/>
      <c r="T24" s="322"/>
      <c r="U24" s="322"/>
      <c r="V24" s="322"/>
      <c r="W24" s="400"/>
      <c r="X24" s="322"/>
      <c r="Y24" s="322"/>
      <c r="Z24" s="322"/>
      <c r="AA24" s="322"/>
      <c r="AB24" s="322"/>
    </row>
    <row r="25" spans="1:28" ht="33.75">
      <c r="A25" s="317"/>
      <c r="B25" s="52" t="s">
        <v>598</v>
      </c>
      <c r="C25" s="52" t="s">
        <v>612</v>
      </c>
      <c r="D25" s="52" t="s">
        <v>601</v>
      </c>
      <c r="E25" s="185">
        <v>12415</v>
      </c>
      <c r="F25" s="112"/>
      <c r="G25" s="112">
        <v>12415</v>
      </c>
      <c r="H25" s="112"/>
      <c r="I25" s="112"/>
      <c r="J25" s="112"/>
      <c r="K25" s="320">
        <f>+L25</f>
        <v>5000</v>
      </c>
      <c r="L25" s="320">
        <v>5000</v>
      </c>
      <c r="M25" s="320"/>
      <c r="N25" s="320"/>
      <c r="O25" s="320"/>
      <c r="P25" s="320"/>
      <c r="Q25" s="320">
        <v>15000</v>
      </c>
      <c r="R25" s="320">
        <v>15000</v>
      </c>
      <c r="S25" s="320"/>
      <c r="T25" s="320"/>
      <c r="U25" s="320"/>
      <c r="V25" s="320"/>
      <c r="W25" s="320">
        <v>15000</v>
      </c>
      <c r="X25" s="320">
        <v>15000</v>
      </c>
      <c r="Y25" s="320"/>
      <c r="Z25" s="320"/>
      <c r="AA25" s="320"/>
      <c r="AB25" s="320"/>
    </row>
    <row r="26" spans="1:28" ht="22.5">
      <c r="A26" s="319"/>
      <c r="B26" s="59" t="s">
        <v>599</v>
      </c>
      <c r="C26" s="52" t="s">
        <v>613</v>
      </c>
      <c r="D26" s="52" t="s">
        <v>603</v>
      </c>
      <c r="E26" s="98"/>
      <c r="F26" s="98"/>
      <c r="G26" s="98"/>
      <c r="H26" s="98"/>
      <c r="I26" s="98"/>
      <c r="J26" s="98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A26" s="322"/>
      <c r="AB26" s="322"/>
    </row>
    <row r="27" spans="1:28" ht="29.25" customHeight="1">
      <c r="A27" s="109" t="s">
        <v>250</v>
      </c>
      <c r="B27" s="52" t="s">
        <v>597</v>
      </c>
      <c r="C27" s="52" t="s">
        <v>614</v>
      </c>
      <c r="D27" s="52" t="s">
        <v>600</v>
      </c>
      <c r="E27" s="111">
        <v>49693</v>
      </c>
      <c r="F27" s="157">
        <v>44223</v>
      </c>
      <c r="G27" s="111"/>
      <c r="H27" s="111"/>
      <c r="I27" s="111">
        <f>+E27-44223</f>
        <v>5470</v>
      </c>
      <c r="J27" s="111"/>
      <c r="K27" s="63">
        <v>47685</v>
      </c>
      <c r="L27" s="63">
        <v>47685</v>
      </c>
      <c r="M27" s="63"/>
      <c r="N27" s="63"/>
      <c r="O27" s="63"/>
      <c r="P27" s="63"/>
      <c r="Q27" s="63">
        <v>51419</v>
      </c>
      <c r="R27" s="63">
        <v>51419</v>
      </c>
      <c r="S27" s="63"/>
      <c r="T27" s="63"/>
      <c r="U27" s="63"/>
      <c r="V27" s="63"/>
      <c r="W27" s="118">
        <v>55445</v>
      </c>
      <c r="X27" s="63">
        <v>55445</v>
      </c>
      <c r="Y27" s="50"/>
      <c r="Z27" s="118"/>
      <c r="AA27" s="118"/>
      <c r="AB27" s="63"/>
    </row>
    <row r="28" spans="1:28" ht="33" customHeight="1">
      <c r="A28" s="59" t="s">
        <v>474</v>
      </c>
      <c r="B28" s="52" t="s">
        <v>596</v>
      </c>
      <c r="C28" s="52" t="s">
        <v>539</v>
      </c>
      <c r="D28" s="52" t="s">
        <v>604</v>
      </c>
      <c r="E28" s="65"/>
      <c r="F28" s="65"/>
      <c r="G28" s="65"/>
      <c r="H28" s="65"/>
      <c r="I28" s="65"/>
      <c r="J28" s="65"/>
      <c r="K28" s="63">
        <v>30000</v>
      </c>
      <c r="L28" s="63"/>
      <c r="M28" s="63"/>
      <c r="N28" s="63"/>
      <c r="O28" s="63">
        <v>30000</v>
      </c>
      <c r="P28" s="63"/>
      <c r="Q28" s="63">
        <v>30000</v>
      </c>
      <c r="R28" s="63"/>
      <c r="S28" s="63"/>
      <c r="T28" s="63"/>
      <c r="U28" s="63">
        <v>30000</v>
      </c>
      <c r="V28" s="63"/>
      <c r="W28" s="118">
        <v>30000</v>
      </c>
      <c r="X28" s="63"/>
      <c r="Y28" s="63"/>
      <c r="Z28" s="118"/>
      <c r="AA28" s="118">
        <v>30000</v>
      </c>
      <c r="AB28" s="63"/>
    </row>
    <row r="29" spans="1:28" ht="12.75">
      <c r="A29" s="59"/>
      <c r="B29" s="52"/>
      <c r="C29" s="52"/>
      <c r="D29" s="52"/>
      <c r="E29" s="208">
        <f>SUM(E19:E28)</f>
        <v>492108</v>
      </c>
      <c r="F29" s="110">
        <f>SUM(F19:F28)</f>
        <v>311225</v>
      </c>
      <c r="G29" s="110">
        <f>SUM(G19:G28)</f>
        <v>42415</v>
      </c>
      <c r="H29" s="110">
        <f>SUM(H19:H28)</f>
        <v>132998</v>
      </c>
      <c r="I29" s="110">
        <f>SUM(I19:I28)</f>
        <v>5470</v>
      </c>
      <c r="J29" s="110"/>
      <c r="K29" s="110">
        <f aca="true" t="shared" si="3" ref="K29:Z29">SUM(K19:K28)</f>
        <v>517606</v>
      </c>
      <c r="L29" s="110">
        <f t="shared" si="3"/>
        <v>364606</v>
      </c>
      <c r="M29" s="110">
        <f t="shared" si="3"/>
        <v>0</v>
      </c>
      <c r="N29" s="110">
        <f t="shared" si="3"/>
        <v>123000</v>
      </c>
      <c r="O29" s="110">
        <f t="shared" si="3"/>
        <v>30000</v>
      </c>
      <c r="P29" s="110">
        <f t="shared" si="3"/>
        <v>0</v>
      </c>
      <c r="Q29" s="110">
        <f t="shared" si="3"/>
        <v>546155</v>
      </c>
      <c r="R29" s="110">
        <f t="shared" si="3"/>
        <v>393155</v>
      </c>
      <c r="S29" s="110">
        <f t="shared" si="3"/>
        <v>0</v>
      </c>
      <c r="T29" s="110">
        <f t="shared" si="3"/>
        <v>123000</v>
      </c>
      <c r="U29" s="110">
        <f t="shared" si="3"/>
        <v>30000</v>
      </c>
      <c r="V29" s="110">
        <f t="shared" si="3"/>
        <v>0</v>
      </c>
      <c r="W29" s="138">
        <f t="shared" si="3"/>
        <v>603939</v>
      </c>
      <c r="X29" s="110">
        <f t="shared" si="3"/>
        <v>423939</v>
      </c>
      <c r="Y29" s="110">
        <f>SUM(Y19:Y28)</f>
        <v>0</v>
      </c>
      <c r="Z29" s="138">
        <f t="shared" si="3"/>
        <v>150000</v>
      </c>
      <c r="AA29" s="138">
        <f>SUM(AA19:AA28)</f>
        <v>30000</v>
      </c>
      <c r="AB29" s="110">
        <f>SUM(AB19:AB28)</f>
        <v>0</v>
      </c>
    </row>
    <row r="30" spans="1:28" ht="12.75">
      <c r="A30" s="361" t="s">
        <v>417</v>
      </c>
      <c r="B30" s="362"/>
      <c r="C30" s="362"/>
      <c r="D30" s="363"/>
      <c r="E30" s="347" t="s">
        <v>411</v>
      </c>
      <c r="F30" s="348"/>
      <c r="G30" s="348"/>
      <c r="H30" s="348"/>
      <c r="I30" s="348"/>
      <c r="J30" s="348"/>
      <c r="K30" s="347" t="s">
        <v>412</v>
      </c>
      <c r="L30" s="348"/>
      <c r="M30" s="348"/>
      <c r="N30" s="348"/>
      <c r="O30" s="348"/>
      <c r="P30" s="349"/>
      <c r="Q30" s="347" t="s">
        <v>414</v>
      </c>
      <c r="R30" s="348"/>
      <c r="S30" s="348"/>
      <c r="T30" s="348"/>
      <c r="U30" s="348"/>
      <c r="V30" s="349"/>
      <c r="W30" s="347" t="s">
        <v>415</v>
      </c>
      <c r="X30" s="348"/>
      <c r="Y30" s="348"/>
      <c r="Z30" s="348"/>
      <c r="AA30" s="348"/>
      <c r="AB30" s="349"/>
    </row>
    <row r="31" spans="1:28" ht="12.75">
      <c r="A31" s="57" t="s">
        <v>476</v>
      </c>
      <c r="B31" s="57" t="s">
        <v>132</v>
      </c>
      <c r="C31" s="57" t="s">
        <v>136</v>
      </c>
      <c r="D31" s="57" t="s">
        <v>137</v>
      </c>
      <c r="E31" s="110" t="s">
        <v>402</v>
      </c>
      <c r="F31" s="110" t="s">
        <v>397</v>
      </c>
      <c r="G31" s="110" t="s">
        <v>398</v>
      </c>
      <c r="H31" s="110" t="s">
        <v>403</v>
      </c>
      <c r="I31" s="110" t="s">
        <v>400</v>
      </c>
      <c r="J31" s="110" t="s">
        <v>401</v>
      </c>
      <c r="K31" s="110" t="s">
        <v>402</v>
      </c>
      <c r="L31" s="110" t="s">
        <v>397</v>
      </c>
      <c r="M31" s="110" t="s">
        <v>398</v>
      </c>
      <c r="N31" s="110" t="s">
        <v>403</v>
      </c>
      <c r="O31" s="110" t="s">
        <v>400</v>
      </c>
      <c r="P31" s="110" t="s">
        <v>401</v>
      </c>
      <c r="Q31" s="110" t="s">
        <v>402</v>
      </c>
      <c r="R31" s="110" t="s">
        <v>397</v>
      </c>
      <c r="S31" s="110" t="s">
        <v>398</v>
      </c>
      <c r="T31" s="110" t="s">
        <v>403</v>
      </c>
      <c r="U31" s="110" t="s">
        <v>400</v>
      </c>
      <c r="V31" s="110" t="s">
        <v>401</v>
      </c>
      <c r="W31" s="138" t="s">
        <v>402</v>
      </c>
      <c r="X31" s="110" t="s">
        <v>397</v>
      </c>
      <c r="Y31" s="110" t="s">
        <v>398</v>
      </c>
      <c r="Z31" s="138" t="s">
        <v>403</v>
      </c>
      <c r="AA31" s="113" t="s">
        <v>400</v>
      </c>
      <c r="AB31" s="110" t="s">
        <v>401</v>
      </c>
    </row>
    <row r="32" spans="1:28" ht="45" customHeight="1">
      <c r="A32" s="317" t="s">
        <v>478</v>
      </c>
      <c r="B32" s="52" t="s">
        <v>481</v>
      </c>
      <c r="C32" s="52" t="s">
        <v>615</v>
      </c>
      <c r="D32" s="52" t="s">
        <v>617</v>
      </c>
      <c r="E32" s="332">
        <v>95156</v>
      </c>
      <c r="F32" s="332">
        <v>80000</v>
      </c>
      <c r="G32" s="332">
        <v>15156</v>
      </c>
      <c r="H32" s="332"/>
      <c r="I32" s="332"/>
      <c r="J32" s="332"/>
      <c r="K32" s="332">
        <f>+L33+L32+M32+O32+M33+O33</f>
        <v>267943</v>
      </c>
      <c r="L32" s="332">
        <v>86264</v>
      </c>
      <c r="M32" s="332">
        <v>31679</v>
      </c>
      <c r="N32" s="332"/>
      <c r="O32" s="332">
        <v>150000</v>
      </c>
      <c r="P32" s="332"/>
      <c r="Q32" s="332">
        <v>298018</v>
      </c>
      <c r="R32" s="332">
        <v>93018</v>
      </c>
      <c r="S32" s="332">
        <v>30000</v>
      </c>
      <c r="T32" s="332"/>
      <c r="U32" s="332">
        <v>150000</v>
      </c>
      <c r="V32" s="332"/>
      <c r="W32" s="332">
        <v>279302</v>
      </c>
      <c r="X32" s="332">
        <v>100302</v>
      </c>
      <c r="Y32" s="332">
        <v>29000</v>
      </c>
      <c r="Z32" s="332"/>
      <c r="AA32" s="332">
        <v>150000</v>
      </c>
      <c r="AB32" s="332"/>
    </row>
    <row r="33" spans="1:28" ht="33.75">
      <c r="A33" s="318"/>
      <c r="B33" s="52" t="s">
        <v>482</v>
      </c>
      <c r="C33" s="52" t="s">
        <v>619</v>
      </c>
      <c r="D33" s="52" t="s">
        <v>618</v>
      </c>
      <c r="E33" s="360"/>
      <c r="F33" s="360"/>
      <c r="G33" s="360"/>
      <c r="H33" s="360"/>
      <c r="I33" s="360"/>
      <c r="J33" s="360"/>
      <c r="K33" s="360"/>
      <c r="L33" s="360"/>
      <c r="M33" s="360"/>
      <c r="N33" s="360"/>
      <c r="O33" s="360"/>
      <c r="P33" s="360"/>
      <c r="Q33" s="360"/>
      <c r="R33" s="360"/>
      <c r="S33" s="360"/>
      <c r="T33" s="360"/>
      <c r="U33" s="360"/>
      <c r="V33" s="360"/>
      <c r="W33" s="360"/>
      <c r="X33" s="360"/>
      <c r="Y33" s="360"/>
      <c r="Z33" s="360"/>
      <c r="AA33" s="360"/>
      <c r="AB33" s="360"/>
    </row>
    <row r="34" spans="1:28" ht="33.75">
      <c r="A34" s="319"/>
      <c r="B34" s="52" t="s">
        <v>483</v>
      </c>
      <c r="C34" s="52" t="s">
        <v>621</v>
      </c>
      <c r="D34" s="52" t="s">
        <v>620</v>
      </c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333"/>
      <c r="Q34" s="333"/>
      <c r="R34" s="333"/>
      <c r="S34" s="333"/>
      <c r="T34" s="333"/>
      <c r="U34" s="333"/>
      <c r="V34" s="333"/>
      <c r="W34" s="333"/>
      <c r="X34" s="333"/>
      <c r="Y34" s="333"/>
      <c r="Z34" s="333"/>
      <c r="AA34" s="333"/>
      <c r="AB34" s="333"/>
    </row>
    <row r="35" spans="1:28" ht="33.75" customHeight="1">
      <c r="A35" s="317" t="s">
        <v>479</v>
      </c>
      <c r="B35" s="52" t="s">
        <v>484</v>
      </c>
      <c r="C35" s="52" t="s">
        <v>623</v>
      </c>
      <c r="D35" s="52" t="s">
        <v>622</v>
      </c>
      <c r="E35" s="320"/>
      <c r="F35" s="320"/>
      <c r="G35" s="320"/>
      <c r="H35" s="320"/>
      <c r="I35" s="320"/>
      <c r="J35" s="320"/>
      <c r="K35" s="320">
        <v>40000</v>
      </c>
      <c r="L35" s="320"/>
      <c r="M35" s="320">
        <v>5000</v>
      </c>
      <c r="N35" s="320"/>
      <c r="O35" s="320"/>
      <c r="P35" s="320">
        <v>35000</v>
      </c>
      <c r="Q35" s="320">
        <v>40000</v>
      </c>
      <c r="R35" s="320"/>
      <c r="S35" s="320">
        <v>10000</v>
      </c>
      <c r="T35" s="320"/>
      <c r="U35" s="320"/>
      <c r="V35" s="320">
        <v>30000</v>
      </c>
      <c r="W35" s="320">
        <v>30000</v>
      </c>
      <c r="X35" s="320"/>
      <c r="Y35" s="320"/>
      <c r="Z35" s="320"/>
      <c r="AA35" s="320"/>
      <c r="AB35" s="320">
        <v>30000</v>
      </c>
    </row>
    <row r="36" spans="1:28" ht="22.5">
      <c r="A36" s="318"/>
      <c r="B36" s="193" t="s">
        <v>485</v>
      </c>
      <c r="C36" s="193" t="s">
        <v>487</v>
      </c>
      <c r="D36" s="192" t="s">
        <v>251</v>
      </c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</row>
    <row r="37" spans="1:28" s="169" customFormat="1" ht="38.25" customHeight="1">
      <c r="A37" s="59" t="s">
        <v>480</v>
      </c>
      <c r="B37" s="52" t="s">
        <v>486</v>
      </c>
      <c r="C37" s="52" t="s">
        <v>625</v>
      </c>
      <c r="D37" s="52" t="s">
        <v>624</v>
      </c>
      <c r="E37" s="63">
        <v>20000</v>
      </c>
      <c r="F37" s="63"/>
      <c r="G37" s="63">
        <v>20000</v>
      </c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118"/>
      <c r="X37" s="63"/>
      <c r="Y37" s="63"/>
      <c r="Z37" s="118"/>
      <c r="AA37" s="63"/>
      <c r="AB37" s="63"/>
    </row>
    <row r="38" spans="1:28" s="169" customFormat="1" ht="38.25" customHeight="1">
      <c r="A38" s="59"/>
      <c r="B38" s="52"/>
      <c r="C38" s="52"/>
      <c r="D38" s="52"/>
      <c r="E38" s="68">
        <f>SUM(E32:E37)</f>
        <v>115156</v>
      </c>
      <c r="F38" s="63">
        <f>SUM(F32:F37)</f>
        <v>80000</v>
      </c>
      <c r="G38" s="63">
        <f>SUM(G32:G37)</f>
        <v>35156</v>
      </c>
      <c r="H38" s="63">
        <f aca="true" t="shared" si="4" ref="H38:Z38">SUM(H32:H37)</f>
        <v>0</v>
      </c>
      <c r="I38" s="63">
        <f t="shared" si="4"/>
        <v>0</v>
      </c>
      <c r="J38" s="63">
        <f t="shared" si="4"/>
        <v>0</v>
      </c>
      <c r="K38" s="63">
        <v>267943</v>
      </c>
      <c r="L38" s="63">
        <f t="shared" si="4"/>
        <v>86264</v>
      </c>
      <c r="M38" s="63">
        <v>31679</v>
      </c>
      <c r="N38" s="63">
        <f t="shared" si="4"/>
        <v>0</v>
      </c>
      <c r="O38" s="63">
        <f t="shared" si="4"/>
        <v>150000</v>
      </c>
      <c r="P38" s="63"/>
      <c r="Q38" s="63">
        <v>298018</v>
      </c>
      <c r="R38" s="63">
        <f t="shared" si="4"/>
        <v>93018</v>
      </c>
      <c r="S38" s="63">
        <v>30000</v>
      </c>
      <c r="T38" s="63">
        <f t="shared" si="4"/>
        <v>0</v>
      </c>
      <c r="U38" s="63">
        <f t="shared" si="4"/>
        <v>150000</v>
      </c>
      <c r="V38" s="63"/>
      <c r="W38" s="118">
        <f t="shared" si="4"/>
        <v>309302</v>
      </c>
      <c r="X38" s="63">
        <f t="shared" si="4"/>
        <v>100302</v>
      </c>
      <c r="Y38" s="63">
        <f>SUM(Y32:Y37)</f>
        <v>29000</v>
      </c>
      <c r="Z38" s="118">
        <f t="shared" si="4"/>
        <v>0</v>
      </c>
      <c r="AA38" s="63">
        <f>SUM(AA32:AA37)</f>
        <v>150000</v>
      </c>
      <c r="AB38" s="63"/>
    </row>
    <row r="39" spans="1:28" s="169" customFormat="1" ht="38.25" customHeight="1">
      <c r="A39" s="199"/>
      <c r="B39" s="36"/>
      <c r="C39" s="36"/>
      <c r="D39" s="36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</row>
    <row r="40" spans="1:28" s="169" customFormat="1" ht="38.25" customHeight="1">
      <c r="A40" s="199"/>
      <c r="B40" s="36"/>
      <c r="C40" s="36"/>
      <c r="D40" s="36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</row>
    <row r="41" spans="1:28" s="169" customFormat="1" ht="38.25" customHeight="1">
      <c r="A41" s="199"/>
      <c r="B41" s="36"/>
      <c r="C41" s="36"/>
      <c r="D41" s="36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</row>
    <row r="42" spans="1:28" s="169" customFormat="1" ht="38.25" customHeight="1">
      <c r="A42" s="199"/>
      <c r="B42" s="36"/>
      <c r="C42" s="36"/>
      <c r="D42" s="36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</row>
    <row r="43" spans="1:28" s="169" customFormat="1" ht="38.25" customHeight="1">
      <c r="A43" s="199"/>
      <c r="B43" s="36"/>
      <c r="C43" s="36"/>
      <c r="D43" s="36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</row>
    <row r="44" spans="1:28" s="169" customFormat="1" ht="38.25" customHeight="1">
      <c r="A44" s="199"/>
      <c r="B44" s="36"/>
      <c r="C44" s="36"/>
      <c r="D44" s="36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</row>
    <row r="45" spans="1:28" s="169" customFormat="1" ht="38.25" customHeight="1">
      <c r="A45" s="199"/>
      <c r="B45" s="36"/>
      <c r="C45" s="36"/>
      <c r="D45" s="36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</row>
    <row r="46" spans="1:28" s="169" customFormat="1" ht="52.5" customHeight="1">
      <c r="A46" s="199"/>
      <c r="B46" s="36"/>
      <c r="C46" s="36"/>
      <c r="D46" s="36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</row>
    <row r="47" spans="1:28" s="169" customFormat="1" ht="38.25" customHeight="1">
      <c r="A47" s="199"/>
      <c r="B47" s="36"/>
      <c r="C47" s="36"/>
      <c r="D47" s="36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</row>
    <row r="48" spans="1:28" s="169" customFormat="1" ht="38.25" customHeight="1">
      <c r="A48" s="199"/>
      <c r="B48" s="36"/>
      <c r="C48" s="36"/>
      <c r="D48" s="36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</row>
    <row r="49" spans="1:28" s="203" customFormat="1" ht="14.25" customHeight="1">
      <c r="A49" s="200"/>
      <c r="B49" s="201"/>
      <c r="C49" s="201"/>
      <c r="D49" s="201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</row>
    <row r="50" spans="1:28" ht="12.75">
      <c r="A50" s="350" t="s">
        <v>418</v>
      </c>
      <c r="B50" s="351"/>
      <c r="C50" s="351"/>
      <c r="D50" s="352"/>
      <c r="E50" s="347" t="s">
        <v>411</v>
      </c>
      <c r="F50" s="348"/>
      <c r="G50" s="348"/>
      <c r="H50" s="348"/>
      <c r="I50" s="348"/>
      <c r="J50" s="349"/>
      <c r="K50" s="347" t="s">
        <v>412</v>
      </c>
      <c r="L50" s="348"/>
      <c r="M50" s="348"/>
      <c r="N50" s="348"/>
      <c r="O50" s="348"/>
      <c r="P50" s="349"/>
      <c r="Q50" s="347" t="s">
        <v>414</v>
      </c>
      <c r="R50" s="348"/>
      <c r="S50" s="348"/>
      <c r="T50" s="348"/>
      <c r="U50" s="348"/>
      <c r="V50" s="349"/>
      <c r="W50" s="347" t="s">
        <v>415</v>
      </c>
      <c r="X50" s="348"/>
      <c r="Y50" s="348"/>
      <c r="Z50" s="348"/>
      <c r="AA50" s="348"/>
      <c r="AB50" s="349"/>
    </row>
    <row r="51" spans="1:28" ht="12.75">
      <c r="A51" s="57" t="s">
        <v>476</v>
      </c>
      <c r="B51" s="57" t="s">
        <v>132</v>
      </c>
      <c r="C51" s="57" t="s">
        <v>136</v>
      </c>
      <c r="D51" s="57" t="s">
        <v>137</v>
      </c>
      <c r="E51" s="57" t="s">
        <v>402</v>
      </c>
      <c r="F51" s="57" t="s">
        <v>397</v>
      </c>
      <c r="G51" s="57" t="s">
        <v>398</v>
      </c>
      <c r="H51" s="57" t="s">
        <v>404</v>
      </c>
      <c r="I51" s="57" t="s">
        <v>400</v>
      </c>
      <c r="J51" s="57" t="s">
        <v>401</v>
      </c>
      <c r="K51" s="57" t="s">
        <v>402</v>
      </c>
      <c r="L51" s="57" t="s">
        <v>397</v>
      </c>
      <c r="M51" s="57" t="s">
        <v>398</v>
      </c>
      <c r="N51" s="57" t="s">
        <v>404</v>
      </c>
      <c r="O51" s="57" t="s">
        <v>400</v>
      </c>
      <c r="P51" s="57" t="s">
        <v>401</v>
      </c>
      <c r="Q51" s="57" t="s">
        <v>402</v>
      </c>
      <c r="R51" s="57" t="s">
        <v>397</v>
      </c>
      <c r="S51" s="57" t="s">
        <v>398</v>
      </c>
      <c r="T51" s="57" t="s">
        <v>404</v>
      </c>
      <c r="U51" s="57" t="s">
        <v>400</v>
      </c>
      <c r="V51" s="249" t="s">
        <v>401</v>
      </c>
      <c r="W51" s="57" t="s">
        <v>402</v>
      </c>
      <c r="X51" s="57" t="s">
        <v>397</v>
      </c>
      <c r="Y51" s="57" t="s">
        <v>398</v>
      </c>
      <c r="Z51" s="139" t="s">
        <v>404</v>
      </c>
      <c r="AA51" s="139" t="s">
        <v>400</v>
      </c>
      <c r="AB51" s="57" t="s">
        <v>401</v>
      </c>
    </row>
    <row r="52" spans="1:28" ht="42" customHeight="1">
      <c r="A52" s="317" t="s">
        <v>490</v>
      </c>
      <c r="B52" s="52" t="s">
        <v>215</v>
      </c>
      <c r="C52" s="52" t="s">
        <v>555</v>
      </c>
      <c r="D52" s="52" t="s">
        <v>554</v>
      </c>
      <c r="E52" s="332">
        <v>22000</v>
      </c>
      <c r="F52" s="332">
        <v>4800</v>
      </c>
      <c r="G52" s="332">
        <v>7200</v>
      </c>
      <c r="H52" s="332">
        <v>10000</v>
      </c>
      <c r="I52" s="332"/>
      <c r="J52" s="332"/>
      <c r="K52" s="320">
        <v>22000</v>
      </c>
      <c r="L52" s="320">
        <v>12000</v>
      </c>
      <c r="M52" s="320">
        <v>10000</v>
      </c>
      <c r="N52" s="320"/>
      <c r="O52" s="320"/>
      <c r="P52" s="320"/>
      <c r="Q52" s="320">
        <v>30000</v>
      </c>
      <c r="R52" s="320">
        <v>25000</v>
      </c>
      <c r="S52" s="320">
        <v>5000</v>
      </c>
      <c r="T52" s="320"/>
      <c r="U52" s="320"/>
      <c r="V52" s="320"/>
      <c r="W52" s="320">
        <v>30000</v>
      </c>
      <c r="X52" s="320">
        <v>25000</v>
      </c>
      <c r="Y52" s="320">
        <v>5000</v>
      </c>
      <c r="Z52" s="320"/>
      <c r="AA52" s="320"/>
      <c r="AB52" s="320"/>
    </row>
    <row r="53" spans="1:28" ht="33.75">
      <c r="A53" s="319"/>
      <c r="B53" s="52" t="s">
        <v>216</v>
      </c>
      <c r="C53" s="52" t="s">
        <v>557</v>
      </c>
      <c r="D53" s="52" t="s">
        <v>626</v>
      </c>
      <c r="E53" s="333"/>
      <c r="F53" s="333"/>
      <c r="G53" s="333"/>
      <c r="H53" s="333"/>
      <c r="I53" s="333"/>
      <c r="J53" s="333"/>
      <c r="K53" s="322"/>
      <c r="L53" s="322"/>
      <c r="M53" s="322"/>
      <c r="N53" s="322"/>
      <c r="O53" s="322"/>
      <c r="P53" s="322"/>
      <c r="Q53" s="322"/>
      <c r="R53" s="322"/>
      <c r="S53" s="322"/>
      <c r="T53" s="322"/>
      <c r="U53" s="322"/>
      <c r="V53" s="322"/>
      <c r="W53" s="322"/>
      <c r="X53" s="322"/>
      <c r="Y53" s="322"/>
      <c r="Z53" s="322"/>
      <c r="AA53" s="322"/>
      <c r="AB53" s="322"/>
    </row>
    <row r="54" spans="1:28" ht="33" customHeight="1">
      <c r="A54" s="317" t="s">
        <v>491</v>
      </c>
      <c r="B54" s="52" t="s">
        <v>217</v>
      </c>
      <c r="C54" s="52" t="s">
        <v>559</v>
      </c>
      <c r="D54" s="52" t="s">
        <v>558</v>
      </c>
      <c r="E54" s="332">
        <v>43408</v>
      </c>
      <c r="F54" s="332">
        <v>20608</v>
      </c>
      <c r="G54" s="358">
        <v>2800</v>
      </c>
      <c r="H54" s="358">
        <v>20000</v>
      </c>
      <c r="I54" s="332"/>
      <c r="J54" s="332"/>
      <c r="K54" s="320">
        <v>126101</v>
      </c>
      <c r="L54" s="320">
        <v>26101</v>
      </c>
      <c r="M54" s="320">
        <v>50000</v>
      </c>
      <c r="N54" s="320"/>
      <c r="O54" s="356">
        <v>50000</v>
      </c>
      <c r="P54" s="320"/>
      <c r="Q54" s="320">
        <v>80000</v>
      </c>
      <c r="R54" s="320">
        <v>20000</v>
      </c>
      <c r="S54" s="320">
        <v>10000</v>
      </c>
      <c r="T54" s="320"/>
      <c r="U54" s="356">
        <v>50000</v>
      </c>
      <c r="V54" s="320"/>
      <c r="W54" s="320">
        <v>34052</v>
      </c>
      <c r="X54" s="320">
        <v>24052</v>
      </c>
      <c r="Y54" s="320">
        <v>10000</v>
      </c>
      <c r="Z54" s="320"/>
      <c r="AA54" s="320"/>
      <c r="AB54" s="320"/>
    </row>
    <row r="55" spans="1:28" ht="22.5">
      <c r="A55" s="319"/>
      <c r="B55" s="52" t="s">
        <v>218</v>
      </c>
      <c r="C55" s="52" t="s">
        <v>561</v>
      </c>
      <c r="D55" s="58" t="s">
        <v>627</v>
      </c>
      <c r="E55" s="333"/>
      <c r="F55" s="333"/>
      <c r="G55" s="359"/>
      <c r="H55" s="359"/>
      <c r="I55" s="333"/>
      <c r="J55" s="333"/>
      <c r="K55" s="322"/>
      <c r="L55" s="322"/>
      <c r="M55" s="322"/>
      <c r="N55" s="322"/>
      <c r="O55" s="357"/>
      <c r="P55" s="322"/>
      <c r="Q55" s="322"/>
      <c r="R55" s="322"/>
      <c r="S55" s="322"/>
      <c r="T55" s="322"/>
      <c r="U55" s="357"/>
      <c r="V55" s="322"/>
      <c r="W55" s="322"/>
      <c r="X55" s="322"/>
      <c r="Y55" s="322"/>
      <c r="Z55" s="322"/>
      <c r="AA55" s="322"/>
      <c r="AB55" s="322"/>
    </row>
    <row r="56" spans="1:28" ht="54" customHeight="1">
      <c r="A56" s="59" t="s">
        <v>492</v>
      </c>
      <c r="B56" s="52" t="s">
        <v>219</v>
      </c>
      <c r="C56" s="52" t="s">
        <v>563</v>
      </c>
      <c r="D56" s="52" t="s">
        <v>562</v>
      </c>
      <c r="E56" s="111">
        <v>25000</v>
      </c>
      <c r="F56" s="111">
        <v>20000</v>
      </c>
      <c r="G56" s="111">
        <v>5000</v>
      </c>
      <c r="H56" s="111"/>
      <c r="I56" s="111">
        <v>4500</v>
      </c>
      <c r="J56" s="111"/>
      <c r="K56" s="63">
        <v>25000</v>
      </c>
      <c r="L56" s="63">
        <v>10000</v>
      </c>
      <c r="M56" s="63"/>
      <c r="N56" s="63"/>
      <c r="O56" s="63"/>
      <c r="P56" s="63">
        <v>15000</v>
      </c>
      <c r="Q56" s="63">
        <f>+V56+R56</f>
        <v>21868</v>
      </c>
      <c r="R56" s="63">
        <v>6868</v>
      </c>
      <c r="S56" s="63"/>
      <c r="T56" s="63"/>
      <c r="U56" s="63"/>
      <c r="V56" s="165">
        <v>15000</v>
      </c>
      <c r="W56" s="63">
        <f>+AB56+X56</f>
        <v>21868</v>
      </c>
      <c r="X56" s="63">
        <v>6868</v>
      </c>
      <c r="Y56" s="63"/>
      <c r="Z56" s="118"/>
      <c r="AA56" s="118"/>
      <c r="AB56" s="63">
        <v>15000</v>
      </c>
    </row>
    <row r="57" spans="1:28" ht="13.5">
      <c r="A57" s="56"/>
      <c r="B57" s="51"/>
      <c r="C57" s="59"/>
      <c r="D57" s="59"/>
      <c r="E57" s="209">
        <f>SUM(E52:E56)</f>
        <v>90408</v>
      </c>
      <c r="F57" s="116">
        <f>SUM(F52:F56)</f>
        <v>45408</v>
      </c>
      <c r="G57" s="116">
        <f>SUM(G52:G56)</f>
        <v>15000</v>
      </c>
      <c r="H57" s="116">
        <f>SUM(H52:H56)</f>
        <v>30000</v>
      </c>
      <c r="I57" s="116">
        <f>SUM(I52:I56)</f>
        <v>4500</v>
      </c>
      <c r="J57" s="116">
        <f aca="true" t="shared" si="5" ref="J57:O57">SUM(J52:J56)</f>
        <v>0</v>
      </c>
      <c r="K57" s="116">
        <f t="shared" si="5"/>
        <v>173101</v>
      </c>
      <c r="L57" s="116">
        <f>SUM(L52:L56)</f>
        <v>48101</v>
      </c>
      <c r="M57" s="116">
        <f t="shared" si="5"/>
        <v>60000</v>
      </c>
      <c r="N57" s="116">
        <f t="shared" si="5"/>
        <v>0</v>
      </c>
      <c r="O57" s="116">
        <f t="shared" si="5"/>
        <v>50000</v>
      </c>
      <c r="P57" s="116">
        <f aca="true" t="shared" si="6" ref="P57:Z57">SUM(P52:P56)</f>
        <v>15000</v>
      </c>
      <c r="Q57" s="116">
        <f t="shared" si="6"/>
        <v>131868</v>
      </c>
      <c r="R57" s="116">
        <f t="shared" si="6"/>
        <v>51868</v>
      </c>
      <c r="S57" s="116">
        <f>SUM(S52:S56)</f>
        <v>15000</v>
      </c>
      <c r="T57" s="116">
        <f t="shared" si="6"/>
        <v>0</v>
      </c>
      <c r="U57" s="116">
        <f t="shared" si="6"/>
        <v>50000</v>
      </c>
      <c r="V57" s="250">
        <f t="shared" si="6"/>
        <v>15000</v>
      </c>
      <c r="W57" s="116">
        <f t="shared" si="6"/>
        <v>85920</v>
      </c>
      <c r="X57" s="116">
        <f t="shared" si="6"/>
        <v>55920</v>
      </c>
      <c r="Y57" s="116">
        <f>SUM(Y52:Y56)</f>
        <v>15000</v>
      </c>
      <c r="Z57" s="143">
        <f t="shared" si="6"/>
        <v>0</v>
      </c>
      <c r="AA57" s="143">
        <f>SUM(AA52:AA56)</f>
        <v>0</v>
      </c>
      <c r="AB57" s="116">
        <f>SUM(AB52:AB56)</f>
        <v>15000</v>
      </c>
    </row>
    <row r="58" spans="1:28" ht="13.5">
      <c r="A58" s="56"/>
      <c r="B58" s="51"/>
      <c r="C58" s="59"/>
      <c r="D58" s="59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250"/>
      <c r="W58" s="116"/>
      <c r="X58" s="116"/>
      <c r="Y58" s="116"/>
      <c r="Z58" s="143"/>
      <c r="AA58" s="143"/>
      <c r="AB58" s="116"/>
    </row>
    <row r="59" spans="1:28" ht="13.5">
      <c r="A59" s="56"/>
      <c r="B59" s="51"/>
      <c r="C59" s="59"/>
      <c r="D59" s="59"/>
      <c r="E59" s="162" t="s">
        <v>225</v>
      </c>
      <c r="F59" s="263"/>
      <c r="G59" s="263"/>
      <c r="H59" s="263"/>
      <c r="I59" s="263"/>
      <c r="J59" s="134"/>
      <c r="K59" s="162" t="s">
        <v>225</v>
      </c>
      <c r="L59" s="263"/>
      <c r="M59" s="263"/>
      <c r="N59" s="263"/>
      <c r="O59" s="263"/>
      <c r="P59" s="134"/>
      <c r="Q59" s="162" t="s">
        <v>413</v>
      </c>
      <c r="R59" s="263"/>
      <c r="S59" s="263"/>
      <c r="T59" s="263"/>
      <c r="U59" s="263"/>
      <c r="V59" s="134"/>
      <c r="W59" s="162" t="s">
        <v>416</v>
      </c>
      <c r="X59" s="263"/>
      <c r="Y59" s="134"/>
      <c r="Z59" s="263"/>
      <c r="AA59" s="84"/>
      <c r="AB59" s="269"/>
    </row>
    <row r="60" spans="1:28" ht="12.75">
      <c r="A60" s="50"/>
      <c r="B60" s="50"/>
      <c r="C60" s="50" t="s">
        <v>525</v>
      </c>
      <c r="D60" s="50"/>
      <c r="E60" s="347" t="s">
        <v>411</v>
      </c>
      <c r="F60" s="348"/>
      <c r="G60" s="348"/>
      <c r="H60" s="348"/>
      <c r="I60" s="348"/>
      <c r="J60" s="349"/>
      <c r="K60" s="347" t="s">
        <v>412</v>
      </c>
      <c r="L60" s="348"/>
      <c r="M60" s="348"/>
      <c r="N60" s="348"/>
      <c r="O60" s="348"/>
      <c r="P60" s="349"/>
      <c r="Q60" s="347" t="s">
        <v>414</v>
      </c>
      <c r="R60" s="348"/>
      <c r="S60" s="348"/>
      <c r="T60" s="348"/>
      <c r="U60" s="348"/>
      <c r="V60" s="348"/>
      <c r="W60" s="347" t="s">
        <v>415</v>
      </c>
      <c r="X60" s="348"/>
      <c r="Y60" s="348"/>
      <c r="Z60" s="348"/>
      <c r="AA60" s="348"/>
      <c r="AB60" s="349"/>
    </row>
    <row r="61" spans="1:28" ht="24.75" customHeight="1">
      <c r="A61" s="60" t="s">
        <v>166</v>
      </c>
      <c r="B61" s="60" t="s">
        <v>132</v>
      </c>
      <c r="C61" s="60" t="s">
        <v>136</v>
      </c>
      <c r="D61" s="60" t="s">
        <v>137</v>
      </c>
      <c r="E61" s="60" t="s">
        <v>402</v>
      </c>
      <c r="F61" s="60" t="s">
        <v>397</v>
      </c>
      <c r="G61" s="60" t="s">
        <v>398</v>
      </c>
      <c r="H61" s="60" t="s">
        <v>399</v>
      </c>
      <c r="I61" s="60" t="s">
        <v>400</v>
      </c>
      <c r="J61" s="60" t="s">
        <v>401</v>
      </c>
      <c r="K61" s="60" t="s">
        <v>402</v>
      </c>
      <c r="L61" s="60" t="s">
        <v>397</v>
      </c>
      <c r="M61" s="60" t="s">
        <v>398</v>
      </c>
      <c r="N61" s="60" t="s">
        <v>404</v>
      </c>
      <c r="O61" s="60" t="s">
        <v>400</v>
      </c>
      <c r="P61" s="60" t="s">
        <v>401</v>
      </c>
      <c r="Q61" s="60" t="s">
        <v>402</v>
      </c>
      <c r="R61" s="60" t="s">
        <v>397</v>
      </c>
      <c r="S61" s="60" t="s">
        <v>398</v>
      </c>
      <c r="T61" s="60" t="s">
        <v>404</v>
      </c>
      <c r="U61" s="60" t="s">
        <v>400</v>
      </c>
      <c r="V61" s="251" t="s">
        <v>401</v>
      </c>
      <c r="W61" s="60" t="s">
        <v>402</v>
      </c>
      <c r="X61" s="60" t="s">
        <v>397</v>
      </c>
      <c r="Y61" s="60" t="s">
        <v>398</v>
      </c>
      <c r="Z61" s="144" t="s">
        <v>404</v>
      </c>
      <c r="AA61" s="144" t="s">
        <v>400</v>
      </c>
      <c r="AB61" s="60" t="s">
        <v>401</v>
      </c>
    </row>
    <row r="62" spans="1:28" ht="54.75" customHeight="1">
      <c r="A62" s="328" t="s">
        <v>226</v>
      </c>
      <c r="B62" s="52" t="s">
        <v>432</v>
      </c>
      <c r="C62" s="52" t="s">
        <v>565</v>
      </c>
      <c r="D62" s="52" t="s">
        <v>564</v>
      </c>
      <c r="E62" s="332">
        <v>135000</v>
      </c>
      <c r="F62" s="332">
        <v>110000</v>
      </c>
      <c r="G62" s="332">
        <v>25000</v>
      </c>
      <c r="H62" s="332"/>
      <c r="I62" s="332"/>
      <c r="J62" s="332"/>
      <c r="K62" s="219">
        <v>230000</v>
      </c>
      <c r="L62" s="332">
        <v>180000</v>
      </c>
      <c r="M62" s="332"/>
      <c r="N62" s="332"/>
      <c r="O62" s="332">
        <v>50000</v>
      </c>
      <c r="P62" s="332"/>
      <c r="Q62" s="219">
        <v>180000</v>
      </c>
      <c r="R62" s="332">
        <v>180000</v>
      </c>
      <c r="S62" s="320"/>
      <c r="T62" s="320"/>
      <c r="U62" s="320"/>
      <c r="V62" s="376"/>
      <c r="W62" s="219">
        <v>180000</v>
      </c>
      <c r="X62" s="332">
        <v>180000</v>
      </c>
      <c r="Y62" s="320"/>
      <c r="Z62" s="373"/>
      <c r="AA62" s="320"/>
      <c r="AB62" s="320"/>
    </row>
    <row r="63" spans="1:28" ht="35.25" customHeight="1">
      <c r="A63" s="328"/>
      <c r="B63" s="52" t="s">
        <v>405</v>
      </c>
      <c r="C63" s="52" t="s">
        <v>406</v>
      </c>
      <c r="D63" s="52" t="s">
        <v>407</v>
      </c>
      <c r="E63" s="333"/>
      <c r="F63" s="333"/>
      <c r="G63" s="333"/>
      <c r="H63" s="333"/>
      <c r="I63" s="333"/>
      <c r="J63" s="333"/>
      <c r="K63" s="219"/>
      <c r="L63" s="333"/>
      <c r="M63" s="333"/>
      <c r="N63" s="333"/>
      <c r="O63" s="333"/>
      <c r="P63" s="333"/>
      <c r="Q63" s="219"/>
      <c r="R63" s="333"/>
      <c r="S63" s="322"/>
      <c r="T63" s="322"/>
      <c r="U63" s="322"/>
      <c r="V63" s="378"/>
      <c r="W63" s="219"/>
      <c r="X63" s="333"/>
      <c r="Y63" s="322"/>
      <c r="Z63" s="375"/>
      <c r="AA63" s="322"/>
      <c r="AB63" s="322"/>
    </row>
    <row r="64" spans="1:28" ht="33.75" customHeight="1">
      <c r="A64" s="59" t="s">
        <v>227</v>
      </c>
      <c r="B64" s="52" t="s">
        <v>435</v>
      </c>
      <c r="C64" s="52" t="s">
        <v>630</v>
      </c>
      <c r="D64" s="52" t="s">
        <v>629</v>
      </c>
      <c r="E64" s="206">
        <v>50000</v>
      </c>
      <c r="F64" s="206">
        <v>50000</v>
      </c>
      <c r="G64" s="206"/>
      <c r="H64" s="206"/>
      <c r="I64" s="206"/>
      <c r="J64" s="206"/>
      <c r="K64" s="206">
        <v>50000</v>
      </c>
      <c r="L64" s="206">
        <v>50000</v>
      </c>
      <c r="M64" s="206"/>
      <c r="N64" s="206"/>
      <c r="O64" s="206"/>
      <c r="P64" s="206"/>
      <c r="Q64" s="206">
        <v>50000</v>
      </c>
      <c r="R64" s="206">
        <v>50000</v>
      </c>
      <c r="S64" s="63"/>
      <c r="T64" s="63"/>
      <c r="U64" s="63"/>
      <c r="V64" s="165"/>
      <c r="W64" s="206">
        <v>50000</v>
      </c>
      <c r="X64" s="206">
        <v>50000</v>
      </c>
      <c r="Y64" s="63"/>
      <c r="Z64" s="118"/>
      <c r="AA64" s="118"/>
      <c r="AB64" s="118"/>
    </row>
    <row r="65" spans="1:28" ht="36.75" customHeight="1">
      <c r="A65" s="328" t="s">
        <v>228</v>
      </c>
      <c r="B65" s="52" t="s">
        <v>434</v>
      </c>
      <c r="C65" s="52" t="s">
        <v>569</v>
      </c>
      <c r="D65" s="52" t="s">
        <v>628</v>
      </c>
      <c r="E65" s="394">
        <v>286102</v>
      </c>
      <c r="F65" s="332">
        <v>216102</v>
      </c>
      <c r="G65" s="332"/>
      <c r="H65" s="332"/>
      <c r="I65" s="332">
        <v>20000</v>
      </c>
      <c r="J65" s="332">
        <v>50000</v>
      </c>
      <c r="K65" s="389">
        <v>200000</v>
      </c>
      <c r="L65" s="389">
        <v>150000</v>
      </c>
      <c r="M65" s="389"/>
      <c r="N65" s="389"/>
      <c r="O65" s="332">
        <v>50000</v>
      </c>
      <c r="P65" s="389"/>
      <c r="Q65" s="389">
        <v>210000</v>
      </c>
      <c r="R65" s="389">
        <v>160000</v>
      </c>
      <c r="S65" s="379"/>
      <c r="T65" s="379"/>
      <c r="U65" s="332">
        <v>50000</v>
      </c>
      <c r="V65" s="382"/>
      <c r="W65" s="388">
        <v>210000</v>
      </c>
      <c r="X65" s="389">
        <v>160000</v>
      </c>
      <c r="Y65" s="379"/>
      <c r="Z65" s="385"/>
      <c r="AA65" s="332">
        <v>50000</v>
      </c>
      <c r="AB65" s="379"/>
    </row>
    <row r="66" spans="1:28" ht="44.25" customHeight="1">
      <c r="A66" s="328"/>
      <c r="B66" s="52" t="s">
        <v>436</v>
      </c>
      <c r="C66" s="52" t="s">
        <v>632</v>
      </c>
      <c r="D66" s="52" t="s">
        <v>631</v>
      </c>
      <c r="E66" s="395"/>
      <c r="F66" s="360"/>
      <c r="G66" s="360"/>
      <c r="H66" s="360"/>
      <c r="I66" s="360"/>
      <c r="J66" s="360"/>
      <c r="K66" s="390"/>
      <c r="L66" s="390"/>
      <c r="M66" s="390"/>
      <c r="N66" s="390"/>
      <c r="O66" s="360"/>
      <c r="P66" s="390"/>
      <c r="Q66" s="390"/>
      <c r="R66" s="390"/>
      <c r="S66" s="380"/>
      <c r="T66" s="380"/>
      <c r="U66" s="360"/>
      <c r="V66" s="383"/>
      <c r="W66" s="388"/>
      <c r="X66" s="390"/>
      <c r="Y66" s="380"/>
      <c r="Z66" s="386"/>
      <c r="AA66" s="360"/>
      <c r="AB66" s="380"/>
    </row>
    <row r="67" spans="1:28" ht="33.75">
      <c r="A67" s="328"/>
      <c r="B67" s="52" t="s">
        <v>437</v>
      </c>
      <c r="C67" s="52" t="s">
        <v>634</v>
      </c>
      <c r="D67" s="52" t="s">
        <v>299</v>
      </c>
      <c r="E67" s="395"/>
      <c r="F67" s="360"/>
      <c r="G67" s="360"/>
      <c r="H67" s="360"/>
      <c r="I67" s="360"/>
      <c r="J67" s="360"/>
      <c r="K67" s="390"/>
      <c r="L67" s="390"/>
      <c r="M67" s="390"/>
      <c r="N67" s="390"/>
      <c r="O67" s="360"/>
      <c r="P67" s="390"/>
      <c r="Q67" s="390"/>
      <c r="R67" s="390"/>
      <c r="S67" s="380"/>
      <c r="T67" s="380"/>
      <c r="U67" s="360"/>
      <c r="V67" s="383"/>
      <c r="W67" s="388"/>
      <c r="X67" s="390"/>
      <c r="Y67" s="380"/>
      <c r="Z67" s="386"/>
      <c r="AA67" s="360"/>
      <c r="AB67" s="380"/>
    </row>
    <row r="68" spans="1:28" ht="45">
      <c r="A68" s="328"/>
      <c r="B68" s="52" t="s">
        <v>229</v>
      </c>
      <c r="C68" s="52" t="s">
        <v>635</v>
      </c>
      <c r="D68" s="52" t="s">
        <v>300</v>
      </c>
      <c r="E68" s="396"/>
      <c r="F68" s="333"/>
      <c r="G68" s="333"/>
      <c r="H68" s="333"/>
      <c r="I68" s="333"/>
      <c r="J68" s="333"/>
      <c r="K68" s="391"/>
      <c r="L68" s="391"/>
      <c r="M68" s="391"/>
      <c r="N68" s="391"/>
      <c r="O68" s="333"/>
      <c r="P68" s="391"/>
      <c r="Q68" s="391"/>
      <c r="R68" s="391"/>
      <c r="S68" s="381"/>
      <c r="T68" s="381"/>
      <c r="U68" s="333"/>
      <c r="V68" s="384"/>
      <c r="W68" s="388"/>
      <c r="X68" s="391"/>
      <c r="Y68" s="381"/>
      <c r="Z68" s="387"/>
      <c r="AA68" s="333"/>
      <c r="AB68" s="381"/>
    </row>
    <row r="69" spans="1:28" s="29" customFormat="1" ht="24" customHeight="1">
      <c r="A69" s="392" t="s">
        <v>526</v>
      </c>
      <c r="B69" s="52" t="s">
        <v>527</v>
      </c>
      <c r="C69" s="52" t="s">
        <v>529</v>
      </c>
      <c r="D69" s="52" t="s">
        <v>531</v>
      </c>
      <c r="E69" s="63"/>
      <c r="F69" s="63"/>
      <c r="G69" s="63"/>
      <c r="H69" s="63"/>
      <c r="I69" s="63"/>
      <c r="J69" s="63"/>
      <c r="K69" s="206"/>
      <c r="L69" s="206"/>
      <c r="M69" s="206"/>
      <c r="N69" s="206"/>
      <c r="O69" s="206"/>
      <c r="P69" s="206"/>
      <c r="Q69" s="206"/>
      <c r="R69" s="206"/>
      <c r="S69" s="63"/>
      <c r="T69" s="63"/>
      <c r="U69" s="63"/>
      <c r="V69" s="165"/>
      <c r="W69" s="63"/>
      <c r="X69" s="63"/>
      <c r="Y69" s="63"/>
      <c r="Z69" s="118"/>
      <c r="AA69" s="118"/>
      <c r="AB69" s="118"/>
    </row>
    <row r="70" spans="1:28" ht="22.5">
      <c r="A70" s="393"/>
      <c r="B70" s="52" t="s">
        <v>528</v>
      </c>
      <c r="C70" s="52" t="s">
        <v>530</v>
      </c>
      <c r="D70" s="52" t="s">
        <v>532</v>
      </c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165"/>
      <c r="W70" s="63"/>
      <c r="X70" s="63"/>
      <c r="Y70" s="63"/>
      <c r="Z70" s="118"/>
      <c r="AA70" s="118"/>
      <c r="AB70" s="118"/>
    </row>
    <row r="71" spans="1:28" ht="12.75">
      <c r="A71" s="75"/>
      <c r="B71" s="75"/>
      <c r="C71" s="75"/>
      <c r="D71" s="94"/>
      <c r="E71" s="210">
        <f aca="true" t="shared" si="7" ref="E71:J71">SUM(E62:E68)</f>
        <v>471102</v>
      </c>
      <c r="F71" s="64">
        <f>SUM(F62:F68)</f>
        <v>376102</v>
      </c>
      <c r="G71" s="64">
        <f>SUM(G62:G68)</f>
        <v>25000</v>
      </c>
      <c r="H71" s="64">
        <f t="shared" si="7"/>
        <v>0</v>
      </c>
      <c r="I71" s="64">
        <f t="shared" si="7"/>
        <v>20000</v>
      </c>
      <c r="J71" s="64">
        <f t="shared" si="7"/>
        <v>50000</v>
      </c>
      <c r="K71" s="64">
        <f aca="true" t="shared" si="8" ref="K71:P71">SUM(K62:K68)</f>
        <v>480000</v>
      </c>
      <c r="L71" s="64">
        <f t="shared" si="8"/>
        <v>380000</v>
      </c>
      <c r="M71" s="64">
        <f t="shared" si="8"/>
        <v>0</v>
      </c>
      <c r="N71" s="64">
        <f t="shared" si="8"/>
        <v>0</v>
      </c>
      <c r="O71" s="64">
        <f t="shared" si="8"/>
        <v>100000</v>
      </c>
      <c r="P71" s="64">
        <f t="shared" si="8"/>
        <v>0</v>
      </c>
      <c r="Q71" s="64">
        <f aca="true" t="shared" si="9" ref="Q71:Z71">SUM(Q62:Q68)</f>
        <v>440000</v>
      </c>
      <c r="R71" s="64">
        <f t="shared" si="9"/>
        <v>390000</v>
      </c>
      <c r="S71" s="64">
        <f t="shared" si="9"/>
        <v>0</v>
      </c>
      <c r="T71" s="64">
        <f t="shared" si="9"/>
        <v>0</v>
      </c>
      <c r="U71" s="64">
        <f t="shared" si="9"/>
        <v>50000</v>
      </c>
      <c r="V71" s="252">
        <f t="shared" si="9"/>
        <v>0</v>
      </c>
      <c r="W71" s="145">
        <f t="shared" si="9"/>
        <v>440000</v>
      </c>
      <c r="X71" s="64">
        <f t="shared" si="9"/>
        <v>390000</v>
      </c>
      <c r="Y71" s="64">
        <f>SUM(Y62:Y68)</f>
        <v>0</v>
      </c>
      <c r="Z71" s="145">
        <f t="shared" si="9"/>
        <v>0</v>
      </c>
      <c r="AA71" s="145">
        <f>SUM(AA62:AA68)</f>
        <v>50000</v>
      </c>
      <c r="AB71" s="64">
        <f>SUM(AB62:AB68)</f>
        <v>0</v>
      </c>
    </row>
    <row r="72" spans="1:28" ht="12.75">
      <c r="A72" s="50"/>
      <c r="B72" s="50"/>
      <c r="C72" s="50"/>
      <c r="D72" s="50" t="s">
        <v>419</v>
      </c>
      <c r="E72" t="s">
        <v>411</v>
      </c>
      <c r="K72" s="347" t="s">
        <v>412</v>
      </c>
      <c r="L72" s="348"/>
      <c r="M72" s="348"/>
      <c r="N72" s="348"/>
      <c r="O72" s="348"/>
      <c r="P72" s="349"/>
      <c r="Q72" s="347" t="s">
        <v>414</v>
      </c>
      <c r="R72" s="348"/>
      <c r="S72" s="348"/>
      <c r="T72" s="348"/>
      <c r="U72" s="348"/>
      <c r="V72" s="349"/>
      <c r="W72" s="347" t="s">
        <v>415</v>
      </c>
      <c r="X72" s="348"/>
      <c r="Y72" s="348"/>
      <c r="Z72" s="348"/>
      <c r="AA72" s="348"/>
      <c r="AB72" s="349"/>
    </row>
    <row r="73" spans="1:28" ht="12.75">
      <c r="A73" s="50"/>
      <c r="B73" s="50"/>
      <c r="C73" s="50"/>
      <c r="D73" s="50"/>
      <c r="Y73" s="218"/>
      <c r="Z73" s="271"/>
      <c r="AA73" s="271"/>
      <c r="AB73" s="270"/>
    </row>
    <row r="74" spans="1:28" ht="12.75">
      <c r="A74" s="60" t="s">
        <v>166</v>
      </c>
      <c r="B74" s="60" t="s">
        <v>132</v>
      </c>
      <c r="C74" s="60" t="s">
        <v>136</v>
      </c>
      <c r="D74" s="60" t="s">
        <v>137</v>
      </c>
      <c r="E74" s="60" t="s">
        <v>402</v>
      </c>
      <c r="F74" s="60" t="s">
        <v>397</v>
      </c>
      <c r="G74" s="60" t="s">
        <v>398</v>
      </c>
      <c r="H74" s="60" t="s">
        <v>399</v>
      </c>
      <c r="I74" s="60" t="s">
        <v>400</v>
      </c>
      <c r="J74" s="60" t="s">
        <v>401</v>
      </c>
      <c r="K74" s="76" t="s">
        <v>402</v>
      </c>
      <c r="L74" s="76" t="s">
        <v>397</v>
      </c>
      <c r="M74" s="76" t="s">
        <v>398</v>
      </c>
      <c r="N74" s="76" t="s">
        <v>404</v>
      </c>
      <c r="O74" s="76" t="s">
        <v>400</v>
      </c>
      <c r="P74" s="156" t="s">
        <v>401</v>
      </c>
      <c r="Q74" s="76" t="s">
        <v>402</v>
      </c>
      <c r="R74" s="76" t="s">
        <v>397</v>
      </c>
      <c r="S74" s="76" t="s">
        <v>398</v>
      </c>
      <c r="T74" s="76" t="s">
        <v>404</v>
      </c>
      <c r="U74" s="76" t="s">
        <v>400</v>
      </c>
      <c r="V74" s="248" t="s">
        <v>401</v>
      </c>
      <c r="W74" s="135" t="s">
        <v>402</v>
      </c>
      <c r="X74" s="76" t="s">
        <v>397</v>
      </c>
      <c r="Y74" s="76" t="s">
        <v>398</v>
      </c>
      <c r="Z74" s="135" t="s">
        <v>404</v>
      </c>
      <c r="AA74" s="135" t="s">
        <v>400</v>
      </c>
      <c r="AB74" s="127" t="s">
        <v>401</v>
      </c>
    </row>
    <row r="75" spans="1:28" ht="45">
      <c r="A75" s="328" t="s">
        <v>234</v>
      </c>
      <c r="B75" s="52" t="s">
        <v>448</v>
      </c>
      <c r="C75" s="52" t="s">
        <v>637</v>
      </c>
      <c r="D75" s="52" t="s">
        <v>636</v>
      </c>
      <c r="E75" s="332">
        <v>29000</v>
      </c>
      <c r="F75" s="332">
        <v>19000</v>
      </c>
      <c r="G75" s="332">
        <v>10000</v>
      </c>
      <c r="H75" s="332"/>
      <c r="I75" s="332"/>
      <c r="J75" s="332"/>
      <c r="K75" s="332">
        <v>23000</v>
      </c>
      <c r="L75" s="332">
        <v>23000</v>
      </c>
      <c r="M75" s="332"/>
      <c r="N75" s="332"/>
      <c r="O75" s="332"/>
      <c r="P75" s="332"/>
      <c r="Q75" s="332">
        <v>33000</v>
      </c>
      <c r="R75" s="332">
        <v>18000</v>
      </c>
      <c r="S75" s="332">
        <v>15000</v>
      </c>
      <c r="T75" s="332"/>
      <c r="U75" s="332"/>
      <c r="V75" s="220"/>
      <c r="W75" s="370">
        <v>33000</v>
      </c>
      <c r="X75" s="332">
        <v>18000</v>
      </c>
      <c r="Y75" s="332">
        <v>15000</v>
      </c>
      <c r="Z75" s="370"/>
      <c r="AA75" s="332"/>
      <c r="AB75" s="332"/>
    </row>
    <row r="76" spans="1:28" ht="47.25" customHeight="1">
      <c r="A76" s="328"/>
      <c r="B76" s="52" t="s">
        <v>449</v>
      </c>
      <c r="C76" s="52" t="s">
        <v>639</v>
      </c>
      <c r="D76" s="52" t="s">
        <v>301</v>
      </c>
      <c r="E76" s="333"/>
      <c r="F76" s="333"/>
      <c r="G76" s="333"/>
      <c r="H76" s="333"/>
      <c r="I76" s="333"/>
      <c r="J76" s="333"/>
      <c r="K76" s="333"/>
      <c r="L76" s="333"/>
      <c r="M76" s="333"/>
      <c r="N76" s="333"/>
      <c r="O76" s="333"/>
      <c r="P76" s="333"/>
      <c r="Q76" s="333"/>
      <c r="R76" s="333"/>
      <c r="S76" s="333"/>
      <c r="T76" s="333"/>
      <c r="U76" s="333"/>
      <c r="V76" s="222"/>
      <c r="W76" s="372"/>
      <c r="X76" s="333"/>
      <c r="Y76" s="333"/>
      <c r="Z76" s="372"/>
      <c r="AA76" s="333"/>
      <c r="AB76" s="333"/>
    </row>
    <row r="77" spans="1:28" ht="39" customHeight="1">
      <c r="A77" s="59" t="s">
        <v>235</v>
      </c>
      <c r="B77" s="52" t="s">
        <v>450</v>
      </c>
      <c r="C77" s="52" t="s">
        <v>641</v>
      </c>
      <c r="D77" s="52" t="s">
        <v>640</v>
      </c>
      <c r="E77" s="206">
        <f>+F77+G77</f>
        <v>11178</v>
      </c>
      <c r="F77" s="206">
        <v>4178</v>
      </c>
      <c r="G77" s="206">
        <v>7000</v>
      </c>
      <c r="H77" s="206"/>
      <c r="I77" s="206"/>
      <c r="J77" s="206"/>
      <c r="K77" s="206">
        <v>10000</v>
      </c>
      <c r="L77" s="206"/>
      <c r="M77" s="206">
        <v>10000</v>
      </c>
      <c r="N77" s="206"/>
      <c r="O77" s="206"/>
      <c r="P77" s="206"/>
      <c r="Q77" s="206">
        <v>10000</v>
      </c>
      <c r="R77" s="206"/>
      <c r="S77" s="206">
        <v>10000</v>
      </c>
      <c r="T77" s="206"/>
      <c r="U77" s="206"/>
      <c r="V77" s="253"/>
      <c r="W77" s="207">
        <v>6000</v>
      </c>
      <c r="X77" s="206"/>
      <c r="Y77" s="206">
        <v>6000</v>
      </c>
      <c r="Z77" s="207"/>
      <c r="AA77" s="207"/>
      <c r="AB77" s="206"/>
    </row>
    <row r="78" spans="1:28" ht="48.75" customHeight="1">
      <c r="A78" s="317" t="s">
        <v>236</v>
      </c>
      <c r="B78" s="52" t="s">
        <v>451</v>
      </c>
      <c r="C78" s="52" t="s">
        <v>643</v>
      </c>
      <c r="D78" s="52" t="s">
        <v>302</v>
      </c>
      <c r="E78" s="332">
        <v>25000</v>
      </c>
      <c r="F78" s="332"/>
      <c r="G78" s="332">
        <v>5000</v>
      </c>
      <c r="H78" s="332"/>
      <c r="I78" s="332"/>
      <c r="J78" s="332">
        <v>20000</v>
      </c>
      <c r="K78" s="332"/>
      <c r="L78" s="332"/>
      <c r="M78" s="332">
        <v>15000</v>
      </c>
      <c r="N78" s="332"/>
      <c r="O78" s="332"/>
      <c r="P78" s="332">
        <v>20000</v>
      </c>
      <c r="Q78" s="332">
        <v>34627</v>
      </c>
      <c r="R78" s="332">
        <v>10000</v>
      </c>
      <c r="S78" s="332">
        <v>14627</v>
      </c>
      <c r="T78" s="332"/>
      <c r="U78" s="332"/>
      <c r="V78" s="220">
        <v>10000</v>
      </c>
      <c r="W78" s="370">
        <v>29538</v>
      </c>
      <c r="X78" s="332">
        <v>13000</v>
      </c>
      <c r="Y78" s="332">
        <v>6538</v>
      </c>
      <c r="Z78" s="370"/>
      <c r="AA78" s="332"/>
      <c r="AB78" s="332">
        <v>10000</v>
      </c>
    </row>
    <row r="79" spans="1:28" ht="33.75">
      <c r="A79" s="319"/>
      <c r="B79" s="52" t="s">
        <v>452</v>
      </c>
      <c r="C79" s="52" t="s">
        <v>303</v>
      </c>
      <c r="D79" s="52" t="s">
        <v>304</v>
      </c>
      <c r="E79" s="333"/>
      <c r="F79" s="333"/>
      <c r="G79" s="333"/>
      <c r="H79" s="333"/>
      <c r="I79" s="333"/>
      <c r="J79" s="333"/>
      <c r="K79" s="333"/>
      <c r="L79" s="333"/>
      <c r="M79" s="333"/>
      <c r="N79" s="333"/>
      <c r="O79" s="333"/>
      <c r="P79" s="333"/>
      <c r="Q79" s="333"/>
      <c r="R79" s="333"/>
      <c r="S79" s="333"/>
      <c r="T79" s="333"/>
      <c r="U79" s="333"/>
      <c r="V79" s="222"/>
      <c r="W79" s="372"/>
      <c r="X79" s="333"/>
      <c r="Y79" s="333"/>
      <c r="Z79" s="372"/>
      <c r="AA79" s="333"/>
      <c r="AB79" s="333"/>
    </row>
    <row r="80" spans="1:28" ht="39.75" customHeight="1">
      <c r="A80" s="59" t="s">
        <v>237</v>
      </c>
      <c r="B80" s="52" t="s">
        <v>453</v>
      </c>
      <c r="C80" s="52" t="s">
        <v>647</v>
      </c>
      <c r="D80" s="52" t="s">
        <v>646</v>
      </c>
      <c r="E80" s="206">
        <v>23000</v>
      </c>
      <c r="F80" s="206">
        <v>8000</v>
      </c>
      <c r="G80" s="206">
        <v>15000</v>
      </c>
      <c r="H80" s="206"/>
      <c r="I80" s="206"/>
      <c r="J80" s="206"/>
      <c r="K80" s="206">
        <f>+L80+M80</f>
        <v>18619</v>
      </c>
      <c r="L80" s="206">
        <v>10619</v>
      </c>
      <c r="M80" s="206">
        <v>8000</v>
      </c>
      <c r="N80" s="206"/>
      <c r="O80" s="206"/>
      <c r="P80" s="206"/>
      <c r="Q80" s="206">
        <f>+R80+S80</f>
        <v>20252</v>
      </c>
      <c r="R80" s="206">
        <v>8252</v>
      </c>
      <c r="S80" s="206">
        <v>12000</v>
      </c>
      <c r="T80" s="206"/>
      <c r="U80" s="206"/>
      <c r="V80" s="253"/>
      <c r="W80" s="207">
        <f>+X80+Y80</f>
        <v>28090</v>
      </c>
      <c r="X80" s="206">
        <v>8090</v>
      </c>
      <c r="Y80" s="206">
        <v>20000</v>
      </c>
      <c r="Z80" s="207"/>
      <c r="AA80" s="207"/>
      <c r="AB80" s="206"/>
    </row>
    <row r="81" spans="1:28" ht="12.75">
      <c r="A81" s="75"/>
      <c r="B81" s="75"/>
      <c r="C81" s="75"/>
      <c r="D81" s="75"/>
      <c r="E81" s="211">
        <f aca="true" t="shared" si="10" ref="E81:J81">SUM(E75:E80)</f>
        <v>88178</v>
      </c>
      <c r="F81" s="67">
        <f t="shared" si="10"/>
        <v>31178</v>
      </c>
      <c r="G81" s="67">
        <f>SUM(G75:G80)</f>
        <v>37000</v>
      </c>
      <c r="H81" s="67">
        <f t="shared" si="10"/>
        <v>0</v>
      </c>
      <c r="I81" s="67">
        <f t="shared" si="10"/>
        <v>0</v>
      </c>
      <c r="J81" s="67">
        <f t="shared" si="10"/>
        <v>20000</v>
      </c>
      <c r="K81" s="67">
        <f aca="true" t="shared" si="11" ref="K81:P81">SUM(K75:K80)</f>
        <v>51619</v>
      </c>
      <c r="L81" s="67">
        <f t="shared" si="11"/>
        <v>33619</v>
      </c>
      <c r="M81" s="67">
        <f t="shared" si="11"/>
        <v>33000</v>
      </c>
      <c r="N81" s="67">
        <f t="shared" si="11"/>
        <v>0</v>
      </c>
      <c r="O81" s="67">
        <f t="shared" si="11"/>
        <v>0</v>
      </c>
      <c r="P81" s="67">
        <f t="shared" si="11"/>
        <v>20000</v>
      </c>
      <c r="Q81" s="67">
        <f aca="true" t="shared" si="12" ref="Q81:Z81">SUM(Q75:Q80)</f>
        <v>97879</v>
      </c>
      <c r="R81" s="67">
        <f t="shared" si="12"/>
        <v>36252</v>
      </c>
      <c r="S81" s="67">
        <f t="shared" si="12"/>
        <v>51627</v>
      </c>
      <c r="T81" s="67">
        <f t="shared" si="12"/>
        <v>0</v>
      </c>
      <c r="U81" s="67">
        <f t="shared" si="12"/>
        <v>0</v>
      </c>
      <c r="V81" s="254">
        <f t="shared" si="12"/>
        <v>10000</v>
      </c>
      <c r="W81" s="140">
        <f t="shared" si="12"/>
        <v>96628</v>
      </c>
      <c r="X81" s="67">
        <f t="shared" si="12"/>
        <v>39090</v>
      </c>
      <c r="Y81" s="67">
        <f>SUM(Y75:Y80)</f>
        <v>47538</v>
      </c>
      <c r="Z81" s="140">
        <f t="shared" si="12"/>
        <v>0</v>
      </c>
      <c r="AA81" s="140">
        <f>SUM(AA75:AA80)</f>
        <v>0</v>
      </c>
      <c r="AB81" s="67">
        <f>SUM(AB75:AB80)</f>
        <v>10000</v>
      </c>
    </row>
    <row r="82" spans="1:28" ht="12.75">
      <c r="A82" s="75"/>
      <c r="B82" s="75"/>
      <c r="C82" s="75"/>
      <c r="D82" s="75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254"/>
      <c r="W82" s="140"/>
      <c r="X82" s="67"/>
      <c r="Y82" s="67"/>
      <c r="Z82" s="140"/>
      <c r="AA82" s="140"/>
      <c r="AB82" s="67"/>
    </row>
    <row r="83" spans="1:28" ht="12.75">
      <c r="A83" s="50"/>
      <c r="B83" s="50"/>
      <c r="C83" s="50"/>
      <c r="D83" s="50" t="s">
        <v>420</v>
      </c>
      <c r="E83" t="s">
        <v>411</v>
      </c>
      <c r="K83" t="s">
        <v>412</v>
      </c>
      <c r="Q83" t="s">
        <v>414</v>
      </c>
      <c r="W83" t="s">
        <v>415</v>
      </c>
      <c r="Y83" s="218"/>
      <c r="Z83" s="134"/>
      <c r="AA83" s="134"/>
      <c r="AB83" s="50"/>
    </row>
    <row r="84" spans="1:28" ht="20.25" customHeight="1">
      <c r="A84" s="60" t="s">
        <v>166</v>
      </c>
      <c r="B84" s="60" t="s">
        <v>132</v>
      </c>
      <c r="C84" s="60" t="s">
        <v>136</v>
      </c>
      <c r="D84" s="61" t="s">
        <v>137</v>
      </c>
      <c r="E84" s="61" t="s">
        <v>402</v>
      </c>
      <c r="F84" s="61" t="s">
        <v>397</v>
      </c>
      <c r="G84" s="61" t="s">
        <v>398</v>
      </c>
      <c r="H84" s="61" t="s">
        <v>404</v>
      </c>
      <c r="I84" s="61" t="s">
        <v>400</v>
      </c>
      <c r="J84" s="61" t="s">
        <v>401</v>
      </c>
      <c r="K84" s="61" t="s">
        <v>402</v>
      </c>
      <c r="L84" s="61" t="s">
        <v>397</v>
      </c>
      <c r="M84" s="61" t="s">
        <v>398</v>
      </c>
      <c r="N84" s="61" t="s">
        <v>404</v>
      </c>
      <c r="O84" s="61" t="s">
        <v>400</v>
      </c>
      <c r="P84" s="61" t="s">
        <v>401</v>
      </c>
      <c r="Q84" s="61" t="s">
        <v>402</v>
      </c>
      <c r="R84" s="61" t="s">
        <v>397</v>
      </c>
      <c r="S84" s="61" t="s">
        <v>398</v>
      </c>
      <c r="T84" s="61" t="s">
        <v>404</v>
      </c>
      <c r="U84" s="61" t="s">
        <v>400</v>
      </c>
      <c r="V84" s="255" t="s">
        <v>401</v>
      </c>
      <c r="W84" s="146" t="s">
        <v>402</v>
      </c>
      <c r="X84" s="61" t="s">
        <v>397</v>
      </c>
      <c r="Y84" s="61" t="s">
        <v>398</v>
      </c>
      <c r="Z84" s="146" t="s">
        <v>404</v>
      </c>
      <c r="AA84" s="146" t="s">
        <v>400</v>
      </c>
      <c r="AB84" s="61" t="s">
        <v>401</v>
      </c>
    </row>
    <row r="85" spans="1:28" ht="33.75" customHeight="1">
      <c r="A85" s="317" t="s">
        <v>242</v>
      </c>
      <c r="B85" s="52" t="s">
        <v>27</v>
      </c>
      <c r="C85" s="52" t="s">
        <v>675</v>
      </c>
      <c r="D85" s="52" t="s">
        <v>307</v>
      </c>
      <c r="E85" s="320">
        <v>332002</v>
      </c>
      <c r="F85" s="320">
        <v>85002</v>
      </c>
      <c r="G85" s="320">
        <v>237000</v>
      </c>
      <c r="H85" s="320"/>
      <c r="I85" s="320"/>
      <c r="J85" s="320">
        <v>10000</v>
      </c>
      <c r="K85" s="311">
        <f>91658+220000</f>
        <v>311658</v>
      </c>
      <c r="L85" s="320">
        <v>91658</v>
      </c>
      <c r="M85" s="320">
        <v>220000</v>
      </c>
      <c r="N85" s="320"/>
      <c r="O85" s="320"/>
      <c r="P85" s="320"/>
      <c r="Q85" s="311">
        <f>+R85+S85+R86+S86+R87+S87+S88</f>
        <v>261658</v>
      </c>
      <c r="R85" s="320">
        <v>91658</v>
      </c>
      <c r="S85" s="320">
        <v>170000</v>
      </c>
      <c r="T85" s="320"/>
      <c r="U85" s="320"/>
      <c r="V85" s="376"/>
      <c r="W85" s="400">
        <f>+X85+Y85+X86+Y86+X87+Y87+Y88</f>
        <v>251658</v>
      </c>
      <c r="X85" s="320">
        <v>91658</v>
      </c>
      <c r="Y85" s="320">
        <v>160000</v>
      </c>
      <c r="Z85" s="373"/>
      <c r="AA85" s="320"/>
      <c r="AB85" s="320"/>
    </row>
    <row r="86" spans="1:28" ht="47.25" customHeight="1">
      <c r="A86" s="318"/>
      <c r="B86" s="52" t="s">
        <v>28</v>
      </c>
      <c r="C86" s="52" t="s">
        <v>677</v>
      </c>
      <c r="D86" s="52" t="s">
        <v>306</v>
      </c>
      <c r="E86" s="321"/>
      <c r="F86" s="321"/>
      <c r="G86" s="321"/>
      <c r="H86" s="321"/>
      <c r="I86" s="321"/>
      <c r="J86" s="321"/>
      <c r="K86" s="311"/>
      <c r="L86" s="321"/>
      <c r="M86" s="321"/>
      <c r="N86" s="321"/>
      <c r="O86" s="321"/>
      <c r="P86" s="321"/>
      <c r="Q86" s="311"/>
      <c r="R86" s="321"/>
      <c r="S86" s="321"/>
      <c r="T86" s="321"/>
      <c r="U86" s="321"/>
      <c r="V86" s="377"/>
      <c r="W86" s="400"/>
      <c r="X86" s="321"/>
      <c r="Y86" s="321"/>
      <c r="Z86" s="374"/>
      <c r="AA86" s="321"/>
      <c r="AB86" s="321"/>
    </row>
    <row r="87" spans="1:28" ht="45">
      <c r="A87" s="318"/>
      <c r="B87" s="52" t="s">
        <v>29</v>
      </c>
      <c r="C87" s="52" t="s">
        <v>679</v>
      </c>
      <c r="D87" s="52" t="s">
        <v>308</v>
      </c>
      <c r="E87" s="321"/>
      <c r="F87" s="321"/>
      <c r="G87" s="321"/>
      <c r="H87" s="321"/>
      <c r="I87" s="321"/>
      <c r="J87" s="321"/>
      <c r="K87" s="311"/>
      <c r="L87" s="321"/>
      <c r="M87" s="321"/>
      <c r="N87" s="321"/>
      <c r="O87" s="321"/>
      <c r="P87" s="321"/>
      <c r="Q87" s="311"/>
      <c r="R87" s="321"/>
      <c r="S87" s="321"/>
      <c r="T87" s="321"/>
      <c r="U87" s="321"/>
      <c r="V87" s="377"/>
      <c r="W87" s="400"/>
      <c r="X87" s="321"/>
      <c r="Y87" s="321"/>
      <c r="Z87" s="374"/>
      <c r="AA87" s="321"/>
      <c r="AB87" s="321"/>
    </row>
    <row r="88" spans="1:28" ht="45">
      <c r="A88" s="319"/>
      <c r="B88" s="52" t="s">
        <v>244</v>
      </c>
      <c r="C88" s="52" t="s">
        <v>681</v>
      </c>
      <c r="D88" s="52" t="s">
        <v>680</v>
      </c>
      <c r="E88" s="322"/>
      <c r="F88" s="322"/>
      <c r="G88" s="322"/>
      <c r="H88" s="322"/>
      <c r="I88" s="322"/>
      <c r="J88" s="322"/>
      <c r="K88" s="311"/>
      <c r="L88" s="322"/>
      <c r="M88" s="322"/>
      <c r="N88" s="322"/>
      <c r="O88" s="322"/>
      <c r="P88" s="322"/>
      <c r="Q88" s="311"/>
      <c r="R88" s="322"/>
      <c r="S88" s="322"/>
      <c r="T88" s="322"/>
      <c r="U88" s="322"/>
      <c r="V88" s="378"/>
      <c r="W88" s="400"/>
      <c r="X88" s="322"/>
      <c r="Y88" s="322"/>
      <c r="Z88" s="375"/>
      <c r="AA88" s="322"/>
      <c r="AB88" s="322"/>
    </row>
    <row r="89" spans="1:28" ht="38.25" customHeight="1">
      <c r="A89" s="317" t="s">
        <v>243</v>
      </c>
      <c r="B89" s="52" t="s">
        <v>33</v>
      </c>
      <c r="C89" s="52" t="s">
        <v>254</v>
      </c>
      <c r="D89" s="52" t="s">
        <v>309</v>
      </c>
      <c r="E89" s="320">
        <f>+F89+G89</f>
        <v>60000</v>
      </c>
      <c r="F89" s="320">
        <v>35000</v>
      </c>
      <c r="G89" s="320">
        <v>25000</v>
      </c>
      <c r="H89" s="320"/>
      <c r="I89" s="320"/>
      <c r="J89" s="320">
        <v>10000</v>
      </c>
      <c r="K89" s="320">
        <f>+L89+M89</f>
        <v>153914</v>
      </c>
      <c r="L89" s="320">
        <v>37740</v>
      </c>
      <c r="M89" s="320">
        <v>116174</v>
      </c>
      <c r="N89" s="320"/>
      <c r="O89" s="320"/>
      <c r="P89" s="320"/>
      <c r="Q89" s="320">
        <f>+R89+S89</f>
        <v>74513</v>
      </c>
      <c r="R89" s="320">
        <v>40695</v>
      </c>
      <c r="S89" s="320">
        <f>16377+17441</f>
        <v>33818</v>
      </c>
      <c r="T89" s="320"/>
      <c r="U89" s="320"/>
      <c r="V89" s="376"/>
      <c r="W89" s="373">
        <f>+X89+Y89</f>
        <v>68342</v>
      </c>
      <c r="X89" s="320">
        <v>43882</v>
      </c>
      <c r="Y89" s="320">
        <f>18807+5653</f>
        <v>24460</v>
      </c>
      <c r="Z89" s="373"/>
      <c r="AA89" s="320"/>
      <c r="AB89" s="320"/>
    </row>
    <row r="90" spans="1:28" ht="45.75" customHeight="1">
      <c r="A90" s="319"/>
      <c r="B90" s="52" t="s">
        <v>31</v>
      </c>
      <c r="C90" s="52" t="s">
        <v>310</v>
      </c>
      <c r="D90" s="52" t="s">
        <v>311</v>
      </c>
      <c r="E90" s="322"/>
      <c r="F90" s="322"/>
      <c r="G90" s="322"/>
      <c r="H90" s="322"/>
      <c r="I90" s="322"/>
      <c r="J90" s="322"/>
      <c r="K90" s="322"/>
      <c r="L90" s="322"/>
      <c r="M90" s="322"/>
      <c r="N90" s="322"/>
      <c r="O90" s="322"/>
      <c r="P90" s="322"/>
      <c r="Q90" s="322"/>
      <c r="R90" s="322"/>
      <c r="S90" s="322"/>
      <c r="T90" s="322"/>
      <c r="U90" s="322"/>
      <c r="V90" s="378"/>
      <c r="W90" s="375"/>
      <c r="X90" s="322"/>
      <c r="Y90" s="322"/>
      <c r="Z90" s="375"/>
      <c r="AA90" s="322"/>
      <c r="AB90" s="322"/>
    </row>
    <row r="91" spans="1:28" ht="45">
      <c r="A91" s="317" t="s">
        <v>315</v>
      </c>
      <c r="B91" s="52" t="s">
        <v>32</v>
      </c>
      <c r="C91" s="52" t="s">
        <v>312</v>
      </c>
      <c r="D91" s="52" t="s">
        <v>313</v>
      </c>
      <c r="E91" s="320">
        <v>40000</v>
      </c>
      <c r="F91" s="320">
        <v>20000</v>
      </c>
      <c r="G91" s="320">
        <v>20000</v>
      </c>
      <c r="H91" s="320"/>
      <c r="I91" s="320"/>
      <c r="J91" s="320"/>
      <c r="K91" s="311">
        <v>75000</v>
      </c>
      <c r="L91" s="320"/>
      <c r="M91" s="320">
        <v>45000</v>
      </c>
      <c r="N91" s="320"/>
      <c r="O91" s="320"/>
      <c r="P91" s="320"/>
      <c r="Q91" s="311">
        <v>30000</v>
      </c>
      <c r="R91" s="320"/>
      <c r="S91" s="320"/>
      <c r="T91" s="320"/>
      <c r="U91" s="320"/>
      <c r="V91" s="376"/>
      <c r="W91" s="400">
        <v>115000</v>
      </c>
      <c r="X91" s="320">
        <v>50000</v>
      </c>
      <c r="Y91" s="320">
        <v>65000</v>
      </c>
      <c r="Z91" s="373"/>
      <c r="AA91" s="402"/>
      <c r="AB91" s="320"/>
    </row>
    <row r="92" spans="1:28" ht="42" customHeight="1">
      <c r="A92" s="318"/>
      <c r="B92" s="52" t="s">
        <v>245</v>
      </c>
      <c r="C92" s="52" t="s">
        <v>3</v>
      </c>
      <c r="D92" s="52" t="s">
        <v>2</v>
      </c>
      <c r="E92" s="321"/>
      <c r="F92" s="321"/>
      <c r="G92" s="321"/>
      <c r="H92" s="321"/>
      <c r="I92" s="321"/>
      <c r="J92" s="321"/>
      <c r="K92" s="311"/>
      <c r="L92" s="321"/>
      <c r="M92" s="321"/>
      <c r="N92" s="321"/>
      <c r="O92" s="321"/>
      <c r="P92" s="321"/>
      <c r="Q92" s="311"/>
      <c r="R92" s="321"/>
      <c r="S92" s="321"/>
      <c r="T92" s="321"/>
      <c r="U92" s="321"/>
      <c r="V92" s="377"/>
      <c r="W92" s="400"/>
      <c r="X92" s="321"/>
      <c r="Y92" s="321"/>
      <c r="Z92" s="374"/>
      <c r="AA92" s="403"/>
      <c r="AB92" s="321"/>
    </row>
    <row r="93" spans="1:28" ht="26.25" customHeight="1">
      <c r="A93" s="319"/>
      <c r="B93" s="52" t="s">
        <v>34</v>
      </c>
      <c r="C93" s="52" t="s">
        <v>305</v>
      </c>
      <c r="D93" s="59" t="s">
        <v>314</v>
      </c>
      <c r="E93" s="322"/>
      <c r="F93" s="322"/>
      <c r="G93" s="322"/>
      <c r="H93" s="322"/>
      <c r="I93" s="322"/>
      <c r="J93" s="322"/>
      <c r="K93" s="311"/>
      <c r="L93" s="322"/>
      <c r="M93" s="322"/>
      <c r="N93" s="322"/>
      <c r="O93" s="322"/>
      <c r="P93" s="322"/>
      <c r="Q93" s="311"/>
      <c r="R93" s="322"/>
      <c r="S93" s="322"/>
      <c r="T93" s="322"/>
      <c r="U93" s="322"/>
      <c r="V93" s="378"/>
      <c r="W93" s="400"/>
      <c r="X93" s="322"/>
      <c r="Y93" s="322"/>
      <c r="Z93" s="375"/>
      <c r="AA93" s="404"/>
      <c r="AB93" s="322"/>
    </row>
    <row r="94" spans="1:28" ht="12.75">
      <c r="A94" s="50"/>
      <c r="B94" s="50"/>
      <c r="C94" s="50"/>
      <c r="D94" s="50"/>
      <c r="E94" s="212">
        <f aca="true" t="shared" si="13" ref="E94:Z94">SUM(E85:E93)</f>
        <v>432002</v>
      </c>
      <c r="F94" s="120">
        <f>SUM(F85:F92)</f>
        <v>140002</v>
      </c>
      <c r="G94" s="120">
        <f t="shared" si="13"/>
        <v>282000</v>
      </c>
      <c r="H94" s="120">
        <f t="shared" si="13"/>
        <v>0</v>
      </c>
      <c r="I94" s="120">
        <f t="shared" si="13"/>
        <v>0</v>
      </c>
      <c r="J94" s="120">
        <f>SUM(J85:J93)</f>
        <v>20000</v>
      </c>
      <c r="K94" s="120">
        <f t="shared" si="13"/>
        <v>540572</v>
      </c>
      <c r="L94" s="120">
        <f t="shared" si="13"/>
        <v>129398</v>
      </c>
      <c r="M94" s="120">
        <f t="shared" si="13"/>
        <v>381174</v>
      </c>
      <c r="N94" s="120">
        <f t="shared" si="13"/>
        <v>0</v>
      </c>
      <c r="O94" s="120">
        <f t="shared" si="13"/>
        <v>0</v>
      </c>
      <c r="P94" s="120">
        <f t="shared" si="13"/>
        <v>0</v>
      </c>
      <c r="Q94" s="120">
        <f t="shared" si="13"/>
        <v>366171</v>
      </c>
      <c r="R94" s="120">
        <f t="shared" si="13"/>
        <v>132353</v>
      </c>
      <c r="S94" s="120">
        <f t="shared" si="13"/>
        <v>203818</v>
      </c>
      <c r="T94" s="120">
        <f t="shared" si="13"/>
        <v>0</v>
      </c>
      <c r="U94" s="120">
        <f t="shared" si="13"/>
        <v>0</v>
      </c>
      <c r="V94" s="256">
        <f t="shared" si="13"/>
        <v>0</v>
      </c>
      <c r="W94" s="148">
        <f t="shared" si="13"/>
        <v>435000</v>
      </c>
      <c r="X94" s="120">
        <f t="shared" si="13"/>
        <v>185540</v>
      </c>
      <c r="Y94" s="120">
        <f>SUM(Y85:Y93)</f>
        <v>249460</v>
      </c>
      <c r="Z94" s="148">
        <f t="shared" si="13"/>
        <v>0</v>
      </c>
      <c r="AA94" s="148">
        <f>SUM(AA85:AA93)</f>
        <v>0</v>
      </c>
      <c r="AB94" s="120">
        <f>SUM(AB85:AB93)</f>
        <v>0</v>
      </c>
    </row>
    <row r="95" spans="1:28" ht="12.75">
      <c r="A95" s="50"/>
      <c r="B95" s="50"/>
      <c r="C95" s="50"/>
      <c r="D95" s="5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256"/>
      <c r="W95" s="148"/>
      <c r="X95" s="120"/>
      <c r="Y95" s="120"/>
      <c r="Z95" s="148"/>
      <c r="AA95" s="148"/>
      <c r="AB95" s="159"/>
    </row>
    <row r="96" spans="1:28" ht="12.75">
      <c r="A96" s="50"/>
      <c r="B96" s="50"/>
      <c r="C96" s="50"/>
      <c r="D96" s="50"/>
      <c r="E96" s="162" t="s">
        <v>225</v>
      </c>
      <c r="F96" s="263"/>
      <c r="G96" s="263"/>
      <c r="H96" s="263"/>
      <c r="I96" s="263"/>
      <c r="J96" s="134"/>
      <c r="K96" s="162" t="s">
        <v>225</v>
      </c>
      <c r="L96" s="263"/>
      <c r="M96" s="263"/>
      <c r="N96" s="263"/>
      <c r="O96" s="263"/>
      <c r="P96" s="134"/>
      <c r="Q96" s="162" t="s">
        <v>413</v>
      </c>
      <c r="R96" s="263"/>
      <c r="S96" s="263"/>
      <c r="T96" s="263"/>
      <c r="U96" s="263"/>
      <c r="V96" s="134"/>
      <c r="W96" s="162" t="s">
        <v>416</v>
      </c>
      <c r="X96" s="263"/>
      <c r="Y96" s="134"/>
      <c r="Z96" s="140"/>
      <c r="AA96" s="140"/>
      <c r="AB96" s="67"/>
    </row>
    <row r="97" spans="1:28" ht="12.75">
      <c r="A97" s="347" t="s">
        <v>421</v>
      </c>
      <c r="B97" s="348"/>
      <c r="C97" s="348"/>
      <c r="D97" s="349"/>
      <c r="E97" s="347" t="s">
        <v>411</v>
      </c>
      <c r="F97" s="348"/>
      <c r="G97" s="348"/>
      <c r="H97" s="348"/>
      <c r="I97" s="348"/>
      <c r="J97" s="349"/>
      <c r="K97" s="347" t="s">
        <v>412</v>
      </c>
      <c r="L97" s="348"/>
      <c r="M97" s="348"/>
      <c r="N97" s="348"/>
      <c r="O97" s="348"/>
      <c r="P97" s="349"/>
      <c r="Q97" s="347" t="s">
        <v>414</v>
      </c>
      <c r="R97" s="348"/>
      <c r="S97" s="348"/>
      <c r="T97" s="348"/>
      <c r="U97" s="348"/>
      <c r="V97" s="349"/>
      <c r="W97" s="347" t="s">
        <v>415</v>
      </c>
      <c r="X97" s="348"/>
      <c r="Y97" s="348"/>
      <c r="Z97" s="348"/>
      <c r="AA97" s="348"/>
      <c r="AB97" s="349"/>
    </row>
    <row r="98" spans="1:28" ht="14.25">
      <c r="A98" s="60" t="s">
        <v>166</v>
      </c>
      <c r="B98" s="60" t="s">
        <v>132</v>
      </c>
      <c r="C98" s="60" t="s">
        <v>136</v>
      </c>
      <c r="D98" s="61" t="s">
        <v>137</v>
      </c>
      <c r="E98" s="61" t="s">
        <v>402</v>
      </c>
      <c r="F98" s="61" t="s">
        <v>397</v>
      </c>
      <c r="G98" s="61" t="s">
        <v>398</v>
      </c>
      <c r="H98" s="61" t="s">
        <v>408</v>
      </c>
      <c r="I98" s="61" t="s">
        <v>400</v>
      </c>
      <c r="J98" s="61" t="s">
        <v>401</v>
      </c>
      <c r="K98" s="76" t="s">
        <v>402</v>
      </c>
      <c r="L98" s="76" t="s">
        <v>397</v>
      </c>
      <c r="M98" s="76" t="s">
        <v>398</v>
      </c>
      <c r="N98" s="76" t="s">
        <v>404</v>
      </c>
      <c r="O98" s="76" t="s">
        <v>400</v>
      </c>
      <c r="P98" s="156" t="s">
        <v>401</v>
      </c>
      <c r="Q98" s="76" t="s">
        <v>402</v>
      </c>
      <c r="R98" s="76" t="s">
        <v>397</v>
      </c>
      <c r="S98" s="76" t="s">
        <v>398</v>
      </c>
      <c r="T98" s="76" t="s">
        <v>404</v>
      </c>
      <c r="U98" s="76" t="s">
        <v>400</v>
      </c>
      <c r="V98" s="156" t="s">
        <v>401</v>
      </c>
      <c r="W98" s="135" t="s">
        <v>402</v>
      </c>
      <c r="X98" s="76" t="s">
        <v>397</v>
      </c>
      <c r="Y98" s="76" t="s">
        <v>398</v>
      </c>
      <c r="Z98" s="135" t="s">
        <v>404</v>
      </c>
      <c r="AA98" s="135" t="s">
        <v>400</v>
      </c>
      <c r="AB98" s="127" t="s">
        <v>401</v>
      </c>
    </row>
    <row r="99" spans="1:28" ht="33.75">
      <c r="A99" s="317" t="s">
        <v>342</v>
      </c>
      <c r="B99" s="52" t="s">
        <v>316</v>
      </c>
      <c r="C99" s="52" t="s">
        <v>323</v>
      </c>
      <c r="D99" s="52" t="s">
        <v>328</v>
      </c>
      <c r="E99" s="320">
        <v>57284</v>
      </c>
      <c r="F99" s="320">
        <v>45000</v>
      </c>
      <c r="G99" s="320">
        <v>12284</v>
      </c>
      <c r="H99" s="320"/>
      <c r="I99" s="320"/>
      <c r="J99" s="320"/>
      <c r="K99" s="320">
        <v>51584</v>
      </c>
      <c r="L99" s="320">
        <v>41584</v>
      </c>
      <c r="M99" s="320">
        <v>10000</v>
      </c>
      <c r="N99" s="320"/>
      <c r="O99" s="320"/>
      <c r="P99" s="320">
        <v>60000</v>
      </c>
      <c r="Q99" s="320">
        <f>+V100+R101+R102+V102+S99+R103</f>
        <v>10000</v>
      </c>
      <c r="R99" s="320">
        <v>41584</v>
      </c>
      <c r="S99" s="320">
        <v>10000</v>
      </c>
      <c r="T99" s="320"/>
      <c r="U99" s="320"/>
      <c r="V99" s="320">
        <v>40000</v>
      </c>
      <c r="W99" s="373">
        <v>161584</v>
      </c>
      <c r="X99" s="320">
        <v>71584</v>
      </c>
      <c r="Y99" s="320">
        <v>50000</v>
      </c>
      <c r="Z99" s="373"/>
      <c r="AA99" s="320"/>
      <c r="AB99" s="320">
        <v>40000</v>
      </c>
    </row>
    <row r="100" spans="1:28" ht="33.75">
      <c r="A100" s="318"/>
      <c r="B100" s="52" t="s">
        <v>317</v>
      </c>
      <c r="C100" s="52" t="s">
        <v>324</v>
      </c>
      <c r="D100" s="52" t="s">
        <v>345</v>
      </c>
      <c r="E100" s="321"/>
      <c r="F100" s="321"/>
      <c r="G100" s="321"/>
      <c r="H100" s="321"/>
      <c r="I100" s="321"/>
      <c r="J100" s="321"/>
      <c r="K100" s="321"/>
      <c r="L100" s="321"/>
      <c r="M100" s="321"/>
      <c r="N100" s="321"/>
      <c r="O100" s="321"/>
      <c r="P100" s="321"/>
      <c r="Q100" s="321"/>
      <c r="R100" s="321"/>
      <c r="S100" s="321"/>
      <c r="T100" s="321"/>
      <c r="U100" s="321"/>
      <c r="V100" s="321"/>
      <c r="W100" s="374"/>
      <c r="X100" s="321"/>
      <c r="Y100" s="321"/>
      <c r="Z100" s="374"/>
      <c r="AA100" s="321"/>
      <c r="AB100" s="321"/>
    </row>
    <row r="101" spans="1:28" ht="33.75">
      <c r="A101" s="318"/>
      <c r="B101" s="52" t="s">
        <v>321</v>
      </c>
      <c r="C101" s="52" t="s">
        <v>325</v>
      </c>
      <c r="D101" s="52" t="s">
        <v>346</v>
      </c>
      <c r="E101" s="321"/>
      <c r="F101" s="321"/>
      <c r="G101" s="321"/>
      <c r="H101" s="321"/>
      <c r="I101" s="321"/>
      <c r="J101" s="321"/>
      <c r="K101" s="321"/>
      <c r="L101" s="321"/>
      <c r="M101" s="321"/>
      <c r="N101" s="321"/>
      <c r="O101" s="321"/>
      <c r="P101" s="321"/>
      <c r="Q101" s="321"/>
      <c r="R101" s="321"/>
      <c r="S101" s="321"/>
      <c r="T101" s="321"/>
      <c r="U101" s="321"/>
      <c r="V101" s="321"/>
      <c r="W101" s="374"/>
      <c r="X101" s="321"/>
      <c r="Y101" s="321"/>
      <c r="Z101" s="374"/>
      <c r="AA101" s="321"/>
      <c r="AB101" s="321"/>
    </row>
    <row r="102" spans="1:28" ht="33.75">
      <c r="A102" s="318"/>
      <c r="B102" s="52" t="s">
        <v>322</v>
      </c>
      <c r="C102" s="52" t="s">
        <v>348</v>
      </c>
      <c r="D102" s="52" t="s">
        <v>347</v>
      </c>
      <c r="E102" s="321"/>
      <c r="F102" s="321"/>
      <c r="G102" s="321"/>
      <c r="H102" s="321"/>
      <c r="I102" s="321"/>
      <c r="J102" s="321"/>
      <c r="K102" s="321"/>
      <c r="L102" s="321"/>
      <c r="M102" s="321"/>
      <c r="N102" s="321"/>
      <c r="O102" s="321"/>
      <c r="P102" s="321"/>
      <c r="Q102" s="321"/>
      <c r="R102" s="321"/>
      <c r="S102" s="321"/>
      <c r="T102" s="321"/>
      <c r="U102" s="321"/>
      <c r="V102" s="321"/>
      <c r="W102" s="374"/>
      <c r="X102" s="321"/>
      <c r="Y102" s="321"/>
      <c r="Z102" s="374"/>
      <c r="AA102" s="321"/>
      <c r="AB102" s="321"/>
    </row>
    <row r="103" spans="1:28" ht="45">
      <c r="A103" s="319"/>
      <c r="B103" s="52" t="s">
        <v>318</v>
      </c>
      <c r="C103" s="52" t="s">
        <v>326</v>
      </c>
      <c r="D103" s="58" t="s">
        <v>349</v>
      </c>
      <c r="E103" s="322"/>
      <c r="F103" s="322"/>
      <c r="G103" s="322"/>
      <c r="H103" s="322"/>
      <c r="I103" s="322"/>
      <c r="J103" s="322"/>
      <c r="K103" s="322"/>
      <c r="L103" s="322"/>
      <c r="M103" s="322"/>
      <c r="N103" s="322"/>
      <c r="O103" s="322"/>
      <c r="P103" s="322"/>
      <c r="Q103" s="322"/>
      <c r="R103" s="322"/>
      <c r="S103" s="322"/>
      <c r="T103" s="322"/>
      <c r="U103" s="322"/>
      <c r="V103" s="322"/>
      <c r="W103" s="375"/>
      <c r="X103" s="322"/>
      <c r="Y103" s="322"/>
      <c r="Z103" s="375"/>
      <c r="AA103" s="322"/>
      <c r="AB103" s="322"/>
    </row>
    <row r="104" spans="1:28" ht="45">
      <c r="A104" s="317" t="s">
        <v>344</v>
      </c>
      <c r="B104" s="52" t="s">
        <v>319</v>
      </c>
      <c r="C104" s="52" t="s">
        <v>327</v>
      </c>
      <c r="D104" s="52" t="s">
        <v>350</v>
      </c>
      <c r="E104" s="320">
        <v>15000</v>
      </c>
      <c r="F104" s="320">
        <v>15000</v>
      </c>
      <c r="G104" s="320"/>
      <c r="H104" s="320"/>
      <c r="I104" s="320"/>
      <c r="J104" s="320"/>
      <c r="K104" s="320">
        <v>20000</v>
      </c>
      <c r="L104" s="320"/>
      <c r="M104" s="320">
        <v>10000</v>
      </c>
      <c r="N104" s="320"/>
      <c r="O104" s="320"/>
      <c r="P104" s="320">
        <v>10000</v>
      </c>
      <c r="Q104" s="320">
        <v>20000</v>
      </c>
      <c r="R104" s="320"/>
      <c r="S104" s="320">
        <v>10000</v>
      </c>
      <c r="T104" s="320"/>
      <c r="U104" s="320"/>
      <c r="V104" s="320">
        <v>10000</v>
      </c>
      <c r="W104" s="373">
        <v>25000</v>
      </c>
      <c r="X104" s="320"/>
      <c r="Y104" s="320">
        <v>25000</v>
      </c>
      <c r="Z104" s="373"/>
      <c r="AA104" s="320"/>
      <c r="AB104" s="320"/>
    </row>
    <row r="105" spans="1:28" ht="45">
      <c r="A105" s="319"/>
      <c r="B105" s="52" t="s">
        <v>320</v>
      </c>
      <c r="C105" s="52" t="s">
        <v>352</v>
      </c>
      <c r="D105" s="52" t="s">
        <v>351</v>
      </c>
      <c r="E105" s="322"/>
      <c r="F105" s="322"/>
      <c r="G105" s="322"/>
      <c r="H105" s="322"/>
      <c r="I105" s="322"/>
      <c r="J105" s="322"/>
      <c r="K105" s="322"/>
      <c r="L105" s="322"/>
      <c r="M105" s="322"/>
      <c r="N105" s="322"/>
      <c r="O105" s="322"/>
      <c r="P105" s="322"/>
      <c r="Q105" s="322"/>
      <c r="R105" s="322"/>
      <c r="S105" s="322"/>
      <c r="T105" s="322"/>
      <c r="U105" s="322"/>
      <c r="V105" s="322"/>
      <c r="W105" s="375"/>
      <c r="X105" s="322"/>
      <c r="Y105" s="322"/>
      <c r="Z105" s="375"/>
      <c r="AA105" s="322"/>
      <c r="AB105" s="322"/>
    </row>
    <row r="106" spans="1:28" ht="28.5" customHeight="1">
      <c r="A106" s="392" t="s">
        <v>343</v>
      </c>
      <c r="B106" s="52" t="s">
        <v>331</v>
      </c>
      <c r="C106" s="52" t="s">
        <v>353</v>
      </c>
      <c r="D106" s="52" t="s">
        <v>354</v>
      </c>
      <c r="E106" s="320">
        <v>170000</v>
      </c>
      <c r="F106" s="320">
        <v>60000</v>
      </c>
      <c r="G106" s="320">
        <v>30000</v>
      </c>
      <c r="H106" s="320"/>
      <c r="I106" s="320"/>
      <c r="J106" s="320">
        <v>80000</v>
      </c>
      <c r="K106" s="320">
        <v>130000</v>
      </c>
      <c r="L106" s="320">
        <v>40000</v>
      </c>
      <c r="M106" s="320"/>
      <c r="N106" s="320"/>
      <c r="O106" s="320"/>
      <c r="P106" s="320">
        <v>90000</v>
      </c>
      <c r="Q106" s="320">
        <v>135442</v>
      </c>
      <c r="R106" s="320">
        <v>45442</v>
      </c>
      <c r="S106" s="320"/>
      <c r="T106" s="320"/>
      <c r="U106" s="320"/>
      <c r="V106" s="320">
        <v>90000</v>
      </c>
      <c r="W106" s="373">
        <v>155442</v>
      </c>
      <c r="X106" s="320">
        <v>55442</v>
      </c>
      <c r="Y106" s="320">
        <v>20000</v>
      </c>
      <c r="Z106" s="373"/>
      <c r="AA106" s="320"/>
      <c r="AB106" s="320">
        <v>80000</v>
      </c>
    </row>
    <row r="107" spans="1:28" ht="45">
      <c r="A107" s="401"/>
      <c r="B107" s="52" t="s">
        <v>332</v>
      </c>
      <c r="C107" s="52" t="s">
        <v>330</v>
      </c>
      <c r="D107" s="52" t="s">
        <v>329</v>
      </c>
      <c r="E107" s="321"/>
      <c r="F107" s="321"/>
      <c r="G107" s="321"/>
      <c r="H107" s="321"/>
      <c r="I107" s="321"/>
      <c r="J107" s="321"/>
      <c r="K107" s="321"/>
      <c r="L107" s="321"/>
      <c r="M107" s="321"/>
      <c r="N107" s="321"/>
      <c r="O107" s="321"/>
      <c r="P107" s="321"/>
      <c r="Q107" s="321"/>
      <c r="R107" s="321"/>
      <c r="S107" s="321"/>
      <c r="T107" s="321"/>
      <c r="U107" s="321"/>
      <c r="V107" s="321"/>
      <c r="W107" s="374"/>
      <c r="X107" s="321"/>
      <c r="Y107" s="321"/>
      <c r="Z107" s="374"/>
      <c r="AA107" s="321"/>
      <c r="AB107" s="321"/>
    </row>
    <row r="108" spans="1:28" ht="33.75">
      <c r="A108" s="401"/>
      <c r="B108" s="52" t="s">
        <v>332</v>
      </c>
      <c r="C108" s="52" t="s">
        <v>337</v>
      </c>
      <c r="D108" s="52" t="s">
        <v>355</v>
      </c>
      <c r="E108" s="321"/>
      <c r="F108" s="321"/>
      <c r="G108" s="321"/>
      <c r="H108" s="321"/>
      <c r="I108" s="321"/>
      <c r="J108" s="321"/>
      <c r="K108" s="321"/>
      <c r="L108" s="321"/>
      <c r="M108" s="321"/>
      <c r="N108" s="321"/>
      <c r="O108" s="321"/>
      <c r="P108" s="321"/>
      <c r="Q108" s="321"/>
      <c r="R108" s="321"/>
      <c r="S108" s="321"/>
      <c r="T108" s="321"/>
      <c r="U108" s="321"/>
      <c r="V108" s="321"/>
      <c r="W108" s="374"/>
      <c r="X108" s="321"/>
      <c r="Y108" s="321"/>
      <c r="Z108" s="374"/>
      <c r="AA108" s="321"/>
      <c r="AB108" s="321"/>
    </row>
    <row r="109" spans="1:28" ht="22.5">
      <c r="A109" s="401"/>
      <c r="B109" s="52" t="s">
        <v>334</v>
      </c>
      <c r="C109" s="52" t="s">
        <v>338</v>
      </c>
      <c r="D109" s="52" t="s">
        <v>356</v>
      </c>
      <c r="E109" s="321"/>
      <c r="F109" s="321"/>
      <c r="G109" s="321"/>
      <c r="H109" s="321"/>
      <c r="I109" s="321"/>
      <c r="J109" s="321"/>
      <c r="K109" s="321"/>
      <c r="L109" s="321"/>
      <c r="M109" s="321"/>
      <c r="N109" s="321"/>
      <c r="O109" s="321"/>
      <c r="P109" s="321"/>
      <c r="Q109" s="321"/>
      <c r="R109" s="321"/>
      <c r="S109" s="321"/>
      <c r="T109" s="321"/>
      <c r="U109" s="321"/>
      <c r="V109" s="321"/>
      <c r="W109" s="374"/>
      <c r="X109" s="321"/>
      <c r="Y109" s="321"/>
      <c r="Z109" s="374"/>
      <c r="AA109" s="321"/>
      <c r="AB109" s="321"/>
    </row>
    <row r="110" spans="1:28" ht="33.75">
      <c r="A110" s="401"/>
      <c r="B110" s="52" t="s">
        <v>336</v>
      </c>
      <c r="C110" s="52" t="s">
        <v>340</v>
      </c>
      <c r="D110" s="52" t="s">
        <v>357</v>
      </c>
      <c r="E110" s="321"/>
      <c r="F110" s="321"/>
      <c r="G110" s="321"/>
      <c r="H110" s="321"/>
      <c r="I110" s="321"/>
      <c r="J110" s="321"/>
      <c r="K110" s="321"/>
      <c r="L110" s="321"/>
      <c r="M110" s="321"/>
      <c r="N110" s="321"/>
      <c r="O110" s="321"/>
      <c r="P110" s="321"/>
      <c r="Q110" s="321"/>
      <c r="R110" s="321"/>
      <c r="S110" s="321"/>
      <c r="T110" s="321"/>
      <c r="U110" s="321"/>
      <c r="V110" s="321"/>
      <c r="W110" s="374"/>
      <c r="X110" s="321"/>
      <c r="Y110" s="321"/>
      <c r="Z110" s="374"/>
      <c r="AA110" s="321"/>
      <c r="AB110" s="321"/>
    </row>
    <row r="111" spans="1:28" ht="45">
      <c r="A111" s="401"/>
      <c r="B111" s="52" t="s">
        <v>359</v>
      </c>
      <c r="C111" s="52" t="s">
        <v>358</v>
      </c>
      <c r="D111" s="52" t="s">
        <v>360</v>
      </c>
      <c r="E111" s="321"/>
      <c r="F111" s="321"/>
      <c r="G111" s="321"/>
      <c r="H111" s="321"/>
      <c r="I111" s="321"/>
      <c r="J111" s="321"/>
      <c r="K111" s="321"/>
      <c r="L111" s="321"/>
      <c r="M111" s="321"/>
      <c r="N111" s="321"/>
      <c r="O111" s="321"/>
      <c r="P111" s="321"/>
      <c r="Q111" s="321"/>
      <c r="R111" s="321"/>
      <c r="S111" s="321"/>
      <c r="T111" s="321"/>
      <c r="U111" s="321"/>
      <c r="V111" s="321"/>
      <c r="W111" s="374"/>
      <c r="X111" s="321"/>
      <c r="Y111" s="321"/>
      <c r="Z111" s="374"/>
      <c r="AA111" s="321"/>
      <c r="AB111" s="321"/>
    </row>
    <row r="112" spans="1:28" ht="12.75">
      <c r="A112" s="401"/>
      <c r="B112" s="392" t="s">
        <v>335</v>
      </c>
      <c r="C112" s="392" t="s">
        <v>339</v>
      </c>
      <c r="D112" s="392" t="s">
        <v>341</v>
      </c>
      <c r="E112" s="322"/>
      <c r="F112" s="322"/>
      <c r="G112" s="322"/>
      <c r="H112" s="322"/>
      <c r="I112" s="322"/>
      <c r="J112" s="322"/>
      <c r="K112" s="322"/>
      <c r="L112" s="322"/>
      <c r="M112" s="322"/>
      <c r="N112" s="322"/>
      <c r="O112" s="322"/>
      <c r="P112" s="322"/>
      <c r="Q112" s="322"/>
      <c r="R112" s="322"/>
      <c r="S112" s="322"/>
      <c r="T112" s="322"/>
      <c r="U112" s="322"/>
      <c r="V112" s="322"/>
      <c r="W112" s="375"/>
      <c r="X112" s="322"/>
      <c r="Y112" s="322"/>
      <c r="Z112" s="375"/>
      <c r="AA112" s="322"/>
      <c r="AB112" s="322"/>
    </row>
    <row r="113" spans="1:28" ht="11.25" customHeight="1">
      <c r="A113" s="393"/>
      <c r="B113" s="393"/>
      <c r="C113" s="393"/>
      <c r="D113" s="393"/>
      <c r="E113" s="210">
        <f>SUM(E99:E112)</f>
        <v>242284</v>
      </c>
      <c r="F113" s="64">
        <f>SUM(F99:F111)</f>
        <v>120000</v>
      </c>
      <c r="G113" s="64">
        <f>SUM(G99:G111)</f>
        <v>42284</v>
      </c>
      <c r="H113" s="64">
        <f>SUM(H99:H111)</f>
        <v>0</v>
      </c>
      <c r="I113" s="64">
        <f>SUM(I99:I111)</f>
        <v>0</v>
      </c>
      <c r="J113" s="64">
        <f aca="true" t="shared" si="14" ref="J113:AB113">SUM(J99:J112)</f>
        <v>80000</v>
      </c>
      <c r="K113" s="64">
        <f t="shared" si="14"/>
        <v>201584</v>
      </c>
      <c r="L113" s="64">
        <f t="shared" si="14"/>
        <v>81584</v>
      </c>
      <c r="M113" s="64">
        <f t="shared" si="14"/>
        <v>20000</v>
      </c>
      <c r="N113" s="64">
        <f t="shared" si="14"/>
        <v>0</v>
      </c>
      <c r="O113" s="64">
        <f t="shared" si="14"/>
        <v>0</v>
      </c>
      <c r="P113" s="64">
        <f t="shared" si="14"/>
        <v>160000</v>
      </c>
      <c r="Q113" s="64">
        <f t="shared" si="14"/>
        <v>165442</v>
      </c>
      <c r="R113" s="64">
        <f t="shared" si="14"/>
        <v>87026</v>
      </c>
      <c r="S113" s="64">
        <f t="shared" si="14"/>
        <v>20000</v>
      </c>
      <c r="T113" s="64">
        <f t="shared" si="14"/>
        <v>0</v>
      </c>
      <c r="U113" s="64">
        <f t="shared" si="14"/>
        <v>0</v>
      </c>
      <c r="V113" s="64">
        <f t="shared" si="14"/>
        <v>140000</v>
      </c>
      <c r="W113" s="145">
        <f t="shared" si="14"/>
        <v>342026</v>
      </c>
      <c r="X113" s="64">
        <f t="shared" si="14"/>
        <v>127026</v>
      </c>
      <c r="Y113" s="64">
        <f>SUM(Y99:Y112)</f>
        <v>95000</v>
      </c>
      <c r="Z113" s="145">
        <f t="shared" si="14"/>
        <v>0</v>
      </c>
      <c r="AA113" s="145">
        <f t="shared" si="14"/>
        <v>0</v>
      </c>
      <c r="AB113" s="64">
        <f t="shared" si="14"/>
        <v>120000</v>
      </c>
    </row>
    <row r="114" spans="1:28" ht="12.75">
      <c r="A114" s="50"/>
      <c r="B114" s="50"/>
      <c r="C114" s="50"/>
      <c r="D114" s="50" t="s">
        <v>422</v>
      </c>
      <c r="E114" s="162" t="s">
        <v>225</v>
      </c>
      <c r="F114" s="263"/>
      <c r="G114" s="263"/>
      <c r="H114" s="263"/>
      <c r="I114" s="263"/>
      <c r="J114" s="134"/>
      <c r="K114" s="162" t="s">
        <v>225</v>
      </c>
      <c r="L114" s="263"/>
      <c r="M114" s="263"/>
      <c r="N114" s="263"/>
      <c r="O114" s="263"/>
      <c r="P114" s="134"/>
      <c r="Q114" s="162" t="s">
        <v>413</v>
      </c>
      <c r="R114" s="263"/>
      <c r="S114" s="263"/>
      <c r="T114" s="263"/>
      <c r="U114" s="263"/>
      <c r="V114" s="134"/>
      <c r="W114" s="162" t="s">
        <v>416</v>
      </c>
      <c r="X114" s="263"/>
      <c r="Y114" s="134"/>
      <c r="Z114" s="145"/>
      <c r="AA114" s="145"/>
      <c r="AB114" s="64"/>
    </row>
    <row r="115" spans="1:28" ht="14.25">
      <c r="A115" s="60" t="s">
        <v>166</v>
      </c>
      <c r="B115" s="60" t="s">
        <v>132</v>
      </c>
      <c r="C115" s="60" t="s">
        <v>136</v>
      </c>
      <c r="D115" s="61" t="s">
        <v>137</v>
      </c>
      <c r="E115" s="347" t="s">
        <v>411</v>
      </c>
      <c r="F115" s="348"/>
      <c r="G115" s="348"/>
      <c r="H115" s="348"/>
      <c r="I115" s="348"/>
      <c r="J115" s="349"/>
      <c r="K115" s="347" t="s">
        <v>412</v>
      </c>
      <c r="L115" s="348"/>
      <c r="M115" s="348"/>
      <c r="N115" s="348"/>
      <c r="O115" s="348"/>
      <c r="P115" s="349"/>
      <c r="Q115" s="347" t="s">
        <v>414</v>
      </c>
      <c r="R115" s="348"/>
      <c r="S115" s="348"/>
      <c r="T115" s="348"/>
      <c r="U115" s="348"/>
      <c r="V115" s="349"/>
      <c r="W115" s="347" t="s">
        <v>415</v>
      </c>
      <c r="X115" s="348"/>
      <c r="Y115" s="348"/>
      <c r="Z115" s="348"/>
      <c r="AA115" s="348"/>
      <c r="AB115" s="349"/>
    </row>
    <row r="116" spans="1:28" ht="28.5" customHeight="1">
      <c r="A116" s="305" t="s">
        <v>361</v>
      </c>
      <c r="B116" s="52" t="s">
        <v>59</v>
      </c>
      <c r="C116" s="52" t="s">
        <v>257</v>
      </c>
      <c r="D116" s="52" t="s">
        <v>365</v>
      </c>
      <c r="E116" s="219">
        <v>44000</v>
      </c>
      <c r="F116" s="332">
        <v>5000</v>
      </c>
      <c r="G116" s="332">
        <v>15000</v>
      </c>
      <c r="H116" s="332"/>
      <c r="I116" s="332">
        <v>24000</v>
      </c>
      <c r="J116" s="332"/>
      <c r="K116" s="219">
        <v>15000</v>
      </c>
      <c r="L116" s="332">
        <v>15000</v>
      </c>
      <c r="M116" s="332"/>
      <c r="N116" s="332"/>
      <c r="O116" s="332"/>
      <c r="P116" s="332"/>
      <c r="Q116" s="219">
        <v>27000</v>
      </c>
      <c r="R116" s="332">
        <v>17000</v>
      </c>
      <c r="S116" s="332"/>
      <c r="T116" s="332"/>
      <c r="U116" s="332"/>
      <c r="V116" s="220">
        <v>10000</v>
      </c>
      <c r="W116" s="399">
        <v>27000</v>
      </c>
      <c r="X116" s="332">
        <v>17000</v>
      </c>
      <c r="Y116" s="332"/>
      <c r="Z116" s="370"/>
      <c r="AA116" s="332"/>
      <c r="AB116" s="332">
        <v>10000</v>
      </c>
    </row>
    <row r="117" spans="1:28" ht="45">
      <c r="A117" s="223"/>
      <c r="B117" s="52" t="s">
        <v>426</v>
      </c>
      <c r="C117" s="52" t="s">
        <v>260</v>
      </c>
      <c r="D117" s="52" t="s">
        <v>366</v>
      </c>
      <c r="E117" s="219"/>
      <c r="F117" s="360"/>
      <c r="G117" s="360"/>
      <c r="H117" s="360"/>
      <c r="I117" s="360"/>
      <c r="J117" s="360"/>
      <c r="K117" s="219"/>
      <c r="L117" s="360"/>
      <c r="M117" s="360"/>
      <c r="N117" s="360"/>
      <c r="O117" s="360"/>
      <c r="P117" s="360"/>
      <c r="Q117" s="219"/>
      <c r="R117" s="360"/>
      <c r="S117" s="360"/>
      <c r="T117" s="360"/>
      <c r="U117" s="360"/>
      <c r="V117" s="221"/>
      <c r="W117" s="399"/>
      <c r="X117" s="360"/>
      <c r="Y117" s="360"/>
      <c r="Z117" s="371"/>
      <c r="AA117" s="360"/>
      <c r="AB117" s="360"/>
    </row>
    <row r="118" spans="1:28" ht="33.75">
      <c r="A118" s="306"/>
      <c r="B118" s="59" t="s">
        <v>427</v>
      </c>
      <c r="C118" s="52" t="s">
        <v>261</v>
      </c>
      <c r="D118" s="52" t="s">
        <v>367</v>
      </c>
      <c r="E118" s="219"/>
      <c r="F118" s="333"/>
      <c r="G118" s="333"/>
      <c r="H118" s="333"/>
      <c r="I118" s="333"/>
      <c r="J118" s="333"/>
      <c r="K118" s="219"/>
      <c r="L118" s="333"/>
      <c r="M118" s="333"/>
      <c r="N118" s="333"/>
      <c r="O118" s="333"/>
      <c r="P118" s="333"/>
      <c r="Q118" s="219"/>
      <c r="R118" s="333"/>
      <c r="S118" s="333"/>
      <c r="T118" s="333"/>
      <c r="U118" s="333"/>
      <c r="V118" s="222"/>
      <c r="W118" s="399"/>
      <c r="X118" s="333"/>
      <c r="Y118" s="333"/>
      <c r="Z118" s="372"/>
      <c r="AA118" s="333"/>
      <c r="AB118" s="333"/>
    </row>
    <row r="119" spans="1:28" ht="45">
      <c r="A119" s="315" t="s">
        <v>362</v>
      </c>
      <c r="B119" s="52" t="s">
        <v>68</v>
      </c>
      <c r="C119" s="52" t="s">
        <v>368</v>
      </c>
      <c r="D119" s="52" t="s">
        <v>369</v>
      </c>
      <c r="E119" s="219">
        <v>25000</v>
      </c>
      <c r="F119" s="332">
        <v>25000</v>
      </c>
      <c r="G119" s="332"/>
      <c r="H119" s="332"/>
      <c r="I119" s="332"/>
      <c r="J119" s="332"/>
      <c r="K119" s="219">
        <v>24890</v>
      </c>
      <c r="L119" s="332">
        <v>24890</v>
      </c>
      <c r="M119" s="332"/>
      <c r="N119" s="332"/>
      <c r="O119" s="332"/>
      <c r="P119" s="332"/>
      <c r="Q119" s="219">
        <v>24890</v>
      </c>
      <c r="R119" s="332">
        <v>24890</v>
      </c>
      <c r="S119" s="332"/>
      <c r="T119" s="332"/>
      <c r="U119" s="332"/>
      <c r="V119" s="220"/>
      <c r="W119" s="399">
        <v>24890</v>
      </c>
      <c r="X119" s="332">
        <v>24890</v>
      </c>
      <c r="Y119" s="332"/>
      <c r="Z119" s="370"/>
      <c r="AA119" s="332"/>
      <c r="AB119" s="332"/>
    </row>
    <row r="120" spans="1:28" ht="33.75" customHeight="1">
      <c r="A120" s="316"/>
      <c r="B120" s="52" t="s">
        <v>63</v>
      </c>
      <c r="C120" s="52" t="s">
        <v>265</v>
      </c>
      <c r="D120" s="52" t="s">
        <v>370</v>
      </c>
      <c r="E120" s="219"/>
      <c r="F120" s="333"/>
      <c r="G120" s="333"/>
      <c r="H120" s="333"/>
      <c r="I120" s="333"/>
      <c r="J120" s="333"/>
      <c r="K120" s="219"/>
      <c r="L120" s="333"/>
      <c r="M120" s="333"/>
      <c r="N120" s="333"/>
      <c r="O120" s="333"/>
      <c r="P120" s="333"/>
      <c r="Q120" s="219"/>
      <c r="R120" s="333"/>
      <c r="S120" s="333"/>
      <c r="T120" s="333"/>
      <c r="U120" s="333"/>
      <c r="V120" s="222"/>
      <c r="W120" s="399"/>
      <c r="X120" s="333"/>
      <c r="Y120" s="333"/>
      <c r="Z120" s="372"/>
      <c r="AA120" s="333"/>
      <c r="AB120" s="333"/>
    </row>
    <row r="121" spans="1:28" ht="36" customHeight="1">
      <c r="A121" s="312" t="s">
        <v>363</v>
      </c>
      <c r="B121" s="52" t="s">
        <v>64</v>
      </c>
      <c r="C121" s="52" t="s">
        <v>268</v>
      </c>
      <c r="D121" s="52" t="s">
        <v>267</v>
      </c>
      <c r="E121" s="311">
        <v>27000</v>
      </c>
      <c r="F121" s="320">
        <v>12000</v>
      </c>
      <c r="G121" s="320">
        <v>15000</v>
      </c>
      <c r="H121" s="320"/>
      <c r="I121" s="320"/>
      <c r="J121" s="320"/>
      <c r="K121" s="311">
        <f>159470-73</f>
        <v>159397</v>
      </c>
      <c r="L121" s="320">
        <v>9470</v>
      </c>
      <c r="M121" s="320"/>
      <c r="N121" s="320"/>
      <c r="O121" s="320">
        <f>50000-73</f>
        <v>49927</v>
      </c>
      <c r="P121" s="320">
        <v>100000</v>
      </c>
      <c r="Q121" s="311">
        <v>89470</v>
      </c>
      <c r="R121" s="320">
        <v>19470</v>
      </c>
      <c r="S121" s="320"/>
      <c r="T121" s="320"/>
      <c r="U121" s="320">
        <v>50000</v>
      </c>
      <c r="V121" s="376">
        <v>20000</v>
      </c>
      <c r="W121" s="400">
        <v>89470</v>
      </c>
      <c r="X121" s="320">
        <v>19470</v>
      </c>
      <c r="Y121" s="320"/>
      <c r="Z121" s="373"/>
      <c r="AA121" s="320">
        <v>50000</v>
      </c>
      <c r="AB121" s="320">
        <v>20000</v>
      </c>
    </row>
    <row r="122" spans="1:28" ht="33.75">
      <c r="A122" s="313"/>
      <c r="B122" s="52" t="s">
        <v>65</v>
      </c>
      <c r="C122" s="52" t="s">
        <v>372</v>
      </c>
      <c r="D122" s="52" t="s">
        <v>371</v>
      </c>
      <c r="E122" s="311"/>
      <c r="F122" s="321"/>
      <c r="G122" s="321"/>
      <c r="H122" s="321"/>
      <c r="I122" s="321"/>
      <c r="J122" s="321"/>
      <c r="K122" s="311"/>
      <c r="L122" s="321"/>
      <c r="M122" s="321"/>
      <c r="N122" s="321"/>
      <c r="O122" s="321"/>
      <c r="P122" s="321"/>
      <c r="Q122" s="311"/>
      <c r="R122" s="321"/>
      <c r="S122" s="321"/>
      <c r="T122" s="321"/>
      <c r="U122" s="321"/>
      <c r="V122" s="377"/>
      <c r="W122" s="400"/>
      <c r="X122" s="321"/>
      <c r="Y122" s="321"/>
      <c r="Z122" s="374"/>
      <c r="AA122" s="321"/>
      <c r="AB122" s="321"/>
    </row>
    <row r="123" spans="1:28" ht="45">
      <c r="A123" s="314"/>
      <c r="B123" s="59" t="s">
        <v>72</v>
      </c>
      <c r="C123" s="59" t="s">
        <v>279</v>
      </c>
      <c r="D123" s="52" t="s">
        <v>373</v>
      </c>
      <c r="E123" s="311"/>
      <c r="F123" s="322"/>
      <c r="G123" s="322"/>
      <c r="H123" s="322"/>
      <c r="I123" s="322"/>
      <c r="J123" s="322"/>
      <c r="K123" s="311"/>
      <c r="L123" s="322"/>
      <c r="M123" s="322"/>
      <c r="N123" s="322"/>
      <c r="O123" s="322"/>
      <c r="P123" s="322"/>
      <c r="Q123" s="311"/>
      <c r="R123" s="322"/>
      <c r="S123" s="322"/>
      <c r="T123" s="322"/>
      <c r="U123" s="322"/>
      <c r="V123" s="378"/>
      <c r="W123" s="400"/>
      <c r="X123" s="322"/>
      <c r="Y123" s="322"/>
      <c r="Z123" s="375"/>
      <c r="AA123" s="322"/>
      <c r="AB123" s="322"/>
    </row>
    <row r="124" spans="1:28" ht="24" customHeight="1">
      <c r="A124" s="305" t="s">
        <v>375</v>
      </c>
      <c r="B124" s="52" t="s">
        <v>66</v>
      </c>
      <c r="C124" s="52" t="s">
        <v>269</v>
      </c>
      <c r="D124" s="52" t="s">
        <v>270</v>
      </c>
      <c r="E124" s="219">
        <v>21000</v>
      </c>
      <c r="F124" s="332">
        <v>16000</v>
      </c>
      <c r="G124" s="332"/>
      <c r="H124" s="332"/>
      <c r="I124" s="332"/>
      <c r="J124" s="332">
        <v>5000</v>
      </c>
      <c r="K124" s="219">
        <v>33000</v>
      </c>
      <c r="L124" s="332">
        <v>33000</v>
      </c>
      <c r="M124" s="332"/>
      <c r="N124" s="332"/>
      <c r="O124" s="332"/>
      <c r="P124" s="332"/>
      <c r="Q124" s="219">
        <v>33000</v>
      </c>
      <c r="R124" s="332">
        <v>33000</v>
      </c>
      <c r="S124" s="332"/>
      <c r="T124" s="332"/>
      <c r="U124" s="332"/>
      <c r="V124" s="220"/>
      <c r="W124" s="399">
        <v>43000</v>
      </c>
      <c r="X124" s="332">
        <v>33000</v>
      </c>
      <c r="Y124" s="332">
        <v>10000</v>
      </c>
      <c r="Z124" s="370"/>
      <c r="AA124" s="136"/>
      <c r="AB124" s="70"/>
    </row>
    <row r="125" spans="1:28" ht="45">
      <c r="A125" s="223"/>
      <c r="B125" s="52" t="s">
        <v>70</v>
      </c>
      <c r="C125" s="52" t="s">
        <v>82</v>
      </c>
      <c r="D125" s="58" t="s">
        <v>374</v>
      </c>
      <c r="E125" s="219"/>
      <c r="F125" s="360"/>
      <c r="G125" s="360"/>
      <c r="H125" s="360"/>
      <c r="I125" s="360"/>
      <c r="J125" s="360"/>
      <c r="K125" s="219"/>
      <c r="L125" s="360"/>
      <c r="M125" s="360"/>
      <c r="N125" s="360"/>
      <c r="O125" s="360"/>
      <c r="P125" s="360"/>
      <c r="Q125" s="219"/>
      <c r="R125" s="360"/>
      <c r="S125" s="360"/>
      <c r="T125" s="360"/>
      <c r="U125" s="360"/>
      <c r="V125" s="221"/>
      <c r="W125" s="399"/>
      <c r="X125" s="360"/>
      <c r="Y125" s="360"/>
      <c r="Z125" s="371"/>
      <c r="AA125" s="149"/>
      <c r="AB125" s="102"/>
    </row>
    <row r="126" spans="1:28" ht="33.75">
      <c r="A126" s="223"/>
      <c r="B126" s="52" t="s">
        <v>71</v>
      </c>
      <c r="C126" s="52" t="s">
        <v>277</v>
      </c>
      <c r="D126" s="52" t="s">
        <v>276</v>
      </c>
      <c r="E126" s="219"/>
      <c r="F126" s="360"/>
      <c r="G126" s="360"/>
      <c r="H126" s="360"/>
      <c r="I126" s="360"/>
      <c r="J126" s="360"/>
      <c r="K126" s="219"/>
      <c r="L126" s="360"/>
      <c r="M126" s="360"/>
      <c r="N126" s="360"/>
      <c r="O126" s="360"/>
      <c r="P126" s="360"/>
      <c r="Q126" s="219"/>
      <c r="R126" s="360"/>
      <c r="S126" s="360"/>
      <c r="T126" s="360"/>
      <c r="U126" s="360"/>
      <c r="V126" s="221"/>
      <c r="W126" s="399"/>
      <c r="X126" s="360"/>
      <c r="Y126" s="360"/>
      <c r="Z126" s="371"/>
      <c r="AA126" s="149"/>
      <c r="AB126" s="102"/>
    </row>
    <row r="127" spans="1:28" ht="33.75">
      <c r="A127" s="306"/>
      <c r="B127" s="52" t="s">
        <v>62</v>
      </c>
      <c r="C127" s="52" t="s">
        <v>264</v>
      </c>
      <c r="D127" s="52" t="s">
        <v>376</v>
      </c>
      <c r="E127" s="219"/>
      <c r="F127" s="333"/>
      <c r="G127" s="333"/>
      <c r="H127" s="333"/>
      <c r="I127" s="333"/>
      <c r="J127" s="333"/>
      <c r="K127" s="219"/>
      <c r="L127" s="333"/>
      <c r="M127" s="333"/>
      <c r="N127" s="333"/>
      <c r="O127" s="333"/>
      <c r="P127" s="333"/>
      <c r="Q127" s="219"/>
      <c r="R127" s="333"/>
      <c r="S127" s="333"/>
      <c r="T127" s="333"/>
      <c r="U127" s="333"/>
      <c r="V127" s="222"/>
      <c r="W127" s="399"/>
      <c r="X127" s="333"/>
      <c r="Y127" s="333"/>
      <c r="Z127" s="372"/>
      <c r="AA127" s="137"/>
      <c r="AB127" s="71"/>
    </row>
    <row r="128" spans="1:28" ht="45">
      <c r="A128" s="98" t="s">
        <v>364</v>
      </c>
      <c r="B128" s="52" t="s">
        <v>67</v>
      </c>
      <c r="C128" s="52" t="s">
        <v>272</v>
      </c>
      <c r="D128" s="52" t="s">
        <v>271</v>
      </c>
      <c r="E128" s="81">
        <v>10000</v>
      </c>
      <c r="F128" s="81">
        <v>10000</v>
      </c>
      <c r="G128" s="81"/>
      <c r="H128" s="81"/>
      <c r="I128" s="81"/>
      <c r="J128" s="81"/>
      <c r="K128" s="107">
        <v>5000</v>
      </c>
      <c r="L128" s="107">
        <v>5000</v>
      </c>
      <c r="M128" s="107"/>
      <c r="N128" s="107"/>
      <c r="O128" s="107"/>
      <c r="P128" s="107"/>
      <c r="Q128" s="107">
        <v>10000</v>
      </c>
      <c r="R128" s="107">
        <v>10000</v>
      </c>
      <c r="S128" s="107"/>
      <c r="T128" s="107"/>
      <c r="U128" s="107"/>
      <c r="V128" s="163"/>
      <c r="W128" s="216">
        <v>15000</v>
      </c>
      <c r="X128" s="107">
        <v>15000</v>
      </c>
      <c r="Y128" s="107"/>
      <c r="Z128" s="216"/>
      <c r="AA128" s="103"/>
      <c r="AB128" s="103"/>
    </row>
    <row r="129" spans="1:28" ht="45">
      <c r="A129" s="98" t="s">
        <v>377</v>
      </c>
      <c r="B129" s="52" t="s">
        <v>69</v>
      </c>
      <c r="C129" s="52" t="s">
        <v>280</v>
      </c>
      <c r="D129" s="52" t="s">
        <v>281</v>
      </c>
      <c r="E129" s="63"/>
      <c r="F129" s="63"/>
      <c r="G129" s="63"/>
      <c r="H129" s="63"/>
      <c r="I129" s="63"/>
      <c r="J129" s="63"/>
      <c r="K129" s="63">
        <v>5000</v>
      </c>
      <c r="L129" s="63">
        <v>5000</v>
      </c>
      <c r="M129" s="63"/>
      <c r="N129" s="63"/>
      <c r="O129" s="63"/>
      <c r="P129" s="63"/>
      <c r="Q129" s="63">
        <v>5000</v>
      </c>
      <c r="R129" s="63">
        <v>5000</v>
      </c>
      <c r="S129" s="63"/>
      <c r="T129" s="63"/>
      <c r="U129" s="63"/>
      <c r="V129" s="165"/>
      <c r="W129" s="118">
        <v>5000</v>
      </c>
      <c r="X129" s="63">
        <v>5000</v>
      </c>
      <c r="Y129" s="63"/>
      <c r="Z129" s="118"/>
      <c r="AA129" s="118"/>
      <c r="AB129" s="63"/>
    </row>
    <row r="130" spans="1:28" ht="12.75">
      <c r="A130" s="97"/>
      <c r="B130" s="54"/>
      <c r="C130" s="62"/>
      <c r="D130" s="55"/>
      <c r="E130" s="213">
        <f aca="true" t="shared" si="15" ref="E130:Z130">SUM(E116:E129)</f>
        <v>127000</v>
      </c>
      <c r="F130" s="114">
        <f>SUM(F116:F129)</f>
        <v>68000</v>
      </c>
      <c r="G130" s="114">
        <f>SUM(G116:G129)</f>
        <v>30000</v>
      </c>
      <c r="H130" s="114">
        <f t="shared" si="15"/>
        <v>0</v>
      </c>
      <c r="I130" s="114">
        <f t="shared" si="15"/>
        <v>24000</v>
      </c>
      <c r="J130" s="114">
        <f t="shared" si="15"/>
        <v>5000</v>
      </c>
      <c r="K130" s="114">
        <f t="shared" si="15"/>
        <v>242287</v>
      </c>
      <c r="L130" s="114">
        <f t="shared" si="15"/>
        <v>92360</v>
      </c>
      <c r="M130" s="114">
        <f t="shared" si="15"/>
        <v>0</v>
      </c>
      <c r="N130" s="114">
        <f t="shared" si="15"/>
        <v>0</v>
      </c>
      <c r="O130" s="114">
        <f t="shared" si="15"/>
        <v>49927</v>
      </c>
      <c r="P130" s="114">
        <f t="shared" si="15"/>
        <v>100000</v>
      </c>
      <c r="Q130" s="114">
        <f t="shared" si="15"/>
        <v>189360</v>
      </c>
      <c r="R130" s="114">
        <f t="shared" si="15"/>
        <v>109360</v>
      </c>
      <c r="S130" s="114">
        <f t="shared" si="15"/>
        <v>0</v>
      </c>
      <c r="T130" s="114">
        <f t="shared" si="15"/>
        <v>0</v>
      </c>
      <c r="U130" s="114">
        <f t="shared" si="15"/>
        <v>50000</v>
      </c>
      <c r="V130" s="261">
        <f>SUM(V116:V129)</f>
        <v>30000</v>
      </c>
      <c r="W130" s="141">
        <f t="shared" si="15"/>
        <v>204360</v>
      </c>
      <c r="X130" s="114">
        <f t="shared" si="15"/>
        <v>114360</v>
      </c>
      <c r="Y130" s="114">
        <f>SUM(Y116:Y129)</f>
        <v>10000</v>
      </c>
      <c r="Z130" s="141">
        <f t="shared" si="15"/>
        <v>0</v>
      </c>
      <c r="AA130" s="141">
        <f>SUM(AA116:AA129)</f>
        <v>50000</v>
      </c>
      <c r="AB130" s="114">
        <f>SUM(AB116:AB129)</f>
        <v>30000</v>
      </c>
    </row>
    <row r="131" spans="1:28" ht="12.75">
      <c r="A131" s="97"/>
      <c r="B131" s="54"/>
      <c r="C131" s="62"/>
      <c r="D131" s="55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261"/>
      <c r="W131" s="272"/>
      <c r="X131" s="273"/>
      <c r="Y131" s="273"/>
      <c r="Z131" s="272"/>
      <c r="AA131" s="272"/>
      <c r="AB131" s="273"/>
    </row>
    <row r="132" spans="1:28" ht="12.75">
      <c r="A132" s="350" t="s">
        <v>423</v>
      </c>
      <c r="B132" s="351"/>
      <c r="C132" s="351"/>
      <c r="D132" s="352"/>
      <c r="E132" s="162" t="s">
        <v>225</v>
      </c>
      <c r="F132" s="263"/>
      <c r="G132" s="263"/>
      <c r="H132" s="263"/>
      <c r="I132" s="263"/>
      <c r="J132" s="134"/>
      <c r="K132" s="266" t="s">
        <v>225</v>
      </c>
      <c r="L132" s="267"/>
      <c r="M132" s="267"/>
      <c r="N132" s="267"/>
      <c r="O132" s="267"/>
      <c r="P132" s="268"/>
      <c r="Q132" s="162" t="s">
        <v>413</v>
      </c>
      <c r="R132" s="263"/>
      <c r="S132" s="263"/>
      <c r="T132" s="263"/>
      <c r="U132" s="263"/>
      <c r="V132" s="263"/>
      <c r="W132" s="162" t="s">
        <v>416</v>
      </c>
      <c r="X132" s="263"/>
      <c r="Y132" s="263"/>
      <c r="Z132" s="264"/>
      <c r="AA132" s="264"/>
      <c r="AB132" s="141"/>
    </row>
    <row r="133" spans="1:28" ht="14.25">
      <c r="A133" s="60" t="s">
        <v>166</v>
      </c>
      <c r="B133" s="60" t="s">
        <v>132</v>
      </c>
      <c r="C133" s="60" t="s">
        <v>136</v>
      </c>
      <c r="D133" s="61" t="s">
        <v>137</v>
      </c>
      <c r="E133" s="347" t="s">
        <v>411</v>
      </c>
      <c r="F133" s="348"/>
      <c r="G133" s="348"/>
      <c r="H133" s="348"/>
      <c r="I133" s="348"/>
      <c r="J133" s="348"/>
      <c r="K133" s="347" t="s">
        <v>412</v>
      </c>
      <c r="L133" s="348"/>
      <c r="M133" s="348"/>
      <c r="N133" s="348"/>
      <c r="O133" s="348"/>
      <c r="P133" s="349"/>
      <c r="Q133" s="162" t="s">
        <v>414</v>
      </c>
      <c r="R133" s="263"/>
      <c r="S133" s="263"/>
      <c r="T133" s="263"/>
      <c r="U133" s="263"/>
      <c r="V133" s="134"/>
      <c r="W133" s="353" t="s">
        <v>415</v>
      </c>
      <c r="X133" s="354"/>
      <c r="Y133" s="354"/>
      <c r="Z133" s="354"/>
      <c r="AA133" s="354"/>
      <c r="AB133" s="355"/>
    </row>
    <row r="134" spans="1:28" ht="45">
      <c r="A134" s="215" t="s">
        <v>380</v>
      </c>
      <c r="B134" s="59" t="s">
        <v>87</v>
      </c>
      <c r="C134" s="52" t="s">
        <v>283</v>
      </c>
      <c r="D134" s="52" t="s">
        <v>385</v>
      </c>
      <c r="E134" s="219">
        <v>33800</v>
      </c>
      <c r="F134" s="332"/>
      <c r="G134" s="332"/>
      <c r="H134" s="332"/>
      <c r="I134" s="332"/>
      <c r="J134" s="332"/>
      <c r="K134" s="219">
        <v>79407</v>
      </c>
      <c r="L134" s="332">
        <v>29407</v>
      </c>
      <c r="M134" s="332"/>
      <c r="N134" s="332">
        <v>10000</v>
      </c>
      <c r="O134" s="332"/>
      <c r="P134" s="332">
        <v>40000</v>
      </c>
      <c r="Q134" s="219">
        <v>79407</v>
      </c>
      <c r="R134" s="332">
        <v>29407</v>
      </c>
      <c r="S134" s="332"/>
      <c r="T134" s="332">
        <v>10000</v>
      </c>
      <c r="U134" s="332"/>
      <c r="V134" s="220">
        <v>40000</v>
      </c>
      <c r="W134" s="399">
        <v>79407</v>
      </c>
      <c r="X134" s="332">
        <v>29407</v>
      </c>
      <c r="Y134" s="332"/>
      <c r="Z134" s="370">
        <v>10000</v>
      </c>
      <c r="AA134" s="332"/>
      <c r="AB134" s="332">
        <v>40000</v>
      </c>
    </row>
    <row r="135" spans="1:28" ht="57" customHeight="1">
      <c r="A135" s="304"/>
      <c r="B135" s="59" t="s">
        <v>88</v>
      </c>
      <c r="C135" s="52" t="s">
        <v>284</v>
      </c>
      <c r="D135" s="52" t="s">
        <v>428</v>
      </c>
      <c r="E135" s="219"/>
      <c r="F135" s="360"/>
      <c r="G135" s="360"/>
      <c r="H135" s="360"/>
      <c r="I135" s="360"/>
      <c r="J135" s="360"/>
      <c r="K135" s="219"/>
      <c r="L135" s="360"/>
      <c r="M135" s="360"/>
      <c r="N135" s="360"/>
      <c r="O135" s="360"/>
      <c r="P135" s="360"/>
      <c r="Q135" s="219"/>
      <c r="R135" s="360"/>
      <c r="S135" s="360"/>
      <c r="T135" s="360"/>
      <c r="U135" s="360"/>
      <c r="V135" s="221"/>
      <c r="W135" s="399"/>
      <c r="X135" s="360"/>
      <c r="Y135" s="360"/>
      <c r="Z135" s="371"/>
      <c r="AA135" s="360"/>
      <c r="AB135" s="360"/>
    </row>
    <row r="136" spans="1:28" ht="22.5">
      <c r="A136" s="304"/>
      <c r="B136" s="52" t="s">
        <v>90</v>
      </c>
      <c r="C136" s="52" t="s">
        <v>120</v>
      </c>
      <c r="D136" s="52" t="s">
        <v>128</v>
      </c>
      <c r="E136" s="219"/>
      <c r="F136" s="360"/>
      <c r="G136" s="360"/>
      <c r="H136" s="360"/>
      <c r="I136" s="360"/>
      <c r="J136" s="360"/>
      <c r="K136" s="219"/>
      <c r="L136" s="360"/>
      <c r="M136" s="360"/>
      <c r="N136" s="360"/>
      <c r="O136" s="360"/>
      <c r="P136" s="360"/>
      <c r="Q136" s="219"/>
      <c r="R136" s="360"/>
      <c r="S136" s="360"/>
      <c r="T136" s="360"/>
      <c r="U136" s="360"/>
      <c r="V136" s="221"/>
      <c r="W136" s="399"/>
      <c r="X136" s="360"/>
      <c r="Y136" s="360"/>
      <c r="Z136" s="371"/>
      <c r="AA136" s="360"/>
      <c r="AB136" s="360"/>
    </row>
    <row r="137" spans="1:28" ht="22.5">
      <c r="A137" s="304"/>
      <c r="B137" s="59" t="s">
        <v>296</v>
      </c>
      <c r="C137" s="52" t="s">
        <v>119</v>
      </c>
      <c r="D137" s="52" t="s">
        <v>285</v>
      </c>
      <c r="E137" s="219"/>
      <c r="F137" s="360"/>
      <c r="G137" s="360"/>
      <c r="H137" s="360"/>
      <c r="I137" s="360"/>
      <c r="J137" s="360"/>
      <c r="K137" s="219"/>
      <c r="L137" s="360"/>
      <c r="M137" s="360"/>
      <c r="N137" s="360"/>
      <c r="O137" s="360"/>
      <c r="P137" s="360"/>
      <c r="Q137" s="219"/>
      <c r="R137" s="360"/>
      <c r="S137" s="360"/>
      <c r="T137" s="360"/>
      <c r="U137" s="360"/>
      <c r="V137" s="221"/>
      <c r="W137" s="399"/>
      <c r="X137" s="360"/>
      <c r="Y137" s="360"/>
      <c r="Z137" s="371"/>
      <c r="AA137" s="360"/>
      <c r="AB137" s="360"/>
    </row>
    <row r="138" spans="1:28" ht="45">
      <c r="A138" s="105"/>
      <c r="B138" s="59" t="s">
        <v>89</v>
      </c>
      <c r="C138" s="52" t="s">
        <v>287</v>
      </c>
      <c r="D138" s="52" t="s">
        <v>286</v>
      </c>
      <c r="E138" s="219"/>
      <c r="F138" s="333"/>
      <c r="G138" s="333"/>
      <c r="H138" s="333"/>
      <c r="I138" s="333"/>
      <c r="J138" s="333"/>
      <c r="K138" s="219"/>
      <c r="L138" s="333"/>
      <c r="M138" s="333"/>
      <c r="N138" s="333"/>
      <c r="O138" s="333"/>
      <c r="P138" s="333"/>
      <c r="Q138" s="219"/>
      <c r="R138" s="333"/>
      <c r="S138" s="333"/>
      <c r="T138" s="333"/>
      <c r="U138" s="333"/>
      <c r="V138" s="222"/>
      <c r="W138" s="399"/>
      <c r="X138" s="333"/>
      <c r="Y138" s="333"/>
      <c r="Z138" s="372"/>
      <c r="AA138" s="333"/>
      <c r="AB138" s="333"/>
    </row>
    <row r="139" spans="1:28" ht="45">
      <c r="A139" s="98" t="s">
        <v>378</v>
      </c>
      <c r="B139" s="52" t="s">
        <v>91</v>
      </c>
      <c r="C139" s="52" t="s">
        <v>121</v>
      </c>
      <c r="D139" s="52" t="s">
        <v>288</v>
      </c>
      <c r="E139" s="81">
        <v>5000</v>
      </c>
      <c r="F139" s="81">
        <v>5000</v>
      </c>
      <c r="G139" s="81"/>
      <c r="H139" s="81"/>
      <c r="I139" s="81"/>
      <c r="J139" s="81"/>
      <c r="K139" s="81">
        <v>10000</v>
      </c>
      <c r="L139" s="81">
        <v>10000</v>
      </c>
      <c r="M139" s="81"/>
      <c r="N139" s="81"/>
      <c r="O139" s="81"/>
      <c r="P139" s="81"/>
      <c r="Q139" s="81">
        <v>8000</v>
      </c>
      <c r="R139" s="81">
        <v>10000</v>
      </c>
      <c r="S139" s="81"/>
      <c r="T139" s="81"/>
      <c r="U139" s="81"/>
      <c r="V139" s="164"/>
      <c r="W139" s="152">
        <v>10000</v>
      </c>
      <c r="X139" s="81">
        <v>10000</v>
      </c>
      <c r="Y139" s="81"/>
      <c r="Z139" s="152"/>
      <c r="AA139" s="152"/>
      <c r="AB139" s="81"/>
    </row>
    <row r="140" spans="1:28" ht="45">
      <c r="A140" s="98" t="s">
        <v>379</v>
      </c>
      <c r="B140" s="52" t="s">
        <v>92</v>
      </c>
      <c r="C140" s="52" t="s">
        <v>122</v>
      </c>
      <c r="D140" s="52" t="s">
        <v>386</v>
      </c>
      <c r="E140" s="81">
        <v>12000</v>
      </c>
      <c r="F140" s="81">
        <v>12000</v>
      </c>
      <c r="G140" s="81"/>
      <c r="H140" s="81"/>
      <c r="I140" s="81"/>
      <c r="J140" s="81"/>
      <c r="K140" s="81">
        <v>15000</v>
      </c>
      <c r="L140" s="81"/>
      <c r="M140" s="81">
        <v>15000</v>
      </c>
      <c r="N140" s="81"/>
      <c r="O140" s="81"/>
      <c r="P140" s="81"/>
      <c r="Q140" s="81">
        <v>15000</v>
      </c>
      <c r="R140" s="81"/>
      <c r="S140" s="81">
        <v>15000</v>
      </c>
      <c r="T140" s="81"/>
      <c r="U140" s="81"/>
      <c r="V140" s="164"/>
      <c r="W140" s="152">
        <v>15000</v>
      </c>
      <c r="X140" s="81"/>
      <c r="Y140" s="81">
        <v>15000</v>
      </c>
      <c r="Z140" s="152"/>
      <c r="AA140" s="152"/>
      <c r="AB140" s="81"/>
    </row>
    <row r="141" spans="1:28" ht="12.75">
      <c r="A141" s="105"/>
      <c r="B141" s="66"/>
      <c r="C141" s="52" t="s">
        <v>93</v>
      </c>
      <c r="D141" s="66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254"/>
      <c r="W141" s="140"/>
      <c r="X141" s="67"/>
      <c r="Y141" s="67"/>
      <c r="Z141" s="140"/>
      <c r="AA141" s="140"/>
      <c r="AB141" s="67"/>
    </row>
    <row r="142" spans="1:28" ht="33.75">
      <c r="A142" s="98" t="s">
        <v>382</v>
      </c>
      <c r="B142" s="52" t="s">
        <v>94</v>
      </c>
      <c r="C142" s="52" t="s">
        <v>123</v>
      </c>
      <c r="D142" s="52" t="s">
        <v>290</v>
      </c>
      <c r="E142" s="81">
        <v>5000</v>
      </c>
      <c r="F142" s="81">
        <v>5000</v>
      </c>
      <c r="G142" s="81"/>
      <c r="H142" s="81"/>
      <c r="I142" s="81"/>
      <c r="J142" s="81"/>
      <c r="K142" s="81">
        <v>5391</v>
      </c>
      <c r="L142" s="81">
        <v>5391</v>
      </c>
      <c r="M142" s="81"/>
      <c r="N142" s="81"/>
      <c r="O142" s="81"/>
      <c r="P142" s="81"/>
      <c r="Q142" s="81">
        <v>25000</v>
      </c>
      <c r="R142" s="81">
        <v>5391</v>
      </c>
      <c r="S142" s="81"/>
      <c r="T142" s="81"/>
      <c r="U142" s="81"/>
      <c r="V142" s="164"/>
      <c r="W142" s="152">
        <v>5391</v>
      </c>
      <c r="X142" s="81">
        <v>5391</v>
      </c>
      <c r="Y142" s="81"/>
      <c r="Z142" s="152"/>
      <c r="AA142" s="152"/>
      <c r="AB142" s="81"/>
    </row>
    <row r="143" spans="1:28" ht="22.5" customHeight="1">
      <c r="A143" s="397" t="s">
        <v>383</v>
      </c>
      <c r="B143" s="52" t="s">
        <v>96</v>
      </c>
      <c r="C143" s="52" t="s">
        <v>124</v>
      </c>
      <c r="D143" s="106" t="s">
        <v>387</v>
      </c>
      <c r="E143" s="219">
        <v>25000</v>
      </c>
      <c r="F143" s="332">
        <v>25000</v>
      </c>
      <c r="G143" s="332"/>
      <c r="H143" s="332"/>
      <c r="I143" s="332"/>
      <c r="J143" s="332"/>
      <c r="K143" s="219">
        <v>50000</v>
      </c>
      <c r="L143" s="332"/>
      <c r="M143" s="332"/>
      <c r="N143" s="332"/>
      <c r="O143" s="332">
        <v>50000</v>
      </c>
      <c r="P143" s="332"/>
      <c r="Q143" s="219">
        <v>103132</v>
      </c>
      <c r="R143" s="332">
        <v>53132</v>
      </c>
      <c r="S143" s="332"/>
      <c r="T143" s="332"/>
      <c r="U143" s="332">
        <v>50000</v>
      </c>
      <c r="V143" s="220"/>
      <c r="W143" s="399">
        <v>103132</v>
      </c>
      <c r="X143" s="332">
        <v>53132</v>
      </c>
      <c r="Y143" s="332"/>
      <c r="Z143" s="370"/>
      <c r="AA143" s="332">
        <v>50000</v>
      </c>
      <c r="AB143" s="332"/>
    </row>
    <row r="144" spans="1:28" ht="22.5">
      <c r="A144" s="397"/>
      <c r="B144" s="52" t="s">
        <v>381</v>
      </c>
      <c r="C144" s="52" t="s">
        <v>292</v>
      </c>
      <c r="D144" s="52" t="s">
        <v>388</v>
      </c>
      <c r="E144" s="219"/>
      <c r="F144" s="360"/>
      <c r="G144" s="360"/>
      <c r="H144" s="360"/>
      <c r="I144" s="360"/>
      <c r="J144" s="360"/>
      <c r="K144" s="219"/>
      <c r="L144" s="360"/>
      <c r="M144" s="360"/>
      <c r="N144" s="360"/>
      <c r="O144" s="360"/>
      <c r="P144" s="360"/>
      <c r="Q144" s="219"/>
      <c r="R144" s="360"/>
      <c r="S144" s="360"/>
      <c r="T144" s="360"/>
      <c r="U144" s="360"/>
      <c r="V144" s="221"/>
      <c r="W144" s="399"/>
      <c r="X144" s="360"/>
      <c r="Y144" s="360"/>
      <c r="Z144" s="371"/>
      <c r="AA144" s="360"/>
      <c r="AB144" s="360"/>
    </row>
    <row r="145" spans="1:28" ht="33.75">
      <c r="A145" s="397"/>
      <c r="B145" s="52" t="s">
        <v>99</v>
      </c>
      <c r="C145" s="52" t="s">
        <v>127</v>
      </c>
      <c r="D145" s="52" t="s">
        <v>294</v>
      </c>
      <c r="E145" s="219"/>
      <c r="F145" s="333"/>
      <c r="G145" s="333"/>
      <c r="H145" s="333"/>
      <c r="I145" s="333"/>
      <c r="J145" s="333"/>
      <c r="K145" s="219"/>
      <c r="L145" s="333"/>
      <c r="M145" s="333"/>
      <c r="N145" s="333"/>
      <c r="O145" s="333"/>
      <c r="P145" s="333"/>
      <c r="Q145" s="219"/>
      <c r="R145" s="333"/>
      <c r="S145" s="333"/>
      <c r="T145" s="333"/>
      <c r="U145" s="333"/>
      <c r="V145" s="222"/>
      <c r="W145" s="399"/>
      <c r="X145" s="333"/>
      <c r="Y145" s="333"/>
      <c r="Z145" s="372"/>
      <c r="AA145" s="333"/>
      <c r="AB145" s="333"/>
    </row>
    <row r="146" spans="1:28" ht="22.5">
      <c r="A146" s="98" t="s">
        <v>384</v>
      </c>
      <c r="B146" s="52" t="s">
        <v>97</v>
      </c>
      <c r="C146" s="52" t="s">
        <v>126</v>
      </c>
      <c r="D146" s="52" t="s">
        <v>293</v>
      </c>
      <c r="E146" s="50"/>
      <c r="F146" s="50"/>
      <c r="G146" s="50"/>
      <c r="H146" s="50"/>
      <c r="I146" s="50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166"/>
      <c r="W146" s="118">
        <v>20000</v>
      </c>
      <c r="X146" s="52"/>
      <c r="Y146" s="63">
        <v>20000</v>
      </c>
      <c r="Z146" s="117"/>
      <c r="AA146" s="117"/>
      <c r="AB146" s="52"/>
    </row>
    <row r="147" spans="5:30" ht="12.75">
      <c r="E147" s="214">
        <f>SUM(E134:E146)</f>
        <v>80800</v>
      </c>
      <c r="F147" s="65">
        <f>SUM(F134:F146)</f>
        <v>47000</v>
      </c>
      <c r="G147" s="65">
        <f aca="true" t="shared" si="16" ref="G147:P147">SUM(G134:G146)</f>
        <v>0</v>
      </c>
      <c r="H147" s="65">
        <f t="shared" si="16"/>
        <v>0</v>
      </c>
      <c r="I147" s="65">
        <f t="shared" si="16"/>
        <v>0</v>
      </c>
      <c r="J147" s="65">
        <f t="shared" si="16"/>
        <v>0</v>
      </c>
      <c r="K147" s="65">
        <f t="shared" si="16"/>
        <v>159798</v>
      </c>
      <c r="L147" s="65">
        <f t="shared" si="16"/>
        <v>44798</v>
      </c>
      <c r="M147" s="65">
        <f t="shared" si="16"/>
        <v>15000</v>
      </c>
      <c r="N147" s="65">
        <f>SUM(N134:N146)</f>
        <v>10000</v>
      </c>
      <c r="O147" s="65">
        <f t="shared" si="16"/>
        <v>50000</v>
      </c>
      <c r="P147" s="65">
        <f t="shared" si="16"/>
        <v>40000</v>
      </c>
      <c r="Q147" s="65">
        <f aca="true" t="shared" si="17" ref="Q147:X147">SUM(Q134:Q146)</f>
        <v>230539</v>
      </c>
      <c r="R147" s="65">
        <f t="shared" si="17"/>
        <v>97930</v>
      </c>
      <c r="S147" s="65">
        <f t="shared" si="17"/>
        <v>15000</v>
      </c>
      <c r="T147" s="65">
        <f>SUM(T134:T146)</f>
        <v>10000</v>
      </c>
      <c r="U147" s="65">
        <f t="shared" si="17"/>
        <v>50000</v>
      </c>
      <c r="V147" s="262">
        <f t="shared" si="17"/>
        <v>40000</v>
      </c>
      <c r="W147" s="153">
        <f t="shared" si="17"/>
        <v>232930</v>
      </c>
      <c r="X147" s="122">
        <f t="shared" si="17"/>
        <v>97930</v>
      </c>
      <c r="Y147" s="122">
        <f>SUM(Y134:Y146)</f>
        <v>35000</v>
      </c>
      <c r="Z147" s="153">
        <f>SUM(Z134:Z146)</f>
        <v>10000</v>
      </c>
      <c r="AA147" s="153">
        <f>SUM(AA134:AA146)</f>
        <v>50000</v>
      </c>
      <c r="AB147" s="122">
        <f>SUM(AB134:AB146)</f>
        <v>40000</v>
      </c>
      <c r="AD147" s="167"/>
    </row>
    <row r="148" spans="1:30" ht="12.75">
      <c r="A148" s="346" t="s">
        <v>424</v>
      </c>
      <c r="B148" s="346"/>
      <c r="C148" s="346"/>
      <c r="D148" s="346"/>
      <c r="E148" s="162" t="s">
        <v>225</v>
      </c>
      <c r="F148" s="263"/>
      <c r="G148" s="263"/>
      <c r="H148" s="263"/>
      <c r="I148" s="263"/>
      <c r="J148" s="134"/>
      <c r="K148" s="162" t="s">
        <v>225</v>
      </c>
      <c r="L148" s="263"/>
      <c r="M148" s="263"/>
      <c r="N148" s="263"/>
      <c r="O148" s="263"/>
      <c r="P148" s="134"/>
      <c r="Q148" s="162" t="s">
        <v>413</v>
      </c>
      <c r="R148" s="263"/>
      <c r="S148" s="263"/>
      <c r="T148" s="263"/>
      <c r="U148" s="263"/>
      <c r="V148" s="263"/>
      <c r="W148" s="162" t="s">
        <v>416</v>
      </c>
      <c r="X148" s="263"/>
      <c r="Y148" s="263"/>
      <c r="Z148" s="265"/>
      <c r="AA148" s="265"/>
      <c r="AB148" s="217"/>
      <c r="AC148" s="169"/>
      <c r="AD148" s="169"/>
    </row>
    <row r="149" spans="1:30" ht="12.75">
      <c r="A149" s="77" t="s">
        <v>166</v>
      </c>
      <c r="B149" s="89" t="s">
        <v>132</v>
      </c>
      <c r="C149" s="89" t="s">
        <v>136</v>
      </c>
      <c r="D149" s="89" t="s">
        <v>137</v>
      </c>
      <c r="E149" s="347" t="s">
        <v>411</v>
      </c>
      <c r="F149" s="348"/>
      <c r="G149" s="348"/>
      <c r="H149" s="348"/>
      <c r="I149" s="348"/>
      <c r="J149" s="348"/>
      <c r="K149" s="347" t="s">
        <v>412</v>
      </c>
      <c r="L149" s="348"/>
      <c r="M149" s="348"/>
      <c r="N149" s="348"/>
      <c r="O149" s="348"/>
      <c r="P149" s="349"/>
      <c r="Q149" s="347" t="s">
        <v>414</v>
      </c>
      <c r="R149" s="348"/>
      <c r="S149" s="348"/>
      <c r="T149" s="348"/>
      <c r="U149" s="348"/>
      <c r="V149" s="349"/>
      <c r="W149" s="347" t="s">
        <v>415</v>
      </c>
      <c r="X149" s="348"/>
      <c r="Y149" s="348"/>
      <c r="Z149" s="348"/>
      <c r="AA149" s="348"/>
      <c r="AB149" s="349"/>
      <c r="AC149" s="167"/>
      <c r="AD149" s="169"/>
    </row>
    <row r="150" spans="1:30" ht="12.75">
      <c r="A150" s="50"/>
      <c r="B150" s="52"/>
      <c r="C150" s="52"/>
      <c r="D150" s="52"/>
      <c r="E150" s="50" t="s">
        <v>402</v>
      </c>
      <c r="F150" s="50" t="s">
        <v>397</v>
      </c>
      <c r="G150" s="50" t="s">
        <v>398</v>
      </c>
      <c r="H150" s="50" t="s">
        <v>404</v>
      </c>
      <c r="I150" s="50" t="s">
        <v>400</v>
      </c>
      <c r="J150" s="50" t="s">
        <v>401</v>
      </c>
      <c r="K150" s="76" t="s">
        <v>402</v>
      </c>
      <c r="L150" s="76" t="s">
        <v>397</v>
      </c>
      <c r="M150" s="76" t="s">
        <v>398</v>
      </c>
      <c r="N150" s="76" t="s">
        <v>404</v>
      </c>
      <c r="O150" s="76" t="s">
        <v>400</v>
      </c>
      <c r="P150" s="156" t="s">
        <v>401</v>
      </c>
      <c r="Q150" s="76" t="s">
        <v>402</v>
      </c>
      <c r="R150" s="76" t="s">
        <v>397</v>
      </c>
      <c r="S150" s="76" t="s">
        <v>398</v>
      </c>
      <c r="T150" s="76" t="s">
        <v>404</v>
      </c>
      <c r="U150" s="76" t="s">
        <v>400</v>
      </c>
      <c r="V150" s="156" t="s">
        <v>401</v>
      </c>
      <c r="W150" s="135" t="s">
        <v>402</v>
      </c>
      <c r="X150" s="76" t="s">
        <v>397</v>
      </c>
      <c r="Y150" s="76" t="s">
        <v>398</v>
      </c>
      <c r="Z150" s="135" t="s">
        <v>404</v>
      </c>
      <c r="AA150" s="135" t="s">
        <v>400</v>
      </c>
      <c r="AB150" s="188" t="s">
        <v>401</v>
      </c>
      <c r="AC150" s="167"/>
      <c r="AD150" s="169"/>
    </row>
    <row r="151" spans="1:30" ht="33.75">
      <c r="A151" s="398" t="s">
        <v>396</v>
      </c>
      <c r="B151" s="52" t="s">
        <v>197</v>
      </c>
      <c r="C151" s="52" t="s">
        <v>541</v>
      </c>
      <c r="D151" s="52" t="s">
        <v>389</v>
      </c>
      <c r="E151" s="343">
        <v>340580</v>
      </c>
      <c r="F151" s="343">
        <v>20000</v>
      </c>
      <c r="G151" s="343">
        <v>41080</v>
      </c>
      <c r="H151" s="343">
        <v>10000</v>
      </c>
      <c r="I151" s="343">
        <v>69600</v>
      </c>
      <c r="J151" s="343">
        <v>200000</v>
      </c>
      <c r="K151" s="343">
        <v>136566</v>
      </c>
      <c r="L151" s="343">
        <v>21566</v>
      </c>
      <c r="M151" s="343"/>
      <c r="N151" s="343">
        <v>20000</v>
      </c>
      <c r="O151" s="343">
        <v>55000</v>
      </c>
      <c r="P151" s="343">
        <v>40000</v>
      </c>
      <c r="Q151" s="343">
        <v>138255</v>
      </c>
      <c r="R151" s="343">
        <v>23255</v>
      </c>
      <c r="S151" s="343"/>
      <c r="T151" s="343">
        <v>20000</v>
      </c>
      <c r="U151" s="343">
        <v>35000</v>
      </c>
      <c r="V151" s="343">
        <v>60000</v>
      </c>
      <c r="W151" s="343">
        <v>178075</v>
      </c>
      <c r="X151" s="343">
        <v>25075</v>
      </c>
      <c r="Y151" s="343">
        <v>38000</v>
      </c>
      <c r="Z151" s="343">
        <v>20000</v>
      </c>
      <c r="AA151" s="343">
        <v>35000</v>
      </c>
      <c r="AB151" s="343">
        <v>60000</v>
      </c>
      <c r="AC151" s="167"/>
      <c r="AD151" s="169"/>
    </row>
    <row r="152" spans="1:30" ht="33.75">
      <c r="A152" s="398"/>
      <c r="B152" s="52" t="s">
        <v>198</v>
      </c>
      <c r="C152" s="52" t="s">
        <v>542</v>
      </c>
      <c r="D152" s="52" t="s">
        <v>390</v>
      </c>
      <c r="E152" s="344"/>
      <c r="F152" s="344"/>
      <c r="G152" s="344"/>
      <c r="H152" s="344"/>
      <c r="I152" s="344"/>
      <c r="J152" s="344"/>
      <c r="K152" s="344"/>
      <c r="L152" s="344"/>
      <c r="M152" s="344"/>
      <c r="N152" s="344"/>
      <c r="O152" s="344"/>
      <c r="P152" s="344"/>
      <c r="Q152" s="344"/>
      <c r="R152" s="344"/>
      <c r="S152" s="344"/>
      <c r="T152" s="344"/>
      <c r="U152" s="344"/>
      <c r="V152" s="344"/>
      <c r="W152" s="344"/>
      <c r="X152" s="344"/>
      <c r="Y152" s="344"/>
      <c r="Z152" s="344"/>
      <c r="AA152" s="344"/>
      <c r="AB152" s="344"/>
      <c r="AC152" s="167"/>
      <c r="AD152" s="169"/>
    </row>
    <row r="153" spans="1:30" ht="33.75">
      <c r="A153" s="398"/>
      <c r="B153" s="52" t="s">
        <v>199</v>
      </c>
      <c r="C153" s="52" t="s">
        <v>545</v>
      </c>
      <c r="D153" s="52" t="s">
        <v>391</v>
      </c>
      <c r="E153" s="344"/>
      <c r="F153" s="344"/>
      <c r="G153" s="344"/>
      <c r="H153" s="344"/>
      <c r="I153" s="344"/>
      <c r="J153" s="344"/>
      <c r="K153" s="344"/>
      <c r="L153" s="344"/>
      <c r="M153" s="344"/>
      <c r="N153" s="344"/>
      <c r="O153" s="344"/>
      <c r="P153" s="344"/>
      <c r="Q153" s="344"/>
      <c r="R153" s="344"/>
      <c r="S153" s="344"/>
      <c r="T153" s="344"/>
      <c r="U153" s="344"/>
      <c r="V153" s="344"/>
      <c r="W153" s="344"/>
      <c r="X153" s="344"/>
      <c r="Y153" s="344"/>
      <c r="Z153" s="344"/>
      <c r="AA153" s="344"/>
      <c r="AB153" s="344"/>
      <c r="AC153" s="167"/>
      <c r="AD153" s="169"/>
    </row>
    <row r="154" spans="1:30" ht="45">
      <c r="A154" s="398"/>
      <c r="B154" s="52" t="s">
        <v>200</v>
      </c>
      <c r="C154" s="52" t="s">
        <v>547</v>
      </c>
      <c r="D154" s="52" t="s">
        <v>395</v>
      </c>
      <c r="E154" s="344"/>
      <c r="F154" s="344"/>
      <c r="G154" s="344"/>
      <c r="H154" s="344"/>
      <c r="I154" s="344"/>
      <c r="J154" s="344"/>
      <c r="K154" s="344"/>
      <c r="L154" s="344"/>
      <c r="M154" s="344"/>
      <c r="N154" s="344"/>
      <c r="O154" s="344"/>
      <c r="P154" s="344"/>
      <c r="Q154" s="344"/>
      <c r="R154" s="344"/>
      <c r="S154" s="344"/>
      <c r="T154" s="344"/>
      <c r="U154" s="344"/>
      <c r="V154" s="344"/>
      <c r="W154" s="344"/>
      <c r="X154" s="344"/>
      <c r="Y154" s="344"/>
      <c r="Z154" s="344"/>
      <c r="AA154" s="344"/>
      <c r="AB154" s="344"/>
      <c r="AC154" s="167"/>
      <c r="AD154" s="169"/>
    </row>
    <row r="155" spans="1:30" ht="33.75">
      <c r="A155" s="398"/>
      <c r="B155" s="52" t="s">
        <v>201</v>
      </c>
      <c r="C155" s="52" t="s">
        <v>549</v>
      </c>
      <c r="D155" s="52" t="s">
        <v>392</v>
      </c>
      <c r="E155" s="344"/>
      <c r="F155" s="344"/>
      <c r="G155" s="344"/>
      <c r="H155" s="344"/>
      <c r="I155" s="344"/>
      <c r="J155" s="344"/>
      <c r="K155" s="344"/>
      <c r="L155" s="344"/>
      <c r="M155" s="344"/>
      <c r="N155" s="344"/>
      <c r="O155" s="344"/>
      <c r="P155" s="344"/>
      <c r="Q155" s="344"/>
      <c r="R155" s="344"/>
      <c r="S155" s="344"/>
      <c r="T155" s="344"/>
      <c r="U155" s="344"/>
      <c r="V155" s="344"/>
      <c r="W155" s="344"/>
      <c r="X155" s="344"/>
      <c r="Y155" s="344"/>
      <c r="Z155" s="344"/>
      <c r="AA155" s="344"/>
      <c r="AB155" s="344"/>
      <c r="AC155" s="167"/>
      <c r="AD155" s="169"/>
    </row>
    <row r="156" spans="1:30" ht="33.75">
      <c r="A156" s="398"/>
      <c r="B156" s="52" t="s">
        <v>202</v>
      </c>
      <c r="C156" s="52" t="s">
        <v>551</v>
      </c>
      <c r="D156" s="52" t="s">
        <v>394</v>
      </c>
      <c r="E156" s="344"/>
      <c r="F156" s="344"/>
      <c r="G156" s="344"/>
      <c r="H156" s="344"/>
      <c r="I156" s="344"/>
      <c r="J156" s="344"/>
      <c r="K156" s="344"/>
      <c r="L156" s="344"/>
      <c r="M156" s="344"/>
      <c r="N156" s="344"/>
      <c r="O156" s="344"/>
      <c r="P156" s="344"/>
      <c r="Q156" s="344"/>
      <c r="R156" s="344"/>
      <c r="S156" s="344"/>
      <c r="T156" s="344"/>
      <c r="U156" s="344"/>
      <c r="V156" s="344"/>
      <c r="W156" s="344"/>
      <c r="X156" s="344"/>
      <c r="Y156" s="344"/>
      <c r="Z156" s="344"/>
      <c r="AA156" s="344"/>
      <c r="AB156" s="344"/>
      <c r="AC156" s="167"/>
      <c r="AD156" s="169"/>
    </row>
    <row r="157" spans="1:30" ht="33.75">
      <c r="A157" s="398"/>
      <c r="B157" s="234" t="s">
        <v>203</v>
      </c>
      <c r="C157" s="52" t="s">
        <v>553</v>
      </c>
      <c r="D157" s="52" t="s">
        <v>393</v>
      </c>
      <c r="E157" s="345"/>
      <c r="F157" s="345"/>
      <c r="G157" s="345"/>
      <c r="H157" s="345"/>
      <c r="I157" s="345"/>
      <c r="J157" s="345"/>
      <c r="K157" s="345"/>
      <c r="L157" s="345"/>
      <c r="M157" s="345"/>
      <c r="N157" s="345"/>
      <c r="O157" s="345"/>
      <c r="P157" s="345"/>
      <c r="Q157" s="345"/>
      <c r="R157" s="345"/>
      <c r="S157" s="345"/>
      <c r="T157" s="345"/>
      <c r="U157" s="345"/>
      <c r="V157" s="345"/>
      <c r="W157" s="345"/>
      <c r="X157" s="345"/>
      <c r="Y157" s="345"/>
      <c r="Z157" s="345"/>
      <c r="AA157" s="345"/>
      <c r="AB157" s="345"/>
      <c r="AC157" s="167"/>
      <c r="AD157" s="169"/>
    </row>
    <row r="158" spans="1:30" ht="12.75">
      <c r="A158" s="398"/>
      <c r="B158" s="234"/>
      <c r="C158" s="59"/>
      <c r="D158" s="59"/>
      <c r="E158" s="279">
        <f aca="true" t="shared" si="18" ref="E158:Z158">SUM(E151:E157)</f>
        <v>340580</v>
      </c>
      <c r="F158" s="280">
        <f t="shared" si="18"/>
        <v>20000</v>
      </c>
      <c r="G158" s="280">
        <f t="shared" si="18"/>
        <v>41080</v>
      </c>
      <c r="H158" s="280">
        <f t="shared" si="18"/>
        <v>10000</v>
      </c>
      <c r="I158" s="280">
        <f t="shared" si="18"/>
        <v>69600</v>
      </c>
      <c r="J158" s="280">
        <f t="shared" si="18"/>
        <v>200000</v>
      </c>
      <c r="K158" s="247">
        <f t="shared" si="18"/>
        <v>136566</v>
      </c>
      <c r="L158" s="247">
        <f t="shared" si="18"/>
        <v>21566</v>
      </c>
      <c r="M158" s="247">
        <f t="shared" si="18"/>
        <v>0</v>
      </c>
      <c r="N158" s="247">
        <f t="shared" si="18"/>
        <v>20000</v>
      </c>
      <c r="O158" s="247">
        <f t="shared" si="18"/>
        <v>55000</v>
      </c>
      <c r="P158" s="247">
        <f t="shared" si="18"/>
        <v>40000</v>
      </c>
      <c r="Q158" s="247">
        <f t="shared" si="18"/>
        <v>138255</v>
      </c>
      <c r="R158" s="247">
        <f t="shared" si="18"/>
        <v>23255</v>
      </c>
      <c r="S158" s="247">
        <f t="shared" si="18"/>
        <v>0</v>
      </c>
      <c r="T158" s="247">
        <f t="shared" si="18"/>
        <v>20000</v>
      </c>
      <c r="U158" s="247">
        <f t="shared" si="18"/>
        <v>35000</v>
      </c>
      <c r="V158" s="247">
        <f t="shared" si="18"/>
        <v>60000</v>
      </c>
      <c r="W158" s="281">
        <f t="shared" si="18"/>
        <v>178075</v>
      </c>
      <c r="X158" s="247">
        <f t="shared" si="18"/>
        <v>25075</v>
      </c>
      <c r="Y158" s="247">
        <f>SUM(Y151:Y157)</f>
        <v>38000</v>
      </c>
      <c r="Z158" s="281">
        <f t="shared" si="18"/>
        <v>20000</v>
      </c>
      <c r="AA158" s="281">
        <f>SUM(AA151:AA157)</f>
        <v>35000</v>
      </c>
      <c r="AB158" s="282">
        <f>SUM(AB151:AB157)</f>
        <v>60000</v>
      </c>
      <c r="AC158" s="167"/>
      <c r="AD158" s="169"/>
    </row>
    <row r="159" spans="5:28" s="278" customFormat="1" ht="12.75">
      <c r="E159" s="278">
        <v>5209216</v>
      </c>
      <c r="F159" s="278">
        <v>2275189</v>
      </c>
      <c r="G159" s="278">
        <v>1327516</v>
      </c>
      <c r="H159" s="278">
        <v>476498</v>
      </c>
      <c r="I159" s="278">
        <v>735620</v>
      </c>
      <c r="J159" s="278">
        <f aca="true" t="shared" si="19" ref="J159:P159">+J16+J29+J38+J57+J71+J81+J94+J113+J130+J147+J158</f>
        <v>375000</v>
      </c>
      <c r="K159" s="278">
        <f t="shared" si="19"/>
        <v>5816798</v>
      </c>
      <c r="L159" s="278">
        <f t="shared" si="19"/>
        <v>2299985</v>
      </c>
      <c r="M159" s="278">
        <f t="shared" si="19"/>
        <v>1307541</v>
      </c>
      <c r="N159" s="278">
        <f t="shared" si="19"/>
        <v>566908</v>
      </c>
      <c r="O159" s="278">
        <f t="shared" si="19"/>
        <v>1032364</v>
      </c>
      <c r="P159" s="278">
        <f t="shared" si="19"/>
        <v>375000</v>
      </c>
      <c r="Q159" s="278">
        <v>5859357</v>
      </c>
      <c r="R159" s="278">
        <f>+R16+R29+R38+R57+R71+R81+R94+R113+R130+R147+R158</f>
        <v>2577874</v>
      </c>
      <c r="S159" s="278">
        <f>+S16+S29+S38+S57+S71+S81+S94+S113+S130+S147+S158</f>
        <v>1280636</v>
      </c>
      <c r="T159" s="278">
        <f>+T16+T29+T38+T57+T71+T81+T94+T113+T130+T147+T158</f>
        <v>375436</v>
      </c>
      <c r="U159" s="278">
        <f>+U16+U29+U38+U57+U71+U81+U94+U113+U130+U147+U158</f>
        <v>1055302</v>
      </c>
      <c r="V159" s="278">
        <f>+V16+V29+V38+V57+V71+V81+V94+V113+V130+V147+V158</f>
        <v>297500</v>
      </c>
      <c r="W159" s="278">
        <v>6058890</v>
      </c>
      <c r="X159" s="278">
        <f>+X16+X29+X38+X57+X71+X81+X94+X113+X130+X147+X158</f>
        <v>2813953</v>
      </c>
      <c r="Y159" s="278">
        <v>1554283</v>
      </c>
      <c r="Z159" s="278">
        <f>+Z16+Z29+Z38+Z57+Z71+Z81+Z94+Z113+Z130+Z147+Z158</f>
        <v>411631</v>
      </c>
      <c r="AA159" s="278">
        <f>+AA16+AA29+AA38+AA57+AA71+AA81+AA94+AA113+AA130+AA147+AA158</f>
        <v>1001523</v>
      </c>
      <c r="AB159" s="278">
        <f>+AB16+AB29+AB38+AB57+AB71+AB81+AB94+AB113+AB130+AB147+AB158</f>
        <v>277500</v>
      </c>
    </row>
    <row r="161" ht="12.75">
      <c r="K161" s="129"/>
    </row>
  </sheetData>
  <mergeCells count="718">
    <mergeCell ref="E23:E24"/>
    <mergeCell ref="K23:K24"/>
    <mergeCell ref="Q23:Q24"/>
    <mergeCell ref="W23:W24"/>
    <mergeCell ref="P23:P24"/>
    <mergeCell ref="W11:W12"/>
    <mergeCell ref="K19:K20"/>
    <mergeCell ref="L23:L24"/>
    <mergeCell ref="N21:N22"/>
    <mergeCell ref="O21:O22"/>
    <mergeCell ref="P21:P22"/>
    <mergeCell ref="N23:N24"/>
    <mergeCell ref="M23:M24"/>
    <mergeCell ref="O23:O24"/>
    <mergeCell ref="Q5:Q7"/>
    <mergeCell ref="W5:W7"/>
    <mergeCell ref="T5:T7"/>
    <mergeCell ref="U5:U7"/>
    <mergeCell ref="V5:V7"/>
    <mergeCell ref="K8:K9"/>
    <mergeCell ref="Q8:Q9"/>
    <mergeCell ref="W8:W9"/>
    <mergeCell ref="L8:L9"/>
    <mergeCell ref="M8:M9"/>
    <mergeCell ref="N8:N9"/>
    <mergeCell ref="O8:O9"/>
    <mergeCell ref="P8:P9"/>
    <mergeCell ref="K72:P72"/>
    <mergeCell ref="A124:A127"/>
    <mergeCell ref="A85:A88"/>
    <mergeCell ref="E19:E20"/>
    <mergeCell ref="F19:F20"/>
    <mergeCell ref="G19:G20"/>
    <mergeCell ref="H19:H20"/>
    <mergeCell ref="I19:I20"/>
    <mergeCell ref="J19:J20"/>
    <mergeCell ref="E21:E22"/>
    <mergeCell ref="X104:X105"/>
    <mergeCell ref="Y99:Y103"/>
    <mergeCell ref="W72:AB72"/>
    <mergeCell ref="Q72:V72"/>
    <mergeCell ref="K11:K12"/>
    <mergeCell ref="I21:I22"/>
    <mergeCell ref="V11:V12"/>
    <mergeCell ref="L21:L22"/>
    <mergeCell ref="M21:M22"/>
    <mergeCell ref="Q19:Q20"/>
    <mergeCell ref="Q11:Q12"/>
    <mergeCell ref="W19:W20"/>
    <mergeCell ref="K21:K22"/>
    <mergeCell ref="Q21:Q22"/>
    <mergeCell ref="W21:W22"/>
    <mergeCell ref="A75:A76"/>
    <mergeCell ref="K85:K88"/>
    <mergeCell ref="Q85:Q88"/>
    <mergeCell ref="W85:W88"/>
    <mergeCell ref="A78:A79"/>
    <mergeCell ref="E78:E79"/>
    <mergeCell ref="F75:F76"/>
    <mergeCell ref="G75:G76"/>
    <mergeCell ref="F78:F79"/>
    <mergeCell ref="G78:G79"/>
    <mergeCell ref="AA91:AA93"/>
    <mergeCell ref="Q91:Q93"/>
    <mergeCell ref="W91:W93"/>
    <mergeCell ref="S91:S93"/>
    <mergeCell ref="T91:T93"/>
    <mergeCell ref="U91:U93"/>
    <mergeCell ref="V91:V93"/>
    <mergeCell ref="A119:A120"/>
    <mergeCell ref="A116:A118"/>
    <mergeCell ref="Z91:Z93"/>
    <mergeCell ref="AB91:AB93"/>
    <mergeCell ref="X99:X103"/>
    <mergeCell ref="A91:A93"/>
    <mergeCell ref="J91:J93"/>
    <mergeCell ref="I91:I93"/>
    <mergeCell ref="Y91:Y93"/>
    <mergeCell ref="X91:X93"/>
    <mergeCell ref="K115:P115"/>
    <mergeCell ref="A121:A123"/>
    <mergeCell ref="E116:E118"/>
    <mergeCell ref="K116:K118"/>
    <mergeCell ref="E121:E123"/>
    <mergeCell ref="K121:K123"/>
    <mergeCell ref="I121:I123"/>
    <mergeCell ref="L121:L123"/>
    <mergeCell ref="O119:O120"/>
    <mergeCell ref="K119:K120"/>
    <mergeCell ref="X106:X112"/>
    <mergeCell ref="G106:G112"/>
    <mergeCell ref="E106:E112"/>
    <mergeCell ref="L106:L112"/>
    <mergeCell ref="M106:M112"/>
    <mergeCell ref="N106:N112"/>
    <mergeCell ref="F121:F123"/>
    <mergeCell ref="G121:G123"/>
    <mergeCell ref="H121:H123"/>
    <mergeCell ref="W116:W118"/>
    <mergeCell ref="Q116:Q118"/>
    <mergeCell ref="Q121:Q123"/>
    <mergeCell ref="Q119:Q120"/>
    <mergeCell ref="W119:W120"/>
    <mergeCell ref="L119:L120"/>
    <mergeCell ref="P119:P120"/>
    <mergeCell ref="G119:G120"/>
    <mergeCell ref="H119:H120"/>
    <mergeCell ref="I119:I120"/>
    <mergeCell ref="J121:J123"/>
    <mergeCell ref="J119:J120"/>
    <mergeCell ref="K143:K145"/>
    <mergeCell ref="Q143:Q145"/>
    <mergeCell ref="Q134:Q138"/>
    <mergeCell ref="P124:P127"/>
    <mergeCell ref="O143:O145"/>
    <mergeCell ref="P143:P145"/>
    <mergeCell ref="W143:W145"/>
    <mergeCell ref="L143:L145"/>
    <mergeCell ref="O134:O138"/>
    <mergeCell ref="P134:P138"/>
    <mergeCell ref="M143:M145"/>
    <mergeCell ref="N143:N145"/>
    <mergeCell ref="W124:W127"/>
    <mergeCell ref="A134:A137"/>
    <mergeCell ref="A99:A103"/>
    <mergeCell ref="A104:A105"/>
    <mergeCell ref="W134:W138"/>
    <mergeCell ref="E124:E127"/>
    <mergeCell ref="K124:K127"/>
    <mergeCell ref="Q124:Q127"/>
    <mergeCell ref="F124:F127"/>
    <mergeCell ref="W121:W123"/>
    <mergeCell ref="H143:H145"/>
    <mergeCell ref="I143:I145"/>
    <mergeCell ref="J143:J145"/>
    <mergeCell ref="A89:A90"/>
    <mergeCell ref="E91:E93"/>
    <mergeCell ref="F91:F93"/>
    <mergeCell ref="G91:G93"/>
    <mergeCell ref="A97:D97"/>
    <mergeCell ref="E143:E145"/>
    <mergeCell ref="F119:F120"/>
    <mergeCell ref="B157:B158"/>
    <mergeCell ref="A151:A158"/>
    <mergeCell ref="F143:F145"/>
    <mergeCell ref="G143:G145"/>
    <mergeCell ref="A19:A22"/>
    <mergeCell ref="A23:A24"/>
    <mergeCell ref="A143:A145"/>
    <mergeCell ref="E134:E138"/>
    <mergeCell ref="E119:E120"/>
    <mergeCell ref="E115:J115"/>
    <mergeCell ref="A106:A113"/>
    <mergeCell ref="B112:B113"/>
    <mergeCell ref="C112:C113"/>
    <mergeCell ref="D112:D113"/>
    <mergeCell ref="A25:A26"/>
    <mergeCell ref="A32:A34"/>
    <mergeCell ref="A35:A36"/>
    <mergeCell ref="A52:A53"/>
    <mergeCell ref="A54:A55"/>
    <mergeCell ref="J21:J22"/>
    <mergeCell ref="F23:F24"/>
    <mergeCell ref="G23:G24"/>
    <mergeCell ref="H23:H24"/>
    <mergeCell ref="I23:I24"/>
    <mergeCell ref="J23:J24"/>
    <mergeCell ref="F21:F22"/>
    <mergeCell ref="G21:G22"/>
    <mergeCell ref="H21:H22"/>
    <mergeCell ref="A69:A70"/>
    <mergeCell ref="E62:E63"/>
    <mergeCell ref="E65:E68"/>
    <mergeCell ref="F62:F63"/>
    <mergeCell ref="F65:F68"/>
    <mergeCell ref="A62:A63"/>
    <mergeCell ref="A65:A68"/>
    <mergeCell ref="G62:G63"/>
    <mergeCell ref="G65:G68"/>
    <mergeCell ref="H62:H63"/>
    <mergeCell ref="I62:I63"/>
    <mergeCell ref="J62:J63"/>
    <mergeCell ref="H65:H68"/>
    <mergeCell ref="I65:I68"/>
    <mergeCell ref="J65:J68"/>
    <mergeCell ref="K65:K68"/>
    <mergeCell ref="L62:L63"/>
    <mergeCell ref="M62:M63"/>
    <mergeCell ref="M65:M68"/>
    <mergeCell ref="L65:L68"/>
    <mergeCell ref="K62:K63"/>
    <mergeCell ref="N65:N68"/>
    <mergeCell ref="N62:N63"/>
    <mergeCell ref="O62:O63"/>
    <mergeCell ref="O65:O68"/>
    <mergeCell ref="P62:P63"/>
    <mergeCell ref="P65:P68"/>
    <mergeCell ref="R62:R63"/>
    <mergeCell ref="R65:R68"/>
    <mergeCell ref="Q65:Q68"/>
    <mergeCell ref="Q62:Q63"/>
    <mergeCell ref="S62:S63"/>
    <mergeCell ref="T62:T63"/>
    <mergeCell ref="U62:U63"/>
    <mergeCell ref="V62:V63"/>
    <mergeCell ref="U65:U68"/>
    <mergeCell ref="W65:W68"/>
    <mergeCell ref="X62:X63"/>
    <mergeCell ref="X65:X68"/>
    <mergeCell ref="W62:W63"/>
    <mergeCell ref="AB62:AB63"/>
    <mergeCell ref="Y65:Y68"/>
    <mergeCell ref="Z65:Z68"/>
    <mergeCell ref="AB65:AB68"/>
    <mergeCell ref="AA65:AA68"/>
    <mergeCell ref="Y62:Y63"/>
    <mergeCell ref="Z62:Z63"/>
    <mergeCell ref="AA62:AA63"/>
    <mergeCell ref="S65:S68"/>
    <mergeCell ref="T65:T68"/>
    <mergeCell ref="V65:V68"/>
    <mergeCell ref="E75:E76"/>
    <mergeCell ref="H75:H76"/>
    <mergeCell ref="I75:I76"/>
    <mergeCell ref="J75:J76"/>
    <mergeCell ref="L75:L76"/>
    <mergeCell ref="M75:M76"/>
    <mergeCell ref="N75:N76"/>
    <mergeCell ref="H78:H79"/>
    <mergeCell ref="I78:I79"/>
    <mergeCell ref="J78:J79"/>
    <mergeCell ref="K75:K76"/>
    <mergeCell ref="O75:O76"/>
    <mergeCell ref="P75:P76"/>
    <mergeCell ref="Q75:Q76"/>
    <mergeCell ref="R75:R76"/>
    <mergeCell ref="S75:S76"/>
    <mergeCell ref="T75:T76"/>
    <mergeCell ref="U75:U76"/>
    <mergeCell ref="V75:V76"/>
    <mergeCell ref="W75:W76"/>
    <mergeCell ref="X75:X76"/>
    <mergeCell ref="Y75:Y76"/>
    <mergeCell ref="Z75:Z76"/>
    <mergeCell ref="AA75:AA76"/>
    <mergeCell ref="AB75:AB76"/>
    <mergeCell ref="K78:K79"/>
    <mergeCell ref="L78:L79"/>
    <mergeCell ref="M78:M79"/>
    <mergeCell ref="N78:N79"/>
    <mergeCell ref="O78:O79"/>
    <mergeCell ref="P78:P79"/>
    <mergeCell ref="Q78:Q79"/>
    <mergeCell ref="R78:R79"/>
    <mergeCell ref="S78:S79"/>
    <mergeCell ref="T78:T79"/>
    <mergeCell ref="U78:U79"/>
    <mergeCell ref="V78:V79"/>
    <mergeCell ref="W78:W79"/>
    <mergeCell ref="X78:X79"/>
    <mergeCell ref="Y78:Y79"/>
    <mergeCell ref="Z78:Z79"/>
    <mergeCell ref="AA78:AA79"/>
    <mergeCell ref="AB78:AB79"/>
    <mergeCell ref="E85:E88"/>
    <mergeCell ref="E89:E90"/>
    <mergeCell ref="F85:F88"/>
    <mergeCell ref="F89:F90"/>
    <mergeCell ref="G85:G88"/>
    <mergeCell ref="G89:G90"/>
    <mergeCell ref="H85:H88"/>
    <mergeCell ref="I85:I88"/>
    <mergeCell ref="J85:J88"/>
    <mergeCell ref="H89:H90"/>
    <mergeCell ref="I89:I90"/>
    <mergeCell ref="J89:J90"/>
    <mergeCell ref="L85:L88"/>
    <mergeCell ref="K89:K90"/>
    <mergeCell ref="L89:L90"/>
    <mergeCell ref="L91:L93"/>
    <mergeCell ref="K91:K93"/>
    <mergeCell ref="M85:M88"/>
    <mergeCell ref="M89:M90"/>
    <mergeCell ref="M91:M93"/>
    <mergeCell ref="N85:N88"/>
    <mergeCell ref="N91:N93"/>
    <mergeCell ref="O85:O88"/>
    <mergeCell ref="P85:P88"/>
    <mergeCell ref="N89:N90"/>
    <mergeCell ref="O89:O90"/>
    <mergeCell ref="P89:P90"/>
    <mergeCell ref="R85:R88"/>
    <mergeCell ref="Q89:Q90"/>
    <mergeCell ref="R89:R90"/>
    <mergeCell ref="R91:R93"/>
    <mergeCell ref="X85:X88"/>
    <mergeCell ref="X89:X90"/>
    <mergeCell ref="S85:S88"/>
    <mergeCell ref="T85:T88"/>
    <mergeCell ref="U85:U88"/>
    <mergeCell ref="V85:V88"/>
    <mergeCell ref="S89:S90"/>
    <mergeCell ref="AA85:AA88"/>
    <mergeCell ref="AB85:AB88"/>
    <mergeCell ref="Z89:Z90"/>
    <mergeCell ref="AA89:AA90"/>
    <mergeCell ref="AB89:AB90"/>
    <mergeCell ref="F106:F112"/>
    <mergeCell ref="I104:I105"/>
    <mergeCell ref="J104:J105"/>
    <mergeCell ref="Z85:Z88"/>
    <mergeCell ref="T89:T90"/>
    <mergeCell ref="U89:U90"/>
    <mergeCell ref="V89:V90"/>
    <mergeCell ref="Y85:Y88"/>
    <mergeCell ref="Y89:Y90"/>
    <mergeCell ref="W89:W90"/>
    <mergeCell ref="E99:E103"/>
    <mergeCell ref="E104:E105"/>
    <mergeCell ref="G99:G103"/>
    <mergeCell ref="G104:G105"/>
    <mergeCell ref="F104:F105"/>
    <mergeCell ref="F99:F103"/>
    <mergeCell ref="O91:O93"/>
    <mergeCell ref="P91:P93"/>
    <mergeCell ref="H91:H93"/>
    <mergeCell ref="H106:H112"/>
    <mergeCell ref="I106:I112"/>
    <mergeCell ref="J106:J112"/>
    <mergeCell ref="K99:K103"/>
    <mergeCell ref="K104:K105"/>
    <mergeCell ref="K106:K112"/>
    <mergeCell ref="H99:H103"/>
    <mergeCell ref="I99:I103"/>
    <mergeCell ref="J99:J103"/>
    <mergeCell ref="H104:H105"/>
    <mergeCell ref="L99:L103"/>
    <mergeCell ref="L104:L105"/>
    <mergeCell ref="M99:M103"/>
    <mergeCell ref="M104:M105"/>
    <mergeCell ref="N99:N103"/>
    <mergeCell ref="O99:O103"/>
    <mergeCell ref="N104:N105"/>
    <mergeCell ref="O104:O105"/>
    <mergeCell ref="O106:O112"/>
    <mergeCell ref="Q99:Q103"/>
    <mergeCell ref="P99:P103"/>
    <mergeCell ref="Q104:Q105"/>
    <mergeCell ref="Q106:Q112"/>
    <mergeCell ref="P104:P105"/>
    <mergeCell ref="P106:P112"/>
    <mergeCell ref="R99:R103"/>
    <mergeCell ref="S99:S103"/>
    <mergeCell ref="R104:R105"/>
    <mergeCell ref="S104:S105"/>
    <mergeCell ref="R106:R112"/>
    <mergeCell ref="S106:S112"/>
    <mergeCell ref="T106:T112"/>
    <mergeCell ref="T104:T105"/>
    <mergeCell ref="T99:T103"/>
    <mergeCell ref="U99:U103"/>
    <mergeCell ref="U104:U105"/>
    <mergeCell ref="U106:U112"/>
    <mergeCell ref="V99:V103"/>
    <mergeCell ref="V104:V105"/>
    <mergeCell ref="V106:V112"/>
    <mergeCell ref="W99:W103"/>
    <mergeCell ref="W104:W105"/>
    <mergeCell ref="W106:W112"/>
    <mergeCell ref="Y104:Y105"/>
    <mergeCell ref="Y106:Y112"/>
    <mergeCell ref="Z106:Z112"/>
    <mergeCell ref="Z104:Z105"/>
    <mergeCell ref="Z99:Z103"/>
    <mergeCell ref="AA99:AA103"/>
    <mergeCell ref="AA104:AA105"/>
    <mergeCell ref="AA106:AA112"/>
    <mergeCell ref="AB99:AB103"/>
    <mergeCell ref="AB104:AB105"/>
    <mergeCell ref="AB106:AB112"/>
    <mergeCell ref="F116:F118"/>
    <mergeCell ref="G116:G118"/>
    <mergeCell ref="H116:H118"/>
    <mergeCell ref="I116:I118"/>
    <mergeCell ref="J116:J118"/>
    <mergeCell ref="L116:L118"/>
    <mergeCell ref="O116:O118"/>
    <mergeCell ref="G124:G127"/>
    <mergeCell ref="H124:H127"/>
    <mergeCell ref="I124:I127"/>
    <mergeCell ref="J124:J127"/>
    <mergeCell ref="L124:L127"/>
    <mergeCell ref="M116:M118"/>
    <mergeCell ref="N116:N118"/>
    <mergeCell ref="M121:M123"/>
    <mergeCell ref="N121:N123"/>
    <mergeCell ref="M119:M120"/>
    <mergeCell ref="N119:N120"/>
    <mergeCell ref="O121:O123"/>
    <mergeCell ref="M124:M127"/>
    <mergeCell ref="N124:N127"/>
    <mergeCell ref="O124:O127"/>
    <mergeCell ref="P121:P123"/>
    <mergeCell ref="R116:R118"/>
    <mergeCell ref="R119:R120"/>
    <mergeCell ref="R121:R123"/>
    <mergeCell ref="P116:P118"/>
    <mergeCell ref="R124:R127"/>
    <mergeCell ref="S116:S118"/>
    <mergeCell ref="S119:S120"/>
    <mergeCell ref="S121:S123"/>
    <mergeCell ref="S124:S127"/>
    <mergeCell ref="T116:T118"/>
    <mergeCell ref="T119:T120"/>
    <mergeCell ref="T121:T123"/>
    <mergeCell ref="T124:T127"/>
    <mergeCell ref="U116:U118"/>
    <mergeCell ref="U119:U120"/>
    <mergeCell ref="U121:U123"/>
    <mergeCell ref="U124:U127"/>
    <mergeCell ref="V124:V127"/>
    <mergeCell ref="V121:V123"/>
    <mergeCell ref="V119:V120"/>
    <mergeCell ref="V116:V118"/>
    <mergeCell ref="X116:X118"/>
    <mergeCell ref="X119:X120"/>
    <mergeCell ref="X121:X123"/>
    <mergeCell ref="X124:X127"/>
    <mergeCell ref="Y124:Y127"/>
    <mergeCell ref="Z124:Z127"/>
    <mergeCell ref="Y116:Y118"/>
    <mergeCell ref="Z116:Z118"/>
    <mergeCell ref="Y119:Y120"/>
    <mergeCell ref="Z119:Z120"/>
    <mergeCell ref="AA119:AA120"/>
    <mergeCell ref="AB119:AB120"/>
    <mergeCell ref="Y121:Y123"/>
    <mergeCell ref="Z121:Z123"/>
    <mergeCell ref="J134:J138"/>
    <mergeCell ref="L134:L138"/>
    <mergeCell ref="M134:M138"/>
    <mergeCell ref="N134:N138"/>
    <mergeCell ref="K134:K138"/>
    <mergeCell ref="F134:F138"/>
    <mergeCell ref="G134:G138"/>
    <mergeCell ref="H134:H138"/>
    <mergeCell ref="I134:I138"/>
    <mergeCell ref="U134:U138"/>
    <mergeCell ref="V143:V145"/>
    <mergeCell ref="V134:V138"/>
    <mergeCell ref="R134:R138"/>
    <mergeCell ref="R143:R145"/>
    <mergeCell ref="S134:S138"/>
    <mergeCell ref="T134:T138"/>
    <mergeCell ref="S143:S145"/>
    <mergeCell ref="T143:T145"/>
    <mergeCell ref="X134:X138"/>
    <mergeCell ref="X143:X145"/>
    <mergeCell ref="Y143:Y145"/>
    <mergeCell ref="Z143:Z145"/>
    <mergeCell ref="Y134:Y138"/>
    <mergeCell ref="Z134:Z138"/>
    <mergeCell ref="AA134:AA138"/>
    <mergeCell ref="AB134:AB138"/>
    <mergeCell ref="Q151:Q157"/>
    <mergeCell ref="W151:W157"/>
    <mergeCell ref="AA143:AA145"/>
    <mergeCell ref="AB143:AB145"/>
    <mergeCell ref="U143:U145"/>
    <mergeCell ref="W149:AB149"/>
    <mergeCell ref="R151:R157"/>
    <mergeCell ref="S151:S157"/>
    <mergeCell ref="E8:E9"/>
    <mergeCell ref="E11:E12"/>
    <mergeCell ref="E3:J3"/>
    <mergeCell ref="A3:D3"/>
    <mergeCell ref="A5:A7"/>
    <mergeCell ref="A8:A9"/>
    <mergeCell ref="A11:A12"/>
    <mergeCell ref="E5:E7"/>
    <mergeCell ref="K3:P3"/>
    <mergeCell ref="Q3:V3"/>
    <mergeCell ref="L5:L7"/>
    <mergeCell ref="M5:M7"/>
    <mergeCell ref="N5:N7"/>
    <mergeCell ref="O5:O7"/>
    <mergeCell ref="P5:P7"/>
    <mergeCell ref="R5:R7"/>
    <mergeCell ref="S5:S7"/>
    <mergeCell ref="K5:K7"/>
    <mergeCell ref="R8:R9"/>
    <mergeCell ref="S8:S9"/>
    <mergeCell ref="T8:T9"/>
    <mergeCell ref="U8:U9"/>
    <mergeCell ref="V8:V9"/>
    <mergeCell ref="L11:L12"/>
    <mergeCell ref="M11:M12"/>
    <mergeCell ref="N11:N12"/>
    <mergeCell ref="O11:O12"/>
    <mergeCell ref="P11:P12"/>
    <mergeCell ref="R11:R12"/>
    <mergeCell ref="S11:S12"/>
    <mergeCell ref="T11:T12"/>
    <mergeCell ref="U11:U12"/>
    <mergeCell ref="X11:X12"/>
    <mergeCell ref="X5:X7"/>
    <mergeCell ref="X8:X9"/>
    <mergeCell ref="Y5:Y7"/>
    <mergeCell ref="Y11:Y12"/>
    <mergeCell ref="Z5:Z7"/>
    <mergeCell ref="Y8:Y9"/>
    <mergeCell ref="Z8:Z9"/>
    <mergeCell ref="AA8:AA9"/>
    <mergeCell ref="Z11:Z12"/>
    <mergeCell ref="AA11:AA12"/>
    <mergeCell ref="A17:D17"/>
    <mergeCell ref="L19:L20"/>
    <mergeCell ref="M19:M20"/>
    <mergeCell ref="N19:N20"/>
    <mergeCell ref="O19:O20"/>
    <mergeCell ref="P19:P20"/>
    <mergeCell ref="Y19:Y20"/>
    <mergeCell ref="Z19:Z20"/>
    <mergeCell ref="T25:T26"/>
    <mergeCell ref="K25:K26"/>
    <mergeCell ref="L25:L26"/>
    <mergeCell ref="M25:M26"/>
    <mergeCell ref="N25:N26"/>
    <mergeCell ref="Q25:Q26"/>
    <mergeCell ref="R25:R26"/>
    <mergeCell ref="T19:T20"/>
    <mergeCell ref="U19:U20"/>
    <mergeCell ref="V19:V20"/>
    <mergeCell ref="S21:S22"/>
    <mergeCell ref="R19:R20"/>
    <mergeCell ref="R21:R22"/>
    <mergeCell ref="R23:R24"/>
    <mergeCell ref="S19:S20"/>
    <mergeCell ref="T21:T22"/>
    <mergeCell ref="U21:U22"/>
    <mergeCell ref="V21:V22"/>
    <mergeCell ref="S23:S24"/>
    <mergeCell ref="T23:T24"/>
    <mergeCell ref="U23:U24"/>
    <mergeCell ref="V23:V24"/>
    <mergeCell ref="X19:X20"/>
    <mergeCell ref="X21:X22"/>
    <mergeCell ref="X23:X24"/>
    <mergeCell ref="X25:X26"/>
    <mergeCell ref="AA19:AA20"/>
    <mergeCell ref="AB19:AB20"/>
    <mergeCell ref="Y21:Y22"/>
    <mergeCell ref="Z21:Z22"/>
    <mergeCell ref="AA21:AA22"/>
    <mergeCell ref="AB21:AB22"/>
    <mergeCell ref="Z25:Z26"/>
    <mergeCell ref="AA25:AA26"/>
    <mergeCell ref="AB25:AB26"/>
    <mergeCell ref="Y23:Y24"/>
    <mergeCell ref="Z23:Z24"/>
    <mergeCell ref="AA23:AA24"/>
    <mergeCell ref="AB23:AB24"/>
    <mergeCell ref="E35:E36"/>
    <mergeCell ref="F32:F34"/>
    <mergeCell ref="F35:F36"/>
    <mergeCell ref="Y25:Y26"/>
    <mergeCell ref="W25:W26"/>
    <mergeCell ref="U25:U26"/>
    <mergeCell ref="V25:V26"/>
    <mergeCell ref="O25:O26"/>
    <mergeCell ref="P25:P26"/>
    <mergeCell ref="S25:S26"/>
    <mergeCell ref="H32:H34"/>
    <mergeCell ref="I32:I34"/>
    <mergeCell ref="J32:J34"/>
    <mergeCell ref="E32:E34"/>
    <mergeCell ref="E30:J30"/>
    <mergeCell ref="A30:D30"/>
    <mergeCell ref="K32:K34"/>
    <mergeCell ref="K35:K36"/>
    <mergeCell ref="K30:P30"/>
    <mergeCell ref="G35:G36"/>
    <mergeCell ref="H35:H36"/>
    <mergeCell ref="I35:I36"/>
    <mergeCell ref="J35:J36"/>
    <mergeCell ref="G32:G34"/>
    <mergeCell ref="L32:L34"/>
    <mergeCell ref="M32:M34"/>
    <mergeCell ref="L35:L36"/>
    <mergeCell ref="M35:M36"/>
    <mergeCell ref="N32:N34"/>
    <mergeCell ref="O32:O34"/>
    <mergeCell ref="P32:P34"/>
    <mergeCell ref="N35:N36"/>
    <mergeCell ref="O35:O36"/>
    <mergeCell ref="P35:P36"/>
    <mergeCell ref="Q35:Q36"/>
    <mergeCell ref="R35:R36"/>
    <mergeCell ref="S35:S36"/>
    <mergeCell ref="S32:S34"/>
    <mergeCell ref="R32:R34"/>
    <mergeCell ref="Q32:Q34"/>
    <mergeCell ref="T35:T36"/>
    <mergeCell ref="T32:T34"/>
    <mergeCell ref="U32:U34"/>
    <mergeCell ref="V32:V34"/>
    <mergeCell ref="W32:W34"/>
    <mergeCell ref="W35:W36"/>
    <mergeCell ref="U35:U36"/>
    <mergeCell ref="X35:X36"/>
    <mergeCell ref="V35:V36"/>
    <mergeCell ref="AB35:AB36"/>
    <mergeCell ref="Y35:Y36"/>
    <mergeCell ref="Z35:Z36"/>
    <mergeCell ref="X32:X34"/>
    <mergeCell ref="Y32:Y34"/>
    <mergeCell ref="Z32:Z34"/>
    <mergeCell ref="Q30:V30"/>
    <mergeCell ref="W30:AB30"/>
    <mergeCell ref="A50:D50"/>
    <mergeCell ref="E50:J50"/>
    <mergeCell ref="K50:P50"/>
    <mergeCell ref="Q50:V50"/>
    <mergeCell ref="W50:AB50"/>
    <mergeCell ref="AA32:AA34"/>
    <mergeCell ref="AB32:AB34"/>
    <mergeCell ref="AA35:AA36"/>
    <mergeCell ref="E52:E53"/>
    <mergeCell ref="E54:E55"/>
    <mergeCell ref="F52:F53"/>
    <mergeCell ref="F54:F55"/>
    <mergeCell ref="G52:G53"/>
    <mergeCell ref="G54:G55"/>
    <mergeCell ref="H52:H53"/>
    <mergeCell ref="I52:I53"/>
    <mergeCell ref="J52:J53"/>
    <mergeCell ref="H54:H55"/>
    <mergeCell ref="I54:I55"/>
    <mergeCell ref="J54:J55"/>
    <mergeCell ref="K52:K53"/>
    <mergeCell ref="K54:K55"/>
    <mergeCell ref="L52:L53"/>
    <mergeCell ref="L54:L55"/>
    <mergeCell ref="M52:M53"/>
    <mergeCell ref="M54:M55"/>
    <mergeCell ref="N52:N53"/>
    <mergeCell ref="O52:O53"/>
    <mergeCell ref="P52:P53"/>
    <mergeCell ref="N54:N55"/>
    <mergeCell ref="O54:O55"/>
    <mergeCell ref="P54:P55"/>
    <mergeCell ref="Q52:Q53"/>
    <mergeCell ref="Q54:Q55"/>
    <mergeCell ref="R52:R53"/>
    <mergeCell ref="R54:R55"/>
    <mergeCell ref="S52:S53"/>
    <mergeCell ref="S54:S55"/>
    <mergeCell ref="W52:W53"/>
    <mergeCell ref="X52:X53"/>
    <mergeCell ref="W54:W55"/>
    <mergeCell ref="X54:X55"/>
    <mergeCell ref="T52:T53"/>
    <mergeCell ref="U52:U53"/>
    <mergeCell ref="V52:V53"/>
    <mergeCell ref="Y52:Y53"/>
    <mergeCell ref="Z52:Z53"/>
    <mergeCell ref="T54:T55"/>
    <mergeCell ref="U54:U55"/>
    <mergeCell ref="V54:V55"/>
    <mergeCell ref="Y54:Y55"/>
    <mergeCell ref="Z54:Z55"/>
    <mergeCell ref="AA52:AA53"/>
    <mergeCell ref="AB52:AB53"/>
    <mergeCell ref="AA54:AA55"/>
    <mergeCell ref="AB54:AB55"/>
    <mergeCell ref="E60:J60"/>
    <mergeCell ref="K60:P60"/>
    <mergeCell ref="Q60:V60"/>
    <mergeCell ref="W60:AB60"/>
    <mergeCell ref="E97:J97"/>
    <mergeCell ref="K97:P97"/>
    <mergeCell ref="Q97:V97"/>
    <mergeCell ref="W97:AB97"/>
    <mergeCell ref="Q115:V115"/>
    <mergeCell ref="W115:AB115"/>
    <mergeCell ref="A132:D132"/>
    <mergeCell ref="E133:J133"/>
    <mergeCell ref="K133:P133"/>
    <mergeCell ref="W133:AB133"/>
    <mergeCell ref="AA121:AA123"/>
    <mergeCell ref="AB121:AB123"/>
    <mergeCell ref="AB116:AB118"/>
    <mergeCell ref="AA116:AA118"/>
    <mergeCell ref="A148:D148"/>
    <mergeCell ref="E149:J149"/>
    <mergeCell ref="K149:P149"/>
    <mergeCell ref="Q149:V149"/>
    <mergeCell ref="K151:K157"/>
    <mergeCell ref="L151:L157"/>
    <mergeCell ref="E151:E157"/>
    <mergeCell ref="F151:F157"/>
    <mergeCell ref="G151:G157"/>
    <mergeCell ref="H151:H157"/>
    <mergeCell ref="AB151:AB157"/>
    <mergeCell ref="T151:T157"/>
    <mergeCell ref="U151:U157"/>
    <mergeCell ref="V151:V157"/>
    <mergeCell ref="X151:X157"/>
    <mergeCell ref="A1:J1"/>
    <mergeCell ref="Y151:Y157"/>
    <mergeCell ref="Z151:Z157"/>
    <mergeCell ref="AA151:AA157"/>
    <mergeCell ref="M151:M157"/>
    <mergeCell ref="N151:N157"/>
    <mergeCell ref="O151:O157"/>
    <mergeCell ref="P151:P157"/>
    <mergeCell ref="I151:I157"/>
    <mergeCell ref="J151:J157"/>
  </mergeCells>
  <printOptions horizontalCentered="1" verticalCentered="1"/>
  <pageMargins left="0" right="0" top="0.5905511811023623" bottom="0.9448818897637796" header="0.11811023622047245" footer="0.7874015748031497"/>
  <pageSetup horizontalDpi="300" verticalDpi="300" orientation="landscape" pageOrder="overThenDown" scale="65" r:id="rId1"/>
  <headerFooter alignWithMargins="0">
    <oddFooter>&amp;CPágina 77
</oddFooter>
  </headerFooter>
  <rowBreaks count="9" manualBreakCount="9">
    <brk id="16" max="255" man="1"/>
    <brk id="29" max="255" man="1"/>
    <brk id="58" max="255" man="1"/>
    <brk id="71" max="255" man="1"/>
    <brk id="82" max="255" man="1"/>
    <brk id="95" max="255" man="1"/>
    <brk id="112" max="255" man="1"/>
    <brk id="130" max="255" man="1"/>
    <brk id="147" max="255" man="1"/>
  </rowBreaks>
  <colBreaks count="2" manualBreakCount="2">
    <brk id="10" max="65535" man="1"/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4:E14"/>
  <sheetViews>
    <sheetView workbookViewId="0" topLeftCell="A5">
      <selection activeCell="C5" sqref="C4:E14"/>
    </sheetView>
  </sheetViews>
  <sheetFormatPr defaultColWidth="11.421875" defaultRowHeight="12.75"/>
  <cols>
    <col min="2" max="2" width="17.8515625" style="0" customWidth="1"/>
    <col min="3" max="3" width="17.140625" style="0" customWidth="1"/>
    <col min="4" max="4" width="24.00390625" style="0" customWidth="1"/>
    <col min="5" max="5" width="27.140625" style="0" customWidth="1"/>
  </cols>
  <sheetData>
    <row r="3" ht="13.5" thickBot="1"/>
    <row r="4" spans="1:5" ht="12.75" customHeight="1">
      <c r="A4" s="5" t="s">
        <v>131</v>
      </c>
      <c r="B4" s="6" t="s">
        <v>132</v>
      </c>
      <c r="C4" s="6" t="s">
        <v>132</v>
      </c>
      <c r="D4" s="283" t="s">
        <v>136</v>
      </c>
      <c r="E4" s="283" t="s">
        <v>137</v>
      </c>
    </row>
    <row r="5" spans="1:5" ht="13.5" thickBot="1">
      <c r="A5" s="7"/>
      <c r="B5" s="8" t="s">
        <v>133</v>
      </c>
      <c r="C5" s="8" t="s">
        <v>134</v>
      </c>
      <c r="D5" s="299"/>
      <c r="E5" s="299"/>
    </row>
    <row r="6" spans="1:5" ht="12.75">
      <c r="A6" s="227" t="s">
        <v>195</v>
      </c>
      <c r="B6" s="298" t="s">
        <v>196</v>
      </c>
      <c r="C6" s="11"/>
      <c r="D6" s="11"/>
      <c r="E6" s="11"/>
    </row>
    <row r="7" spans="1:5" ht="86.25" customHeight="1">
      <c r="A7" s="228"/>
      <c r="B7" s="294"/>
      <c r="C7" s="11" t="s">
        <v>197</v>
      </c>
      <c r="D7" s="11" t="s">
        <v>541</v>
      </c>
      <c r="E7" s="11" t="s">
        <v>540</v>
      </c>
    </row>
    <row r="8" spans="1:5" ht="83.25" customHeight="1">
      <c r="A8" s="228"/>
      <c r="B8" s="294"/>
      <c r="C8" s="11" t="s">
        <v>198</v>
      </c>
      <c r="D8" s="11" t="s">
        <v>542</v>
      </c>
      <c r="E8" s="11" t="s">
        <v>543</v>
      </c>
    </row>
    <row r="9" spans="1:5" ht="45">
      <c r="A9" s="228"/>
      <c r="B9" s="294"/>
      <c r="C9" s="11" t="s">
        <v>199</v>
      </c>
      <c r="D9" s="11" t="s">
        <v>545</v>
      </c>
      <c r="E9" s="11" t="s">
        <v>544</v>
      </c>
    </row>
    <row r="10" spans="1:5" ht="67.5">
      <c r="A10" s="228"/>
      <c r="B10" s="294"/>
      <c r="C10" s="11" t="s">
        <v>200</v>
      </c>
      <c r="D10" s="11" t="s">
        <v>547</v>
      </c>
      <c r="E10" s="11" t="s">
        <v>546</v>
      </c>
    </row>
    <row r="11" spans="1:5" ht="45">
      <c r="A11" s="228"/>
      <c r="B11" s="294"/>
      <c r="C11" s="11" t="s">
        <v>201</v>
      </c>
      <c r="D11" s="11" t="s">
        <v>549</v>
      </c>
      <c r="E11" s="11" t="s">
        <v>548</v>
      </c>
    </row>
    <row r="12" spans="1:5" ht="56.25">
      <c r="A12" s="228"/>
      <c r="B12" s="294"/>
      <c r="C12" s="11" t="s">
        <v>202</v>
      </c>
      <c r="D12" s="11" t="s">
        <v>551</v>
      </c>
      <c r="E12" s="11" t="s">
        <v>550</v>
      </c>
    </row>
    <row r="13" spans="1:5" ht="45">
      <c r="A13" s="228"/>
      <c r="B13" s="294"/>
      <c r="C13" s="284" t="s">
        <v>203</v>
      </c>
      <c r="D13" s="11" t="s">
        <v>553</v>
      </c>
      <c r="E13" s="11" t="s">
        <v>552</v>
      </c>
    </row>
    <row r="14" spans="1:5" ht="13.5" thickBot="1">
      <c r="A14" s="229"/>
      <c r="B14" s="302"/>
      <c r="C14" s="299"/>
      <c r="D14" s="8"/>
      <c r="E14" s="8"/>
    </row>
  </sheetData>
  <mergeCells count="5">
    <mergeCell ref="E4:E5"/>
    <mergeCell ref="A6:A14"/>
    <mergeCell ref="B6:B14"/>
    <mergeCell ref="C13:C14"/>
    <mergeCell ref="D4:D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..</cp:lastModifiedBy>
  <cp:lastPrinted>2004-07-13T21:05:29Z</cp:lastPrinted>
  <dcterms:created xsi:type="dcterms:W3CDTF">2004-05-02T22:26:46Z</dcterms:created>
  <dcterms:modified xsi:type="dcterms:W3CDTF">2004-07-13T21:05:41Z</dcterms:modified>
  <cp:category/>
  <cp:version/>
  <cp:contentType/>
  <cp:contentStatus/>
</cp:coreProperties>
</file>