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Hoja2" sheetId="1" r:id="rId1"/>
    <sheet name="Hoja5" sheetId="2" r:id="rId2"/>
    <sheet name="Hoja6" sheetId="3" r:id="rId3"/>
    <sheet name="Hoja7" sheetId="4" r:id="rId4"/>
    <sheet name="Hoja8" sheetId="5" r:id="rId5"/>
  </sheets>
  <definedNames/>
  <calcPr fullCalcOnLoad="1" refMode="R1C1"/>
</workbook>
</file>

<file path=xl/sharedStrings.xml><?xml version="1.0" encoding="utf-8"?>
<sst xmlns="http://schemas.openxmlformats.org/spreadsheetml/2006/main" count="1971" uniqueCount="502">
  <si>
    <t>INGRESOS CORRIENTES</t>
  </si>
  <si>
    <t>IMPUESTOS DIRECTOS</t>
  </si>
  <si>
    <t>Predial Unificado</t>
  </si>
  <si>
    <t>IMPUESTOS INDIRECTOS</t>
  </si>
  <si>
    <t>Industria y comercio</t>
  </si>
  <si>
    <t>Avisos y Tableros</t>
  </si>
  <si>
    <t>Espectáculos públicos</t>
  </si>
  <si>
    <t>Rifas, apuestas, sorteos, bonos</t>
  </si>
  <si>
    <t>Juegos Permitidos</t>
  </si>
  <si>
    <t>Extracción  de materiales</t>
  </si>
  <si>
    <t>Puestos y ventas ambulantes</t>
  </si>
  <si>
    <t>Impuesto al turismo</t>
  </si>
  <si>
    <t>INGRESOS NO TRIBUTARIOS</t>
  </si>
  <si>
    <t>TASAS</t>
  </si>
  <si>
    <t>Paz y salvo Municipal</t>
  </si>
  <si>
    <t>Derecho Plaza de Ferias  (pisaje)</t>
  </si>
  <si>
    <t>Derechos plaza de mercado</t>
  </si>
  <si>
    <t>Pliegos de Licitaciones</t>
  </si>
  <si>
    <t>Deguello Ganado Mayor y Menor</t>
  </si>
  <si>
    <t>Sobretasa a la Gasolina</t>
  </si>
  <si>
    <t>Guías de Exportación de ganado</t>
  </si>
  <si>
    <t>Registro de marcas y herretes</t>
  </si>
  <si>
    <t>Publicación en gaceta</t>
  </si>
  <si>
    <t>Otros Ingresos no tributarios</t>
  </si>
  <si>
    <t>MULTAS</t>
  </si>
  <si>
    <t>De Gobierno</t>
  </si>
  <si>
    <t>Coso Público</t>
  </si>
  <si>
    <t>RENTAS CONTRACTUALES</t>
  </si>
  <si>
    <t>Arrendamiento Famas</t>
  </si>
  <si>
    <t>Otros Arrendamientos</t>
  </si>
  <si>
    <t>VENTA DE SERVICIOS</t>
  </si>
  <si>
    <t>Venta servicios Puesto de monta</t>
  </si>
  <si>
    <t>Venta Servicios Canal de Riego</t>
  </si>
  <si>
    <t>Venta Servicios Maquinaria</t>
  </si>
  <si>
    <t>Otros Servicios</t>
  </si>
  <si>
    <t>FONDOS ESPECIALES</t>
  </si>
  <si>
    <t>Fondo de Bienestar del Anciano</t>
  </si>
  <si>
    <t>Fondo Agropecuario Municipal</t>
  </si>
  <si>
    <t>Fondo de Vivienda de Interés Social</t>
  </si>
  <si>
    <t>Urbano.</t>
  </si>
  <si>
    <t>Fondo de Redistribución del Ingreso</t>
  </si>
  <si>
    <t>Fondo de Seguridad</t>
  </si>
  <si>
    <t>SGP EDUCACION</t>
  </si>
  <si>
    <t>SGP SALUD</t>
  </si>
  <si>
    <t>SGP PROPOSITO GENERAL</t>
  </si>
  <si>
    <t>FORZOSA INVERSION</t>
  </si>
  <si>
    <t>OTROS PARTICIPACIONES</t>
  </si>
  <si>
    <t>Deguello Ganado Mayor</t>
  </si>
  <si>
    <t>RECURSOS DE CAPITAL</t>
  </si>
  <si>
    <t>RECURSOS DEL BALANCE</t>
  </si>
  <si>
    <t>Excedentes Financieros</t>
  </si>
  <si>
    <t>Déficit</t>
  </si>
  <si>
    <t>Superávit Fiscal</t>
  </si>
  <si>
    <t>Cancelación de Reservas</t>
  </si>
  <si>
    <t>Oras Entidades Financieras</t>
  </si>
  <si>
    <t>DONACIONES</t>
  </si>
  <si>
    <t>Servicio de Acueducto</t>
  </si>
  <si>
    <t>Servicio de Alcantarillado</t>
  </si>
  <si>
    <t>Servicio de Aseo</t>
  </si>
  <si>
    <t>Venta Bioabono</t>
  </si>
  <si>
    <t>GASTOS DE FUNCIONAMIENTO</t>
  </si>
  <si>
    <t>Coofinanciaciones</t>
  </si>
  <si>
    <t>Recursos del FOSYGA</t>
  </si>
  <si>
    <t>Recursos de Blance del balance</t>
  </si>
  <si>
    <t>INGRESOS</t>
  </si>
  <si>
    <t>INGRESOS TRIBUTARIOS</t>
  </si>
  <si>
    <t>impuesto a vehiculos automotores</t>
  </si>
  <si>
    <t>de ocupación de vías.</t>
  </si>
  <si>
    <t>multas urbanisticas</t>
  </si>
  <si>
    <t>por incumolimiento de contratos.</t>
  </si>
  <si>
    <t>al código de recursos naturales.</t>
  </si>
  <si>
    <t>Industria y Comercio sector financiero</t>
  </si>
  <si>
    <t>Delineación urbana y licen de const.</t>
  </si>
  <si>
    <t>Ocupación de vías.</t>
  </si>
  <si>
    <t>S.G. DE PARTICIPACIONES</t>
  </si>
  <si>
    <t>arrendamientos puesto plaza de merc</t>
  </si>
  <si>
    <t>vta de servicio matadero</t>
  </si>
  <si>
    <t>VENTAS DE ACTIVOS</t>
  </si>
  <si>
    <t xml:space="preserve">venta de bienes muebles </t>
  </si>
  <si>
    <t xml:space="preserve">venta de bienes inmuebles </t>
  </si>
  <si>
    <t>MONTO</t>
  </si>
  <si>
    <t>DESCRIPCION</t>
  </si>
  <si>
    <t>CODIGO</t>
  </si>
  <si>
    <t>AÑO 2004</t>
  </si>
  <si>
    <t>AÑO 2005</t>
  </si>
  <si>
    <t>AÑO 2007</t>
  </si>
  <si>
    <t>AÑO 2006</t>
  </si>
  <si>
    <t>RENDIMIENTOS FINACIEROS</t>
  </si>
  <si>
    <t>Intereses de invesiones financieras</t>
  </si>
  <si>
    <t>Findeter</t>
  </si>
  <si>
    <t>Donaciones particualres nacionales</t>
  </si>
  <si>
    <t>donaciones entidades extrangeras</t>
  </si>
  <si>
    <t>RECURSOS DEL CREDITO</t>
  </si>
  <si>
    <t xml:space="preserve">Crédito externo </t>
  </si>
  <si>
    <t>Créditop interno</t>
  </si>
  <si>
    <t>OTROS RECUSOS DE CAPITAL</t>
  </si>
  <si>
    <t>Bonos</t>
  </si>
  <si>
    <t>titularización de activos</t>
  </si>
  <si>
    <t xml:space="preserve">bonificaciones </t>
  </si>
  <si>
    <t>indeminizaciones</t>
  </si>
  <si>
    <t>RECURSOS ADMINISTRADOS</t>
  </si>
  <si>
    <t>UNIDAD DE SEVICIO PUBLICOS D</t>
  </si>
  <si>
    <t>RECURSOSO PORPIOS</t>
  </si>
  <si>
    <t>RECURSOS DE CAPITAL.</t>
  </si>
  <si>
    <t>Otros ingresos</t>
  </si>
  <si>
    <t>Subssidio ley 142/94</t>
  </si>
  <si>
    <t>INGRESOS DE LOS 4 AÑOS</t>
  </si>
  <si>
    <t>2005+6%</t>
  </si>
  <si>
    <t xml:space="preserve"> 2004 + 6%</t>
  </si>
  <si>
    <t>TOTAL</t>
  </si>
  <si>
    <t>2066+6%</t>
  </si>
  <si>
    <t>PRIMERA PARTE.  PRESUPUESTO DE INGRESOS.</t>
  </si>
  <si>
    <t>URBANO</t>
  </si>
  <si>
    <t>RURAL</t>
  </si>
  <si>
    <t>Mantenimiento Escuelas Rurales</t>
  </si>
  <si>
    <t>Dotación establecimientos educativos urbanos</t>
  </si>
  <si>
    <t>Subsidio Escolar</t>
  </si>
  <si>
    <t>Pago de Servicios Públicos establecimientos educativos urbanos</t>
  </si>
  <si>
    <t>Pago de Servicios Públicos establecimientos educativos rurales</t>
  </si>
  <si>
    <t>S</t>
  </si>
  <si>
    <t>E</t>
  </si>
  <si>
    <t>O</t>
  </si>
  <si>
    <t>R</t>
  </si>
  <si>
    <t>C</t>
  </si>
  <si>
    <t>T</t>
  </si>
  <si>
    <t>P</t>
  </si>
  <si>
    <t>G</t>
  </si>
  <si>
    <t>D</t>
  </si>
  <si>
    <t>U</t>
  </si>
  <si>
    <t>A</t>
  </si>
  <si>
    <t>I</t>
  </si>
  <si>
    <t>N</t>
  </si>
  <si>
    <t>PROGRAMA DE MEJORAMIENTO Y CALIDAD EDUCATIVA.</t>
  </si>
  <si>
    <t xml:space="preserve">Subprograma de mejoramiento de la </t>
  </si>
  <si>
    <t>transporte escolar</t>
  </si>
  <si>
    <t>ampliación establecimientos educativo urbanos</t>
  </si>
  <si>
    <t>ampliación establecimientos educativo rurales</t>
  </si>
  <si>
    <t>Dotación establecimientos rurales</t>
  </si>
  <si>
    <t>financiación de la conexión del Internet.</t>
  </si>
  <si>
    <t>FUENTE 1</t>
  </si>
  <si>
    <t>FUENTE 2</t>
  </si>
  <si>
    <t>FUENTE 3</t>
  </si>
  <si>
    <t>OTROS</t>
  </si>
  <si>
    <t>L</t>
  </si>
  <si>
    <t xml:space="preserve">PROGRAMA:MEJORAMIENTO DE LA CALIDAD </t>
  </si>
  <si>
    <t>Subprograma de salud subsidiada</t>
  </si>
  <si>
    <t xml:space="preserve">Continuidad régimen subsidiado rural </t>
  </si>
  <si>
    <t xml:space="preserve">Continuidad régimen subsidiado urbano </t>
  </si>
  <si>
    <t>Ampliación cobertura Régimen Subsidiado en Salud Rural</t>
  </si>
  <si>
    <t xml:space="preserve">Ampliación  Régimen Subsidiado </t>
  </si>
  <si>
    <t>Subporgram de mejoramiento de infraestructura física</t>
  </si>
  <si>
    <t>Remodelación red de alcantarillado urbano</t>
  </si>
  <si>
    <t>Remodelación red de acueducto urbano</t>
  </si>
  <si>
    <t>Construcción Acueducto Loma Alta vereda Carrizal</t>
  </si>
  <si>
    <t>Construcción planta de tratamiento aguas residuales urbana</t>
  </si>
  <si>
    <t>Remodelación acueducto centro vereda el palchacual.</t>
  </si>
  <si>
    <t>Remodelación acueducto el Mortiño.</t>
  </si>
  <si>
    <t>Subprograma de disposición final de residuo sólidos y</t>
  </si>
  <si>
    <t>líquidos</t>
  </si>
  <si>
    <t>Ampliación de alcantarillado urbano.</t>
  </si>
  <si>
    <t>PROGRAMA: DE UNIVERSALIZACIÓN DE LA</t>
  </si>
  <si>
    <t xml:space="preserve">Subprograma mejoramiento de infraestructura física </t>
  </si>
  <si>
    <t>Construcción campos deportivos rurales</t>
  </si>
  <si>
    <t>Mantenimiento campos deportivos urbanos</t>
  </si>
  <si>
    <t>Continuación construcción Villa Olímpica urbana</t>
  </si>
  <si>
    <t>Mantenimiento campos deportivos Rurales</t>
  </si>
  <si>
    <t>Dotación elementos deportivos, escuelas educativos rurales</t>
  </si>
  <si>
    <t>Dotación elementos deportivos, establecimientos ed. urbanos</t>
  </si>
  <si>
    <t>Subprograma para el aprovechamiento del tiempo libre</t>
  </si>
  <si>
    <t>Apoyo a eventos deportivos y recreativos rurales</t>
  </si>
  <si>
    <t>Apoyo a eventos deportivos y recreativos urbanos</t>
  </si>
  <si>
    <t xml:space="preserve">creación de escuelas de formación deportivas </t>
  </si>
  <si>
    <t xml:space="preserve">PROGRAMA DE FORTALECIMIENTO DE LAS </t>
  </si>
  <si>
    <t>Subprograma de mejoramiento de infraestructura física</t>
  </si>
  <si>
    <t>Mantenimiento escenarios culturales municipales urbanos</t>
  </si>
  <si>
    <t>Remodelación escenarios culturales municipales.</t>
  </si>
  <si>
    <t>DESCRIPCIÓN</t>
  </si>
  <si>
    <t>infraestructura física</t>
  </si>
  <si>
    <t>Mantenimiento Colegio José Santos Gutiérrez</t>
  </si>
  <si>
    <t>Subprograma de canasta educativa</t>
  </si>
  <si>
    <t>Subprograma de calidad educativa</t>
  </si>
  <si>
    <t>Financiación de diseño y elaboración del plan local de educación</t>
  </si>
  <si>
    <t>Cofinanciación Proyectos del Sector Urbano</t>
  </si>
  <si>
    <t>Cofinanciación Proyectos del Sector Rural</t>
  </si>
  <si>
    <t>campañas de lectura, educación ambiental y deportivas</t>
  </si>
  <si>
    <t>incentivos a los estudiantes de las mejores calificaciones</t>
  </si>
  <si>
    <t>incentivo a los docentes de mejores calificaciones</t>
  </si>
  <si>
    <t>Subprograma plan de atención básica y Salud pública</t>
  </si>
  <si>
    <t>Plan de Atención Básica y complementarios salud pública urbana</t>
  </si>
  <si>
    <t>Plan de Atención Básica y complementarios salud pública rural</t>
  </si>
  <si>
    <t>Alimentación escolar</t>
  </si>
  <si>
    <t>Ampliación ESE. HOSPITAL SAN JOSÉ.</t>
  </si>
  <si>
    <t>Mantenimiento puestos de salud rural</t>
  </si>
  <si>
    <t>Subprograma del servicio a la deuda</t>
  </si>
  <si>
    <t>pago servicio a la deuda con destino a…….</t>
  </si>
  <si>
    <t>Remodelación Acueducto La Isleta Vereda Plachacual</t>
  </si>
  <si>
    <t>exámenes de laboratorio y control de calidad del agua</t>
  </si>
  <si>
    <t>Estudios, diseños y cofinanciación de acueductos rurales</t>
  </si>
  <si>
    <t>Subsidio a demanda de SPD. estratos 1-2</t>
  </si>
  <si>
    <t>Campañas de sensibilización ambiental</t>
  </si>
  <si>
    <t>Subprograma dotación de implementos</t>
  </si>
  <si>
    <t>apoyo de eventos deportivos intermunicipales</t>
  </si>
  <si>
    <t>Apoyo para la promoción de eventos culturales urbanos</t>
  </si>
  <si>
    <t>Fomento de la creación y promoción artística rural</t>
  </si>
  <si>
    <t>Dotación Banda de vientos municipal urbana</t>
  </si>
  <si>
    <t>Subprograma Fomento de la cultura</t>
  </si>
  <si>
    <t>TOTALES</t>
  </si>
  <si>
    <t>Vacunación y prevención</t>
  </si>
  <si>
    <t>Mejoramiento de la red vial urbana</t>
  </si>
  <si>
    <t>Mantenimiento caminos de herradura</t>
  </si>
  <si>
    <t>Estudios y diseños infraestructura vial rural</t>
  </si>
  <si>
    <t>Mantenimiento de la red vial rural</t>
  </si>
  <si>
    <t xml:space="preserve">Subprograma de mejoramiento de vivienda de interés </t>
  </si>
  <si>
    <t>social</t>
  </si>
  <si>
    <t>PROGRAMA DE VIVIENDA</t>
  </si>
  <si>
    <t>Mejoramiento de vivienda de interés social rural</t>
  </si>
  <si>
    <t>Adecuación y reubicación de viviendas dezonas de alto riesgo.</t>
  </si>
  <si>
    <t>Apertura de vías urbanas</t>
  </si>
  <si>
    <t>Aperturas de vías rurales</t>
  </si>
  <si>
    <t>Servicio de asistencia técnica agropecuaria</t>
  </si>
  <si>
    <t>Promoción de cultivos limpios</t>
  </si>
  <si>
    <t>Subprograma de Asistencia agropecuaria</t>
  </si>
  <si>
    <t>Dotación UMATA</t>
  </si>
  <si>
    <t>Subprograma de desarrollo institucional</t>
  </si>
  <si>
    <t>Prevención y atención de desastres  Urbano</t>
  </si>
  <si>
    <t>Prevención y atención de desastres rural</t>
  </si>
  <si>
    <t xml:space="preserve">Subprograma de prevención </t>
  </si>
  <si>
    <t>Capacitación para la participación comunitaria</t>
  </si>
  <si>
    <t>Apoyo integral a grupos de población vulnerable urbano</t>
  </si>
  <si>
    <t>Apoyo integral a grupos de población vulnerable rural</t>
  </si>
  <si>
    <t>PROGRAMA DE INVERSIÓN EN JUSTICIA</t>
  </si>
  <si>
    <t>Adecuación plaza de mercado</t>
  </si>
  <si>
    <t>Mantenimiento edificio municipal</t>
  </si>
  <si>
    <t>Mantenimiento otros inmuebles del municipio</t>
  </si>
  <si>
    <t>Subprograma de mejoramiento de la malla vial</t>
  </si>
  <si>
    <t>Construcción obras de arte (construcción del el Ranal )</t>
  </si>
  <si>
    <t xml:space="preserve">Apoyo mantenimiento red vial intermunicipal </t>
  </si>
  <si>
    <t>Subprograma agropecuario de producción  limpia.</t>
  </si>
  <si>
    <t>Programas de Extensión Rural</t>
  </si>
  <si>
    <t>Personal técnico y profesional de la UMATA.</t>
  </si>
  <si>
    <t>capacitación a funcionarios de la administración</t>
  </si>
  <si>
    <t>sistematización</t>
  </si>
  <si>
    <t>Atención a la población desplazada</t>
  </si>
  <si>
    <t>Ampliación Electrificación Rural</t>
  </si>
  <si>
    <t>Subprograma de Apoyo a grupos vulnerables</t>
  </si>
  <si>
    <t>transporte escolar rural</t>
  </si>
  <si>
    <t>REC. PROP</t>
  </si>
  <si>
    <t>Diseño y elaboración del plan local de salud</t>
  </si>
  <si>
    <t>cobertura y calidad de acueductos</t>
  </si>
  <si>
    <t>EL TRANSPORTE</t>
  </si>
  <si>
    <t>Mantenimiento alumbrado público urbano.</t>
  </si>
  <si>
    <t>PROGRAMA DEL MEDIO AMBIENTE</t>
  </si>
  <si>
    <t>Subprograma de manejo de aguas</t>
  </si>
  <si>
    <t xml:space="preserve">PROGRAMA DE PREVENCIÓN Y ATENCIÓN </t>
  </si>
  <si>
    <t>Subprograma de apoyo a la microempresa</t>
  </si>
  <si>
    <t>Promoción de asociación de pequeños productores campesinos</t>
  </si>
  <si>
    <t>Capacitación y asesoría para la microempresa.</t>
  </si>
  <si>
    <t>Acopio de tecnologías avanzadas</t>
  </si>
  <si>
    <t>apoyo a asociaciones de proyectos productivos.</t>
  </si>
  <si>
    <t>PROGRAMA PARA GRUPOS VULNERABLES</t>
  </si>
  <si>
    <t>Personal profesional para la ayuda psicológica</t>
  </si>
  <si>
    <t>PROGRAMA DE DESARROLLO COMUNITARIO</t>
  </si>
  <si>
    <t>Subprograma de participación comunitaria</t>
  </si>
  <si>
    <t>PROGRAMA DE EQUIPAMIENTO MUNICIPAL</t>
  </si>
  <si>
    <t xml:space="preserve">Subprograma de adecuacón de infraestructura </t>
  </si>
  <si>
    <t>de los bienes de uso público.</t>
  </si>
  <si>
    <t xml:space="preserve">PROGRAMA: FORTALECIMIENTO INSTITUCIONAL </t>
  </si>
  <si>
    <t>Elaboración del plan de desarrollo municipal</t>
  </si>
  <si>
    <t>Atención a la niños especiales.</t>
  </si>
  <si>
    <t>Atención a descapcitados</t>
  </si>
  <si>
    <t>Subprograma para la promoción del turismo</t>
  </si>
  <si>
    <t>Continuación construcción del Hotel turístico</t>
  </si>
  <si>
    <t xml:space="preserve">Apoyo de actividades turísticas interinstitucionales </t>
  </si>
  <si>
    <t>Atención a contravenciones y actividades de policía</t>
  </si>
  <si>
    <t>PROGRAMA DE ORDEN PUBLICO</t>
  </si>
  <si>
    <t>Apoyo a la labor de la fuerza pública</t>
  </si>
  <si>
    <t xml:space="preserve">campañas de convivencia ciudadana </t>
  </si>
  <si>
    <t>PROGRAMA DE RESTAURANTE ESCOLAR</t>
  </si>
  <si>
    <t>Alimentación escolar urbana</t>
  </si>
  <si>
    <t>Alimentación escolar Rural</t>
  </si>
  <si>
    <t>Subprograma de alimentación escolar</t>
  </si>
  <si>
    <t xml:space="preserve">Construcción y mantenimiento de senderos ecoturísticos </t>
  </si>
  <si>
    <t>Control, vigilancia y protección de las áreas adquiridas</t>
  </si>
  <si>
    <t>Cofinanciación vivienda de interés social urbana</t>
  </si>
  <si>
    <t>Cofinanciación vivienda de interés social rural.</t>
  </si>
  <si>
    <t>subsidio a vivienda de interés social</t>
  </si>
  <si>
    <t>Cofinanciación a proyectos de dotación de sanitarios</t>
  </si>
  <si>
    <t>Atención a la tercera edad.</t>
  </si>
  <si>
    <t>Ampliación y adecuación del Centro de Bienestar del Anciano</t>
  </si>
  <si>
    <t>Apoyo a reestructuración de viviendas del patrimonio Histórico</t>
  </si>
  <si>
    <t>Rescate del patrimonio arqueológico del Municipio</t>
  </si>
  <si>
    <t>Implementación y funcionamiento del control Interno</t>
  </si>
  <si>
    <t>Implementación y funcionamiento del banco de proyectos</t>
  </si>
  <si>
    <t>actualización del SISBEN</t>
  </si>
  <si>
    <t>Capacitación de manejo de agroquímicos</t>
  </si>
  <si>
    <t>continuación y adecuación plaza de ferias</t>
  </si>
  <si>
    <t>PRACTICA DEPORTIVA Y RECREATIVA. 7% PG.</t>
  </si>
  <si>
    <t>EXPRESIONES CULTURALES 3% PG.</t>
  </si>
  <si>
    <t>Subprograma Dotación</t>
  </si>
  <si>
    <t>Indemnización originadas por reestructuración y saneamiento fisc</t>
  </si>
  <si>
    <t>LIBRE DESTINACION</t>
  </si>
  <si>
    <t>remodelación acueducto el Juncal</t>
  </si>
  <si>
    <t>Estudios, diseños y cofinanciación de acueducto urbano</t>
  </si>
  <si>
    <t>Subprograma de saneamiento Básico</t>
  </si>
  <si>
    <t>Saneamiento Básico rural</t>
  </si>
  <si>
    <t>Saneamiento Básico urbano</t>
  </si>
  <si>
    <t>Cofinanciación proyectos del sector rural</t>
  </si>
  <si>
    <t>Cofinanciación proyectos del sector urbano</t>
  </si>
  <si>
    <t>Disposición final de residuos sólidos rural</t>
  </si>
  <si>
    <t>Adquisición de áreas de páramo sobre los 3800 msnm</t>
  </si>
  <si>
    <t>Tratamiento y disposición final de residuos sólidos  y líquidos</t>
  </si>
  <si>
    <t>Apoyo a la banda de vientos municipal</t>
  </si>
  <si>
    <t>Apoyo a mecanismos de participación ciudadana</t>
  </si>
  <si>
    <t>ley 617</t>
  </si>
  <si>
    <t>Promoción a eventos culturales</t>
  </si>
  <si>
    <t xml:space="preserve">PROGRAMA MEJORAMIENTO DE LA  </t>
  </si>
  <si>
    <t>Cofinanciación red de seguridad alimentaria</t>
  </si>
  <si>
    <t>Apoyo a la niñez desamparada</t>
  </si>
  <si>
    <t>SALUD</t>
  </si>
  <si>
    <t>Ley 617</t>
  </si>
  <si>
    <t>Cofin</t>
  </si>
  <si>
    <t>Apoyo a proyectos productivos a la mujer cabeza de hogar</t>
  </si>
  <si>
    <t>Apoyo a la gestión local, asesorías administrativas y finan</t>
  </si>
  <si>
    <t>implementación de la evaluación del desempeño</t>
  </si>
  <si>
    <t>Subprograma de protección y conserv. del ambiente.</t>
  </si>
  <si>
    <t xml:space="preserve">Subprograma de reserva de áreas estratégicas </t>
  </si>
  <si>
    <t>para la sostenibilidad de los acueductos</t>
  </si>
  <si>
    <t xml:space="preserve">Adecuación plantada de tratamiento de residuos sólidos </t>
  </si>
  <si>
    <t>Subprograma de descontaminación</t>
  </si>
  <si>
    <t>Diseño y cofinanciación de distrito de riego.</t>
  </si>
  <si>
    <t xml:space="preserve">Mantenimiento y reconstrucción de canales de irrigación </t>
  </si>
  <si>
    <t>DE DESASTRES</t>
  </si>
  <si>
    <t>PROGRAMA: PROMOCIÓN DEL DESARROLLO.</t>
  </si>
  <si>
    <t>Adecuación de infraestructura para el turismo</t>
  </si>
  <si>
    <t>Cofinanciación de proyectos del sector</t>
  </si>
  <si>
    <t>Apoyo a Creación de empresas para el Turismo</t>
  </si>
  <si>
    <t>Déficit fiscal</t>
  </si>
  <si>
    <t xml:space="preserve">Pago servicio a la deuda por saneamiento fiscal </t>
  </si>
  <si>
    <t>PROGRAMA DE CENTROS DE RECLUSIÓN</t>
  </si>
  <si>
    <t>PROPÓSITO GENERAL, INVERSIONES LEY 617</t>
  </si>
  <si>
    <t>EDUCACIÓN</t>
  </si>
  <si>
    <t>Mantenimiento Colegio   José Santos Gutiérrez Sección Primaria</t>
  </si>
  <si>
    <t>COBERTURA DE SALUD Y DIRECCIÓN DEL SECTOR</t>
  </si>
  <si>
    <t>PROGRAMA: SERVICIOS PÚBLICOS  Y S.B. 41%</t>
  </si>
  <si>
    <t>Construcción acueducto El Cardón</t>
  </si>
  <si>
    <t>Adquisición de áreas de recarga de acuíferos</t>
  </si>
  <si>
    <t>Subprograma del sector eléctrico</t>
  </si>
  <si>
    <t>PRODUCCIÓN AGROPECUARIA</t>
  </si>
  <si>
    <t>Acopio de tocología nueva y biotecnología en el sector</t>
  </si>
  <si>
    <t>Contratación de personal técnico y profesional particular.</t>
  </si>
  <si>
    <t xml:space="preserve">PROGRAMA DE INFRAESTRUCTURA PARA </t>
  </si>
  <si>
    <t>Mantenimiento red vial</t>
  </si>
  <si>
    <t>TOTAL PRESUPUESTO DE GASTOS PARA EL 2004</t>
  </si>
  <si>
    <t>PROGRAMA: AGUA POTABLE  Y S.B. 41%</t>
  </si>
  <si>
    <t>PROPÓSITO GENERAL, OTROS SECTORES</t>
  </si>
  <si>
    <t>VALOR MAYOR, INVERSIONES LEY 617</t>
  </si>
  <si>
    <t>Atención a discapacitados</t>
  </si>
  <si>
    <t>Estudios, diseños y remodelación de acueducto urbano.</t>
  </si>
  <si>
    <t>Remodelación y replanteo de acueducto centro Palchacual</t>
  </si>
  <si>
    <t>Subprograma de disposición final de residuo</t>
  </si>
  <si>
    <t>sólidos y líquidos</t>
  </si>
  <si>
    <t>Subprograma de mejoramiento de infraestructura</t>
  </si>
  <si>
    <t>física, cobertura y calidad de acueductos</t>
  </si>
  <si>
    <t xml:space="preserve">Subprograma de mejoramiento de vivienda de  </t>
  </si>
  <si>
    <t xml:space="preserve"> interés social</t>
  </si>
  <si>
    <t xml:space="preserve">Cofinanciación vivienda de interés social </t>
  </si>
  <si>
    <t>Saneamiento Básico</t>
  </si>
  <si>
    <t>Mejoramiento de vivienda de interés social.</t>
  </si>
  <si>
    <t>Reubicación de viviendas en zonas de alto riesgo.</t>
  </si>
  <si>
    <t>Ampliación Electrificación</t>
  </si>
  <si>
    <t xml:space="preserve">Promoción de asociación de pequeños productores </t>
  </si>
  <si>
    <t>Campesinos</t>
  </si>
  <si>
    <t>tratamiento de acueducto urbano</t>
  </si>
  <si>
    <t>Exámenes de laboratorio y control de calidad de agua</t>
  </si>
  <si>
    <t>Estudios, diseños y cofinanci. de acueductos</t>
  </si>
  <si>
    <t>Cofinanciación proyectos del sector</t>
  </si>
  <si>
    <t xml:space="preserve">Construcción y remodelación de acueductos </t>
  </si>
  <si>
    <t>aguas residuales</t>
  </si>
  <si>
    <t>pago servicio a la deuda con destino al área de salud</t>
  </si>
  <si>
    <t>Subprograma servicio a la duda.</t>
  </si>
  <si>
    <t>Pago servicio a la deuda con destina a Servicio Púb.</t>
  </si>
  <si>
    <t xml:space="preserve">PROGRAMA DE INFRAESTRUCTURA  </t>
  </si>
  <si>
    <t>PARA EL TRANSPORTE</t>
  </si>
  <si>
    <t>Mantenimiento y mejoramiento de la red vial rural</t>
  </si>
  <si>
    <t xml:space="preserve">Promoción de cultivos limpios con acopio de </t>
  </si>
  <si>
    <t xml:space="preserve">Estudios y diseños de infraestructura vial </t>
  </si>
  <si>
    <t>Restauración de viviendas del patrimonio Histórico</t>
  </si>
  <si>
    <t>Diseño y elaboración de planes de manejo ambiental</t>
  </si>
  <si>
    <t xml:space="preserve">Apoyo a eventos deportivos y recreativos </t>
  </si>
  <si>
    <t>apoyo a eventos deportivos  y rec. intermunicipales</t>
  </si>
  <si>
    <t>PROGRAMA: UNIVERSALIZACIÓN DE LA</t>
  </si>
  <si>
    <t>Subprograma de manejo integral de aguas</t>
  </si>
  <si>
    <t>Subprograma de protección y conservación</t>
  </si>
  <si>
    <t xml:space="preserve">Subprograma de descontaminación y manejo </t>
  </si>
  <si>
    <t>integral de residuos sólidos y líquidos</t>
  </si>
  <si>
    <t xml:space="preserve">Proyectos productivos sostenibles en los </t>
  </si>
  <si>
    <t>ecosistemas de conservación.</t>
  </si>
  <si>
    <t xml:space="preserve">Manejo integral de residuos sólidos </t>
  </si>
  <si>
    <t>Manejo integral de residuos líquidos.</t>
  </si>
  <si>
    <t>Construcción campos deportivos.</t>
  </si>
  <si>
    <t>Mantenimiento campos deportivos.</t>
  </si>
  <si>
    <t>Dotación elementos deportivos, escuelas de formación</t>
  </si>
  <si>
    <t>Dotación elementos deportivos, establecimientos ed.</t>
  </si>
  <si>
    <t xml:space="preserve">Subprograma para el aprovechamiento del </t>
  </si>
  <si>
    <t>tiempo libre</t>
  </si>
  <si>
    <t xml:space="preserve">Mantenimiento escenarios culturales municipales </t>
  </si>
  <si>
    <t xml:space="preserve">Apoyo banda de vientos </t>
  </si>
  <si>
    <t>Dotación a escuelas de formación cultural</t>
  </si>
  <si>
    <t>Fomento y promoción de practicas culturales y ártíst.</t>
  </si>
  <si>
    <t xml:space="preserve">Prevención y atención de desastres </t>
  </si>
  <si>
    <t xml:space="preserve">PROGRAMA: PROMOCIÓN </t>
  </si>
  <si>
    <t>PARA EL DESARROLLO.</t>
  </si>
  <si>
    <t xml:space="preserve">Apoyo a proyectos productivos de asociaciones e </t>
  </si>
  <si>
    <t xml:space="preserve">Apertura de vías </t>
  </si>
  <si>
    <t>Estudios y construcción puente El ranal</t>
  </si>
  <si>
    <t>Creación a nuevas microempresas</t>
  </si>
  <si>
    <t>Tecnología y biotecnología en el sector</t>
  </si>
  <si>
    <t xml:space="preserve">Construcción ampliación y adecuación del </t>
  </si>
  <si>
    <t>centro de Bienestar del Anciano</t>
  </si>
  <si>
    <t>Subprograma para la convivencia</t>
  </si>
  <si>
    <t xml:space="preserve">Campañas de integración comunitaria y convivencia </t>
  </si>
  <si>
    <t xml:space="preserve">Apoyo a la gestión local, asesorías </t>
  </si>
  <si>
    <t>PROGRAMA DE SERVICIO A LA DEUDA</t>
  </si>
  <si>
    <t>Pago servicio a la deuda con destino a otros sectores</t>
  </si>
  <si>
    <t>administrativas y financiera</t>
  </si>
  <si>
    <t>y la evaluación del desempeño</t>
  </si>
  <si>
    <t>Implementación y funcionamiento del SIG</t>
  </si>
  <si>
    <t>Mantenimiento palacio municipal</t>
  </si>
  <si>
    <t xml:space="preserve">DESCRIPCIÓN </t>
  </si>
  <si>
    <t>TOTAL SISTEMA GENERAL DE PARTICIPACIONES PARA EL 2006</t>
  </si>
  <si>
    <t>estimado</t>
  </si>
  <si>
    <t>campañas de lectura, educación ambiental.</t>
  </si>
  <si>
    <t>Cofinaciación ampliación ESE. HOSPITAL SAN JOSÉ.</t>
  </si>
  <si>
    <t xml:space="preserve"> infraestructura física</t>
  </si>
  <si>
    <t xml:space="preserve">SISTEMA GENERAL DE PARTICIPACIONES </t>
  </si>
  <si>
    <t>REC PROP</t>
  </si>
  <si>
    <t>cofin</t>
  </si>
  <si>
    <t>GASTOS AÑO 2005</t>
  </si>
  <si>
    <t xml:space="preserve">FUENTE.  SGP Ley 715 de 2001 </t>
  </si>
  <si>
    <t>GASTOS AÑO 2004</t>
  </si>
  <si>
    <t xml:space="preserve">SGP. Ley 715 de 2001 </t>
  </si>
  <si>
    <t>Dotación Instituciones educativas</t>
  </si>
  <si>
    <t>Cofinanciación Proyectos del Sector Educativo</t>
  </si>
  <si>
    <t>GASTOS AÑO 2006</t>
  </si>
  <si>
    <t xml:space="preserve">PROGRAMA DE MEJORAMIENTO Y </t>
  </si>
  <si>
    <t>CALIDAD EDUCATIVA</t>
  </si>
  <si>
    <t>COBERTURA DE SALUD.</t>
  </si>
  <si>
    <t xml:space="preserve">Subprograma plan de atención básica y </t>
  </si>
  <si>
    <t>y salud pública</t>
  </si>
  <si>
    <t xml:space="preserve">Plan de Atención Básica y complementarios salud </t>
  </si>
  <si>
    <t>pública rural</t>
  </si>
  <si>
    <t xml:space="preserve">Plan de Atención Básica y complementarios </t>
  </si>
  <si>
    <t>salud pública urbana</t>
  </si>
  <si>
    <t>Mantenimiento establecimientos educativos</t>
  </si>
  <si>
    <t>ampliación establecimientos educativos</t>
  </si>
  <si>
    <t>Dotación establecimientos educativos</t>
  </si>
  <si>
    <t xml:space="preserve">Financiación de diseño y elaboración del </t>
  </si>
  <si>
    <t>plan local de educación</t>
  </si>
  <si>
    <t>Mantenimiento  establecimientos educativas Públicas</t>
  </si>
  <si>
    <t xml:space="preserve">Ampliación establecimientos educativo Públicos </t>
  </si>
  <si>
    <t>503 millones</t>
  </si>
  <si>
    <t xml:space="preserve">Mantenimiento y remodelación de acueductos </t>
  </si>
  <si>
    <t>Construcción Nuevos acueductos</t>
  </si>
  <si>
    <t>Apoyo integral a grupos de población vulnerable</t>
  </si>
  <si>
    <t>Apoyo integral a grupos de población vulnerables</t>
  </si>
  <si>
    <t>Ampliación Colegio el cardón</t>
  </si>
  <si>
    <t xml:space="preserve">Continuación construcción Villa Olímpica </t>
  </si>
  <si>
    <t>cofinanciación</t>
  </si>
  <si>
    <t xml:space="preserve">PROGRAMA: MEJORAMIENTO DE LA CALIDAD </t>
  </si>
  <si>
    <t>Subprograma de mejoramiento de</t>
  </si>
  <si>
    <t xml:space="preserve">Estudios, diseños y Construcción planta de </t>
  </si>
  <si>
    <t>Estudios y construcción de planta de tratamiento de</t>
  </si>
  <si>
    <t>Construcción nueva urbanización</t>
  </si>
  <si>
    <t>Continuación y adecuación plaza de ferias</t>
  </si>
  <si>
    <t>Construcción de porquerizas.</t>
  </si>
  <si>
    <t>convenios Interinstitucionales</t>
  </si>
  <si>
    <t>de la biodiversidad y ecosistemas</t>
  </si>
  <si>
    <t>Subprograma Fomento de la cultura y los artes</t>
  </si>
  <si>
    <t xml:space="preserve">Creación de escuelas de formación musical y artísticas </t>
  </si>
  <si>
    <t>Dotación para las actividades culturales y artísticas</t>
  </si>
  <si>
    <t xml:space="preserve">Acopio de tecnologías avanzadas a microempresa </t>
  </si>
  <si>
    <t>entidades sin ánimo de lucro</t>
  </si>
  <si>
    <t xml:space="preserve">Subprograma de adecuación de infraestructura </t>
  </si>
  <si>
    <t>Estudios para identificar problemas de convivencia</t>
  </si>
  <si>
    <t>del propósito general</t>
  </si>
  <si>
    <t xml:space="preserve">Remodelación y mantenimiento red de alcantarillado </t>
  </si>
  <si>
    <t>533 mill</t>
  </si>
  <si>
    <t>TOTAL GSTOS PARA EL 2005</t>
  </si>
  <si>
    <t>GASTOS AÑO 2007</t>
  </si>
  <si>
    <t>TOTAL GASTOS PARA EL 2007</t>
  </si>
  <si>
    <t xml:space="preserve">Sostenimiento de escuelas de formación deportivas </t>
  </si>
  <si>
    <t xml:space="preserve">Convenios con el INPEC </t>
  </si>
  <si>
    <t>TOTAL GASTOS, PERIODO 2004-2007</t>
  </si>
  <si>
    <t>Diseño y cofinanciación del distrito de riego "Hato del padre"</t>
  </si>
  <si>
    <t>Diseño y cofinanciación, distrito de riego "Hato del padre"</t>
  </si>
  <si>
    <t>Creación de escuelas para el fomento cultural y artístico</t>
  </si>
  <si>
    <t xml:space="preserve">Construcción y mantenimiento de senderos eco turísticos </t>
  </si>
  <si>
    <t xml:space="preserve">Protección de micro cuencas </t>
  </si>
  <si>
    <t>Adquisición de áreas de páramo sobre los 3800 m.s.n.m</t>
  </si>
  <si>
    <t>Estudios para identificaciar problemas de convivencia</t>
  </si>
  <si>
    <t>Reubicación del cementerio.</t>
  </si>
  <si>
    <r>
      <t>SEGUNDA PARTE, GASTOS DE INVERSIÓN</t>
    </r>
    <r>
      <rPr>
        <sz val="10"/>
        <color indexed="17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</si>
</sst>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\ _P_t_s_-;\-* #,##0.0\ _P_t_s_-;_-* &quot;-&quot;??\ _P_t_s_-;_-@_-"/>
    <numFmt numFmtId="189" formatCode="_-* #,##0\ _P_t_s_-;\-* #,##0\ _P_t_s_-;_-* &quot;-&quot;??\ _P_t_s_-;_-@_-"/>
    <numFmt numFmtId="190" formatCode="_-* #,##0.00\ [$€]_-;\-* #,##0.00\ [$€]_-;_-* &quot;-&quot;??\ [$€]_-;_-@_-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_ * #,##0.0_ ;_ * \-#,##0.0_ ;_ * &quot;-&quot;??_ ;_ @_ "/>
    <numFmt numFmtId="196" formatCode="_ * #,##0_ ;_ * \-#,##0_ ;_ * &quot;-&quot;??_ ;_ @_ "/>
    <numFmt numFmtId="197" formatCode="_-* #,##0.000\ _P_t_s_-;\-* #,##0.000\ _P_t_s_-;_-* &quot;-&quot;??\ _P_t_s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-* #,##0.0000\ _P_t_s_-;\-* #,##0.0000\ _P_t_s_-;_-* &quot;-&quot;??\ _P_t_s_-;_-@_-"/>
    <numFmt numFmtId="203" formatCode="_-* #,##0.00000\ _P_t_s_-;\-* #,##0.00000\ _P_t_s_-;_-* &quot;-&quot;??\ _P_t_s_-;_-@_-"/>
  </numFmts>
  <fonts count="2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3"/>
      <name val="Arial"/>
      <family val="2"/>
    </font>
    <font>
      <sz val="14"/>
      <name val="Arial"/>
      <family val="2"/>
    </font>
    <font>
      <sz val="9"/>
      <color indexed="60"/>
      <name val="Arial"/>
      <family val="2"/>
    </font>
    <font>
      <sz val="9"/>
      <color indexed="53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10"/>
      <color indexed="16"/>
      <name val="Arial"/>
      <family val="0"/>
    </font>
    <font>
      <b/>
      <sz val="10"/>
      <color indexed="56"/>
      <name val="Arial"/>
      <family val="2"/>
    </font>
    <font>
      <b/>
      <sz val="9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187" fontId="2" fillId="0" borderId="0" xfId="18" applyFont="1" applyAlignment="1">
      <alignment/>
    </xf>
    <xf numFmtId="0" fontId="1" fillId="0" borderId="0" xfId="0" applyFont="1" applyAlignment="1">
      <alignment/>
    </xf>
    <xf numFmtId="187" fontId="1" fillId="0" borderId="0" xfId="18" applyFont="1" applyAlignment="1">
      <alignment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9" fontId="2" fillId="0" borderId="0" xfId="18" applyNumberFormat="1" applyFont="1" applyAlignment="1">
      <alignment/>
    </xf>
    <xf numFmtId="189" fontId="1" fillId="0" borderId="0" xfId="18" applyNumberFormat="1" applyFont="1" applyAlignment="1">
      <alignment/>
    </xf>
    <xf numFmtId="189" fontId="0" fillId="0" borderId="0" xfId="18" applyNumberFormat="1" applyFont="1" applyAlignment="1">
      <alignment/>
    </xf>
    <xf numFmtId="189" fontId="0" fillId="0" borderId="0" xfId="18" applyNumberFormat="1" applyAlignment="1">
      <alignment/>
    </xf>
    <xf numFmtId="189" fontId="3" fillId="0" borderId="0" xfId="18" applyNumberFormat="1" applyFont="1" applyAlignment="1">
      <alignment/>
    </xf>
    <xf numFmtId="189" fontId="0" fillId="0" borderId="0" xfId="18" applyNumberFormat="1" applyFont="1" applyAlignment="1">
      <alignment/>
    </xf>
    <xf numFmtId="189" fontId="2" fillId="0" borderId="0" xfId="18" applyNumberFormat="1" applyFont="1" applyAlignment="1">
      <alignment horizontal="left"/>
    </xf>
    <xf numFmtId="189" fontId="2" fillId="0" borderId="0" xfId="18" applyNumberFormat="1" applyFont="1" applyAlignment="1">
      <alignment horizontal="center"/>
    </xf>
    <xf numFmtId="189" fontId="1" fillId="0" borderId="0" xfId="18" applyNumberFormat="1" applyFont="1" applyAlignment="1">
      <alignment horizontal="center"/>
    </xf>
    <xf numFmtId="189" fontId="3" fillId="0" borderId="0" xfId="0" applyNumberFormat="1" applyFont="1" applyAlignment="1">
      <alignment/>
    </xf>
    <xf numFmtId="189" fontId="10" fillId="0" borderId="0" xfId="18" applyNumberFormat="1" applyFont="1" applyAlignment="1">
      <alignment horizontal="left"/>
    </xf>
    <xf numFmtId="0" fontId="0" fillId="0" borderId="0" xfId="0" applyAlignment="1">
      <alignment/>
    </xf>
    <xf numFmtId="189" fontId="0" fillId="0" borderId="0" xfId="18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87" fontId="0" fillId="0" borderId="0" xfId="18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89" fontId="8" fillId="0" borderId="0" xfId="18" applyNumberFormat="1" applyFont="1" applyAlignment="1">
      <alignment horizontal="left"/>
    </xf>
    <xf numFmtId="187" fontId="2" fillId="0" borderId="0" xfId="18" applyFont="1" applyAlignment="1">
      <alignment horizontal="center"/>
    </xf>
    <xf numFmtId="0" fontId="2" fillId="0" borderId="0" xfId="0" applyFont="1" applyAlignment="1">
      <alignment horizontal="center"/>
    </xf>
    <xf numFmtId="187" fontId="1" fillId="0" borderId="0" xfId="18" applyFont="1" applyAlignment="1">
      <alignment horizontal="center"/>
    </xf>
    <xf numFmtId="189" fontId="3" fillId="0" borderId="0" xfId="18" applyNumberFormat="1" applyFont="1" applyAlignment="1">
      <alignment horizontal="center"/>
    </xf>
    <xf numFmtId="18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189" fontId="6" fillId="2" borderId="1" xfId="18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189" fontId="2" fillId="0" borderId="1" xfId="18" applyNumberFormat="1" applyFont="1" applyBorder="1" applyAlignment="1">
      <alignment/>
    </xf>
    <xf numFmtId="0" fontId="1" fillId="4" borderId="1" xfId="0" applyFont="1" applyFill="1" applyBorder="1" applyAlignment="1">
      <alignment/>
    </xf>
    <xf numFmtId="189" fontId="2" fillId="0" borderId="1" xfId="18" applyNumberFormat="1" applyFont="1" applyBorder="1" applyAlignment="1">
      <alignment horizontal="left"/>
    </xf>
    <xf numFmtId="189" fontId="2" fillId="0" borderId="1" xfId="18" applyNumberFormat="1" applyFont="1" applyBorder="1" applyAlignment="1">
      <alignment/>
    </xf>
    <xf numFmtId="0" fontId="3" fillId="0" borderId="1" xfId="0" applyFont="1" applyBorder="1" applyAlignment="1">
      <alignment/>
    </xf>
    <xf numFmtId="0" fontId="7" fillId="5" borderId="1" xfId="0" applyFont="1" applyFill="1" applyBorder="1" applyAlignment="1">
      <alignment horizontal="left"/>
    </xf>
    <xf numFmtId="189" fontId="13" fillId="0" borderId="0" xfId="18" applyNumberFormat="1" applyFont="1" applyAlignment="1">
      <alignment/>
    </xf>
    <xf numFmtId="187" fontId="8" fillId="0" borderId="0" xfId="18" applyFont="1" applyAlignment="1">
      <alignment/>
    </xf>
    <xf numFmtId="189" fontId="14" fillId="0" borderId="0" xfId="18" applyNumberFormat="1" applyFont="1" applyAlignment="1">
      <alignment/>
    </xf>
    <xf numFmtId="189" fontId="11" fillId="0" borderId="0" xfId="18" applyNumberFormat="1" applyFont="1" applyAlignment="1">
      <alignment/>
    </xf>
    <xf numFmtId="189" fontId="6" fillId="0" borderId="1" xfId="18" applyNumberFormat="1" applyFont="1" applyFill="1" applyBorder="1" applyAlignment="1">
      <alignment horizontal="center"/>
    </xf>
    <xf numFmtId="189" fontId="0" fillId="0" borderId="1" xfId="18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89" fontId="6" fillId="0" borderId="1" xfId="0" applyNumberFormat="1" applyFont="1" applyFill="1" applyBorder="1" applyAlignment="1">
      <alignment horizontal="center"/>
    </xf>
    <xf numFmtId="194" fontId="6" fillId="0" borderId="1" xfId="0" applyNumberFormat="1" applyFont="1" applyFill="1" applyBorder="1" applyAlignment="1">
      <alignment horizontal="center"/>
    </xf>
    <xf numFmtId="187" fontId="0" fillId="0" borderId="1" xfId="18" applyFont="1" applyFill="1" applyBorder="1" applyAlignment="1">
      <alignment horizontal="center"/>
    </xf>
    <xf numFmtId="189" fontId="6" fillId="0" borderId="1" xfId="18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/>
    </xf>
    <xf numFmtId="189" fontId="0" fillId="0" borderId="1" xfId="0" applyNumberFormat="1" applyFont="1" applyFill="1" applyBorder="1" applyAlignment="1">
      <alignment horizontal="center"/>
    </xf>
    <xf numFmtId="189" fontId="9" fillId="0" borderId="1" xfId="18" applyNumberFormat="1" applyFont="1" applyFill="1" applyBorder="1" applyAlignment="1">
      <alignment horizontal="left" indent="1"/>
    </xf>
    <xf numFmtId="187" fontId="9" fillId="0" borderId="1" xfId="18" applyFont="1" applyFill="1" applyBorder="1" applyAlignment="1">
      <alignment/>
    </xf>
    <xf numFmtId="43" fontId="9" fillId="0" borderId="1" xfId="0" applyNumberFormat="1" applyFont="1" applyFill="1" applyBorder="1" applyAlignment="1">
      <alignment/>
    </xf>
    <xf numFmtId="0" fontId="6" fillId="4" borderId="0" xfId="0" applyFont="1" applyFill="1" applyAlignment="1">
      <alignment/>
    </xf>
    <xf numFmtId="189" fontId="6" fillId="0" borderId="1" xfId="18" applyNumberFormat="1" applyFont="1" applyFill="1" applyBorder="1" applyAlignment="1">
      <alignment horizontal="left" indent="1"/>
    </xf>
    <xf numFmtId="187" fontId="6" fillId="0" borderId="1" xfId="18" applyFont="1" applyFill="1" applyBorder="1" applyAlignment="1">
      <alignment/>
    </xf>
    <xf numFmtId="43" fontId="6" fillId="0" borderId="1" xfId="0" applyNumberFormat="1" applyFont="1" applyFill="1" applyBorder="1" applyAlignment="1">
      <alignment/>
    </xf>
    <xf numFmtId="189" fontId="6" fillId="2" borderId="1" xfId="18" applyNumberFormat="1" applyFont="1" applyFill="1" applyBorder="1" applyAlignment="1">
      <alignment horizontal="left" indent="1"/>
    </xf>
    <xf numFmtId="189" fontId="0" fillId="0" borderId="1" xfId="18" applyNumberFormat="1" applyFont="1" applyFill="1" applyBorder="1" applyAlignment="1">
      <alignment horizontal="left" indent="1"/>
    </xf>
    <xf numFmtId="187" fontId="0" fillId="0" borderId="1" xfId="18" applyFont="1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189" fontId="9" fillId="0" borderId="1" xfId="18" applyNumberFormat="1" applyFont="1" applyFill="1" applyBorder="1" applyAlignment="1">
      <alignment horizontal="center"/>
    </xf>
    <xf numFmtId="196" fontId="9" fillId="5" borderId="1" xfId="0" applyNumberFormat="1" applyFont="1" applyFill="1" applyBorder="1" applyAlignment="1">
      <alignment/>
    </xf>
    <xf numFmtId="189" fontId="6" fillId="2" borderId="1" xfId="18" applyNumberFormat="1" applyFont="1" applyFill="1" applyBorder="1" applyAlignment="1">
      <alignment/>
    </xf>
    <xf numFmtId="189" fontId="6" fillId="2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89" fontId="1" fillId="3" borderId="1" xfId="18" applyNumberFormat="1" applyFont="1" applyFill="1" applyBorder="1" applyAlignment="1">
      <alignment horizontal="left"/>
    </xf>
    <xf numFmtId="189" fontId="1" fillId="3" borderId="1" xfId="18" applyNumberFormat="1" applyFont="1" applyFill="1" applyBorder="1" applyAlignment="1">
      <alignment/>
    </xf>
    <xf numFmtId="189" fontId="1" fillId="4" borderId="1" xfId="18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189" fontId="9" fillId="5" borderId="1" xfId="18" applyNumberFormat="1" applyFont="1" applyFill="1" applyBorder="1" applyAlignment="1">
      <alignment horizontal="left"/>
    </xf>
    <xf numFmtId="189" fontId="6" fillId="0" borderId="1" xfId="18" applyNumberFormat="1" applyFont="1" applyFill="1" applyBorder="1" applyAlignment="1">
      <alignment horizontal="left"/>
    </xf>
    <xf numFmtId="189" fontId="6" fillId="0" borderId="1" xfId="18" applyNumberFormat="1" applyFont="1" applyFill="1" applyBorder="1" applyAlignment="1">
      <alignment/>
    </xf>
    <xf numFmtId="18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189" fontId="5" fillId="6" borderId="1" xfId="0" applyNumberFormat="1" applyFont="1" applyFill="1" applyBorder="1" applyAlignment="1">
      <alignment/>
    </xf>
    <xf numFmtId="189" fontId="9" fillId="5" borderId="1" xfId="18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1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7" fillId="0" borderId="25" xfId="0" applyFont="1" applyFill="1" applyBorder="1" applyAlignment="1">
      <alignment horizontal="center"/>
    </xf>
    <xf numFmtId="187" fontId="2" fillId="0" borderId="1" xfId="18" applyFont="1" applyFill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189" fontId="5" fillId="0" borderId="1" xfId="18" applyNumberFormat="1" applyFont="1" applyBorder="1" applyAlignment="1">
      <alignment horizontal="center" vertical="justify"/>
    </xf>
    <xf numFmtId="189" fontId="3" fillId="0" borderId="1" xfId="18" applyNumberFormat="1" applyFont="1" applyBorder="1" applyAlignment="1">
      <alignment horizontal="center" vertical="justify"/>
    </xf>
    <xf numFmtId="0" fontId="0" fillId="0" borderId="1" xfId="0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189" fontId="20" fillId="0" borderId="1" xfId="0" applyNumberFormat="1" applyFont="1" applyBorder="1" applyAlignment="1">
      <alignment horizontal="center" vertical="justify" wrapText="1"/>
    </xf>
    <xf numFmtId="0" fontId="21" fillId="0" borderId="1" xfId="0" applyFont="1" applyBorder="1" applyAlignment="1">
      <alignment/>
    </xf>
    <xf numFmtId="189" fontId="20" fillId="0" borderId="1" xfId="18" applyNumberFormat="1" applyFont="1" applyBorder="1" applyAlignment="1">
      <alignment horizontal="center" vertical="justify"/>
    </xf>
    <xf numFmtId="189" fontId="5" fillId="0" borderId="1" xfId="18" applyNumberFormat="1" applyFont="1" applyBorder="1" applyAlignment="1">
      <alignment horizontal="center" vertical="justify" wrapText="1" readingOrder="1"/>
    </xf>
    <xf numFmtId="189" fontId="3" fillId="0" borderId="1" xfId="18" applyNumberFormat="1" applyFont="1" applyBorder="1" applyAlignment="1">
      <alignment horizontal="center" vertical="justify" wrapText="1"/>
    </xf>
    <xf numFmtId="189" fontId="3" fillId="0" borderId="1" xfId="18" applyNumberFormat="1" applyFont="1" applyBorder="1" applyAlignment="1">
      <alignment horizontal="center" vertical="justify"/>
    </xf>
    <xf numFmtId="189" fontId="0" fillId="0" borderId="1" xfId="18" applyNumberFormat="1" applyBorder="1" applyAlignment="1">
      <alignment horizontal="center" vertical="justify"/>
    </xf>
    <xf numFmtId="189" fontId="5" fillId="0" borderId="1" xfId="0" applyNumberFormat="1" applyFont="1" applyBorder="1" applyAlignment="1">
      <alignment horizontal="center" vertical="justify"/>
    </xf>
    <xf numFmtId="189" fontId="20" fillId="0" borderId="1" xfId="18" applyNumberFormat="1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3" fillId="0" borderId="0" xfId="0" applyFont="1" applyBorder="1" applyAlignment="1">
      <alignment/>
    </xf>
    <xf numFmtId="189" fontId="21" fillId="0" borderId="1" xfId="0" applyNumberFormat="1" applyFont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18" fillId="0" borderId="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5" xfId="0" applyBorder="1" applyAlignment="1">
      <alignment/>
    </xf>
    <xf numFmtId="189" fontId="20" fillId="0" borderId="21" xfId="18" applyNumberFormat="1" applyFont="1" applyBorder="1" applyAlignment="1">
      <alignment horizontal="center" vertical="justify"/>
    </xf>
    <xf numFmtId="189" fontId="5" fillId="0" borderId="21" xfId="18" applyNumberFormat="1" applyFont="1" applyBorder="1" applyAlignment="1">
      <alignment horizontal="center" vertical="justify"/>
    </xf>
    <xf numFmtId="189" fontId="3" fillId="0" borderId="21" xfId="18" applyNumberFormat="1" applyFont="1" applyBorder="1" applyAlignment="1">
      <alignment horizontal="center" vertical="justify"/>
    </xf>
    <xf numFmtId="0" fontId="23" fillId="0" borderId="5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89" fontId="3" fillId="0" borderId="11" xfId="18" applyNumberFormat="1" applyFont="1" applyBorder="1" applyAlignment="1">
      <alignment horizontal="center" vertical="justify"/>
    </xf>
    <xf numFmtId="189" fontId="5" fillId="0" borderId="34" xfId="18" applyNumberFormat="1" applyFont="1" applyBorder="1" applyAlignment="1">
      <alignment horizontal="center" vertical="justify"/>
    </xf>
    <xf numFmtId="0" fontId="23" fillId="0" borderId="3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" fillId="0" borderId="10" xfId="0" applyFont="1" applyBorder="1" applyAlignment="1">
      <alignment/>
    </xf>
    <xf numFmtId="189" fontId="3" fillId="0" borderId="10" xfId="18" applyNumberFormat="1" applyFont="1" applyBorder="1" applyAlignment="1">
      <alignment horizontal="center" vertical="justify"/>
    </xf>
    <xf numFmtId="189" fontId="5" fillId="0" borderId="20" xfId="18" applyNumberFormat="1" applyFont="1" applyBorder="1" applyAlignment="1">
      <alignment horizontal="center" vertical="justify"/>
    </xf>
    <xf numFmtId="0" fontId="23" fillId="0" borderId="32" xfId="0" applyFont="1" applyBorder="1" applyAlignment="1">
      <alignment horizontal="center"/>
    </xf>
    <xf numFmtId="189" fontId="3" fillId="0" borderId="34" xfId="18" applyNumberFormat="1" applyFont="1" applyBorder="1" applyAlignment="1">
      <alignment horizontal="center" vertical="justify"/>
    </xf>
    <xf numFmtId="0" fontId="3" fillId="0" borderId="11" xfId="0" applyFont="1" applyBorder="1" applyAlignment="1">
      <alignment/>
    </xf>
    <xf numFmtId="189" fontId="3" fillId="0" borderId="21" xfId="18" applyNumberFormat="1" applyFont="1" applyBorder="1" applyAlignment="1">
      <alignment horizontal="center" vertical="justify"/>
    </xf>
    <xf numFmtId="189" fontId="5" fillId="0" borderId="21" xfId="18" applyNumberFormat="1" applyFont="1" applyBorder="1" applyAlignment="1">
      <alignment horizontal="right" vertical="justify"/>
    </xf>
    <xf numFmtId="0" fontId="5" fillId="0" borderId="21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0" fillId="0" borderId="11" xfId="0" applyBorder="1" applyAlignment="1">
      <alignment/>
    </xf>
    <xf numFmtId="189" fontId="22" fillId="0" borderId="34" xfId="0" applyNumberFormat="1" applyFont="1" applyBorder="1" applyAlignment="1">
      <alignment horizontal="right" vertical="justify"/>
    </xf>
    <xf numFmtId="189" fontId="0" fillId="0" borderId="0" xfId="18" applyNumberFormat="1" applyAlignment="1">
      <alignment horizontal="right"/>
    </xf>
    <xf numFmtId="0" fontId="0" fillId="0" borderId="7" xfId="0" applyBorder="1" applyAlignment="1">
      <alignment/>
    </xf>
    <xf numFmtId="0" fontId="6" fillId="0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7" xfId="0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0" fontId="1" fillId="0" borderId="39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189" fontId="3" fillId="0" borderId="2" xfId="18" applyNumberFormat="1" applyFont="1" applyBorder="1" applyAlignment="1">
      <alignment horizontal="center" vertical="justify"/>
    </xf>
    <xf numFmtId="189" fontId="3" fillId="0" borderId="17" xfId="18" applyNumberFormat="1" applyFont="1" applyBorder="1" applyAlignment="1">
      <alignment horizontal="center" vertical="justify"/>
    </xf>
    <xf numFmtId="0" fontId="3" fillId="0" borderId="4" xfId="0" applyFont="1" applyBorder="1" applyAlignment="1">
      <alignment/>
    </xf>
    <xf numFmtId="189" fontId="3" fillId="0" borderId="4" xfId="18" applyNumberFormat="1" applyFont="1" applyBorder="1" applyAlignment="1">
      <alignment horizontal="center" vertical="justify"/>
    </xf>
    <xf numFmtId="189" fontId="3" fillId="0" borderId="19" xfId="18" applyNumberFormat="1" applyFont="1" applyBorder="1" applyAlignment="1">
      <alignment horizontal="center" vertical="justify"/>
    </xf>
    <xf numFmtId="0" fontId="3" fillId="0" borderId="4" xfId="0" applyFont="1" applyBorder="1" applyAlignment="1">
      <alignment/>
    </xf>
    <xf numFmtId="189" fontId="5" fillId="0" borderId="17" xfId="18" applyNumberFormat="1" applyFont="1" applyBorder="1" applyAlignment="1">
      <alignment horizontal="center" vertical="justify"/>
    </xf>
    <xf numFmtId="189" fontId="5" fillId="0" borderId="19" xfId="18" applyNumberFormat="1" applyFont="1" applyBorder="1" applyAlignment="1">
      <alignment horizontal="center" vertical="justify"/>
    </xf>
    <xf numFmtId="0" fontId="5" fillId="0" borderId="2" xfId="0" applyFont="1" applyBorder="1" applyAlignment="1">
      <alignment/>
    </xf>
    <xf numFmtId="189" fontId="5" fillId="0" borderId="2" xfId="18" applyNumberFormat="1" applyFont="1" applyBorder="1" applyAlignment="1">
      <alignment horizontal="center" vertical="justify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189" fontId="5" fillId="0" borderId="19" xfId="18" applyNumberFormat="1" applyFont="1" applyBorder="1" applyAlignment="1">
      <alignment horizontal="center" vertical="justify"/>
    </xf>
    <xf numFmtId="189" fontId="5" fillId="0" borderId="21" xfId="18" applyNumberFormat="1" applyFont="1" applyBorder="1" applyAlignment="1">
      <alignment horizontal="center" vertical="justify"/>
    </xf>
    <xf numFmtId="0" fontId="20" fillId="0" borderId="1" xfId="0" applyFont="1" applyBorder="1" applyAlignment="1">
      <alignment/>
    </xf>
    <xf numFmtId="189" fontId="3" fillId="0" borderId="1" xfId="18" applyNumberFormat="1" applyFont="1" applyBorder="1" applyAlignment="1">
      <alignment horizontal="right"/>
    </xf>
    <xf numFmtId="189" fontId="3" fillId="0" borderId="1" xfId="18" applyNumberFormat="1" applyFont="1" applyBorder="1" applyAlignment="1">
      <alignment/>
    </xf>
    <xf numFmtId="0" fontId="5" fillId="0" borderId="21" xfId="0" applyFont="1" applyBorder="1" applyAlignment="1">
      <alignment/>
    </xf>
    <xf numFmtId="0" fontId="20" fillId="0" borderId="21" xfId="0" applyFont="1" applyBorder="1" applyAlignment="1">
      <alignment/>
    </xf>
    <xf numFmtId="189" fontId="3" fillId="0" borderId="1" xfId="18" applyNumberFormat="1" applyFont="1" applyBorder="1" applyAlignment="1">
      <alignment/>
    </xf>
    <xf numFmtId="0" fontId="5" fillId="0" borderId="4" xfId="0" applyFont="1" applyBorder="1" applyAlignment="1">
      <alignment/>
    </xf>
    <xf numFmtId="189" fontId="5" fillId="0" borderId="4" xfId="18" applyNumberFormat="1" applyFont="1" applyBorder="1" applyAlignment="1">
      <alignment horizontal="center" vertical="justify"/>
    </xf>
    <xf numFmtId="0" fontId="3" fillId="0" borderId="15" xfId="0" applyFont="1" applyBorder="1" applyAlignment="1">
      <alignment/>
    </xf>
    <xf numFmtId="189" fontId="18" fillId="0" borderId="0" xfId="18" applyNumberFormat="1" applyFont="1" applyAlignment="1">
      <alignment/>
    </xf>
    <xf numFmtId="0" fontId="18" fillId="0" borderId="0" xfId="0" applyFont="1" applyAlignment="1">
      <alignment/>
    </xf>
    <xf numFmtId="189" fontId="20" fillId="0" borderId="1" xfId="0" applyNumberFormat="1" applyFont="1" applyBorder="1" applyAlignment="1">
      <alignment/>
    </xf>
    <xf numFmtId="189" fontId="5" fillId="0" borderId="1" xfId="18" applyNumberFormat="1" applyFont="1" applyBorder="1" applyAlignment="1">
      <alignment horizontal="center" vertical="justify" readingOrder="2"/>
    </xf>
    <xf numFmtId="189" fontId="3" fillId="0" borderId="2" xfId="18" applyNumberFormat="1" applyFont="1" applyBorder="1" applyAlignment="1">
      <alignment horizontal="center" vertical="justify"/>
    </xf>
    <xf numFmtId="0" fontId="18" fillId="0" borderId="1" xfId="0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189" fontId="0" fillId="0" borderId="35" xfId="18" applyNumberFormat="1" applyBorder="1" applyAlignment="1">
      <alignment/>
    </xf>
    <xf numFmtId="0" fontId="0" fillId="0" borderId="6" xfId="0" applyBorder="1" applyAlignment="1">
      <alignment/>
    </xf>
    <xf numFmtId="0" fontId="5" fillId="0" borderId="11" xfId="0" applyFont="1" applyBorder="1" applyAlignment="1">
      <alignment/>
    </xf>
    <xf numFmtId="189" fontId="5" fillId="0" borderId="11" xfId="18" applyNumberFormat="1" applyFont="1" applyBorder="1" applyAlignment="1">
      <alignment horizontal="center" vertical="justify"/>
    </xf>
    <xf numFmtId="0" fontId="6" fillId="0" borderId="40" xfId="0" applyFont="1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4" xfId="0" applyBorder="1" applyAlignment="1">
      <alignment horizontal="left"/>
    </xf>
    <xf numFmtId="189" fontId="3" fillId="0" borderId="34" xfId="18" applyNumberFormat="1" applyFont="1" applyBorder="1" applyAlignment="1">
      <alignment horizontal="center" vertical="justify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justify"/>
    </xf>
    <xf numFmtId="189" fontId="3" fillId="0" borderId="20" xfId="18" applyNumberFormat="1" applyFont="1" applyBorder="1" applyAlignment="1">
      <alignment horizontal="center" vertical="justify"/>
    </xf>
    <xf numFmtId="0" fontId="20" fillId="0" borderId="1" xfId="0" applyFont="1" applyBorder="1" applyAlignment="1">
      <alignment horizontal="center"/>
    </xf>
    <xf numFmtId="189" fontId="25" fillId="0" borderId="34" xfId="0" applyNumberFormat="1" applyFont="1" applyBorder="1" applyAlignment="1">
      <alignment horizontal="right" vertical="justify"/>
    </xf>
    <xf numFmtId="3" fontId="1" fillId="0" borderId="38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9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1" xfId="0" applyNumberFormat="1" applyFont="1" applyBorder="1" applyAlignment="1">
      <alignment/>
    </xf>
    <xf numFmtId="189" fontId="20" fillId="0" borderId="1" xfId="0" applyNumberFormat="1" applyFont="1" applyBorder="1" applyAlignment="1">
      <alignment vertical="justify" wrapText="1"/>
    </xf>
    <xf numFmtId="189" fontId="5" fillId="0" borderId="1" xfId="18" applyNumberFormat="1" applyFont="1" applyBorder="1" applyAlignment="1">
      <alignment vertical="justify" wrapText="1"/>
    </xf>
    <xf numFmtId="189" fontId="3" fillId="0" borderId="1" xfId="18" applyNumberFormat="1" applyFont="1" applyBorder="1" applyAlignment="1">
      <alignment vertical="justify"/>
    </xf>
    <xf numFmtId="0" fontId="0" fillId="0" borderId="0" xfId="0" applyBorder="1" applyAlignment="1">
      <alignment/>
    </xf>
    <xf numFmtId="189" fontId="5" fillId="0" borderId="1" xfId="18" applyNumberFormat="1" applyFont="1" applyBorder="1" applyAlignment="1">
      <alignment vertical="justify"/>
    </xf>
    <xf numFmtId="189" fontId="0" fillId="0" borderId="1" xfId="18" applyNumberFormat="1" applyBorder="1" applyAlignment="1">
      <alignment vertical="justify"/>
    </xf>
    <xf numFmtId="189" fontId="5" fillId="0" borderId="2" xfId="18" applyNumberFormat="1" applyFont="1" applyBorder="1" applyAlignment="1">
      <alignment vertical="justify"/>
    </xf>
    <xf numFmtId="189" fontId="5" fillId="0" borderId="4" xfId="18" applyNumberFormat="1" applyFont="1" applyBorder="1" applyAlignment="1">
      <alignment vertical="justify"/>
    </xf>
    <xf numFmtId="189" fontId="3" fillId="0" borderId="11" xfId="18" applyNumberFormat="1" applyFont="1" applyBorder="1" applyAlignment="1">
      <alignment vertical="justify"/>
    </xf>
    <xf numFmtId="189" fontId="20" fillId="0" borderId="1" xfId="18" applyNumberFormat="1" applyFont="1" applyBorder="1" applyAlignment="1">
      <alignment vertical="justify"/>
    </xf>
    <xf numFmtId="189" fontId="3" fillId="0" borderId="2" xfId="18" applyNumberFormat="1" applyFont="1" applyBorder="1" applyAlignment="1">
      <alignment vertical="justify"/>
    </xf>
    <xf numFmtId="0" fontId="20" fillId="0" borderId="1" xfId="0" applyFont="1" applyBorder="1" applyAlignment="1">
      <alignment/>
    </xf>
    <xf numFmtId="189" fontId="3" fillId="0" borderId="4" xfId="18" applyNumberFormat="1" applyFont="1" applyBorder="1" applyAlignment="1">
      <alignment vertical="justify"/>
    </xf>
    <xf numFmtId="189" fontId="5" fillId="0" borderId="1" xfId="0" applyNumberFormat="1" applyFont="1" applyBorder="1" applyAlignment="1">
      <alignment vertical="justify"/>
    </xf>
    <xf numFmtId="189" fontId="20" fillId="0" borderId="1" xfId="0" applyNumberFormat="1" applyFont="1" applyBorder="1" applyAlignment="1">
      <alignment/>
    </xf>
    <xf numFmtId="189" fontId="5" fillId="0" borderId="11" xfId="18" applyNumberFormat="1" applyFont="1" applyBorder="1" applyAlignment="1">
      <alignment vertical="justify"/>
    </xf>
    <xf numFmtId="189" fontId="3" fillId="0" borderId="1" xfId="18" applyNumberFormat="1" applyFont="1" applyBorder="1" applyAlignment="1">
      <alignment vertical="justify"/>
    </xf>
    <xf numFmtId="189" fontId="3" fillId="0" borderId="10" xfId="18" applyNumberFormat="1" applyFont="1" applyBorder="1" applyAlignment="1">
      <alignment vertical="justify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9" fontId="5" fillId="0" borderId="1" xfId="18" applyNumberFormat="1" applyFont="1" applyBorder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1" fillId="0" borderId="37" xfId="0" applyFont="1" applyFill="1" applyBorder="1" applyAlignment="1">
      <alignment/>
    </xf>
    <xf numFmtId="3" fontId="10" fillId="0" borderId="4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3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/>
    </xf>
    <xf numFmtId="189" fontId="5" fillId="0" borderId="4" xfId="18" applyNumberFormat="1" applyFont="1" applyBorder="1" applyAlignment="1">
      <alignment horizontal="right" vertical="justify"/>
    </xf>
    <xf numFmtId="3" fontId="10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9" fontId="20" fillId="0" borderId="1" xfId="0" applyNumberFormat="1" applyFont="1" applyBorder="1" applyAlignment="1">
      <alignment horizontal="right"/>
    </xf>
    <xf numFmtId="189" fontId="3" fillId="0" borderId="7" xfId="18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189" fontId="0" fillId="0" borderId="0" xfId="0" applyNumberFormat="1" applyAlignment="1">
      <alignment/>
    </xf>
    <xf numFmtId="0" fontId="0" fillId="0" borderId="25" xfId="0" applyBorder="1" applyAlignment="1">
      <alignment horizontal="center"/>
    </xf>
    <xf numFmtId="189" fontId="3" fillId="0" borderId="1" xfId="18" applyNumberFormat="1" applyFont="1" applyBorder="1" applyAlignment="1">
      <alignment horizontal="left"/>
    </xf>
    <xf numFmtId="189" fontId="5" fillId="0" borderId="1" xfId="18" applyNumberFormat="1" applyFont="1" applyBorder="1" applyAlignment="1">
      <alignment horizontal="left"/>
    </xf>
    <xf numFmtId="189" fontId="20" fillId="0" borderId="1" xfId="18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6" fillId="0" borderId="1" xfId="0" applyFont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189" fontId="21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189" fontId="20" fillId="0" borderId="19" xfId="18" applyNumberFormat="1" applyFont="1" applyBorder="1" applyAlignment="1">
      <alignment horizontal="center" vertical="justify"/>
    </xf>
    <xf numFmtId="189" fontId="5" fillId="0" borderId="1" xfId="0" applyNumberFormat="1" applyFont="1" applyBorder="1" applyAlignment="1">
      <alignment horizontal="center" vertical="justify" wrapText="1"/>
    </xf>
    <xf numFmtId="0" fontId="4" fillId="0" borderId="3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 vertical="justify"/>
    </xf>
    <xf numFmtId="189" fontId="5" fillId="0" borderId="34" xfId="0" applyNumberFormat="1" applyFont="1" applyBorder="1" applyAlignment="1">
      <alignment horizontal="right" vertical="justify"/>
    </xf>
    <xf numFmtId="189" fontId="1" fillId="0" borderId="0" xfId="1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9" fontId="4" fillId="0" borderId="30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workbookViewId="0" topLeftCell="A1">
      <selection activeCell="I8" sqref="I8"/>
    </sheetView>
  </sheetViews>
  <sheetFormatPr defaultColWidth="11.421875" defaultRowHeight="12.75"/>
  <cols>
    <col min="1" max="1" width="10.140625" style="28" customWidth="1"/>
    <col min="2" max="2" width="30.28125" style="0" customWidth="1"/>
    <col min="3" max="3" width="19.28125" style="31" customWidth="1"/>
    <col min="4" max="4" width="19.140625" style="0" customWidth="1"/>
    <col min="5" max="5" width="19.28125" style="12" customWidth="1"/>
    <col min="6" max="6" width="16.8515625" style="12" customWidth="1"/>
    <col min="7" max="7" width="16.421875" style="9" customWidth="1"/>
    <col min="8" max="16384" width="9.140625" style="0" customWidth="1"/>
  </cols>
  <sheetData>
    <row r="1" spans="1:7" ht="12.75">
      <c r="A1" s="396" t="s">
        <v>111</v>
      </c>
      <c r="B1" s="396"/>
      <c r="C1" s="396"/>
      <c r="D1" s="396"/>
      <c r="E1" s="396"/>
      <c r="F1" s="396"/>
      <c r="G1" s="396"/>
    </row>
    <row r="2" spans="1:7" ht="12.75">
      <c r="A2" s="397" t="s">
        <v>106</v>
      </c>
      <c r="B2" s="398"/>
      <c r="C2" s="100" t="s">
        <v>83</v>
      </c>
      <c r="D2" s="100" t="s">
        <v>84</v>
      </c>
      <c r="E2" s="100" t="s">
        <v>86</v>
      </c>
      <c r="F2" s="100" t="s">
        <v>85</v>
      </c>
      <c r="G2" s="100" t="s">
        <v>109</v>
      </c>
    </row>
    <row r="3" spans="1:7" ht="12.75">
      <c r="A3" s="399"/>
      <c r="B3" s="400"/>
      <c r="C3" s="100" t="s">
        <v>80</v>
      </c>
      <c r="D3" s="100" t="s">
        <v>108</v>
      </c>
      <c r="E3" s="97" t="s">
        <v>107</v>
      </c>
      <c r="F3" s="97" t="s">
        <v>110</v>
      </c>
      <c r="G3" s="97"/>
    </row>
    <row r="4" spans="1:7" s="66" customFormat="1" ht="15.75">
      <c r="A4" s="98" t="s">
        <v>82</v>
      </c>
      <c r="B4" s="99" t="s">
        <v>81</v>
      </c>
      <c r="C4" s="57"/>
      <c r="D4" s="63"/>
      <c r="E4" s="64"/>
      <c r="F4" s="65"/>
      <c r="G4" s="101"/>
    </row>
    <row r="5" spans="1:7" s="9" customFormat="1" ht="18">
      <c r="A5" s="52">
        <v>1</v>
      </c>
      <c r="B5" s="92" t="s">
        <v>64</v>
      </c>
      <c r="C5" s="103">
        <f>C6+C72+C97</f>
        <v>2847021637</v>
      </c>
      <c r="D5" s="93">
        <f>C5*6%+C5</f>
        <v>3017842935.22</v>
      </c>
      <c r="E5" s="93">
        <f>D5*6%+D5</f>
        <v>3198913511.3332</v>
      </c>
      <c r="F5" s="84">
        <f>E5*6%+E5</f>
        <v>3390848322.013192</v>
      </c>
      <c r="G5" s="102">
        <f>C5+D5+E5+F5</f>
        <v>12454626405.566391</v>
      </c>
    </row>
    <row r="6" spans="1:15" s="67" customFormat="1" ht="15.75">
      <c r="A6" s="41">
        <v>101</v>
      </c>
      <c r="B6" s="82" t="s">
        <v>0</v>
      </c>
      <c r="C6" s="42">
        <f>C7+C24</f>
        <v>2749015637</v>
      </c>
      <c r="D6" s="76">
        <f aca="true" t="shared" si="0" ref="D6:F9">C6*6%+C6</f>
        <v>2913956575.22</v>
      </c>
      <c r="E6" s="85">
        <f t="shared" si="0"/>
        <v>3088793969.7331996</v>
      </c>
      <c r="F6" s="86">
        <f t="shared" si="0"/>
        <v>3274121607.9171915</v>
      </c>
      <c r="G6" s="102">
        <f aca="true" t="shared" si="1" ref="G6:G69">C6+D6+E6+F6</f>
        <v>12025887789.870392</v>
      </c>
      <c r="H6" s="104"/>
      <c r="I6" s="104"/>
      <c r="J6" s="104"/>
      <c r="K6" s="104"/>
      <c r="L6" s="104"/>
      <c r="M6" s="104"/>
      <c r="N6" s="104"/>
      <c r="O6" s="104"/>
    </row>
    <row r="7" spans="1:15" s="72" customFormat="1" ht="12.75">
      <c r="A7" s="87">
        <v>10101</v>
      </c>
      <c r="B7" s="48" t="s">
        <v>65</v>
      </c>
      <c r="C7" s="60">
        <f>C8+C11</f>
        <v>124800000</v>
      </c>
      <c r="D7" s="73">
        <f t="shared" si="0"/>
        <v>132288000</v>
      </c>
      <c r="E7" s="74">
        <f t="shared" si="0"/>
        <v>140225280</v>
      </c>
      <c r="F7" s="75">
        <f t="shared" si="0"/>
        <v>148638796.8</v>
      </c>
      <c r="G7" s="96">
        <f t="shared" si="1"/>
        <v>545952076.8</v>
      </c>
      <c r="H7" s="104"/>
      <c r="I7" s="104"/>
      <c r="J7" s="104"/>
      <c r="K7" s="104"/>
      <c r="L7" s="104"/>
      <c r="M7" s="104"/>
      <c r="N7" s="104"/>
      <c r="O7" s="104"/>
    </row>
    <row r="8" spans="1:14" s="9" customFormat="1" ht="12.75">
      <c r="A8" s="88">
        <v>1010101</v>
      </c>
      <c r="B8" s="46" t="s">
        <v>1</v>
      </c>
      <c r="C8" s="60">
        <f>C9+C10</f>
        <v>101500000</v>
      </c>
      <c r="D8" s="73">
        <f t="shared" si="0"/>
        <v>107590000</v>
      </c>
      <c r="E8" s="74">
        <f t="shared" si="0"/>
        <v>114045400</v>
      </c>
      <c r="F8" s="75">
        <f t="shared" si="0"/>
        <v>120888124</v>
      </c>
      <c r="G8" s="96">
        <f t="shared" si="1"/>
        <v>444023524</v>
      </c>
      <c r="H8" s="104"/>
      <c r="I8" s="104"/>
      <c r="J8" s="104"/>
      <c r="K8" s="104"/>
      <c r="L8" s="104"/>
      <c r="M8" s="104"/>
      <c r="N8" s="104"/>
    </row>
    <row r="9" spans="1:14" ht="12.75">
      <c r="A9" s="43">
        <v>101010101</v>
      </c>
      <c r="B9" s="44" t="s">
        <v>2</v>
      </c>
      <c r="C9" s="58">
        <v>100000000</v>
      </c>
      <c r="D9" s="77">
        <f t="shared" si="0"/>
        <v>106000000</v>
      </c>
      <c r="E9" s="78">
        <f t="shared" si="0"/>
        <v>112360000</v>
      </c>
      <c r="F9" s="79">
        <f t="shared" si="0"/>
        <v>119101600</v>
      </c>
      <c r="G9" s="96">
        <f t="shared" si="1"/>
        <v>437461600</v>
      </c>
      <c r="H9" s="104"/>
      <c r="I9" s="104"/>
      <c r="J9" s="104"/>
      <c r="K9" s="104"/>
      <c r="L9" s="104"/>
      <c r="M9" s="104"/>
      <c r="N9" s="104"/>
    </row>
    <row r="10" spans="1:7" ht="12.75">
      <c r="A10" s="43">
        <v>101010102</v>
      </c>
      <c r="B10" s="44" t="s">
        <v>66</v>
      </c>
      <c r="C10" s="58">
        <v>1500000</v>
      </c>
      <c r="D10" s="77">
        <f aca="true" t="shared" si="2" ref="D10:D41">C10*6%+C10</f>
        <v>1590000</v>
      </c>
      <c r="E10" s="78">
        <f aca="true" t="shared" si="3" ref="E10:F73">D10*6%+D10</f>
        <v>1685400</v>
      </c>
      <c r="F10" s="79">
        <f t="shared" si="3"/>
        <v>1786524</v>
      </c>
      <c r="G10" s="96">
        <f t="shared" si="1"/>
        <v>6561924</v>
      </c>
    </row>
    <row r="11" spans="1:7" s="9" customFormat="1" ht="12.75">
      <c r="A11" s="88">
        <v>1010102</v>
      </c>
      <c r="B11" s="46" t="s">
        <v>3</v>
      </c>
      <c r="C11" s="60">
        <f>C12+C13+C14+C15+C16+C17+C18+C19+C20+C21+C22+C23</f>
        <v>23300000</v>
      </c>
      <c r="D11" s="73">
        <f t="shared" si="2"/>
        <v>24698000</v>
      </c>
      <c r="E11" s="74">
        <f t="shared" si="3"/>
        <v>26179880</v>
      </c>
      <c r="F11" s="75">
        <f t="shared" si="3"/>
        <v>27750672.8</v>
      </c>
      <c r="G11" s="96">
        <f t="shared" si="1"/>
        <v>101928552.8</v>
      </c>
    </row>
    <row r="12" spans="1:7" ht="12.75">
      <c r="A12" s="43">
        <v>101010201</v>
      </c>
      <c r="B12" s="44" t="s">
        <v>4</v>
      </c>
      <c r="C12" s="58">
        <v>13000000</v>
      </c>
      <c r="D12" s="77">
        <f t="shared" si="2"/>
        <v>13780000</v>
      </c>
      <c r="E12" s="78">
        <f t="shared" si="3"/>
        <v>14606800</v>
      </c>
      <c r="F12" s="79">
        <f t="shared" si="3"/>
        <v>15483208</v>
      </c>
      <c r="G12" s="96">
        <f t="shared" si="1"/>
        <v>56870008</v>
      </c>
    </row>
    <row r="13" spans="1:7" ht="12.75">
      <c r="A13" s="43">
        <v>101010202</v>
      </c>
      <c r="B13" s="44" t="s">
        <v>5</v>
      </c>
      <c r="C13" s="58">
        <v>1950000</v>
      </c>
      <c r="D13" s="77">
        <f t="shared" si="2"/>
        <v>2067000</v>
      </c>
      <c r="E13" s="78">
        <f t="shared" si="3"/>
        <v>2191020</v>
      </c>
      <c r="F13" s="79">
        <f t="shared" si="3"/>
        <v>2322481.2</v>
      </c>
      <c r="G13" s="96">
        <f t="shared" si="1"/>
        <v>8530501.2</v>
      </c>
    </row>
    <row r="14" spans="1:7" ht="12.75">
      <c r="A14" s="43">
        <v>101010203</v>
      </c>
      <c r="B14" s="44" t="s">
        <v>6</v>
      </c>
      <c r="C14" s="58">
        <v>150000</v>
      </c>
      <c r="D14" s="77">
        <f t="shared" si="2"/>
        <v>159000</v>
      </c>
      <c r="E14" s="78">
        <f t="shared" si="3"/>
        <v>168540</v>
      </c>
      <c r="F14" s="79">
        <f t="shared" si="3"/>
        <v>178652.4</v>
      </c>
      <c r="G14" s="96">
        <f t="shared" si="1"/>
        <v>656192.4</v>
      </c>
    </row>
    <row r="15" spans="1:7" ht="12.75">
      <c r="A15" s="43">
        <v>101010204</v>
      </c>
      <c r="B15" s="44" t="s">
        <v>7</v>
      </c>
      <c r="C15" s="58">
        <v>1000000</v>
      </c>
      <c r="D15" s="77">
        <f t="shared" si="2"/>
        <v>1060000</v>
      </c>
      <c r="E15" s="78">
        <f t="shared" si="3"/>
        <v>1123600</v>
      </c>
      <c r="F15" s="79">
        <f t="shared" si="3"/>
        <v>1191016</v>
      </c>
      <c r="G15" s="96">
        <f t="shared" si="1"/>
        <v>4374616</v>
      </c>
    </row>
    <row r="16" spans="1:7" ht="12.75">
      <c r="A16" s="43">
        <v>101010205</v>
      </c>
      <c r="B16" s="44" t="s">
        <v>8</v>
      </c>
      <c r="C16" s="58">
        <v>600000</v>
      </c>
      <c r="D16" s="77">
        <f t="shared" si="2"/>
        <v>636000</v>
      </c>
      <c r="E16" s="78">
        <f t="shared" si="3"/>
        <v>674160</v>
      </c>
      <c r="F16" s="79">
        <f t="shared" si="3"/>
        <v>714609.6</v>
      </c>
      <c r="G16" s="96">
        <f t="shared" si="1"/>
        <v>2624769.6</v>
      </c>
    </row>
    <row r="17" spans="1:7" ht="12.75">
      <c r="A17" s="43">
        <v>101010206</v>
      </c>
      <c r="B17" s="44" t="s">
        <v>71</v>
      </c>
      <c r="C17" s="58">
        <v>1000000</v>
      </c>
      <c r="D17" s="77">
        <f t="shared" si="2"/>
        <v>1060000</v>
      </c>
      <c r="E17" s="78">
        <f t="shared" si="3"/>
        <v>1123600</v>
      </c>
      <c r="F17" s="79">
        <f t="shared" si="3"/>
        <v>1191016</v>
      </c>
      <c r="G17" s="96">
        <f t="shared" si="1"/>
        <v>4374616</v>
      </c>
    </row>
    <row r="18" spans="1:7" ht="12.75">
      <c r="A18" s="43">
        <v>101010207</v>
      </c>
      <c r="B18" s="44" t="s">
        <v>72</v>
      </c>
      <c r="C18" s="58">
        <v>1500000</v>
      </c>
      <c r="D18" s="77">
        <f t="shared" si="2"/>
        <v>1590000</v>
      </c>
      <c r="E18" s="78">
        <f t="shared" si="3"/>
        <v>1685400</v>
      </c>
      <c r="F18" s="79">
        <f t="shared" si="3"/>
        <v>1786524</v>
      </c>
      <c r="G18" s="96">
        <f t="shared" si="1"/>
        <v>6561924</v>
      </c>
    </row>
    <row r="19" spans="1:7" ht="12.75">
      <c r="A19" s="43">
        <v>101010208</v>
      </c>
      <c r="B19" s="44" t="s">
        <v>9</v>
      </c>
      <c r="C19" s="58">
        <v>500000</v>
      </c>
      <c r="D19" s="77">
        <f t="shared" si="2"/>
        <v>530000</v>
      </c>
      <c r="E19" s="78">
        <f t="shared" si="3"/>
        <v>561800</v>
      </c>
      <c r="F19" s="79">
        <f t="shared" si="3"/>
        <v>595508</v>
      </c>
      <c r="G19" s="96">
        <f t="shared" si="1"/>
        <v>2187308</v>
      </c>
    </row>
    <row r="20" spans="1:7" ht="12.75">
      <c r="A20" s="43">
        <v>101010209</v>
      </c>
      <c r="B20" s="44" t="s">
        <v>10</v>
      </c>
      <c r="C20" s="58">
        <v>300000</v>
      </c>
      <c r="D20" s="77">
        <f t="shared" si="2"/>
        <v>318000</v>
      </c>
      <c r="E20" s="78">
        <f t="shared" si="3"/>
        <v>337080</v>
      </c>
      <c r="F20" s="79">
        <f t="shared" si="3"/>
        <v>357304.8</v>
      </c>
      <c r="G20" s="96">
        <f t="shared" si="1"/>
        <v>1312384.8</v>
      </c>
    </row>
    <row r="21" spans="1:7" ht="12.75">
      <c r="A21" s="43">
        <v>101010210</v>
      </c>
      <c r="B21" s="44" t="s">
        <v>73</v>
      </c>
      <c r="C21" s="58">
        <v>200000</v>
      </c>
      <c r="D21" s="77">
        <f t="shared" si="2"/>
        <v>212000</v>
      </c>
      <c r="E21" s="78">
        <f t="shared" si="3"/>
        <v>224720</v>
      </c>
      <c r="F21" s="79">
        <f t="shared" si="3"/>
        <v>238203.2</v>
      </c>
      <c r="G21" s="96">
        <f t="shared" si="1"/>
        <v>874923.2</v>
      </c>
    </row>
    <row r="22" spans="1:7" ht="12.75">
      <c r="A22" s="43">
        <v>101010211</v>
      </c>
      <c r="B22" s="44" t="s">
        <v>11</v>
      </c>
      <c r="C22" s="58">
        <v>100000</v>
      </c>
      <c r="D22" s="77">
        <f t="shared" si="2"/>
        <v>106000</v>
      </c>
      <c r="E22" s="78">
        <f t="shared" si="3"/>
        <v>112360</v>
      </c>
      <c r="F22" s="79">
        <f t="shared" si="3"/>
        <v>119101.6</v>
      </c>
      <c r="G22" s="96">
        <f t="shared" si="1"/>
        <v>437461.6</v>
      </c>
    </row>
    <row r="23" spans="1:7" ht="12.75">
      <c r="A23" s="43">
        <v>101010212</v>
      </c>
      <c r="B23" s="44" t="s">
        <v>18</v>
      </c>
      <c r="C23" s="58">
        <v>3000000</v>
      </c>
      <c r="D23" s="77">
        <f t="shared" si="2"/>
        <v>3180000</v>
      </c>
      <c r="E23" s="78">
        <f t="shared" si="3"/>
        <v>3370800</v>
      </c>
      <c r="F23" s="79">
        <f t="shared" si="3"/>
        <v>3573048</v>
      </c>
      <c r="G23" s="96">
        <f t="shared" si="1"/>
        <v>13123848</v>
      </c>
    </row>
    <row r="24" spans="1:7" s="9" customFormat="1" ht="12.75">
      <c r="A24" s="87">
        <v>10102</v>
      </c>
      <c r="B24" s="48" t="s">
        <v>12</v>
      </c>
      <c r="C24" s="61">
        <f>C25+C35+C42+C46+C52+C59</f>
        <v>2624215637</v>
      </c>
      <c r="D24" s="73">
        <f t="shared" si="2"/>
        <v>2781668575.22</v>
      </c>
      <c r="E24" s="94">
        <f t="shared" si="3"/>
        <v>2948568689.7331996</v>
      </c>
      <c r="F24" s="75">
        <f t="shared" si="3"/>
        <v>3125482811.1171913</v>
      </c>
      <c r="G24" s="96">
        <f t="shared" si="1"/>
        <v>11479935713.07039</v>
      </c>
    </row>
    <row r="25" spans="1:7" s="9" customFormat="1" ht="12.75">
      <c r="A25" s="88">
        <v>1010201</v>
      </c>
      <c r="B25" s="88" t="s">
        <v>13</v>
      </c>
      <c r="C25" s="60">
        <f>C26+C27+C28+C29+C30+C31+C32+C33+C34</f>
        <v>67901000</v>
      </c>
      <c r="D25" s="73">
        <f t="shared" si="2"/>
        <v>71975060</v>
      </c>
      <c r="E25" s="74">
        <f t="shared" si="3"/>
        <v>76293563.6</v>
      </c>
      <c r="F25" s="75">
        <f t="shared" si="3"/>
        <v>80871177.416</v>
      </c>
      <c r="G25" s="96">
        <f t="shared" si="1"/>
        <v>297040801.016</v>
      </c>
    </row>
    <row r="26" spans="1:7" ht="12.75">
      <c r="A26" s="43">
        <v>101020101</v>
      </c>
      <c r="B26" s="44" t="s">
        <v>14</v>
      </c>
      <c r="C26" s="58">
        <v>800000</v>
      </c>
      <c r="D26" s="77">
        <f t="shared" si="2"/>
        <v>848000</v>
      </c>
      <c r="E26" s="78">
        <f t="shared" si="3"/>
        <v>898880</v>
      </c>
      <c r="F26" s="79">
        <f t="shared" si="3"/>
        <v>952812.8</v>
      </c>
      <c r="G26" s="96">
        <f t="shared" si="1"/>
        <v>3499692.8</v>
      </c>
    </row>
    <row r="27" spans="1:7" ht="12.75">
      <c r="A27" s="43">
        <v>101020102</v>
      </c>
      <c r="B27" s="44" t="s">
        <v>15</v>
      </c>
      <c r="C27" s="58">
        <v>1000000</v>
      </c>
      <c r="D27" s="77">
        <f t="shared" si="2"/>
        <v>1060000</v>
      </c>
      <c r="E27" s="78">
        <f t="shared" si="3"/>
        <v>1123600</v>
      </c>
      <c r="F27" s="79">
        <f t="shared" si="3"/>
        <v>1191016</v>
      </c>
      <c r="G27" s="96">
        <f t="shared" si="1"/>
        <v>4374616</v>
      </c>
    </row>
    <row r="28" spans="1:7" ht="12.75">
      <c r="A28" s="43">
        <v>101020103</v>
      </c>
      <c r="B28" s="44" t="s">
        <v>16</v>
      </c>
      <c r="C28" s="58">
        <v>10000000</v>
      </c>
      <c r="D28" s="77">
        <f t="shared" si="2"/>
        <v>10600000</v>
      </c>
      <c r="E28" s="78">
        <f t="shared" si="3"/>
        <v>11236000</v>
      </c>
      <c r="F28" s="79">
        <f t="shared" si="3"/>
        <v>11910160</v>
      </c>
      <c r="G28" s="96">
        <f t="shared" si="1"/>
        <v>43746160</v>
      </c>
    </row>
    <row r="29" spans="1:7" ht="12.75">
      <c r="A29" s="43">
        <v>101020104</v>
      </c>
      <c r="B29" s="44" t="s">
        <v>17</v>
      </c>
      <c r="C29" s="58">
        <v>5000000</v>
      </c>
      <c r="D29" s="77">
        <f t="shared" si="2"/>
        <v>5300000</v>
      </c>
      <c r="E29" s="78">
        <f t="shared" si="3"/>
        <v>5618000</v>
      </c>
      <c r="F29" s="79">
        <f t="shared" si="3"/>
        <v>5955080</v>
      </c>
      <c r="G29" s="96">
        <f t="shared" si="1"/>
        <v>21873080</v>
      </c>
    </row>
    <row r="30" spans="1:7" ht="12.75">
      <c r="A30" s="43">
        <v>101020105</v>
      </c>
      <c r="B30" s="44" t="s">
        <v>19</v>
      </c>
      <c r="C30" s="58">
        <v>45000000</v>
      </c>
      <c r="D30" s="77">
        <f t="shared" si="2"/>
        <v>47700000</v>
      </c>
      <c r="E30" s="78">
        <f t="shared" si="3"/>
        <v>50562000</v>
      </c>
      <c r="F30" s="79">
        <f t="shared" si="3"/>
        <v>53595720</v>
      </c>
      <c r="G30" s="96">
        <f t="shared" si="1"/>
        <v>196857720</v>
      </c>
    </row>
    <row r="31" spans="1:7" ht="12.75">
      <c r="A31" s="43">
        <v>101020106</v>
      </c>
      <c r="B31" s="44" t="s">
        <v>20</v>
      </c>
      <c r="C31" s="58">
        <v>2000000</v>
      </c>
      <c r="D31" s="77">
        <f t="shared" si="2"/>
        <v>2120000</v>
      </c>
      <c r="E31" s="78">
        <f t="shared" si="3"/>
        <v>2247200</v>
      </c>
      <c r="F31" s="79">
        <f t="shared" si="3"/>
        <v>2382032</v>
      </c>
      <c r="G31" s="96">
        <f t="shared" si="1"/>
        <v>8749232</v>
      </c>
    </row>
    <row r="32" spans="1:7" ht="12.75">
      <c r="A32" s="43">
        <v>101020107</v>
      </c>
      <c r="B32" s="44" t="s">
        <v>21</v>
      </c>
      <c r="C32" s="58">
        <v>100000</v>
      </c>
      <c r="D32" s="77">
        <f t="shared" si="2"/>
        <v>106000</v>
      </c>
      <c r="E32" s="78">
        <f t="shared" si="3"/>
        <v>112360</v>
      </c>
      <c r="F32" s="79">
        <f t="shared" si="3"/>
        <v>119101.6</v>
      </c>
      <c r="G32" s="96">
        <f t="shared" si="1"/>
        <v>437461.6</v>
      </c>
    </row>
    <row r="33" spans="1:7" ht="12.75">
      <c r="A33" s="43">
        <v>101020108</v>
      </c>
      <c r="B33" s="44" t="s">
        <v>22</v>
      </c>
      <c r="C33" s="58">
        <v>1000</v>
      </c>
      <c r="D33" s="77">
        <f t="shared" si="2"/>
        <v>1060</v>
      </c>
      <c r="E33" s="78">
        <f t="shared" si="3"/>
        <v>1123.6</v>
      </c>
      <c r="F33" s="79">
        <f t="shared" si="3"/>
        <v>1191.0159999999998</v>
      </c>
      <c r="G33" s="96">
        <f t="shared" si="1"/>
        <v>4374.616</v>
      </c>
    </row>
    <row r="34" spans="1:7" ht="12.75">
      <c r="A34" s="43">
        <v>101020109</v>
      </c>
      <c r="B34" s="44" t="s">
        <v>23</v>
      </c>
      <c r="C34" s="58">
        <v>4000000</v>
      </c>
      <c r="D34" s="77">
        <f t="shared" si="2"/>
        <v>4240000</v>
      </c>
      <c r="E34" s="78">
        <f t="shared" si="3"/>
        <v>4494400</v>
      </c>
      <c r="F34" s="79">
        <f t="shared" si="3"/>
        <v>4764064</v>
      </c>
      <c r="G34" s="96">
        <f t="shared" si="1"/>
        <v>17498464</v>
      </c>
    </row>
    <row r="35" spans="1:7" s="9" customFormat="1" ht="12.75">
      <c r="A35" s="88">
        <v>1010202</v>
      </c>
      <c r="B35" s="46" t="s">
        <v>24</v>
      </c>
      <c r="C35" s="73">
        <f>C36+C37+C38+C39+C40+C41</f>
        <v>400000</v>
      </c>
      <c r="D35" s="73">
        <f t="shared" si="2"/>
        <v>424000</v>
      </c>
      <c r="E35" s="74">
        <f t="shared" si="3"/>
        <v>449440</v>
      </c>
      <c r="F35" s="75">
        <f t="shared" si="3"/>
        <v>476406.4</v>
      </c>
      <c r="G35" s="96">
        <f t="shared" si="1"/>
        <v>1749846.4</v>
      </c>
    </row>
    <row r="36" spans="1:7" ht="12.75">
      <c r="A36" s="43">
        <v>101020201</v>
      </c>
      <c r="B36" s="44" t="s">
        <v>25</v>
      </c>
      <c r="C36" s="77">
        <v>300000</v>
      </c>
      <c r="D36" s="77">
        <f t="shared" si="2"/>
        <v>318000</v>
      </c>
      <c r="E36" s="78">
        <f t="shared" si="3"/>
        <v>337080</v>
      </c>
      <c r="F36" s="79">
        <f t="shared" si="3"/>
        <v>357304.8</v>
      </c>
      <c r="G36" s="96">
        <f t="shared" si="1"/>
        <v>1312384.8</v>
      </c>
    </row>
    <row r="37" spans="1:7" ht="12.75">
      <c r="A37" s="43">
        <v>101020202</v>
      </c>
      <c r="B37" s="44" t="s">
        <v>26</v>
      </c>
      <c r="C37" s="77">
        <v>100000</v>
      </c>
      <c r="D37" s="77">
        <f t="shared" si="2"/>
        <v>106000</v>
      </c>
      <c r="E37" s="78">
        <f t="shared" si="3"/>
        <v>112360</v>
      </c>
      <c r="F37" s="79">
        <f t="shared" si="3"/>
        <v>119101.6</v>
      </c>
      <c r="G37" s="96">
        <f t="shared" si="1"/>
        <v>437461.6</v>
      </c>
    </row>
    <row r="38" spans="1:7" ht="12.75">
      <c r="A38" s="43">
        <v>101020203</v>
      </c>
      <c r="B38" s="44" t="s">
        <v>67</v>
      </c>
      <c r="C38" s="62">
        <v>0</v>
      </c>
      <c r="D38" s="77">
        <f t="shared" si="2"/>
        <v>0</v>
      </c>
      <c r="E38" s="78">
        <f t="shared" si="3"/>
        <v>0</v>
      </c>
      <c r="F38" s="79">
        <f t="shared" si="3"/>
        <v>0</v>
      </c>
      <c r="G38" s="96">
        <f t="shared" si="1"/>
        <v>0</v>
      </c>
    </row>
    <row r="39" spans="1:7" ht="12.75">
      <c r="A39" s="43">
        <v>101020204</v>
      </c>
      <c r="B39" s="44" t="s">
        <v>68</v>
      </c>
      <c r="C39" s="62">
        <v>0</v>
      </c>
      <c r="D39" s="77">
        <f t="shared" si="2"/>
        <v>0</v>
      </c>
      <c r="E39" s="78">
        <f t="shared" si="3"/>
        <v>0</v>
      </c>
      <c r="F39" s="79">
        <f t="shared" si="3"/>
        <v>0</v>
      </c>
      <c r="G39" s="96">
        <f t="shared" si="1"/>
        <v>0</v>
      </c>
    </row>
    <row r="40" spans="1:7" ht="12.75">
      <c r="A40" s="43">
        <v>101020205</v>
      </c>
      <c r="B40" s="44" t="s">
        <v>69</v>
      </c>
      <c r="C40" s="62">
        <v>0</v>
      </c>
      <c r="D40" s="77">
        <f t="shared" si="2"/>
        <v>0</v>
      </c>
      <c r="E40" s="78">
        <f t="shared" si="3"/>
        <v>0</v>
      </c>
      <c r="F40" s="79">
        <f t="shared" si="3"/>
        <v>0</v>
      </c>
      <c r="G40" s="96">
        <f t="shared" si="1"/>
        <v>0</v>
      </c>
    </row>
    <row r="41" spans="1:7" ht="12.75">
      <c r="A41" s="43">
        <v>101020206</v>
      </c>
      <c r="B41" s="44" t="s">
        <v>70</v>
      </c>
      <c r="C41" s="62">
        <v>0</v>
      </c>
      <c r="D41" s="77">
        <f t="shared" si="2"/>
        <v>0</v>
      </c>
      <c r="E41" s="78">
        <f t="shared" si="3"/>
        <v>0</v>
      </c>
      <c r="F41" s="79">
        <f t="shared" si="3"/>
        <v>0</v>
      </c>
      <c r="G41" s="96">
        <f t="shared" si="1"/>
        <v>0</v>
      </c>
    </row>
    <row r="42" spans="1:7" s="9" customFormat="1" ht="12.75">
      <c r="A42" s="88">
        <v>1010203</v>
      </c>
      <c r="B42" s="46" t="s">
        <v>27</v>
      </c>
      <c r="C42" s="60">
        <v>4500000</v>
      </c>
      <c r="D42" s="73">
        <f aca="true" t="shared" si="4" ref="D42:D73">C42*6%+C42</f>
        <v>4770000</v>
      </c>
      <c r="E42" s="74">
        <f t="shared" si="3"/>
        <v>5056200</v>
      </c>
      <c r="F42" s="75">
        <f t="shared" si="3"/>
        <v>5359572</v>
      </c>
      <c r="G42" s="96">
        <f t="shared" si="1"/>
        <v>19685772</v>
      </c>
    </row>
    <row r="43" spans="1:7" ht="12.75">
      <c r="A43" s="43">
        <v>101020301</v>
      </c>
      <c r="B43" s="44" t="s">
        <v>75</v>
      </c>
      <c r="C43" s="60"/>
      <c r="D43" s="77">
        <f t="shared" si="4"/>
        <v>0</v>
      </c>
      <c r="E43" s="78">
        <f t="shared" si="3"/>
        <v>0</v>
      </c>
      <c r="F43" s="79">
        <f t="shared" si="3"/>
        <v>0</v>
      </c>
      <c r="G43" s="96">
        <f t="shared" si="1"/>
        <v>0</v>
      </c>
    </row>
    <row r="44" spans="1:7" ht="12.75">
      <c r="A44" s="43">
        <v>101020302</v>
      </c>
      <c r="B44" s="47" t="s">
        <v>28</v>
      </c>
      <c r="C44" s="58">
        <v>2500000</v>
      </c>
      <c r="D44" s="77">
        <f t="shared" si="4"/>
        <v>2650000</v>
      </c>
      <c r="E44" s="78">
        <f t="shared" si="3"/>
        <v>2809000</v>
      </c>
      <c r="F44" s="79">
        <f t="shared" si="3"/>
        <v>2977540</v>
      </c>
      <c r="G44" s="96">
        <f t="shared" si="1"/>
        <v>10936540</v>
      </c>
    </row>
    <row r="45" spans="1:7" ht="12.75">
      <c r="A45" s="43">
        <v>101020303</v>
      </c>
      <c r="B45" s="49" t="s">
        <v>29</v>
      </c>
      <c r="C45" s="58">
        <v>2000000</v>
      </c>
      <c r="D45" s="77">
        <f t="shared" si="4"/>
        <v>2120000</v>
      </c>
      <c r="E45" s="78">
        <f t="shared" si="3"/>
        <v>2247200</v>
      </c>
      <c r="F45" s="79">
        <f t="shared" si="3"/>
        <v>2382032</v>
      </c>
      <c r="G45" s="96">
        <f t="shared" si="1"/>
        <v>8749232</v>
      </c>
    </row>
    <row r="46" spans="1:7" s="9" customFormat="1" ht="12.75">
      <c r="A46" s="88">
        <v>1010204</v>
      </c>
      <c r="B46" s="89" t="s">
        <v>30</v>
      </c>
      <c r="C46" s="57">
        <f>C47+C48+C49+C50+C51</f>
        <v>53500000</v>
      </c>
      <c r="D46" s="73">
        <f t="shared" si="4"/>
        <v>56710000</v>
      </c>
      <c r="E46" s="74">
        <f t="shared" si="3"/>
        <v>60112600</v>
      </c>
      <c r="F46" s="75">
        <f t="shared" si="3"/>
        <v>63719356</v>
      </c>
      <c r="G46" s="96">
        <f t="shared" si="1"/>
        <v>234041956</v>
      </c>
    </row>
    <row r="47" spans="1:7" ht="12.75">
      <c r="A47" s="43">
        <v>101020401</v>
      </c>
      <c r="B47" s="49" t="s">
        <v>31</v>
      </c>
      <c r="C47" s="58">
        <v>200000</v>
      </c>
      <c r="D47" s="77">
        <f t="shared" si="4"/>
        <v>212000</v>
      </c>
      <c r="E47" s="78">
        <f t="shared" si="3"/>
        <v>224720</v>
      </c>
      <c r="F47" s="79">
        <f t="shared" si="3"/>
        <v>238203.2</v>
      </c>
      <c r="G47" s="96">
        <f t="shared" si="1"/>
        <v>874923.2</v>
      </c>
    </row>
    <row r="48" spans="1:7" ht="12.75">
      <c r="A48" s="43">
        <v>101020402</v>
      </c>
      <c r="B48" s="49" t="s">
        <v>32</v>
      </c>
      <c r="C48" s="58">
        <v>1300000</v>
      </c>
      <c r="D48" s="77">
        <f t="shared" si="4"/>
        <v>1378000</v>
      </c>
      <c r="E48" s="78">
        <f t="shared" si="3"/>
        <v>1460680</v>
      </c>
      <c r="F48" s="79">
        <f t="shared" si="3"/>
        <v>1548320.8</v>
      </c>
      <c r="G48" s="96">
        <f t="shared" si="1"/>
        <v>5687000.8</v>
      </c>
    </row>
    <row r="49" spans="1:7" ht="12.75">
      <c r="A49" s="43">
        <v>101020403</v>
      </c>
      <c r="B49" s="49" t="s">
        <v>33</v>
      </c>
      <c r="C49" s="58">
        <v>50000000</v>
      </c>
      <c r="D49" s="77">
        <f t="shared" si="4"/>
        <v>53000000</v>
      </c>
      <c r="E49" s="78">
        <f t="shared" si="3"/>
        <v>56180000</v>
      </c>
      <c r="F49" s="79">
        <f t="shared" si="3"/>
        <v>59550800</v>
      </c>
      <c r="G49" s="96">
        <f t="shared" si="1"/>
        <v>218730800</v>
      </c>
    </row>
    <row r="50" spans="1:7" ht="12.75">
      <c r="A50" s="43">
        <v>101020404</v>
      </c>
      <c r="B50" s="49" t="s">
        <v>76</v>
      </c>
      <c r="C50" s="58">
        <v>0</v>
      </c>
      <c r="D50" s="77">
        <f t="shared" si="4"/>
        <v>0</v>
      </c>
      <c r="E50" s="78">
        <f t="shared" si="3"/>
        <v>0</v>
      </c>
      <c r="F50" s="79">
        <f t="shared" si="3"/>
        <v>0</v>
      </c>
      <c r="G50" s="96">
        <f t="shared" si="1"/>
        <v>0</v>
      </c>
    </row>
    <row r="51" spans="1:7" ht="12.75">
      <c r="A51" s="43">
        <v>101020405</v>
      </c>
      <c r="B51" s="49" t="s">
        <v>34</v>
      </c>
      <c r="C51" s="58">
        <v>2000000</v>
      </c>
      <c r="D51" s="77">
        <f t="shared" si="4"/>
        <v>2120000</v>
      </c>
      <c r="E51" s="78">
        <f t="shared" si="3"/>
        <v>2247200</v>
      </c>
      <c r="F51" s="79">
        <f t="shared" si="3"/>
        <v>2382032</v>
      </c>
      <c r="G51" s="96">
        <f t="shared" si="1"/>
        <v>8749232</v>
      </c>
    </row>
    <row r="52" spans="1:7" s="9" customFormat="1" ht="12.75">
      <c r="A52" s="88">
        <v>1010205</v>
      </c>
      <c r="B52" s="89" t="s">
        <v>35</v>
      </c>
      <c r="C52" s="57">
        <f>C53+C54+C55+C56+C57+C58</f>
        <v>22500000</v>
      </c>
      <c r="D52" s="73">
        <f t="shared" si="4"/>
        <v>23850000</v>
      </c>
      <c r="E52" s="74">
        <f t="shared" si="3"/>
        <v>25281000</v>
      </c>
      <c r="F52" s="75">
        <f t="shared" si="3"/>
        <v>26797860</v>
      </c>
      <c r="G52" s="96">
        <f t="shared" si="1"/>
        <v>98428860</v>
      </c>
    </row>
    <row r="53" spans="1:7" ht="12.75">
      <c r="A53" s="43">
        <v>101020501</v>
      </c>
      <c r="B53" s="49" t="s">
        <v>36</v>
      </c>
      <c r="C53" s="58">
        <v>1000000</v>
      </c>
      <c r="D53" s="77">
        <f t="shared" si="4"/>
        <v>1060000</v>
      </c>
      <c r="E53" s="78">
        <f t="shared" si="3"/>
        <v>1123600</v>
      </c>
      <c r="F53" s="79">
        <f t="shared" si="3"/>
        <v>1191016</v>
      </c>
      <c r="G53" s="96">
        <f t="shared" si="1"/>
        <v>4374616</v>
      </c>
    </row>
    <row r="54" spans="1:7" ht="12.75">
      <c r="A54" s="43">
        <v>101020502</v>
      </c>
      <c r="B54" s="49" t="s">
        <v>37</v>
      </c>
      <c r="C54" s="58">
        <v>1500000</v>
      </c>
      <c r="D54" s="77">
        <f t="shared" si="4"/>
        <v>1590000</v>
      </c>
      <c r="E54" s="78">
        <f t="shared" si="3"/>
        <v>1685400</v>
      </c>
      <c r="F54" s="79">
        <f t="shared" si="3"/>
        <v>1786524</v>
      </c>
      <c r="G54" s="96">
        <f t="shared" si="1"/>
        <v>6561924</v>
      </c>
    </row>
    <row r="55" spans="1:7" ht="12.75">
      <c r="A55" s="43">
        <v>101020503</v>
      </c>
      <c r="B55" s="49" t="s">
        <v>38</v>
      </c>
      <c r="C55" s="58"/>
      <c r="D55" s="77">
        <f t="shared" si="4"/>
        <v>0</v>
      </c>
      <c r="E55" s="78">
        <f t="shared" si="3"/>
        <v>0</v>
      </c>
      <c r="F55" s="79">
        <f t="shared" si="3"/>
        <v>0</v>
      </c>
      <c r="G55" s="96">
        <f t="shared" si="1"/>
        <v>0</v>
      </c>
    </row>
    <row r="56" spans="1:7" ht="12.75">
      <c r="A56" s="43">
        <v>101020504</v>
      </c>
      <c r="B56" s="49" t="s">
        <v>39</v>
      </c>
      <c r="C56" s="58">
        <v>14000000</v>
      </c>
      <c r="D56" s="77">
        <f t="shared" si="4"/>
        <v>14840000</v>
      </c>
      <c r="E56" s="78">
        <f t="shared" si="3"/>
        <v>15730400</v>
      </c>
      <c r="F56" s="79">
        <f t="shared" si="3"/>
        <v>16674224</v>
      </c>
      <c r="G56" s="96">
        <f t="shared" si="1"/>
        <v>61244624</v>
      </c>
    </row>
    <row r="57" spans="1:7" ht="12.75">
      <c r="A57" s="43">
        <v>101020505</v>
      </c>
      <c r="B57" s="49" t="s">
        <v>40</v>
      </c>
      <c r="C57" s="58">
        <v>1000000</v>
      </c>
      <c r="D57" s="77">
        <f t="shared" si="4"/>
        <v>1060000</v>
      </c>
      <c r="E57" s="78">
        <f t="shared" si="3"/>
        <v>1123600</v>
      </c>
      <c r="F57" s="79">
        <f t="shared" si="3"/>
        <v>1191016</v>
      </c>
      <c r="G57" s="96">
        <f t="shared" si="1"/>
        <v>4374616</v>
      </c>
    </row>
    <row r="58" spans="1:7" ht="12.75">
      <c r="A58" s="43">
        <v>101020506</v>
      </c>
      <c r="B58" s="47" t="s">
        <v>41</v>
      </c>
      <c r="C58" s="58">
        <v>5000000</v>
      </c>
      <c r="D58" s="77">
        <f t="shared" si="4"/>
        <v>5300000</v>
      </c>
      <c r="E58" s="78">
        <f t="shared" si="3"/>
        <v>5618000</v>
      </c>
      <c r="F58" s="79">
        <f t="shared" si="3"/>
        <v>5955080</v>
      </c>
      <c r="G58" s="96">
        <f t="shared" si="1"/>
        <v>21873080</v>
      </c>
    </row>
    <row r="59" spans="1:7" s="9" customFormat="1" ht="12.75">
      <c r="A59" s="88">
        <v>1010206</v>
      </c>
      <c r="B59" s="90" t="s">
        <v>74</v>
      </c>
      <c r="C59" s="57">
        <f>C60+C61+C62+C63+C64+C65</f>
        <v>2475414637</v>
      </c>
      <c r="D59" s="73">
        <f t="shared" si="4"/>
        <v>2623939515.22</v>
      </c>
      <c r="E59" s="95">
        <f t="shared" si="3"/>
        <v>2781375886.1331997</v>
      </c>
      <c r="F59" s="75">
        <f t="shared" si="3"/>
        <v>2948258439.301192</v>
      </c>
      <c r="G59" s="96">
        <f t="shared" si="1"/>
        <v>10828988477.65439</v>
      </c>
    </row>
    <row r="60" spans="1:7" ht="12.75">
      <c r="A60" s="43">
        <v>101020601</v>
      </c>
      <c r="B60" s="47" t="s">
        <v>42</v>
      </c>
      <c r="C60" s="58">
        <v>81172882</v>
      </c>
      <c r="D60" s="77">
        <f t="shared" si="4"/>
        <v>86043254.92</v>
      </c>
      <c r="E60" s="78">
        <f t="shared" si="3"/>
        <v>91205850.2152</v>
      </c>
      <c r="F60" s="79">
        <f t="shared" si="3"/>
        <v>96678201.22811201</v>
      </c>
      <c r="G60" s="96">
        <f t="shared" si="1"/>
        <v>355100188.363312</v>
      </c>
    </row>
    <row r="61" spans="1:7" ht="12.75">
      <c r="A61" s="43">
        <v>101020602</v>
      </c>
      <c r="B61" s="47" t="s">
        <v>43</v>
      </c>
      <c r="C61" s="58">
        <v>872743494</v>
      </c>
      <c r="D61" s="77">
        <f t="shared" si="4"/>
        <v>925108103.64</v>
      </c>
      <c r="E61" s="78">
        <f t="shared" si="3"/>
        <v>980614589.8584</v>
      </c>
      <c r="F61" s="79">
        <f t="shared" si="3"/>
        <v>1039451465.249904</v>
      </c>
      <c r="G61" s="96">
        <f t="shared" si="1"/>
        <v>3817917652.748304</v>
      </c>
    </row>
    <row r="62" spans="1:7" ht="12.75">
      <c r="A62" s="43">
        <v>101020603</v>
      </c>
      <c r="B62" s="47" t="s">
        <v>44</v>
      </c>
      <c r="C62" s="58"/>
      <c r="D62" s="77"/>
      <c r="E62" s="78"/>
      <c r="F62" s="79"/>
      <c r="G62" s="96"/>
    </row>
    <row r="63" spans="1:7" ht="12.75">
      <c r="A63" s="43"/>
      <c r="B63" s="47" t="s">
        <v>45</v>
      </c>
      <c r="C63" s="58">
        <v>1095478748</v>
      </c>
      <c r="D63" s="77">
        <f t="shared" si="4"/>
        <v>1161207472.88</v>
      </c>
      <c r="E63" s="176">
        <f t="shared" si="3"/>
        <v>1230879921.2528002</v>
      </c>
      <c r="F63" s="79">
        <f t="shared" si="3"/>
        <v>1304732716.5279682</v>
      </c>
      <c r="G63" s="96">
        <f t="shared" si="1"/>
        <v>4792298858.6607685</v>
      </c>
    </row>
    <row r="64" spans="1:7" ht="12.75">
      <c r="A64" s="43">
        <v>101020604</v>
      </c>
      <c r="B64" s="47" t="s">
        <v>44</v>
      </c>
      <c r="C64" s="58"/>
      <c r="D64" s="77"/>
      <c r="E64" s="78"/>
      <c r="F64" s="79"/>
      <c r="G64" s="96"/>
    </row>
    <row r="65" spans="1:7" ht="12.75">
      <c r="A65" s="43"/>
      <c r="B65" s="47" t="s">
        <v>300</v>
      </c>
      <c r="C65" s="58">
        <v>426019513</v>
      </c>
      <c r="D65" s="77">
        <f t="shared" si="4"/>
        <v>451580683.78</v>
      </c>
      <c r="E65" s="78">
        <f t="shared" si="3"/>
        <v>478675524.80679995</v>
      </c>
      <c r="F65" s="79">
        <f t="shared" si="3"/>
        <v>507396056.2952079</v>
      </c>
      <c r="G65" s="96">
        <f t="shared" si="1"/>
        <v>1863671777.8820078</v>
      </c>
    </row>
    <row r="66" spans="1:7" ht="12.75">
      <c r="A66" s="43">
        <v>101020605</v>
      </c>
      <c r="B66" s="47" t="s">
        <v>313</v>
      </c>
      <c r="C66" s="58"/>
      <c r="D66" s="77">
        <f t="shared" si="4"/>
        <v>0</v>
      </c>
      <c r="E66" s="78">
        <f t="shared" si="3"/>
        <v>0</v>
      </c>
      <c r="F66" s="79">
        <f t="shared" si="3"/>
        <v>0</v>
      </c>
      <c r="G66" s="96">
        <f t="shared" si="1"/>
        <v>0</v>
      </c>
    </row>
    <row r="67" spans="1:7" s="9" customFormat="1" ht="12.75">
      <c r="A67" s="88">
        <v>1010207</v>
      </c>
      <c r="B67" s="90" t="s">
        <v>46</v>
      </c>
      <c r="C67" s="57">
        <f>C68+C69+C70</f>
        <v>2000000</v>
      </c>
      <c r="D67" s="73">
        <f t="shared" si="4"/>
        <v>2120000</v>
      </c>
      <c r="E67" s="74">
        <f t="shared" si="3"/>
        <v>2247200</v>
      </c>
      <c r="F67" s="75">
        <f t="shared" si="3"/>
        <v>2382032</v>
      </c>
      <c r="G67" s="96">
        <f t="shared" si="1"/>
        <v>8749232</v>
      </c>
    </row>
    <row r="68" spans="1:7" ht="12.75">
      <c r="A68" s="43">
        <v>101020701</v>
      </c>
      <c r="B68" s="47" t="s">
        <v>47</v>
      </c>
      <c r="C68" s="58">
        <v>2000000</v>
      </c>
      <c r="D68" s="77">
        <f t="shared" si="4"/>
        <v>2120000</v>
      </c>
      <c r="E68" s="78">
        <f t="shared" si="3"/>
        <v>2247200</v>
      </c>
      <c r="F68" s="79">
        <f t="shared" si="3"/>
        <v>2382032</v>
      </c>
      <c r="G68" s="96">
        <f t="shared" si="1"/>
        <v>8749232</v>
      </c>
    </row>
    <row r="69" spans="1:7" ht="12.75">
      <c r="A69" s="43">
        <v>101020702</v>
      </c>
      <c r="B69" s="50" t="s">
        <v>61</v>
      </c>
      <c r="C69" s="58">
        <v>0</v>
      </c>
      <c r="D69" s="77">
        <f t="shared" si="4"/>
        <v>0</v>
      </c>
      <c r="E69" s="78">
        <f t="shared" si="3"/>
        <v>0</v>
      </c>
      <c r="F69" s="79">
        <f t="shared" si="3"/>
        <v>0</v>
      </c>
      <c r="G69" s="96">
        <f t="shared" si="1"/>
        <v>0</v>
      </c>
    </row>
    <row r="70" spans="1:7" ht="12.75">
      <c r="A70" s="43">
        <v>101020703</v>
      </c>
      <c r="B70" s="50" t="s">
        <v>62</v>
      </c>
      <c r="C70" s="58">
        <v>0</v>
      </c>
      <c r="D70" s="77">
        <f t="shared" si="4"/>
        <v>0</v>
      </c>
      <c r="E70" s="78">
        <f t="shared" si="3"/>
        <v>0</v>
      </c>
      <c r="F70" s="79">
        <f t="shared" si="3"/>
        <v>0</v>
      </c>
      <c r="G70" s="96">
        <f aca="true" t="shared" si="5" ref="G70:G106">C70+D70+E70+F70</f>
        <v>0</v>
      </c>
    </row>
    <row r="71" spans="1:7" ht="12.75">
      <c r="A71" s="43"/>
      <c r="B71" s="44"/>
      <c r="C71" s="80"/>
      <c r="D71" s="77">
        <f t="shared" si="4"/>
        <v>0</v>
      </c>
      <c r="E71" s="78">
        <f t="shared" si="3"/>
        <v>0</v>
      </c>
      <c r="F71" s="79">
        <f t="shared" si="3"/>
        <v>0</v>
      </c>
      <c r="G71" s="96">
        <f t="shared" si="5"/>
        <v>0</v>
      </c>
    </row>
    <row r="72" spans="1:7" s="13" customFormat="1" ht="15">
      <c r="A72" s="81">
        <v>102</v>
      </c>
      <c r="B72" s="82" t="s">
        <v>48</v>
      </c>
      <c r="C72" s="83">
        <f>C73+C76+C79+C86+C89+C92</f>
        <v>8006000</v>
      </c>
      <c r="D72" s="69">
        <f t="shared" si="4"/>
        <v>8486360</v>
      </c>
      <c r="E72" s="70">
        <f t="shared" si="3"/>
        <v>8995541.6</v>
      </c>
      <c r="F72" s="71">
        <f t="shared" si="3"/>
        <v>9535274.095999999</v>
      </c>
      <c r="G72" s="96">
        <f t="shared" si="5"/>
        <v>35023175.696</v>
      </c>
    </row>
    <row r="73" spans="1:7" s="9" customFormat="1" ht="12.75">
      <c r="A73" s="87">
        <v>10201</v>
      </c>
      <c r="B73" s="91" t="s">
        <v>87</v>
      </c>
      <c r="C73" s="57">
        <f>C74+C75</f>
        <v>8001000</v>
      </c>
      <c r="D73" s="73">
        <f t="shared" si="4"/>
        <v>8481060</v>
      </c>
      <c r="E73" s="74">
        <f t="shared" si="3"/>
        <v>8989923.6</v>
      </c>
      <c r="F73" s="75">
        <f t="shared" si="3"/>
        <v>9529319.015999999</v>
      </c>
      <c r="G73" s="96">
        <f t="shared" si="5"/>
        <v>35001302.616</v>
      </c>
    </row>
    <row r="74" spans="1:7" ht="12.75">
      <c r="A74" s="43">
        <v>1020101</v>
      </c>
      <c r="B74" s="47" t="s">
        <v>88</v>
      </c>
      <c r="C74" s="58">
        <v>8000000</v>
      </c>
      <c r="D74" s="77">
        <f>C74*6%+C74</f>
        <v>8480000</v>
      </c>
      <c r="E74" s="78">
        <f>D74*6%+D74</f>
        <v>8988800</v>
      </c>
      <c r="F74" s="79">
        <f>E74*6%+E74</f>
        <v>9528128</v>
      </c>
      <c r="G74" s="96">
        <f t="shared" si="5"/>
        <v>34996928</v>
      </c>
    </row>
    <row r="75" spans="1:7" ht="12.75">
      <c r="A75" s="43">
        <v>1020102</v>
      </c>
      <c r="B75" s="44" t="s">
        <v>89</v>
      </c>
      <c r="C75" s="58">
        <v>1000</v>
      </c>
      <c r="D75" s="77">
        <f aca="true" t="shared" si="6" ref="D75:F106">C75*6%+C75</f>
        <v>1060</v>
      </c>
      <c r="E75" s="78">
        <f t="shared" si="6"/>
        <v>1123.6</v>
      </c>
      <c r="F75" s="79">
        <f t="shared" si="6"/>
        <v>1191.0159999999998</v>
      </c>
      <c r="G75" s="96">
        <f t="shared" si="5"/>
        <v>4374.616</v>
      </c>
    </row>
    <row r="76" spans="1:7" s="9" customFormat="1" ht="12.75">
      <c r="A76" s="87">
        <v>10202</v>
      </c>
      <c r="B76" s="91" t="s">
        <v>77</v>
      </c>
      <c r="C76" s="57">
        <f>C77+C78</f>
        <v>0</v>
      </c>
      <c r="D76" s="73">
        <f t="shared" si="6"/>
        <v>0</v>
      </c>
      <c r="E76" s="74">
        <f t="shared" si="6"/>
        <v>0</v>
      </c>
      <c r="F76" s="75">
        <f t="shared" si="6"/>
        <v>0</v>
      </c>
      <c r="G76" s="96">
        <f t="shared" si="5"/>
        <v>0</v>
      </c>
    </row>
    <row r="77" spans="1:7" ht="12.75">
      <c r="A77" s="43">
        <v>1020201</v>
      </c>
      <c r="B77" s="47" t="s">
        <v>78</v>
      </c>
      <c r="C77" s="58">
        <v>0</v>
      </c>
      <c r="D77" s="77">
        <f t="shared" si="6"/>
        <v>0</v>
      </c>
      <c r="E77" s="78">
        <f t="shared" si="6"/>
        <v>0</v>
      </c>
      <c r="F77" s="79">
        <f t="shared" si="6"/>
        <v>0</v>
      </c>
      <c r="G77" s="96">
        <f t="shared" si="5"/>
        <v>0</v>
      </c>
    </row>
    <row r="78" spans="1:7" ht="12.75">
      <c r="A78" s="43">
        <v>1020202</v>
      </c>
      <c r="B78" s="47" t="s">
        <v>79</v>
      </c>
      <c r="C78" s="58">
        <v>0</v>
      </c>
      <c r="D78" s="77">
        <f t="shared" si="6"/>
        <v>0</v>
      </c>
      <c r="E78" s="78">
        <f t="shared" si="6"/>
        <v>0</v>
      </c>
      <c r="F78" s="79">
        <f t="shared" si="6"/>
        <v>0</v>
      </c>
      <c r="G78" s="96">
        <f t="shared" si="5"/>
        <v>0</v>
      </c>
    </row>
    <row r="79" spans="1:7" s="9" customFormat="1" ht="12.75">
      <c r="A79" s="87">
        <v>10203</v>
      </c>
      <c r="B79" s="91" t="s">
        <v>49</v>
      </c>
      <c r="C79" s="57">
        <f>C80+C81+C82+C83+C84+C85</f>
        <v>5000</v>
      </c>
      <c r="D79" s="73">
        <f t="shared" si="6"/>
        <v>5300</v>
      </c>
      <c r="E79" s="74">
        <f t="shared" si="6"/>
        <v>5618</v>
      </c>
      <c r="F79" s="75">
        <f t="shared" si="6"/>
        <v>5955.08</v>
      </c>
      <c r="G79" s="96">
        <f t="shared" si="5"/>
        <v>21873.08</v>
      </c>
    </row>
    <row r="80" spans="1:7" ht="12.75">
      <c r="A80" s="43">
        <v>1020301</v>
      </c>
      <c r="B80" s="47" t="s">
        <v>50</v>
      </c>
      <c r="C80" s="58">
        <v>1000</v>
      </c>
      <c r="D80" s="77">
        <f t="shared" si="6"/>
        <v>1060</v>
      </c>
      <c r="E80" s="78">
        <f t="shared" si="6"/>
        <v>1123.6</v>
      </c>
      <c r="F80" s="79">
        <f t="shared" si="6"/>
        <v>1191.0159999999998</v>
      </c>
      <c r="G80" s="96">
        <f t="shared" si="5"/>
        <v>4374.616</v>
      </c>
    </row>
    <row r="81" spans="1:7" ht="12.75">
      <c r="A81" s="43">
        <v>1020302</v>
      </c>
      <c r="B81" s="47" t="s">
        <v>51</v>
      </c>
      <c r="C81" s="57">
        <v>0</v>
      </c>
      <c r="D81" s="77">
        <f t="shared" si="6"/>
        <v>0</v>
      </c>
      <c r="E81" s="78">
        <f t="shared" si="6"/>
        <v>0</v>
      </c>
      <c r="F81" s="79">
        <f t="shared" si="6"/>
        <v>0</v>
      </c>
      <c r="G81" s="96">
        <f t="shared" si="5"/>
        <v>0</v>
      </c>
    </row>
    <row r="82" spans="1:7" ht="12.75">
      <c r="A82" s="43">
        <v>1020303</v>
      </c>
      <c r="B82" s="47" t="s">
        <v>52</v>
      </c>
      <c r="C82" s="57">
        <v>0</v>
      </c>
      <c r="D82" s="77">
        <f t="shared" si="6"/>
        <v>0</v>
      </c>
      <c r="E82" s="78">
        <f t="shared" si="6"/>
        <v>0</v>
      </c>
      <c r="F82" s="79">
        <f t="shared" si="6"/>
        <v>0</v>
      </c>
      <c r="G82" s="96">
        <f t="shared" si="5"/>
        <v>0</v>
      </c>
    </row>
    <row r="83" spans="1:7" ht="12.75">
      <c r="A83" s="43">
        <v>1020304</v>
      </c>
      <c r="B83" s="47" t="s">
        <v>53</v>
      </c>
      <c r="C83" s="58">
        <v>1000</v>
      </c>
      <c r="D83" s="77">
        <f t="shared" si="6"/>
        <v>1060</v>
      </c>
      <c r="E83" s="78">
        <f t="shared" si="6"/>
        <v>1123.6</v>
      </c>
      <c r="F83" s="79">
        <f t="shared" si="6"/>
        <v>1191.0159999999998</v>
      </c>
      <c r="G83" s="96">
        <f t="shared" si="5"/>
        <v>4374.616</v>
      </c>
    </row>
    <row r="84" spans="1:7" ht="12.75">
      <c r="A84" s="43">
        <v>1020305</v>
      </c>
      <c r="B84" s="47" t="s">
        <v>54</v>
      </c>
      <c r="C84" s="58">
        <v>2000</v>
      </c>
      <c r="D84" s="77">
        <f t="shared" si="6"/>
        <v>2120</v>
      </c>
      <c r="E84" s="78">
        <f t="shared" si="6"/>
        <v>2247.2</v>
      </c>
      <c r="F84" s="79">
        <f t="shared" si="6"/>
        <v>2382.0319999999997</v>
      </c>
      <c r="G84" s="96">
        <f t="shared" si="5"/>
        <v>8749.232</v>
      </c>
    </row>
    <row r="85" spans="1:7" ht="12.75">
      <c r="A85" s="43">
        <v>1020306</v>
      </c>
      <c r="B85" s="47" t="s">
        <v>63</v>
      </c>
      <c r="C85" s="58">
        <v>1000</v>
      </c>
      <c r="D85" s="77">
        <f t="shared" si="6"/>
        <v>1060</v>
      </c>
      <c r="E85" s="78">
        <f t="shared" si="6"/>
        <v>1123.6</v>
      </c>
      <c r="F85" s="79">
        <f t="shared" si="6"/>
        <v>1191.0159999999998</v>
      </c>
      <c r="G85" s="96">
        <f t="shared" si="5"/>
        <v>4374.616</v>
      </c>
    </row>
    <row r="86" spans="1:7" s="9" customFormat="1" ht="12.75">
      <c r="A86" s="87">
        <v>10204</v>
      </c>
      <c r="B86" s="91" t="s">
        <v>55</v>
      </c>
      <c r="C86" s="57"/>
      <c r="D86" s="73">
        <f t="shared" si="6"/>
        <v>0</v>
      </c>
      <c r="E86" s="74">
        <f t="shared" si="6"/>
        <v>0</v>
      </c>
      <c r="F86" s="75">
        <f t="shared" si="6"/>
        <v>0</v>
      </c>
      <c r="G86" s="96">
        <f t="shared" si="5"/>
        <v>0</v>
      </c>
    </row>
    <row r="87" spans="1:7" ht="12.75">
      <c r="A87" s="43">
        <v>1020401</v>
      </c>
      <c r="B87" s="47" t="s">
        <v>90</v>
      </c>
      <c r="C87" s="80">
        <v>0</v>
      </c>
      <c r="D87" s="77">
        <f t="shared" si="6"/>
        <v>0</v>
      </c>
      <c r="E87" s="78">
        <f t="shared" si="6"/>
        <v>0</v>
      </c>
      <c r="F87" s="79">
        <f t="shared" si="6"/>
        <v>0</v>
      </c>
      <c r="G87" s="96">
        <f t="shared" si="5"/>
        <v>0</v>
      </c>
    </row>
    <row r="88" spans="1:7" ht="12.75">
      <c r="A88" s="43">
        <v>1020402</v>
      </c>
      <c r="B88" s="47" t="s">
        <v>91</v>
      </c>
      <c r="C88" s="80">
        <v>0</v>
      </c>
      <c r="D88" s="77">
        <f t="shared" si="6"/>
        <v>0</v>
      </c>
      <c r="E88" s="78">
        <f t="shared" si="6"/>
        <v>0</v>
      </c>
      <c r="F88" s="79">
        <f t="shared" si="6"/>
        <v>0</v>
      </c>
      <c r="G88" s="96">
        <f t="shared" si="5"/>
        <v>0</v>
      </c>
    </row>
    <row r="89" spans="1:7" s="9" customFormat="1" ht="12.75">
      <c r="A89" s="87">
        <v>10205</v>
      </c>
      <c r="B89" s="91" t="s">
        <v>92</v>
      </c>
      <c r="C89" s="59">
        <v>0</v>
      </c>
      <c r="D89" s="73">
        <f t="shared" si="6"/>
        <v>0</v>
      </c>
      <c r="E89" s="74">
        <f t="shared" si="6"/>
        <v>0</v>
      </c>
      <c r="F89" s="75">
        <f t="shared" si="6"/>
        <v>0</v>
      </c>
      <c r="G89" s="96">
        <f t="shared" si="5"/>
        <v>0</v>
      </c>
    </row>
    <row r="90" spans="1:7" ht="12.75">
      <c r="A90" s="43">
        <v>1020501</v>
      </c>
      <c r="B90" s="47" t="s">
        <v>93</v>
      </c>
      <c r="C90" s="80">
        <v>0</v>
      </c>
      <c r="D90" s="77">
        <f t="shared" si="6"/>
        <v>0</v>
      </c>
      <c r="E90" s="78">
        <f t="shared" si="6"/>
        <v>0</v>
      </c>
      <c r="F90" s="79">
        <f t="shared" si="6"/>
        <v>0</v>
      </c>
      <c r="G90" s="96">
        <f t="shared" si="5"/>
        <v>0</v>
      </c>
    </row>
    <row r="91" spans="1:7" ht="12.75">
      <c r="A91" s="43">
        <v>1020502</v>
      </c>
      <c r="B91" s="47" t="s">
        <v>94</v>
      </c>
      <c r="C91" s="80">
        <v>0</v>
      </c>
      <c r="D91" s="77">
        <f t="shared" si="6"/>
        <v>0</v>
      </c>
      <c r="E91" s="78">
        <f t="shared" si="6"/>
        <v>0</v>
      </c>
      <c r="F91" s="79">
        <f t="shared" si="6"/>
        <v>0</v>
      </c>
      <c r="G91" s="96">
        <f t="shared" si="5"/>
        <v>0</v>
      </c>
    </row>
    <row r="92" spans="1:7" s="9" customFormat="1" ht="12.75">
      <c r="A92" s="87">
        <v>10206</v>
      </c>
      <c r="B92" s="91" t="s">
        <v>95</v>
      </c>
      <c r="C92" s="59">
        <v>0</v>
      </c>
      <c r="D92" s="73">
        <f t="shared" si="6"/>
        <v>0</v>
      </c>
      <c r="E92" s="74">
        <f t="shared" si="6"/>
        <v>0</v>
      </c>
      <c r="F92" s="75">
        <f t="shared" si="6"/>
        <v>0</v>
      </c>
      <c r="G92" s="96">
        <f t="shared" si="5"/>
        <v>0</v>
      </c>
    </row>
    <row r="93" spans="1:7" ht="12.75">
      <c r="A93" s="43">
        <v>1020601</v>
      </c>
      <c r="B93" s="47" t="s">
        <v>96</v>
      </c>
      <c r="C93" s="80">
        <v>0</v>
      </c>
      <c r="D93" s="77">
        <f t="shared" si="6"/>
        <v>0</v>
      </c>
      <c r="E93" s="78">
        <f t="shared" si="6"/>
        <v>0</v>
      </c>
      <c r="F93" s="79">
        <f t="shared" si="6"/>
        <v>0</v>
      </c>
      <c r="G93" s="96">
        <f t="shared" si="5"/>
        <v>0</v>
      </c>
    </row>
    <row r="94" spans="1:7" ht="12.75">
      <c r="A94" s="43">
        <v>1020602</v>
      </c>
      <c r="B94" s="47" t="s">
        <v>97</v>
      </c>
      <c r="C94" s="80">
        <v>0</v>
      </c>
      <c r="D94" s="77">
        <f t="shared" si="6"/>
        <v>0</v>
      </c>
      <c r="E94" s="78">
        <f t="shared" si="6"/>
        <v>0</v>
      </c>
      <c r="F94" s="79">
        <f t="shared" si="6"/>
        <v>0</v>
      </c>
      <c r="G94" s="96">
        <f t="shared" si="5"/>
        <v>0</v>
      </c>
    </row>
    <row r="95" spans="1:7" ht="12.75">
      <c r="A95" s="43">
        <v>1020603</v>
      </c>
      <c r="B95" s="47" t="s">
        <v>98</v>
      </c>
      <c r="C95" s="80">
        <v>0</v>
      </c>
      <c r="D95" s="77">
        <f t="shared" si="6"/>
        <v>0</v>
      </c>
      <c r="E95" s="78">
        <f t="shared" si="6"/>
        <v>0</v>
      </c>
      <c r="F95" s="79">
        <f t="shared" si="6"/>
        <v>0</v>
      </c>
      <c r="G95" s="96">
        <f t="shared" si="5"/>
        <v>0</v>
      </c>
    </row>
    <row r="96" spans="1:7" ht="12.75">
      <c r="A96" s="43">
        <v>1020604</v>
      </c>
      <c r="B96" s="47" t="s">
        <v>99</v>
      </c>
      <c r="C96" s="80">
        <v>0</v>
      </c>
      <c r="D96" s="77">
        <f t="shared" si="6"/>
        <v>0</v>
      </c>
      <c r="E96" s="78">
        <f t="shared" si="6"/>
        <v>0</v>
      </c>
      <c r="F96" s="79">
        <f t="shared" si="6"/>
        <v>0</v>
      </c>
      <c r="G96" s="96">
        <f t="shared" si="5"/>
        <v>0</v>
      </c>
    </row>
    <row r="97" spans="1:7" s="9" customFormat="1" ht="15">
      <c r="A97" s="81">
        <v>103</v>
      </c>
      <c r="B97" s="82" t="s">
        <v>100</v>
      </c>
      <c r="C97" s="60">
        <f>C98</f>
        <v>90000000</v>
      </c>
      <c r="D97" s="73">
        <f t="shared" si="6"/>
        <v>95400000</v>
      </c>
      <c r="E97" s="74">
        <f t="shared" si="6"/>
        <v>101124000</v>
      </c>
      <c r="F97" s="75">
        <f t="shared" si="6"/>
        <v>107191440</v>
      </c>
      <c r="G97" s="96">
        <f t="shared" si="5"/>
        <v>393715440</v>
      </c>
    </row>
    <row r="98" spans="1:7" s="9" customFormat="1" ht="12.75">
      <c r="A98" s="87">
        <v>10301</v>
      </c>
      <c r="B98" s="91" t="s">
        <v>101</v>
      </c>
      <c r="C98" s="60">
        <f>C99+C106</f>
        <v>90000000</v>
      </c>
      <c r="D98" s="73">
        <f t="shared" si="6"/>
        <v>95400000</v>
      </c>
      <c r="E98" s="74">
        <f t="shared" si="6"/>
        <v>101124000</v>
      </c>
      <c r="F98" s="75">
        <f t="shared" si="6"/>
        <v>107191440</v>
      </c>
      <c r="G98" s="96">
        <f t="shared" si="5"/>
        <v>393715440</v>
      </c>
    </row>
    <row r="99" spans="1:7" s="9" customFormat="1" ht="12.75">
      <c r="A99" s="88">
        <v>1030101</v>
      </c>
      <c r="B99" s="90" t="s">
        <v>102</v>
      </c>
      <c r="C99" s="60">
        <f>C100+C101+C102+C103+C104</f>
        <v>45000000</v>
      </c>
      <c r="D99" s="73">
        <f t="shared" si="6"/>
        <v>47700000</v>
      </c>
      <c r="E99" s="74">
        <f t="shared" si="6"/>
        <v>50562000</v>
      </c>
      <c r="F99" s="75">
        <f t="shared" si="6"/>
        <v>53595720</v>
      </c>
      <c r="G99" s="96">
        <f t="shared" si="5"/>
        <v>196857720</v>
      </c>
    </row>
    <row r="100" spans="1:7" ht="12.75">
      <c r="A100" s="43">
        <v>103010101</v>
      </c>
      <c r="B100" s="44" t="s">
        <v>56</v>
      </c>
      <c r="C100" s="58">
        <v>20000000</v>
      </c>
      <c r="D100" s="77">
        <f t="shared" si="6"/>
        <v>21200000</v>
      </c>
      <c r="E100" s="78">
        <f t="shared" si="6"/>
        <v>22472000</v>
      </c>
      <c r="F100" s="79">
        <f t="shared" si="6"/>
        <v>23820320</v>
      </c>
      <c r="G100" s="96">
        <f t="shared" si="5"/>
        <v>87492320</v>
      </c>
    </row>
    <row r="101" spans="1:7" ht="12.75">
      <c r="A101" s="43">
        <v>103010102</v>
      </c>
      <c r="B101" s="44" t="s">
        <v>57</v>
      </c>
      <c r="C101" s="58">
        <v>18000000</v>
      </c>
      <c r="D101" s="77">
        <f t="shared" si="6"/>
        <v>19080000</v>
      </c>
      <c r="E101" s="78">
        <f t="shared" si="6"/>
        <v>20224800</v>
      </c>
      <c r="F101" s="79">
        <f t="shared" si="6"/>
        <v>21438288</v>
      </c>
      <c r="G101" s="96">
        <f t="shared" si="5"/>
        <v>78743088</v>
      </c>
    </row>
    <row r="102" spans="1:7" ht="12.75">
      <c r="A102" s="43">
        <v>103010103</v>
      </c>
      <c r="B102" s="44" t="s">
        <v>58</v>
      </c>
      <c r="C102" s="68">
        <v>2000000</v>
      </c>
      <c r="D102" s="77">
        <f t="shared" si="6"/>
        <v>2120000</v>
      </c>
      <c r="E102" s="78">
        <f t="shared" si="6"/>
        <v>2247200</v>
      </c>
      <c r="F102" s="79">
        <f t="shared" si="6"/>
        <v>2382032</v>
      </c>
      <c r="G102" s="96">
        <f t="shared" si="5"/>
        <v>8749232</v>
      </c>
    </row>
    <row r="103" spans="1:7" ht="12.75">
      <c r="A103" s="43">
        <v>103010104</v>
      </c>
      <c r="B103" s="44" t="s">
        <v>59</v>
      </c>
      <c r="C103" s="58">
        <v>5000000</v>
      </c>
      <c r="D103" s="77">
        <f t="shared" si="6"/>
        <v>5300000</v>
      </c>
      <c r="E103" s="78">
        <f t="shared" si="6"/>
        <v>5618000</v>
      </c>
      <c r="F103" s="79">
        <f t="shared" si="6"/>
        <v>5955080</v>
      </c>
      <c r="G103" s="96">
        <f t="shared" si="5"/>
        <v>21873080</v>
      </c>
    </row>
    <row r="104" spans="1:7" ht="12.75">
      <c r="A104" s="43">
        <v>103010105</v>
      </c>
      <c r="B104" s="44" t="s">
        <v>104</v>
      </c>
      <c r="C104" s="80">
        <v>0</v>
      </c>
      <c r="D104" s="77">
        <f t="shared" si="6"/>
        <v>0</v>
      </c>
      <c r="E104" s="78">
        <f t="shared" si="6"/>
        <v>0</v>
      </c>
      <c r="F104" s="79">
        <f t="shared" si="6"/>
        <v>0</v>
      </c>
      <c r="G104" s="96">
        <f t="shared" si="5"/>
        <v>0</v>
      </c>
    </row>
    <row r="105" spans="1:7" s="9" customFormat="1" ht="12.75">
      <c r="A105" s="88">
        <v>1030102</v>
      </c>
      <c r="B105" s="46" t="s">
        <v>103</v>
      </c>
      <c r="C105" s="59"/>
      <c r="D105" s="73">
        <f t="shared" si="6"/>
        <v>0</v>
      </c>
      <c r="E105" s="74">
        <f t="shared" si="6"/>
        <v>0</v>
      </c>
      <c r="F105" s="75">
        <f t="shared" si="6"/>
        <v>0</v>
      </c>
      <c r="G105" s="96">
        <f t="shared" si="5"/>
        <v>0</v>
      </c>
    </row>
    <row r="106" spans="1:7" ht="12.75">
      <c r="A106" s="43">
        <v>103010201</v>
      </c>
      <c r="B106" s="44" t="s">
        <v>105</v>
      </c>
      <c r="C106" s="58">
        <v>45000000</v>
      </c>
      <c r="D106" s="77">
        <f t="shared" si="6"/>
        <v>47700000</v>
      </c>
      <c r="E106" s="78">
        <f t="shared" si="6"/>
        <v>50562000</v>
      </c>
      <c r="F106" s="79">
        <f t="shared" si="6"/>
        <v>53595720</v>
      </c>
      <c r="G106" s="96">
        <f t="shared" si="5"/>
        <v>196857720</v>
      </c>
    </row>
    <row r="107" spans="2:5" ht="12.75">
      <c r="B107" s="12"/>
      <c r="C107" s="36"/>
      <c r="D107" s="1"/>
      <c r="E107" s="2"/>
    </row>
    <row r="108" spans="2:5" ht="12.75">
      <c r="B108" s="12"/>
      <c r="C108" s="36"/>
      <c r="D108" s="1"/>
      <c r="E108" s="2"/>
    </row>
    <row r="109" spans="2:5" ht="12.75">
      <c r="B109" s="12"/>
      <c r="C109" s="36"/>
      <c r="D109" s="1"/>
      <c r="E109" s="2"/>
    </row>
    <row r="110" spans="1:5" ht="12.75">
      <c r="A110" s="30"/>
      <c r="E110" s="15"/>
    </row>
    <row r="111" spans="1:5" ht="12.75">
      <c r="A111" s="27"/>
      <c r="E111" s="22"/>
    </row>
    <row r="112" spans="1:5" ht="12.75">
      <c r="A112" s="27"/>
      <c r="E112" s="22"/>
    </row>
    <row r="113" spans="1:5" ht="12.75">
      <c r="A113" s="27"/>
      <c r="E113" s="22"/>
    </row>
    <row r="114" spans="1:5" ht="12.75">
      <c r="A114" s="27"/>
      <c r="E114" s="22"/>
    </row>
    <row r="115" spans="1:5" ht="12.75">
      <c r="A115" s="27"/>
      <c r="E115" s="22"/>
    </row>
    <row r="116" spans="1:5" ht="12.75">
      <c r="A116" s="27"/>
      <c r="E116" s="22"/>
    </row>
    <row r="117" spans="1:5" ht="12.75">
      <c r="A117" s="27"/>
      <c r="E117" s="22"/>
    </row>
    <row r="118" spans="1:5" ht="12.75">
      <c r="A118" s="27"/>
      <c r="E118" s="22"/>
    </row>
    <row r="119" spans="1:5" ht="12.75">
      <c r="A119" s="27"/>
      <c r="E119" s="22"/>
    </row>
    <row r="120" spans="1:5" ht="12.75">
      <c r="A120" s="27"/>
      <c r="E120" s="22"/>
    </row>
    <row r="121" spans="1:5" ht="12.75">
      <c r="A121" s="27"/>
      <c r="E121" s="22"/>
    </row>
    <row r="122" spans="1:5" ht="12.75">
      <c r="A122" s="27"/>
      <c r="E122" s="22"/>
    </row>
    <row r="123" spans="1:5" ht="12.75">
      <c r="A123" s="27"/>
      <c r="E123" s="22"/>
    </row>
    <row r="124" spans="1:5" ht="12.75">
      <c r="A124" s="27"/>
      <c r="E124" s="22"/>
    </row>
    <row r="125" spans="1:5" ht="12.75">
      <c r="A125" s="27"/>
      <c r="E125" s="15"/>
    </row>
    <row r="126" spans="1:5" ht="12.75">
      <c r="A126" s="27"/>
      <c r="E126" s="15"/>
    </row>
    <row r="127" spans="1:5" ht="12.75">
      <c r="A127" s="27"/>
      <c r="E127" s="15"/>
    </row>
    <row r="128" spans="1:5" ht="12.75">
      <c r="A128" s="27"/>
      <c r="E128" s="15"/>
    </row>
    <row r="129" spans="1:5" ht="12.75">
      <c r="A129" s="27"/>
      <c r="E129" s="15"/>
    </row>
    <row r="130" spans="1:5" ht="12.75">
      <c r="A130" s="27"/>
      <c r="E130" s="15"/>
    </row>
    <row r="131" spans="1:5" ht="12.75">
      <c r="A131" s="27"/>
      <c r="E131" s="15"/>
    </row>
    <row r="132" spans="1:5" ht="12.75">
      <c r="A132" s="27"/>
      <c r="E132" s="15"/>
    </row>
    <row r="133" spans="1:5" ht="12.75">
      <c r="A133" s="27"/>
      <c r="E133" s="15"/>
    </row>
    <row r="134" spans="1:5" ht="12.75">
      <c r="A134" s="27"/>
      <c r="E134" s="15"/>
    </row>
    <row r="135" spans="1:5" ht="12.75">
      <c r="A135" s="27"/>
      <c r="E135" s="15"/>
    </row>
    <row r="136" spans="1:5" ht="12.75">
      <c r="A136" s="27"/>
      <c r="E136" s="15"/>
    </row>
    <row r="137" spans="1:5" ht="12.75">
      <c r="A137" s="27"/>
      <c r="E137" s="15"/>
    </row>
    <row r="138" spans="1:5" ht="12.75">
      <c r="A138" s="27"/>
      <c r="E138" s="15"/>
    </row>
    <row r="139" spans="1:5" ht="12.75">
      <c r="A139" s="27"/>
      <c r="E139" s="15"/>
    </row>
    <row r="140" spans="1:5" ht="12.75">
      <c r="A140" s="27"/>
      <c r="E140" s="15"/>
    </row>
    <row r="142" spans="1:5" ht="14.25">
      <c r="A142" s="33"/>
      <c r="E142" s="5"/>
    </row>
    <row r="143" spans="1:5" ht="14.25">
      <c r="A143" s="33"/>
      <c r="E143" s="5"/>
    </row>
    <row r="144" spans="1:5" ht="18">
      <c r="A144" s="32"/>
      <c r="E144" s="5"/>
    </row>
    <row r="145" spans="1:5" ht="15">
      <c r="A145" s="29"/>
      <c r="E145" s="2"/>
    </row>
    <row r="146" spans="1:5" ht="14.25">
      <c r="A146" s="25"/>
      <c r="E146" s="15"/>
    </row>
    <row r="147" spans="1:5" ht="14.25">
      <c r="A147" s="25"/>
      <c r="E147" s="15"/>
    </row>
    <row r="148" spans="1:5" ht="14.25">
      <c r="A148" s="25"/>
      <c r="E148" s="15"/>
    </row>
    <row r="149" spans="1:5" ht="14.25">
      <c r="A149" s="25"/>
      <c r="E149" s="15"/>
    </row>
    <row r="150" spans="1:5" ht="14.25">
      <c r="A150" s="25"/>
      <c r="E150" s="15"/>
    </row>
    <row r="151" spans="1:5" ht="14.25">
      <c r="A151" s="25"/>
      <c r="E151" s="15"/>
    </row>
    <row r="152" spans="1:5" ht="14.25">
      <c r="A152" s="25"/>
      <c r="E152" s="15"/>
    </row>
    <row r="153" spans="1:5" ht="14.25">
      <c r="A153" s="25"/>
      <c r="E153" s="15"/>
    </row>
    <row r="154" spans="1:5" ht="12.75">
      <c r="A154" s="27"/>
      <c r="E154" s="15"/>
    </row>
    <row r="155" spans="1:5" ht="15">
      <c r="A155" s="34"/>
      <c r="E155" s="15"/>
    </row>
    <row r="156" spans="1:5" ht="12.75">
      <c r="A156" s="394"/>
      <c r="B156" s="394"/>
      <c r="C156" s="394"/>
      <c r="D156" s="394"/>
      <c r="E156" s="394"/>
    </row>
    <row r="157" spans="1:5" ht="12.75">
      <c r="A157" s="27"/>
      <c r="B157" s="17"/>
      <c r="C157" s="22"/>
      <c r="D157" s="15"/>
      <c r="E157" s="15"/>
    </row>
    <row r="158" spans="1:5" ht="12.75">
      <c r="A158" s="27"/>
      <c r="B158" s="17"/>
      <c r="C158" s="23"/>
      <c r="D158" s="16"/>
      <c r="E158" s="15"/>
    </row>
    <row r="159" spans="1:5" ht="12.75">
      <c r="A159" s="21"/>
      <c r="B159" s="16"/>
      <c r="C159" s="23"/>
      <c r="D159" s="16"/>
      <c r="E159" s="15"/>
    </row>
    <row r="160" spans="1:5" ht="15.75">
      <c r="A160" s="29"/>
      <c r="B160" s="11"/>
      <c r="C160" s="37"/>
      <c r="D160" s="4"/>
      <c r="E160" s="53"/>
    </row>
    <row r="161" spans="1:5" ht="12.75">
      <c r="A161" s="7"/>
      <c r="B161" s="3"/>
      <c r="C161" s="37"/>
      <c r="D161" s="4"/>
      <c r="E161" s="2"/>
    </row>
    <row r="162" spans="1:5" ht="12.75">
      <c r="A162" s="7"/>
      <c r="B162" s="3"/>
      <c r="C162" s="37"/>
      <c r="D162" s="4"/>
      <c r="E162" s="2"/>
    </row>
    <row r="163" spans="1:5" ht="12.75">
      <c r="A163" s="7"/>
      <c r="B163" s="1"/>
      <c r="C163" s="35"/>
      <c r="D163" s="2"/>
      <c r="E163" s="2"/>
    </row>
    <row r="164" spans="1:5" ht="15.75">
      <c r="A164" s="395"/>
      <c r="B164" s="395"/>
      <c r="C164" s="395"/>
      <c r="D164" s="395"/>
      <c r="E164" s="395"/>
    </row>
    <row r="165" spans="1:5" ht="15.75">
      <c r="A165" s="395"/>
      <c r="B165" s="395"/>
      <c r="C165" s="395"/>
      <c r="D165" s="395"/>
      <c r="E165" s="395"/>
    </row>
    <row r="166" spans="1:5" ht="15.75">
      <c r="A166" s="29"/>
      <c r="B166" s="11"/>
      <c r="C166" s="10"/>
      <c r="D166" s="11"/>
      <c r="E166" s="54"/>
    </row>
    <row r="167" spans="1:5" ht="12.75">
      <c r="A167" s="7"/>
      <c r="B167" s="1"/>
      <c r="C167" s="36"/>
      <c r="D167" s="1"/>
      <c r="E167" s="2"/>
    </row>
    <row r="168" spans="1:5" ht="15">
      <c r="A168" s="33"/>
      <c r="B168" s="13"/>
      <c r="C168" s="40"/>
      <c r="D168" s="14"/>
      <c r="E168" s="55"/>
    </row>
    <row r="169" spans="1:5" ht="12.75">
      <c r="A169" s="7"/>
      <c r="B169" s="3"/>
      <c r="C169" s="37"/>
      <c r="D169" s="4"/>
      <c r="E169" s="2"/>
    </row>
    <row r="170" spans="1:5" ht="15">
      <c r="A170" s="33"/>
      <c r="B170" s="13"/>
      <c r="C170" s="37"/>
      <c r="D170" s="4"/>
      <c r="E170" s="2"/>
    </row>
    <row r="171" spans="1:5" ht="15">
      <c r="A171" s="33"/>
      <c r="B171" s="13"/>
      <c r="C171" s="37"/>
      <c r="D171" s="4"/>
      <c r="E171" s="2"/>
    </row>
    <row r="172" spans="1:5" ht="15">
      <c r="A172" s="33"/>
      <c r="B172" s="13"/>
      <c r="C172" s="35"/>
      <c r="D172" s="2"/>
      <c r="E172" s="2"/>
    </row>
    <row r="173" spans="1:5" ht="12.75">
      <c r="A173" s="7"/>
      <c r="B173" s="1"/>
      <c r="C173" s="22"/>
      <c r="D173" s="15"/>
      <c r="E173" s="2"/>
    </row>
    <row r="174" spans="1:5" ht="12.75">
      <c r="A174" s="7"/>
      <c r="B174" s="1"/>
      <c r="C174" s="38"/>
      <c r="D174" s="19"/>
      <c r="E174" s="2"/>
    </row>
    <row r="175" spans="1:5" ht="12.75">
      <c r="A175" s="7"/>
      <c r="B175" s="6"/>
      <c r="C175" s="39"/>
      <c r="D175" s="24"/>
      <c r="E175" s="2"/>
    </row>
    <row r="176" spans="1:5" ht="12.75">
      <c r="A176" s="7"/>
      <c r="B176" s="1"/>
      <c r="C176" s="22"/>
      <c r="D176" s="15"/>
      <c r="E176" s="2"/>
    </row>
    <row r="177" spans="1:5" ht="12.75">
      <c r="A177" s="7"/>
      <c r="B177" s="1"/>
      <c r="C177" s="36"/>
      <c r="D177" s="1"/>
      <c r="E177" s="2"/>
    </row>
    <row r="178" spans="1:5" ht="14.25">
      <c r="A178" s="7"/>
      <c r="B178" s="1"/>
      <c r="C178" s="36"/>
      <c r="D178" s="1"/>
      <c r="E178" s="56"/>
    </row>
  </sheetData>
  <mergeCells count="5">
    <mergeCell ref="A156:E156"/>
    <mergeCell ref="A164:E164"/>
    <mergeCell ref="A165:E165"/>
    <mergeCell ref="A1:G1"/>
    <mergeCell ref="A2:B3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tabSelected="1" workbookViewId="0" topLeftCell="A131">
      <selection activeCell="A154" sqref="A154"/>
    </sheetView>
  </sheetViews>
  <sheetFormatPr defaultColWidth="10.7109375" defaultRowHeight="12.75"/>
  <cols>
    <col min="1" max="1" width="4.8515625" style="31" customWidth="1"/>
    <col min="2" max="2" width="5.140625" style="0" customWidth="1"/>
    <col min="3" max="3" width="4.7109375" style="0" customWidth="1"/>
    <col min="4" max="4" width="42.57421875" style="0" customWidth="1"/>
    <col min="5" max="5" width="12.00390625" style="0" customWidth="1"/>
    <col min="6" max="6" width="12.7109375" style="0" customWidth="1"/>
    <col min="7" max="7" width="11.8515625" style="0" customWidth="1"/>
    <col min="8" max="8" width="10.00390625" style="0" customWidth="1"/>
    <col min="9" max="9" width="6.57421875" style="0" customWidth="1"/>
    <col min="10" max="10" width="14.8515625" style="0" customWidth="1"/>
    <col min="12" max="12" width="21.00390625" style="0" bestFit="1" customWidth="1"/>
  </cols>
  <sheetData>
    <row r="1" spans="1:10" ht="12.75">
      <c r="A1" s="401" t="s">
        <v>501</v>
      </c>
      <c r="B1" s="401"/>
      <c r="C1" s="401"/>
      <c r="D1" s="401"/>
      <c r="E1" s="401"/>
      <c r="F1" s="401"/>
      <c r="G1" s="401"/>
      <c r="H1" s="401"/>
      <c r="I1" s="401"/>
      <c r="J1" s="401"/>
    </row>
    <row r="2" ht="13.5" thickBot="1"/>
    <row r="3" spans="1:10" ht="13.5" thickBot="1">
      <c r="A3" s="405" t="s">
        <v>439</v>
      </c>
      <c r="B3" s="406"/>
      <c r="C3" s="406"/>
      <c r="D3" s="406"/>
      <c r="E3" s="406"/>
      <c r="F3" s="406"/>
      <c r="G3" s="406"/>
      <c r="H3" s="406"/>
      <c r="I3" s="406"/>
      <c r="J3" s="407"/>
    </row>
    <row r="4" spans="1:10" ht="12.75">
      <c r="A4" s="121" t="s">
        <v>119</v>
      </c>
      <c r="B4" s="111" t="s">
        <v>125</v>
      </c>
      <c r="C4" s="111" t="s">
        <v>125</v>
      </c>
      <c r="D4" s="390"/>
      <c r="E4" s="409" t="s">
        <v>139</v>
      </c>
      <c r="F4" s="409"/>
      <c r="G4" s="409"/>
      <c r="H4" s="116" t="s">
        <v>140</v>
      </c>
      <c r="I4" s="116" t="s">
        <v>141</v>
      </c>
      <c r="J4" s="144"/>
    </row>
    <row r="5" spans="1:10" ht="12.75">
      <c r="A5" s="121" t="s">
        <v>120</v>
      </c>
      <c r="B5" s="111" t="s">
        <v>122</v>
      </c>
      <c r="C5" s="111" t="s">
        <v>122</v>
      </c>
      <c r="D5" s="390"/>
      <c r="E5" s="408" t="s">
        <v>440</v>
      </c>
      <c r="F5" s="408"/>
      <c r="G5" s="408"/>
      <c r="H5" s="117" t="s">
        <v>246</v>
      </c>
      <c r="I5" s="141" t="s">
        <v>142</v>
      </c>
      <c r="J5" s="145"/>
    </row>
    <row r="6" spans="1:10" ht="13.5" thickBot="1">
      <c r="A6" s="122" t="s">
        <v>123</v>
      </c>
      <c r="B6" s="123" t="s">
        <v>121</v>
      </c>
      <c r="C6" s="123" t="s">
        <v>121</v>
      </c>
      <c r="D6" s="391"/>
      <c r="E6" s="124" t="s">
        <v>112</v>
      </c>
      <c r="F6" s="124" t="s">
        <v>113</v>
      </c>
      <c r="G6" s="152" t="s">
        <v>109</v>
      </c>
      <c r="H6" s="160" t="s">
        <v>319</v>
      </c>
      <c r="I6" s="160" t="s">
        <v>320</v>
      </c>
      <c r="J6" s="159" t="s">
        <v>109</v>
      </c>
    </row>
    <row r="7" spans="1:10" ht="14.25">
      <c r="A7" s="171"/>
      <c r="B7" s="410">
        <v>1</v>
      </c>
      <c r="C7" s="410"/>
      <c r="D7" s="119" t="s">
        <v>132</v>
      </c>
      <c r="E7" s="120"/>
      <c r="F7" s="120"/>
      <c r="G7" s="142">
        <f>G9+G15+G20</f>
        <v>81172263</v>
      </c>
      <c r="H7" s="114">
        <f>H9+H15+H20</f>
        <v>0</v>
      </c>
      <c r="I7" s="114">
        <f>I9+I15+I20</f>
        <v>0</v>
      </c>
      <c r="J7" s="150">
        <f>I7+H7+G7</f>
        <v>81172263</v>
      </c>
    </row>
    <row r="8" spans="1:10" ht="14.25">
      <c r="A8" s="171"/>
      <c r="B8" s="411"/>
      <c r="C8" s="411"/>
      <c r="D8" s="106" t="s">
        <v>133</v>
      </c>
      <c r="E8" s="105"/>
      <c r="F8" s="105"/>
      <c r="G8" s="105"/>
      <c r="H8" s="45"/>
      <c r="I8" s="45"/>
      <c r="J8" s="148"/>
    </row>
    <row r="9" spans="1:10" ht="12.75">
      <c r="A9" s="171"/>
      <c r="B9" s="100"/>
      <c r="C9" s="100"/>
      <c r="D9" s="106" t="s">
        <v>177</v>
      </c>
      <c r="E9" s="112"/>
      <c r="F9" s="112"/>
      <c r="G9" s="112">
        <f>G10+G11+G12+G13+G14</f>
        <v>19372000</v>
      </c>
      <c r="H9" s="143">
        <f>H10+H11+H12+H13+H14</f>
        <v>0</v>
      </c>
      <c r="I9" s="45">
        <f>I10+I11+I12+I13+I14</f>
        <v>0</v>
      </c>
      <c r="J9" s="149">
        <f>J10+J11+J12+J13+J14</f>
        <v>19372000</v>
      </c>
    </row>
    <row r="10" spans="1:10" ht="12.75">
      <c r="A10" s="171"/>
      <c r="B10" s="100"/>
      <c r="C10" s="100">
        <v>1</v>
      </c>
      <c r="D10" s="51" t="s">
        <v>178</v>
      </c>
      <c r="E10" s="108">
        <v>5000000</v>
      </c>
      <c r="F10" s="108"/>
      <c r="G10" s="108">
        <f>E10+F10</f>
        <v>5000000</v>
      </c>
      <c r="H10" s="45"/>
      <c r="I10" s="45"/>
      <c r="J10" s="148">
        <f aca="true" t="shared" si="0" ref="J10:J30">I10+H10+G10</f>
        <v>5000000</v>
      </c>
    </row>
    <row r="11" spans="1:10" ht="12.75">
      <c r="A11" s="171"/>
      <c r="B11" s="100"/>
      <c r="C11" s="100">
        <v>2</v>
      </c>
      <c r="D11" s="51" t="s">
        <v>114</v>
      </c>
      <c r="E11" s="108"/>
      <c r="F11" s="108">
        <v>9372000</v>
      </c>
      <c r="G11" s="108">
        <f>E11+F11</f>
        <v>9372000</v>
      </c>
      <c r="H11" s="45"/>
      <c r="I11" s="45"/>
      <c r="J11" s="148">
        <f t="shared" si="0"/>
        <v>9372000</v>
      </c>
    </row>
    <row r="12" spans="1:10" ht="12.75">
      <c r="A12" s="171"/>
      <c r="B12" s="100"/>
      <c r="C12" s="100">
        <v>3</v>
      </c>
      <c r="D12" s="51" t="s">
        <v>341</v>
      </c>
      <c r="E12" s="108">
        <v>5000000</v>
      </c>
      <c r="F12" s="108"/>
      <c r="G12" s="108">
        <f>E12+F12</f>
        <v>5000000</v>
      </c>
      <c r="H12" s="45"/>
      <c r="I12" s="45"/>
      <c r="J12" s="148">
        <f t="shared" si="0"/>
        <v>5000000</v>
      </c>
    </row>
    <row r="13" spans="1:10" ht="12.75">
      <c r="A13" s="175" t="s">
        <v>120</v>
      </c>
      <c r="B13" s="100"/>
      <c r="C13" s="100"/>
      <c r="D13" s="51" t="s">
        <v>135</v>
      </c>
      <c r="E13" s="112"/>
      <c r="F13" s="112"/>
      <c r="G13" s="108">
        <f>E13+F13</f>
        <v>0</v>
      </c>
      <c r="H13" s="45"/>
      <c r="I13" s="45"/>
      <c r="J13" s="148">
        <f t="shared" si="0"/>
        <v>0</v>
      </c>
    </row>
    <row r="14" spans="1:10" ht="12.75">
      <c r="A14" s="175" t="s">
        <v>127</v>
      </c>
      <c r="B14" s="100"/>
      <c r="C14" s="100"/>
      <c r="D14" s="51" t="s">
        <v>136</v>
      </c>
      <c r="E14" s="112"/>
      <c r="F14" s="112"/>
      <c r="G14" s="108">
        <f>E14+F14</f>
        <v>0</v>
      </c>
      <c r="H14" s="45"/>
      <c r="I14" s="45"/>
      <c r="J14" s="148">
        <f t="shared" si="0"/>
        <v>0</v>
      </c>
    </row>
    <row r="15" spans="1:10" ht="12.75">
      <c r="A15" s="175" t="s">
        <v>128</v>
      </c>
      <c r="B15" s="100">
        <v>2</v>
      </c>
      <c r="C15" s="100"/>
      <c r="D15" s="106" t="s">
        <v>179</v>
      </c>
      <c r="E15" s="112"/>
      <c r="F15" s="112"/>
      <c r="G15" s="112">
        <f>G16+G17+G18+G19</f>
        <v>42000000</v>
      </c>
      <c r="H15" s="45">
        <f>H16+H17+H18+H19</f>
        <v>0</v>
      </c>
      <c r="I15" s="45">
        <f>I16+I17+I18+I19</f>
        <v>0</v>
      </c>
      <c r="J15" s="151">
        <f t="shared" si="0"/>
        <v>42000000</v>
      </c>
    </row>
    <row r="16" spans="1:10" ht="12.75">
      <c r="A16" s="175" t="s">
        <v>123</v>
      </c>
      <c r="B16" s="100"/>
      <c r="C16" s="100">
        <v>1</v>
      </c>
      <c r="D16" s="51" t="s">
        <v>115</v>
      </c>
      <c r="E16" s="108">
        <v>3000000</v>
      </c>
      <c r="F16" s="108"/>
      <c r="G16" s="108">
        <f>E16+F16</f>
        <v>3000000</v>
      </c>
      <c r="H16" s="45"/>
      <c r="I16" s="45"/>
      <c r="J16" s="148">
        <f t="shared" si="0"/>
        <v>3000000</v>
      </c>
    </row>
    <row r="17" spans="1:10" ht="12.75">
      <c r="A17" s="175" t="s">
        <v>129</v>
      </c>
      <c r="B17" s="100"/>
      <c r="C17" s="100">
        <v>2</v>
      </c>
      <c r="D17" s="51" t="s">
        <v>137</v>
      </c>
      <c r="E17" s="108"/>
      <c r="F17" s="108">
        <v>10000000</v>
      </c>
      <c r="G17" s="108">
        <f>E17+F17</f>
        <v>10000000</v>
      </c>
      <c r="H17" s="45"/>
      <c r="I17" s="45"/>
      <c r="J17" s="148">
        <f t="shared" si="0"/>
        <v>10000000</v>
      </c>
    </row>
    <row r="18" spans="1:10" ht="12.75">
      <c r="A18" s="175" t="s">
        <v>123</v>
      </c>
      <c r="B18" s="100"/>
      <c r="C18" s="100">
        <v>3</v>
      </c>
      <c r="D18" s="51" t="s">
        <v>116</v>
      </c>
      <c r="E18" s="108"/>
      <c r="F18" s="108"/>
      <c r="G18" s="108">
        <v>18000000</v>
      </c>
      <c r="H18" s="45"/>
      <c r="I18" s="45"/>
      <c r="J18" s="148">
        <f t="shared" si="0"/>
        <v>18000000</v>
      </c>
    </row>
    <row r="19" spans="1:10" ht="12.75">
      <c r="A19" s="175" t="s">
        <v>130</v>
      </c>
      <c r="B19" s="100"/>
      <c r="C19" s="100">
        <v>4</v>
      </c>
      <c r="D19" s="51" t="s">
        <v>245</v>
      </c>
      <c r="E19" s="108"/>
      <c r="F19" s="108">
        <v>11000000</v>
      </c>
      <c r="G19" s="108">
        <f>E19+F19</f>
        <v>11000000</v>
      </c>
      <c r="H19" s="45"/>
      <c r="I19" s="45"/>
      <c r="J19" s="148">
        <f t="shared" si="0"/>
        <v>11000000</v>
      </c>
    </row>
    <row r="20" spans="1:10" ht="12.75">
      <c r="A20" s="175" t="s">
        <v>121</v>
      </c>
      <c r="B20" s="100">
        <v>3</v>
      </c>
      <c r="C20" s="100"/>
      <c r="D20" s="106" t="s">
        <v>180</v>
      </c>
      <c r="E20" s="108"/>
      <c r="F20" s="108"/>
      <c r="G20" s="112">
        <f>G21+G22+G23+G24+G25+G26+G27+G28+G29</f>
        <v>19800263</v>
      </c>
      <c r="H20" s="45">
        <f>H21+H22+H23+H24+H25+H26+H27+H28+H29</f>
        <v>0</v>
      </c>
      <c r="I20" s="45">
        <f>I21+I22+I23+I24+I25+I26+I27+I28+I29</f>
        <v>0</v>
      </c>
      <c r="J20" s="151">
        <f t="shared" si="0"/>
        <v>19800263</v>
      </c>
    </row>
    <row r="21" spans="1:10" ht="12.75">
      <c r="A21" s="175" t="s">
        <v>131</v>
      </c>
      <c r="B21" s="100"/>
      <c r="C21" s="100">
        <v>1</v>
      </c>
      <c r="D21" s="51" t="s">
        <v>117</v>
      </c>
      <c r="E21" s="108">
        <v>2683000</v>
      </c>
      <c r="F21" s="108"/>
      <c r="G21" s="108">
        <f>E21+F21</f>
        <v>2683000</v>
      </c>
      <c r="H21" s="45"/>
      <c r="I21" s="45"/>
      <c r="J21" s="148">
        <f t="shared" si="0"/>
        <v>2683000</v>
      </c>
    </row>
    <row r="22" spans="1:10" ht="12.75">
      <c r="A22" s="171"/>
      <c r="B22" s="100"/>
      <c r="C22" s="100">
        <v>2</v>
      </c>
      <c r="D22" s="51" t="s">
        <v>118</v>
      </c>
      <c r="E22" s="108"/>
      <c r="F22" s="108">
        <v>13000000</v>
      </c>
      <c r="G22" s="108">
        <f>E22+F22</f>
        <v>13000000</v>
      </c>
      <c r="H22" s="45"/>
      <c r="I22" s="45"/>
      <c r="J22" s="148">
        <f t="shared" si="0"/>
        <v>13000000</v>
      </c>
    </row>
    <row r="23" spans="1:10" ht="12.75">
      <c r="A23" s="171"/>
      <c r="B23" s="100"/>
      <c r="C23" s="100">
        <v>3</v>
      </c>
      <c r="D23" s="51" t="s">
        <v>181</v>
      </c>
      <c r="E23" s="108"/>
      <c r="F23" s="108"/>
      <c r="G23" s="108">
        <v>4117263</v>
      </c>
      <c r="H23" s="45"/>
      <c r="I23" s="45"/>
      <c r="J23" s="148">
        <f t="shared" si="0"/>
        <v>4117263</v>
      </c>
    </row>
    <row r="24" spans="1:10" ht="12.75">
      <c r="A24" s="171"/>
      <c r="B24" s="100"/>
      <c r="C24" s="100">
        <v>4</v>
      </c>
      <c r="D24" s="51" t="s">
        <v>182</v>
      </c>
      <c r="E24" s="108"/>
      <c r="F24" s="108"/>
      <c r="G24" s="108">
        <f aca="true" t="shared" si="1" ref="G24:G29">E24+F24</f>
        <v>0</v>
      </c>
      <c r="H24" s="45">
        <v>0</v>
      </c>
      <c r="I24" s="45"/>
      <c r="J24" s="148">
        <f t="shared" si="0"/>
        <v>0</v>
      </c>
    </row>
    <row r="25" spans="1:10" ht="12.75">
      <c r="A25" s="171"/>
      <c r="B25" s="100"/>
      <c r="C25" s="100">
        <v>5</v>
      </c>
      <c r="D25" s="51" t="s">
        <v>183</v>
      </c>
      <c r="E25" s="108"/>
      <c r="F25" s="108"/>
      <c r="G25" s="108">
        <f t="shared" si="1"/>
        <v>0</v>
      </c>
      <c r="H25" s="45">
        <v>0</v>
      </c>
      <c r="I25" s="45"/>
      <c r="J25" s="148">
        <f t="shared" si="0"/>
        <v>0</v>
      </c>
    </row>
    <row r="26" spans="1:10" ht="12.75">
      <c r="A26" s="171"/>
      <c r="B26" s="100"/>
      <c r="C26" s="100">
        <v>6</v>
      </c>
      <c r="D26" s="115" t="s">
        <v>138</v>
      </c>
      <c r="E26" s="45"/>
      <c r="F26" s="45"/>
      <c r="G26" s="108">
        <f t="shared" si="1"/>
        <v>0</v>
      </c>
      <c r="H26" s="45">
        <v>0</v>
      </c>
      <c r="I26" s="45"/>
      <c r="J26" s="148">
        <f t="shared" si="0"/>
        <v>0</v>
      </c>
    </row>
    <row r="27" spans="1:10" ht="12.75">
      <c r="A27" s="171"/>
      <c r="B27" s="100"/>
      <c r="C27" s="100">
        <v>7</v>
      </c>
      <c r="D27" s="115" t="s">
        <v>184</v>
      </c>
      <c r="E27" s="45"/>
      <c r="F27" s="45"/>
      <c r="G27" s="108">
        <f t="shared" si="1"/>
        <v>0</v>
      </c>
      <c r="H27" s="45">
        <v>0</v>
      </c>
      <c r="I27" s="45"/>
      <c r="J27" s="148">
        <f t="shared" si="0"/>
        <v>0</v>
      </c>
    </row>
    <row r="28" spans="1:10" ht="12.75">
      <c r="A28" s="171"/>
      <c r="B28" s="100"/>
      <c r="C28" s="100">
        <v>8</v>
      </c>
      <c r="D28" s="115" t="s">
        <v>185</v>
      </c>
      <c r="E28" s="45"/>
      <c r="F28" s="45"/>
      <c r="G28" s="108">
        <f t="shared" si="1"/>
        <v>0</v>
      </c>
      <c r="H28" s="45">
        <v>0</v>
      </c>
      <c r="I28" s="45"/>
      <c r="J28" s="148">
        <f t="shared" si="0"/>
        <v>0</v>
      </c>
    </row>
    <row r="29" spans="1:10" ht="12.75">
      <c r="A29" s="171"/>
      <c r="B29" s="100"/>
      <c r="C29" s="100">
        <v>9</v>
      </c>
      <c r="D29" s="115" t="s">
        <v>186</v>
      </c>
      <c r="E29" s="45"/>
      <c r="F29" s="45"/>
      <c r="G29" s="108">
        <f t="shared" si="1"/>
        <v>0</v>
      </c>
      <c r="H29" s="45">
        <v>0</v>
      </c>
      <c r="I29" s="45"/>
      <c r="J29" s="148">
        <f t="shared" si="0"/>
        <v>0</v>
      </c>
    </row>
    <row r="30" spans="1:10" ht="13.5" thickBot="1">
      <c r="A30" s="241"/>
      <c r="B30" s="127"/>
      <c r="C30" s="127"/>
      <c r="D30" s="242"/>
      <c r="E30" s="237"/>
      <c r="F30" s="237"/>
      <c r="G30" s="243"/>
      <c r="H30" s="237"/>
      <c r="I30" s="237"/>
      <c r="J30" s="244">
        <f t="shared" si="0"/>
        <v>0</v>
      </c>
    </row>
    <row r="31" spans="1:10" ht="13.5" thickBot="1">
      <c r="A31" s="202" t="s">
        <v>109</v>
      </c>
      <c r="B31" s="123"/>
      <c r="C31" s="123"/>
      <c r="D31" s="240"/>
      <c r="E31" s="240"/>
      <c r="F31" s="240"/>
      <c r="G31" s="157">
        <f>G7</f>
        <v>81172263</v>
      </c>
      <c r="H31" s="240">
        <v>0</v>
      </c>
      <c r="I31" s="240">
        <v>0</v>
      </c>
      <c r="J31" s="158">
        <f>G31+H31+I31</f>
        <v>81172263</v>
      </c>
    </row>
    <row r="32" spans="1:10" ht="12.75">
      <c r="A32" s="133"/>
      <c r="B32" s="133"/>
      <c r="C32" s="133"/>
      <c r="D32" s="134"/>
      <c r="E32" s="134"/>
      <c r="F32" s="134"/>
      <c r="G32" s="185"/>
      <c r="H32" s="134"/>
      <c r="I32" s="134"/>
      <c r="J32" s="186"/>
    </row>
    <row r="33" spans="1:10" ht="12.75">
      <c r="A33" s="133"/>
      <c r="B33" s="133"/>
      <c r="C33" s="133"/>
      <c r="D33" s="134"/>
      <c r="E33" s="134"/>
      <c r="F33" s="134"/>
      <c r="G33" s="185"/>
      <c r="H33" s="134"/>
      <c r="I33" s="134"/>
      <c r="J33" s="186"/>
    </row>
    <row r="34" spans="1:10" ht="12.75">
      <c r="A34" s="133"/>
      <c r="B34" s="133"/>
      <c r="C34" s="133"/>
      <c r="D34" s="134"/>
      <c r="E34" s="134"/>
      <c r="F34" s="134"/>
      <c r="G34" s="185"/>
      <c r="H34" s="134"/>
      <c r="I34" s="134"/>
      <c r="J34" s="186"/>
    </row>
    <row r="35" spans="1:3" ht="12.75">
      <c r="A35" s="109"/>
      <c r="B35" s="109"/>
      <c r="C35" s="109"/>
    </row>
    <row r="36" spans="1:3" ht="12.75">
      <c r="A36" s="109"/>
      <c r="B36" s="109"/>
      <c r="C36" s="109"/>
    </row>
    <row r="37" spans="1:3" ht="12.75">
      <c r="A37" s="109"/>
      <c r="B37" s="109"/>
      <c r="C37" s="109"/>
    </row>
    <row r="38" spans="1:3" ht="13.5" thickBot="1">
      <c r="A38" s="109"/>
      <c r="B38" s="109"/>
      <c r="C38" s="109"/>
    </row>
    <row r="39" spans="1:10" ht="13.5" thickBot="1">
      <c r="A39" s="405" t="s">
        <v>439</v>
      </c>
      <c r="B39" s="406"/>
      <c r="C39" s="406"/>
      <c r="D39" s="406"/>
      <c r="E39" s="406"/>
      <c r="F39" s="406"/>
      <c r="G39" s="406"/>
      <c r="H39" s="406"/>
      <c r="I39" s="406"/>
      <c r="J39" s="407"/>
    </row>
    <row r="40" spans="1:10" ht="12.75">
      <c r="A40" s="121" t="s">
        <v>119</v>
      </c>
      <c r="B40" s="111" t="s">
        <v>125</v>
      </c>
      <c r="C40" s="111" t="s">
        <v>125</v>
      </c>
      <c r="D40" s="390" t="s">
        <v>428</v>
      </c>
      <c r="E40" s="402" t="s">
        <v>438</v>
      </c>
      <c r="F40" s="403"/>
      <c r="G40" s="404"/>
      <c r="H40" s="118" t="s">
        <v>435</v>
      </c>
      <c r="I40" s="116" t="s">
        <v>142</v>
      </c>
      <c r="J40" s="146"/>
    </row>
    <row r="41" spans="1:10" ht="13.5" thickBot="1">
      <c r="A41" s="122" t="s">
        <v>120</v>
      </c>
      <c r="B41" s="123" t="s">
        <v>126</v>
      </c>
      <c r="C41" s="123" t="s">
        <v>122</v>
      </c>
      <c r="D41" s="391"/>
      <c r="E41" s="124" t="s">
        <v>112</v>
      </c>
      <c r="F41" s="124" t="s">
        <v>113</v>
      </c>
      <c r="G41" s="125" t="s">
        <v>109</v>
      </c>
      <c r="H41" s="126"/>
      <c r="I41" s="126" t="s">
        <v>436</v>
      </c>
      <c r="J41" s="147" t="s">
        <v>109</v>
      </c>
    </row>
    <row r="42" spans="1:10" ht="14.25">
      <c r="A42" s="205"/>
      <c r="B42" s="410"/>
      <c r="C42" s="410"/>
      <c r="D42" s="119" t="s">
        <v>144</v>
      </c>
      <c r="E42" s="120"/>
      <c r="F42" s="120"/>
      <c r="G42" s="168">
        <f>G63</f>
        <v>872743494</v>
      </c>
      <c r="H42" s="114">
        <f>H44+H50+H57+H61</f>
        <v>0</v>
      </c>
      <c r="I42" s="114"/>
      <c r="J42" s="150">
        <f>I42+H42+G42</f>
        <v>872743494</v>
      </c>
    </row>
    <row r="43" spans="1:10" ht="15" customHeight="1">
      <c r="A43" s="206"/>
      <c r="B43" s="411"/>
      <c r="C43" s="411"/>
      <c r="D43" s="106" t="s">
        <v>342</v>
      </c>
      <c r="E43" s="105"/>
      <c r="F43" s="105"/>
      <c r="G43" s="108"/>
      <c r="H43" s="45"/>
      <c r="I43" s="45"/>
      <c r="J43" s="150">
        <f>I43+H43+G43</f>
        <v>0</v>
      </c>
    </row>
    <row r="44" spans="1:10" ht="12.75" customHeight="1">
      <c r="A44" s="206"/>
      <c r="B44" s="100">
        <v>1</v>
      </c>
      <c r="C44" s="100"/>
      <c r="D44" s="106" t="s">
        <v>145</v>
      </c>
      <c r="E44" s="130"/>
      <c r="F44" s="130"/>
      <c r="G44" s="131">
        <f>G45+G46+G47+G48</f>
        <v>848745237</v>
      </c>
      <c r="H44" s="97">
        <f>H45+H46+H47+H48</f>
        <v>0</v>
      </c>
      <c r="I44" s="45">
        <f>I45+I46+I47+I48</f>
        <v>0</v>
      </c>
      <c r="J44" s="150">
        <f>I44+H44+G44</f>
        <v>848745237</v>
      </c>
    </row>
    <row r="45" spans="1:10" ht="12.75" customHeight="1">
      <c r="A45" s="206"/>
      <c r="B45" s="100"/>
      <c r="C45" s="100">
        <v>1</v>
      </c>
      <c r="D45" s="51" t="s">
        <v>146</v>
      </c>
      <c r="E45" s="128"/>
      <c r="F45" s="108">
        <v>577248636</v>
      </c>
      <c r="G45" s="129">
        <f>E45+F45</f>
        <v>577248636</v>
      </c>
      <c r="H45" s="45"/>
      <c r="I45" s="45"/>
      <c r="J45" s="207">
        <f>I45+H45+G45</f>
        <v>577248636</v>
      </c>
    </row>
    <row r="46" spans="1:10" ht="12.75" customHeight="1">
      <c r="A46" s="206"/>
      <c r="B46" s="100"/>
      <c r="C46" s="100">
        <v>2</v>
      </c>
      <c r="D46" s="51" t="s">
        <v>147</v>
      </c>
      <c r="E46" s="177">
        <v>271486718</v>
      </c>
      <c r="F46" s="108"/>
      <c r="G46" s="129">
        <f>E46+F46</f>
        <v>271486718</v>
      </c>
      <c r="H46" s="45"/>
      <c r="I46" s="45"/>
      <c r="J46" s="207">
        <f>I46+H46+G46</f>
        <v>271486718</v>
      </c>
    </row>
    <row r="47" spans="1:10" ht="13.5" customHeight="1">
      <c r="A47" s="208"/>
      <c r="B47" s="100"/>
      <c r="C47" s="100">
        <v>3</v>
      </c>
      <c r="D47" s="51" t="s">
        <v>148</v>
      </c>
      <c r="E47" s="128"/>
      <c r="F47" s="108"/>
      <c r="G47" s="129">
        <f>E47+F47</f>
        <v>0</v>
      </c>
      <c r="H47" s="45"/>
      <c r="I47" s="45"/>
      <c r="J47" s="150"/>
    </row>
    <row r="48" spans="1:10" ht="12.75">
      <c r="A48" s="208" t="s">
        <v>119</v>
      </c>
      <c r="B48" s="100"/>
      <c r="C48" s="100">
        <v>3</v>
      </c>
      <c r="D48" s="51" t="s">
        <v>149</v>
      </c>
      <c r="E48" s="128"/>
      <c r="F48" s="108"/>
      <c r="G48" s="129">
        <v>9883</v>
      </c>
      <c r="H48" s="45"/>
      <c r="I48" s="45"/>
      <c r="J48" s="207">
        <f>I48+H48+G48</f>
        <v>9883</v>
      </c>
    </row>
    <row r="49" spans="1:10" ht="12.75">
      <c r="A49" s="208" t="s">
        <v>129</v>
      </c>
      <c r="B49" s="133"/>
      <c r="C49" s="133"/>
      <c r="D49" s="134"/>
      <c r="E49" s="45"/>
      <c r="F49" s="45"/>
      <c r="G49" s="134"/>
      <c r="H49" s="45"/>
      <c r="I49" s="45"/>
      <c r="J49" s="150"/>
    </row>
    <row r="50" spans="1:10" ht="12.75">
      <c r="A50" s="208" t="s">
        <v>143</v>
      </c>
      <c r="B50" s="100">
        <v>2</v>
      </c>
      <c r="C50" s="100"/>
      <c r="D50" s="138" t="s">
        <v>187</v>
      </c>
      <c r="E50" s="112"/>
      <c r="F50" s="112"/>
      <c r="G50" s="169">
        <f>G51+G52+G53+G54+G55</f>
        <v>23998257</v>
      </c>
      <c r="H50" s="45"/>
      <c r="I50" s="45"/>
      <c r="J50" s="150">
        <f>I50+H50+G50</f>
        <v>23998257</v>
      </c>
    </row>
    <row r="51" spans="1:10" ht="12.75">
      <c r="A51" s="208" t="s">
        <v>128</v>
      </c>
      <c r="B51" s="100"/>
      <c r="C51" s="100">
        <v>1</v>
      </c>
      <c r="D51" s="139" t="s">
        <v>188</v>
      </c>
      <c r="E51" s="108">
        <v>8335413</v>
      </c>
      <c r="F51" s="108"/>
      <c r="G51" s="129">
        <f>E51+F51</f>
        <v>8335413</v>
      </c>
      <c r="H51" s="45"/>
      <c r="I51" s="45"/>
      <c r="J51" s="207">
        <f>G51+H51+I51</f>
        <v>8335413</v>
      </c>
    </row>
    <row r="52" spans="1:10" ht="12.75">
      <c r="A52" s="208" t="s">
        <v>127</v>
      </c>
      <c r="B52" s="100"/>
      <c r="C52" s="100">
        <v>2</v>
      </c>
      <c r="D52" s="51" t="s">
        <v>189</v>
      </c>
      <c r="E52" s="128"/>
      <c r="F52" s="108">
        <v>15662844</v>
      </c>
      <c r="G52" s="129">
        <f>E52+F52</f>
        <v>15662844</v>
      </c>
      <c r="H52" s="45"/>
      <c r="I52" s="45"/>
      <c r="J52" s="207">
        <f>G52+H52+I52</f>
        <v>15662844</v>
      </c>
    </row>
    <row r="53" spans="1:10" ht="12.75">
      <c r="A53" s="208"/>
      <c r="B53" s="100"/>
      <c r="C53" s="100">
        <v>3</v>
      </c>
      <c r="D53" s="51" t="s">
        <v>190</v>
      </c>
      <c r="E53" s="108"/>
      <c r="F53" s="108"/>
      <c r="G53" s="129">
        <f>E53+F53</f>
        <v>0</v>
      </c>
      <c r="H53" s="45"/>
      <c r="I53" s="45"/>
      <c r="J53" s="207">
        <f>G53+H53+I53</f>
        <v>0</v>
      </c>
    </row>
    <row r="54" spans="1:10" ht="12.75">
      <c r="A54" s="206"/>
      <c r="B54" s="100"/>
      <c r="C54" s="100">
        <v>4</v>
      </c>
      <c r="D54" s="51" t="s">
        <v>247</v>
      </c>
      <c r="E54" s="108"/>
      <c r="F54" s="108"/>
      <c r="G54" s="129">
        <f>E54+F54</f>
        <v>0</v>
      </c>
      <c r="H54" s="45"/>
      <c r="I54" s="45"/>
      <c r="J54" s="207">
        <f>G54+H54+I54</f>
        <v>0</v>
      </c>
    </row>
    <row r="55" spans="1:10" ht="12.75">
      <c r="A55" s="206"/>
      <c r="B55" s="100"/>
      <c r="C55" s="100">
        <v>5</v>
      </c>
      <c r="D55" s="51" t="s">
        <v>207</v>
      </c>
      <c r="E55" s="108"/>
      <c r="F55" s="108"/>
      <c r="G55" s="129">
        <f>E55+F55</f>
        <v>0</v>
      </c>
      <c r="H55" s="45"/>
      <c r="I55" s="45"/>
      <c r="J55" s="207">
        <f>G55+H55+I55</f>
        <v>0</v>
      </c>
    </row>
    <row r="56" spans="1:10" ht="14.25">
      <c r="A56" s="206"/>
      <c r="B56" s="133"/>
      <c r="C56" s="133"/>
      <c r="D56" s="134"/>
      <c r="E56" s="105"/>
      <c r="F56" s="105"/>
      <c r="G56" s="105"/>
      <c r="H56" s="45"/>
      <c r="I56" s="45"/>
      <c r="J56" s="207"/>
    </row>
    <row r="57" spans="1:10" ht="12.75">
      <c r="A57" s="206"/>
      <c r="B57" s="100">
        <v>3</v>
      </c>
      <c r="C57" s="100"/>
      <c r="D57" s="107" t="s">
        <v>150</v>
      </c>
      <c r="E57" s="153"/>
      <c r="F57" s="153"/>
      <c r="G57" s="153">
        <f>G59+G58</f>
        <v>0</v>
      </c>
      <c r="H57" s="45">
        <v>0</v>
      </c>
      <c r="I57" s="45">
        <f>I58+I59</f>
        <v>0</v>
      </c>
      <c r="J57" s="207">
        <f>G57+H57+I57</f>
        <v>0</v>
      </c>
    </row>
    <row r="58" spans="1:10" ht="14.25">
      <c r="A58" s="206"/>
      <c r="B58" s="100"/>
      <c r="C58" s="100">
        <v>1</v>
      </c>
      <c r="D58" s="51" t="s">
        <v>191</v>
      </c>
      <c r="E58" s="105"/>
      <c r="F58" s="105"/>
      <c r="G58" s="108">
        <f>E58+F58</f>
        <v>0</v>
      </c>
      <c r="H58" s="45"/>
      <c r="I58" s="45"/>
      <c r="J58" s="207">
        <f>G58+H58+I58</f>
        <v>0</v>
      </c>
    </row>
    <row r="59" spans="1:10" ht="12.75">
      <c r="A59" s="206"/>
      <c r="B59" s="100"/>
      <c r="C59" s="100">
        <v>2</v>
      </c>
      <c r="D59" s="51" t="s">
        <v>192</v>
      </c>
      <c r="E59" s="108"/>
      <c r="F59" s="108"/>
      <c r="G59" s="108">
        <f>E59+F59</f>
        <v>0</v>
      </c>
      <c r="H59" s="45"/>
      <c r="I59" s="45"/>
      <c r="J59" s="207">
        <f>G59+H59+I59</f>
        <v>0</v>
      </c>
    </row>
    <row r="60" spans="1:10" ht="12.75">
      <c r="A60" s="206"/>
      <c r="B60" s="100"/>
      <c r="C60" s="100"/>
      <c r="D60" s="203"/>
      <c r="E60" s="162"/>
      <c r="F60" s="162"/>
      <c r="G60" s="162"/>
      <c r="H60" s="135"/>
      <c r="I60" s="135"/>
      <c r="J60" s="207"/>
    </row>
    <row r="61" spans="1:10" ht="12.75">
      <c r="A61" s="206"/>
      <c r="B61" s="100">
        <v>5</v>
      </c>
      <c r="C61" s="100"/>
      <c r="D61" s="164" t="s">
        <v>193</v>
      </c>
      <c r="E61" s="135"/>
      <c r="F61" s="135"/>
      <c r="G61" s="106">
        <f>G62</f>
        <v>0</v>
      </c>
      <c r="H61" s="107">
        <f>H62</f>
        <v>0</v>
      </c>
      <c r="I61" s="107">
        <f>I62</f>
        <v>0</v>
      </c>
      <c r="J61" s="207">
        <f>G61+H61+I61</f>
        <v>0</v>
      </c>
    </row>
    <row r="62" spans="1:10" ht="12.75">
      <c r="A62" s="209"/>
      <c r="B62" s="100"/>
      <c r="C62" s="100"/>
      <c r="D62" s="136" t="s">
        <v>194</v>
      </c>
      <c r="E62" s="135"/>
      <c r="F62" s="135"/>
      <c r="G62" s="135">
        <f>E62+F62</f>
        <v>0</v>
      </c>
      <c r="H62" s="135"/>
      <c r="I62" s="135"/>
      <c r="J62" s="207">
        <f>G62+H62+I62</f>
        <v>0</v>
      </c>
    </row>
    <row r="63" spans="1:10" ht="13.5" thickBot="1">
      <c r="A63" s="210"/>
      <c r="B63" s="127" t="s">
        <v>206</v>
      </c>
      <c r="C63" s="127"/>
      <c r="D63" s="165"/>
      <c r="E63" s="165"/>
      <c r="F63" s="165"/>
      <c r="G63" s="166">
        <f>G61+G57+G50+G44</f>
        <v>872743494</v>
      </c>
      <c r="H63" s="167">
        <v>0</v>
      </c>
      <c r="I63" s="167">
        <v>0</v>
      </c>
      <c r="J63" s="245">
        <f>I63+H63+G63</f>
        <v>872743494</v>
      </c>
    </row>
    <row r="64" spans="1:3" ht="12.75">
      <c r="A64" s="109"/>
      <c r="B64" s="109"/>
      <c r="C64" s="109"/>
    </row>
    <row r="65" spans="1:3" ht="12.75">
      <c r="A65" s="109"/>
      <c r="B65" s="109"/>
      <c r="C65" s="109"/>
    </row>
    <row r="75" ht="2.25" customHeight="1" thickBot="1"/>
    <row r="76" ht="13.5" hidden="1" thickBot="1"/>
    <row r="77" spans="1:10" ht="13.5" thickBot="1">
      <c r="A77" s="405" t="s">
        <v>439</v>
      </c>
      <c r="B77" s="406"/>
      <c r="C77" s="406"/>
      <c r="D77" s="406"/>
      <c r="E77" s="406"/>
      <c r="F77" s="406"/>
      <c r="G77" s="406"/>
      <c r="H77" s="406"/>
      <c r="I77" s="406"/>
      <c r="J77" s="407"/>
    </row>
    <row r="78" spans="1:10" ht="12.75">
      <c r="A78" s="121" t="s">
        <v>119</v>
      </c>
      <c r="B78" s="111" t="s">
        <v>125</v>
      </c>
      <c r="C78" s="111" t="s">
        <v>125</v>
      </c>
      <c r="D78" s="390" t="s">
        <v>428</v>
      </c>
      <c r="E78" s="402" t="s">
        <v>438</v>
      </c>
      <c r="F78" s="403"/>
      <c r="G78" s="404"/>
      <c r="H78" s="118" t="s">
        <v>435</v>
      </c>
      <c r="I78" s="116" t="s">
        <v>142</v>
      </c>
      <c r="J78" s="146"/>
    </row>
    <row r="79" spans="1:10" ht="13.5" thickBot="1">
      <c r="A79" s="122" t="s">
        <v>120</v>
      </c>
      <c r="B79" s="123" t="s">
        <v>126</v>
      </c>
      <c r="C79" s="123" t="s">
        <v>122</v>
      </c>
      <c r="D79" s="391"/>
      <c r="E79" s="124" t="s">
        <v>112</v>
      </c>
      <c r="F79" s="124" t="s">
        <v>113</v>
      </c>
      <c r="G79" s="125" t="s">
        <v>109</v>
      </c>
      <c r="H79" s="126"/>
      <c r="I79" s="126" t="s">
        <v>436</v>
      </c>
      <c r="J79" s="147" t="s">
        <v>109</v>
      </c>
    </row>
    <row r="80" spans="1:10" ht="12.75">
      <c r="A80" s="212"/>
      <c r="B80" s="180"/>
      <c r="C80" s="180"/>
      <c r="D80" s="118" t="s">
        <v>343</v>
      </c>
      <c r="E80" s="389">
        <f>E81+E97</f>
        <v>115000000</v>
      </c>
      <c r="F80" s="389">
        <v>360146287</v>
      </c>
      <c r="G80" s="389">
        <f>G81+G97+G104+G108+G111</f>
        <v>475146287</v>
      </c>
      <c r="H80" s="191"/>
      <c r="I80" s="191"/>
      <c r="J80" s="214">
        <f aca="true" t="shared" si="2" ref="J80:J111">SUM(G80:I80)</f>
        <v>475146287</v>
      </c>
    </row>
    <row r="81" spans="1:10" ht="12.75">
      <c r="A81" s="212"/>
      <c r="B81" s="100">
        <v>1</v>
      </c>
      <c r="C81" s="100"/>
      <c r="D81" s="107" t="s">
        <v>173</v>
      </c>
      <c r="E81" s="182">
        <f>E83+E84+E85+E86+E87+E88+E89+E90+E91+E92+E93+E94+E95</f>
        <v>95000000</v>
      </c>
      <c r="F81" s="182">
        <f>F83+F84+F85+F86+F87+F88+F89+F90+F91+F92+F93+F94+F95</f>
        <v>220000000</v>
      </c>
      <c r="G81" s="193">
        <f>G83+G84+G85+G86+G87+G88+G89+G90+G91+G92+G93+G94+G95</f>
        <v>315000000</v>
      </c>
      <c r="H81" s="182">
        <f>H83+H84+H85+H86+H87+H88+H89+H90+H91+H92+H93+H94+H95</f>
        <v>0</v>
      </c>
      <c r="I81" s="183"/>
      <c r="J81" s="214">
        <f t="shared" si="2"/>
        <v>315000000</v>
      </c>
    </row>
    <row r="82" spans="1:10" ht="12.75">
      <c r="A82" s="212"/>
      <c r="B82" s="100"/>
      <c r="C82" s="100"/>
      <c r="D82" s="107" t="s">
        <v>248</v>
      </c>
      <c r="E82" s="183"/>
      <c r="F82" s="183"/>
      <c r="G82" s="183"/>
      <c r="H82" s="183"/>
      <c r="I82" s="183"/>
      <c r="J82" s="214">
        <f t="shared" si="2"/>
        <v>0</v>
      </c>
    </row>
    <row r="83" spans="1:10" ht="12.75">
      <c r="A83" s="212"/>
      <c r="B83" s="100"/>
      <c r="C83" s="100">
        <v>1</v>
      </c>
      <c r="D83" s="135" t="s">
        <v>152</v>
      </c>
      <c r="E83" s="194">
        <v>15000000</v>
      </c>
      <c r="F83" s="183"/>
      <c r="G83" s="183">
        <f aca="true" t="shared" si="3" ref="G83:G89">F83+E83</f>
        <v>15000000</v>
      </c>
      <c r="H83" s="183"/>
      <c r="I83" s="183"/>
      <c r="J83" s="215">
        <f t="shared" si="2"/>
        <v>15000000</v>
      </c>
    </row>
    <row r="84" spans="1:10" ht="12.75">
      <c r="A84" s="212"/>
      <c r="B84" s="100"/>
      <c r="C84" s="100">
        <v>2</v>
      </c>
      <c r="D84" s="135" t="s">
        <v>195</v>
      </c>
      <c r="E84" s="183"/>
      <c r="F84" s="183">
        <v>50000000</v>
      </c>
      <c r="G84" s="183">
        <f t="shared" si="3"/>
        <v>50000000</v>
      </c>
      <c r="H84" s="183"/>
      <c r="I84" s="183"/>
      <c r="J84" s="215">
        <f t="shared" si="2"/>
        <v>50000000</v>
      </c>
    </row>
    <row r="85" spans="1:10" ht="12.75">
      <c r="A85" s="216"/>
      <c r="B85" s="100"/>
      <c r="C85" s="100">
        <v>3</v>
      </c>
      <c r="D85" s="135" t="s">
        <v>153</v>
      </c>
      <c r="E85" s="183"/>
      <c r="F85" s="183">
        <v>40000000</v>
      </c>
      <c r="G85" s="183">
        <f t="shared" si="3"/>
        <v>40000000</v>
      </c>
      <c r="H85" s="183"/>
      <c r="I85" s="183"/>
      <c r="J85" s="215">
        <f t="shared" si="2"/>
        <v>40000000</v>
      </c>
    </row>
    <row r="86" spans="1:10" ht="12.75">
      <c r="A86" s="216"/>
      <c r="B86" s="100"/>
      <c r="C86" s="100">
        <v>4</v>
      </c>
      <c r="D86" s="135" t="s">
        <v>155</v>
      </c>
      <c r="E86" s="183"/>
      <c r="F86" s="183">
        <v>10000000</v>
      </c>
      <c r="G86" s="183">
        <f t="shared" si="3"/>
        <v>10000000</v>
      </c>
      <c r="H86" s="183"/>
      <c r="I86" s="183"/>
      <c r="J86" s="215">
        <f t="shared" si="2"/>
        <v>10000000</v>
      </c>
    </row>
    <row r="87" spans="1:10" ht="12.75">
      <c r="A87" s="216"/>
      <c r="B87" s="100"/>
      <c r="C87" s="100">
        <v>5</v>
      </c>
      <c r="D87" s="135" t="s">
        <v>156</v>
      </c>
      <c r="E87" s="183"/>
      <c r="F87" s="183">
        <v>60000000</v>
      </c>
      <c r="G87" s="183">
        <f t="shared" si="3"/>
        <v>60000000</v>
      </c>
      <c r="H87" s="183"/>
      <c r="I87" s="183"/>
      <c r="J87" s="215">
        <f t="shared" si="2"/>
        <v>60000000</v>
      </c>
    </row>
    <row r="88" spans="1:10" ht="12.75">
      <c r="A88" s="216"/>
      <c r="B88" s="100"/>
      <c r="C88" s="100">
        <v>6</v>
      </c>
      <c r="D88" s="135" t="s">
        <v>301</v>
      </c>
      <c r="E88" s="183"/>
      <c r="F88" s="183">
        <v>10000000</v>
      </c>
      <c r="G88" s="183">
        <f t="shared" si="3"/>
        <v>10000000</v>
      </c>
      <c r="H88" s="183"/>
      <c r="I88" s="183"/>
      <c r="J88" s="215">
        <f t="shared" si="2"/>
        <v>10000000</v>
      </c>
    </row>
    <row r="89" spans="1:10" ht="12.75">
      <c r="A89" s="216" t="s">
        <v>121</v>
      </c>
      <c r="B89" s="100"/>
      <c r="C89" s="100">
        <v>7</v>
      </c>
      <c r="D89" s="135" t="s">
        <v>344</v>
      </c>
      <c r="E89" s="183"/>
      <c r="F89" s="183">
        <v>30000000</v>
      </c>
      <c r="G89" s="183">
        <f t="shared" si="3"/>
        <v>30000000</v>
      </c>
      <c r="H89" s="183"/>
      <c r="I89" s="183"/>
      <c r="J89" s="215">
        <f t="shared" si="2"/>
        <v>30000000</v>
      </c>
    </row>
    <row r="90" spans="1:10" ht="12.75">
      <c r="A90" s="216" t="s">
        <v>124</v>
      </c>
      <c r="B90" s="100"/>
      <c r="C90" s="100">
        <v>8</v>
      </c>
      <c r="D90" s="135" t="s">
        <v>196</v>
      </c>
      <c r="E90" s="183"/>
      <c r="F90" s="183">
        <v>0</v>
      </c>
      <c r="G90" s="183">
        <v>0</v>
      </c>
      <c r="H90" s="183"/>
      <c r="I90" s="183"/>
      <c r="J90" s="214">
        <f t="shared" si="2"/>
        <v>0</v>
      </c>
    </row>
    <row r="91" spans="1:10" ht="12.75">
      <c r="A91" s="216" t="s">
        <v>122</v>
      </c>
      <c r="B91" s="100"/>
      <c r="C91" s="100">
        <v>9</v>
      </c>
      <c r="D91" s="135" t="s">
        <v>302</v>
      </c>
      <c r="E91" s="183">
        <v>25000000</v>
      </c>
      <c r="F91" s="183"/>
      <c r="G91" s="183">
        <f>F91+E91</f>
        <v>25000000</v>
      </c>
      <c r="H91" s="183"/>
      <c r="I91" s="183"/>
      <c r="J91" s="214">
        <f t="shared" si="2"/>
        <v>25000000</v>
      </c>
    </row>
    <row r="92" spans="1:10" ht="12.75">
      <c r="A92" s="216" t="s">
        <v>121</v>
      </c>
      <c r="B92" s="100"/>
      <c r="C92" s="100">
        <v>10</v>
      </c>
      <c r="D92" s="135" t="s">
        <v>197</v>
      </c>
      <c r="E92" s="196"/>
      <c r="F92" s="183">
        <v>10000000</v>
      </c>
      <c r="G92" s="183">
        <f>F92+E92</f>
        <v>10000000</v>
      </c>
      <c r="H92" s="196"/>
      <c r="I92" s="196"/>
      <c r="J92" s="214">
        <f t="shared" si="2"/>
        <v>10000000</v>
      </c>
    </row>
    <row r="93" spans="1:10" ht="12.75">
      <c r="A93" s="216" t="s">
        <v>119</v>
      </c>
      <c r="B93" s="100"/>
      <c r="C93" s="100">
        <v>11</v>
      </c>
      <c r="D93" s="135" t="s">
        <v>198</v>
      </c>
      <c r="E93" s="183">
        <v>45000000</v>
      </c>
      <c r="F93" s="183"/>
      <c r="G93" s="183">
        <f>F93+E93</f>
        <v>45000000</v>
      </c>
      <c r="H93" s="196"/>
      <c r="I93" s="196"/>
      <c r="J93" s="214">
        <f t="shared" si="2"/>
        <v>45000000</v>
      </c>
    </row>
    <row r="94" spans="1:10" ht="12.75">
      <c r="A94" s="216"/>
      <c r="B94" s="100"/>
      <c r="C94" s="100">
        <v>12</v>
      </c>
      <c r="D94" s="135" t="s">
        <v>306</v>
      </c>
      <c r="E94" s="183"/>
      <c r="F94" s="183">
        <v>10000000</v>
      </c>
      <c r="G94" s="183">
        <f>F94+E94</f>
        <v>10000000</v>
      </c>
      <c r="H94" s="196"/>
      <c r="I94" s="196"/>
      <c r="J94" s="214">
        <f t="shared" si="2"/>
        <v>10000000</v>
      </c>
    </row>
    <row r="95" spans="1:10" ht="12.75">
      <c r="A95" s="216" t="s">
        <v>119</v>
      </c>
      <c r="B95" s="100"/>
      <c r="C95" s="100">
        <v>13</v>
      </c>
      <c r="D95" s="135" t="s">
        <v>307</v>
      </c>
      <c r="E95" s="183">
        <v>10000000</v>
      </c>
      <c r="F95" s="183"/>
      <c r="G95" s="183">
        <f>F95+E95</f>
        <v>10000000</v>
      </c>
      <c r="H95" s="196"/>
      <c r="I95" s="196"/>
      <c r="J95" s="214">
        <f t="shared" si="2"/>
        <v>10000000</v>
      </c>
    </row>
    <row r="96" spans="1:10" ht="12.75">
      <c r="A96" s="216" t="s">
        <v>120</v>
      </c>
      <c r="B96" s="100"/>
      <c r="C96" s="100"/>
      <c r="D96" s="135"/>
      <c r="E96" s="196"/>
      <c r="F96" s="196"/>
      <c r="G96" s="196"/>
      <c r="H96" s="196"/>
      <c r="I96" s="196"/>
      <c r="J96" s="214">
        <f t="shared" si="2"/>
        <v>0</v>
      </c>
    </row>
    <row r="97" spans="1:10" ht="12.75">
      <c r="A97" s="216" t="s">
        <v>123</v>
      </c>
      <c r="B97" s="100">
        <v>2</v>
      </c>
      <c r="C97" s="100"/>
      <c r="D97" s="107" t="s">
        <v>157</v>
      </c>
      <c r="E97" s="182">
        <f>E99+E100+E101+E102+E103</f>
        <v>20000000</v>
      </c>
      <c r="F97" s="182">
        <f>F99+F100+F101+F102+F103</f>
        <v>10000000</v>
      </c>
      <c r="G97" s="182">
        <f>G99+G100+G101+G102+G103</f>
        <v>30000000</v>
      </c>
      <c r="H97" s="182">
        <f>H99+H100+H101+H102+H103</f>
        <v>0</v>
      </c>
      <c r="I97" s="196"/>
      <c r="J97" s="214">
        <f t="shared" si="2"/>
        <v>30000000</v>
      </c>
    </row>
    <row r="98" spans="1:10" ht="12.75">
      <c r="A98" s="216" t="s">
        <v>124</v>
      </c>
      <c r="B98" s="100"/>
      <c r="C98" s="100"/>
      <c r="D98" s="107" t="s">
        <v>158</v>
      </c>
      <c r="E98" s="196"/>
      <c r="F98" s="196"/>
      <c r="G98" s="196"/>
      <c r="H98" s="196"/>
      <c r="I98" s="196"/>
      <c r="J98" s="214">
        <f t="shared" si="2"/>
        <v>0</v>
      </c>
    </row>
    <row r="99" spans="1:10" ht="12.75">
      <c r="A99" s="216" t="s">
        <v>121</v>
      </c>
      <c r="B99" s="100"/>
      <c r="C99" s="100">
        <v>1</v>
      </c>
      <c r="D99" s="135" t="s">
        <v>154</v>
      </c>
      <c r="E99" s="194"/>
      <c r="F99" s="183"/>
      <c r="G99" s="183">
        <f>F99+E99</f>
        <v>0</v>
      </c>
      <c r="H99" s="183"/>
      <c r="I99" s="183"/>
      <c r="J99" s="214">
        <f t="shared" si="2"/>
        <v>0</v>
      </c>
    </row>
    <row r="100" spans="1:10" ht="12.75">
      <c r="A100" s="216" t="s">
        <v>122</v>
      </c>
      <c r="B100" s="100"/>
      <c r="C100" s="100">
        <v>2</v>
      </c>
      <c r="D100" s="135" t="s">
        <v>151</v>
      </c>
      <c r="E100" s="183"/>
      <c r="F100" s="183"/>
      <c r="G100" s="183">
        <f>F100+E100</f>
        <v>0</v>
      </c>
      <c r="H100" s="183"/>
      <c r="I100" s="183"/>
      <c r="J100" s="214">
        <f t="shared" si="2"/>
        <v>0</v>
      </c>
    </row>
    <row r="101" spans="1:10" ht="12.75">
      <c r="A101" s="216" t="s">
        <v>120</v>
      </c>
      <c r="B101" s="100"/>
      <c r="C101" s="100">
        <v>3</v>
      </c>
      <c r="D101" s="135" t="s">
        <v>327</v>
      </c>
      <c r="E101" s="183">
        <v>10000000</v>
      </c>
      <c r="F101" s="183">
        <v>0</v>
      </c>
      <c r="G101" s="183">
        <f>F101+E101</f>
        <v>10000000</v>
      </c>
      <c r="H101" s="183"/>
      <c r="I101" s="183"/>
      <c r="J101" s="214">
        <f t="shared" si="2"/>
        <v>10000000</v>
      </c>
    </row>
    <row r="102" spans="1:10" ht="12.75">
      <c r="A102" s="216" t="s">
        <v>119</v>
      </c>
      <c r="B102" s="100"/>
      <c r="C102" s="100">
        <v>4</v>
      </c>
      <c r="D102" s="135" t="s">
        <v>159</v>
      </c>
      <c r="E102" s="183">
        <v>10000000</v>
      </c>
      <c r="F102" s="183">
        <v>0</v>
      </c>
      <c r="G102" s="183">
        <f>F102+E102</f>
        <v>10000000</v>
      </c>
      <c r="H102" s="183"/>
      <c r="I102" s="183"/>
      <c r="J102" s="214">
        <f t="shared" si="2"/>
        <v>10000000</v>
      </c>
    </row>
    <row r="103" spans="1:10" ht="12.75">
      <c r="A103" s="216"/>
      <c r="B103" s="100"/>
      <c r="C103" s="100">
        <v>5</v>
      </c>
      <c r="D103" s="135" t="s">
        <v>308</v>
      </c>
      <c r="E103" s="183"/>
      <c r="F103" s="183">
        <v>10000000</v>
      </c>
      <c r="G103" s="183">
        <f>F103+E103</f>
        <v>10000000</v>
      </c>
      <c r="H103" s="183"/>
      <c r="I103" s="183"/>
      <c r="J103" s="214">
        <f t="shared" si="2"/>
        <v>10000000</v>
      </c>
    </row>
    <row r="104" spans="1:10" ht="12.75">
      <c r="A104" s="212"/>
      <c r="B104" s="100">
        <v>3</v>
      </c>
      <c r="C104" s="100"/>
      <c r="D104" s="107" t="s">
        <v>325</v>
      </c>
      <c r="E104" s="183"/>
      <c r="F104" s="182">
        <f>F105+F106</f>
        <v>53146287</v>
      </c>
      <c r="G104" s="182">
        <f>G106+G107</f>
        <v>53146287</v>
      </c>
      <c r="H104" s="183"/>
      <c r="I104" s="183"/>
      <c r="J104" s="214">
        <f t="shared" si="2"/>
        <v>53146287</v>
      </c>
    </row>
    <row r="105" spans="1:10" ht="12.75">
      <c r="A105" s="212"/>
      <c r="B105" s="100"/>
      <c r="C105" s="100"/>
      <c r="D105" s="107" t="s">
        <v>326</v>
      </c>
      <c r="E105" s="183"/>
      <c r="F105" s="183"/>
      <c r="G105" s="183"/>
      <c r="H105" s="183"/>
      <c r="I105" s="183"/>
      <c r="J105" s="214">
        <f t="shared" si="2"/>
        <v>0</v>
      </c>
    </row>
    <row r="106" spans="1:10" ht="12.75">
      <c r="A106" s="212"/>
      <c r="B106" s="100"/>
      <c r="C106" s="100">
        <v>1</v>
      </c>
      <c r="D106" s="135" t="s">
        <v>345</v>
      </c>
      <c r="E106" s="183"/>
      <c r="F106" s="183">
        <v>53146287</v>
      </c>
      <c r="G106" s="183">
        <f>F106+E106</f>
        <v>53146287</v>
      </c>
      <c r="H106" s="183"/>
      <c r="I106" s="183"/>
      <c r="J106" s="214">
        <f t="shared" si="2"/>
        <v>53146287</v>
      </c>
    </row>
    <row r="107" spans="1:10" ht="12.75">
      <c r="A107" s="212"/>
      <c r="B107" s="100"/>
      <c r="C107" s="100">
        <v>2</v>
      </c>
      <c r="D107" s="135" t="s">
        <v>282</v>
      </c>
      <c r="E107" s="183"/>
      <c r="F107" s="183"/>
      <c r="G107" s="183">
        <f>F107+E107</f>
        <v>0</v>
      </c>
      <c r="H107" s="183"/>
      <c r="I107" s="183"/>
      <c r="J107" s="214">
        <f t="shared" si="2"/>
        <v>0</v>
      </c>
    </row>
    <row r="108" spans="1:10" ht="12.75">
      <c r="A108" s="212"/>
      <c r="B108" s="100">
        <v>4</v>
      </c>
      <c r="C108" s="100"/>
      <c r="D108" s="107" t="s">
        <v>303</v>
      </c>
      <c r="E108" s="182">
        <f>E109+E110</f>
        <v>0</v>
      </c>
      <c r="F108" s="182">
        <f>F109</f>
        <v>50000000</v>
      </c>
      <c r="G108" s="182">
        <f>G109+G110</f>
        <v>50000000</v>
      </c>
      <c r="H108" s="182">
        <f>H109+H110</f>
        <v>0</v>
      </c>
      <c r="I108" s="183"/>
      <c r="J108" s="214">
        <f t="shared" si="2"/>
        <v>50000000</v>
      </c>
    </row>
    <row r="109" spans="1:10" ht="12.75">
      <c r="A109" s="212"/>
      <c r="B109" s="100"/>
      <c r="C109" s="100">
        <v>1</v>
      </c>
      <c r="D109" s="135" t="s">
        <v>304</v>
      </c>
      <c r="E109" s="183"/>
      <c r="F109" s="183">
        <v>50000000</v>
      </c>
      <c r="G109" s="183">
        <f>F109+E109</f>
        <v>50000000</v>
      </c>
      <c r="H109" s="183"/>
      <c r="I109" s="183"/>
      <c r="J109" s="214">
        <f t="shared" si="2"/>
        <v>50000000</v>
      </c>
    </row>
    <row r="110" spans="1:10" ht="12.75">
      <c r="A110" s="218"/>
      <c r="B110" s="100"/>
      <c r="C110" s="100">
        <v>2</v>
      </c>
      <c r="D110" s="135" t="s">
        <v>305</v>
      </c>
      <c r="E110" s="183"/>
      <c r="F110" s="183"/>
      <c r="G110" s="183">
        <f>F110+E110</f>
        <v>0</v>
      </c>
      <c r="H110" s="183"/>
      <c r="I110" s="183"/>
      <c r="J110" s="214">
        <f t="shared" si="2"/>
        <v>0</v>
      </c>
    </row>
    <row r="111" spans="1:10" ht="12.75">
      <c r="A111" s="218"/>
      <c r="B111" s="100">
        <v>5</v>
      </c>
      <c r="C111" s="100"/>
      <c r="D111" s="107" t="s">
        <v>346</v>
      </c>
      <c r="E111" s="182">
        <f>E112+E113</f>
        <v>0</v>
      </c>
      <c r="F111" s="182">
        <f>F112+F113</f>
        <v>27000000</v>
      </c>
      <c r="G111" s="182">
        <f>G112+G113</f>
        <v>27000000</v>
      </c>
      <c r="H111" s="182">
        <f>H112+H113</f>
        <v>0</v>
      </c>
      <c r="I111" s="183"/>
      <c r="J111" s="214">
        <f t="shared" si="2"/>
        <v>27000000</v>
      </c>
    </row>
    <row r="112" spans="1:10" ht="12.75">
      <c r="A112" s="216"/>
      <c r="B112" s="100"/>
      <c r="C112" s="100">
        <v>1</v>
      </c>
      <c r="D112" s="135" t="s">
        <v>250</v>
      </c>
      <c r="E112" s="183"/>
      <c r="F112" s="183"/>
      <c r="G112" s="183">
        <f>SUM(E112:F112)</f>
        <v>0</v>
      </c>
      <c r="H112" s="183"/>
      <c r="I112" s="183"/>
      <c r="J112" s="214">
        <f aca="true" t="shared" si="4" ref="J112:J146">SUM(G112:I112)</f>
        <v>0</v>
      </c>
    </row>
    <row r="113" spans="1:10" ht="12.75">
      <c r="A113" s="216"/>
      <c r="B113" s="100"/>
      <c r="C113" s="100">
        <v>2</v>
      </c>
      <c r="D113" s="135" t="s">
        <v>243</v>
      </c>
      <c r="E113" s="183"/>
      <c r="F113" s="183">
        <v>27000000</v>
      </c>
      <c r="G113" s="183">
        <f>SUM(E113:F113)</f>
        <v>27000000</v>
      </c>
      <c r="H113" s="183"/>
      <c r="I113" s="183"/>
      <c r="J113" s="214">
        <f t="shared" si="4"/>
        <v>27000000</v>
      </c>
    </row>
    <row r="114" spans="1:10" ht="13.5" thickBot="1">
      <c r="A114" s="222"/>
      <c r="B114" s="127"/>
      <c r="C114" s="127"/>
      <c r="D114" s="165"/>
      <c r="E114" s="219"/>
      <c r="F114" s="219"/>
      <c r="G114" s="219"/>
      <c r="H114" s="219"/>
      <c r="I114" s="219"/>
      <c r="J114" s="220">
        <f t="shared" si="4"/>
        <v>0</v>
      </c>
    </row>
    <row r="115" spans="1:10" ht="13.5" thickBot="1">
      <c r="A115" s="405" t="s">
        <v>439</v>
      </c>
      <c r="B115" s="406"/>
      <c r="C115" s="406"/>
      <c r="D115" s="406"/>
      <c r="E115" s="406"/>
      <c r="F115" s="406"/>
      <c r="G115" s="406"/>
      <c r="H115" s="406"/>
      <c r="I115" s="406"/>
      <c r="J115" s="407"/>
    </row>
    <row r="116" spans="1:10" ht="12.75">
      <c r="A116" s="121" t="s">
        <v>119</v>
      </c>
      <c r="B116" s="111" t="s">
        <v>125</v>
      </c>
      <c r="C116" s="111" t="s">
        <v>125</v>
      </c>
      <c r="D116" s="390" t="s">
        <v>428</v>
      </c>
      <c r="E116" s="402" t="s">
        <v>438</v>
      </c>
      <c r="F116" s="403"/>
      <c r="G116" s="404"/>
      <c r="H116" s="118" t="s">
        <v>435</v>
      </c>
      <c r="I116" s="116" t="s">
        <v>142</v>
      </c>
      <c r="J116" s="146"/>
    </row>
    <row r="117" spans="1:10" ht="13.5" thickBot="1">
      <c r="A117" s="122" t="s">
        <v>120</v>
      </c>
      <c r="B117" s="123" t="s">
        <v>126</v>
      </c>
      <c r="C117" s="123" t="s">
        <v>122</v>
      </c>
      <c r="D117" s="391"/>
      <c r="E117" s="124" t="s">
        <v>112</v>
      </c>
      <c r="F117" s="124" t="s">
        <v>113</v>
      </c>
      <c r="G117" s="125" t="s">
        <v>109</v>
      </c>
      <c r="H117" s="126"/>
      <c r="I117" s="126" t="s">
        <v>436</v>
      </c>
      <c r="J117" s="147" t="s">
        <v>109</v>
      </c>
    </row>
    <row r="118" spans="1:10" ht="12.75">
      <c r="A118" s="216"/>
      <c r="B118" s="100"/>
      <c r="C118" s="100"/>
      <c r="D118" s="97" t="s">
        <v>214</v>
      </c>
      <c r="E118" s="182">
        <f>E119</f>
        <v>15001000</v>
      </c>
      <c r="F118" s="182">
        <f>F119</f>
        <v>25000000</v>
      </c>
      <c r="G118" s="182">
        <f>G119</f>
        <v>40001000</v>
      </c>
      <c r="H118" s="183"/>
      <c r="I118" s="183"/>
      <c r="J118" s="214">
        <f t="shared" si="4"/>
        <v>40001000</v>
      </c>
    </row>
    <row r="119" spans="1:10" ht="12.75">
      <c r="A119" s="216"/>
      <c r="B119" s="100">
        <v>1</v>
      </c>
      <c r="C119" s="100"/>
      <c r="D119" s="107" t="s">
        <v>212</v>
      </c>
      <c r="E119" s="182">
        <f>E121+E122+E123+E124+E125+E126</f>
        <v>15001000</v>
      </c>
      <c r="F119" s="182">
        <f>F121+F122+F123+F124+F125+F126</f>
        <v>25000000</v>
      </c>
      <c r="G119" s="182">
        <f>G121+G122+G123+G124+G125+G126</f>
        <v>40001000</v>
      </c>
      <c r="H119" s="182">
        <f>H121+H122+H123+H124+H125+H126</f>
        <v>0</v>
      </c>
      <c r="I119" s="183"/>
      <c r="J119" s="214">
        <f t="shared" si="4"/>
        <v>40001000</v>
      </c>
    </row>
    <row r="120" spans="1:10" ht="12.75">
      <c r="A120" s="216"/>
      <c r="B120" s="100"/>
      <c r="C120" s="100"/>
      <c r="D120" s="107" t="s">
        <v>213</v>
      </c>
      <c r="E120" s="183"/>
      <c r="F120" s="183"/>
      <c r="G120" s="183"/>
      <c r="H120" s="183"/>
      <c r="I120" s="183"/>
      <c r="J120" s="214">
        <f t="shared" si="4"/>
        <v>0</v>
      </c>
    </row>
    <row r="121" spans="1:10" ht="12.75">
      <c r="A121" s="216"/>
      <c r="B121" s="100"/>
      <c r="C121" s="100">
        <v>1</v>
      </c>
      <c r="D121" s="135" t="s">
        <v>215</v>
      </c>
      <c r="E121" s="183"/>
      <c r="F121" s="183">
        <v>25000000</v>
      </c>
      <c r="G121" s="183">
        <f>SUM(E121:F121)</f>
        <v>25000000</v>
      </c>
      <c r="H121" s="183"/>
      <c r="I121" s="183"/>
      <c r="J121" s="215">
        <f t="shared" si="4"/>
        <v>25000000</v>
      </c>
    </row>
    <row r="122" spans="1:10" ht="12.75">
      <c r="A122" s="216"/>
      <c r="B122" s="100"/>
      <c r="C122" s="100">
        <v>2</v>
      </c>
      <c r="D122" s="135" t="s">
        <v>283</v>
      </c>
      <c r="E122" s="183">
        <v>15001000</v>
      </c>
      <c r="F122" s="183">
        <v>0</v>
      </c>
      <c r="G122" s="183">
        <f>SUM(E122:F122)</f>
        <v>15001000</v>
      </c>
      <c r="H122" s="183"/>
      <c r="I122" s="183"/>
      <c r="J122" s="215">
        <f t="shared" si="4"/>
        <v>15001000</v>
      </c>
    </row>
    <row r="123" spans="1:10" ht="12.75">
      <c r="A123" s="216"/>
      <c r="B123" s="100"/>
      <c r="C123" s="100">
        <v>3</v>
      </c>
      <c r="D123" s="135" t="s">
        <v>284</v>
      </c>
      <c r="E123" s="183"/>
      <c r="F123" s="183"/>
      <c r="G123" s="183"/>
      <c r="H123" s="183"/>
      <c r="I123" s="183"/>
      <c r="J123" s="214">
        <f t="shared" si="4"/>
        <v>0</v>
      </c>
    </row>
    <row r="124" spans="1:10" ht="12.75">
      <c r="A124" s="216"/>
      <c r="B124" s="100"/>
      <c r="C124" s="100">
        <v>4</v>
      </c>
      <c r="D124" s="135" t="s">
        <v>216</v>
      </c>
      <c r="E124" s="183"/>
      <c r="F124" s="183"/>
      <c r="G124" s="183"/>
      <c r="H124" s="183"/>
      <c r="I124" s="183"/>
      <c r="J124" s="214">
        <f t="shared" si="4"/>
        <v>0</v>
      </c>
    </row>
    <row r="125" spans="1:10" ht="12.75">
      <c r="A125" s="216"/>
      <c r="B125" s="100"/>
      <c r="C125" s="100">
        <v>5</v>
      </c>
      <c r="D125" s="135" t="s">
        <v>285</v>
      </c>
      <c r="E125" s="183"/>
      <c r="F125" s="183"/>
      <c r="G125" s="183"/>
      <c r="H125" s="183"/>
      <c r="I125" s="183"/>
      <c r="J125" s="214">
        <f t="shared" si="4"/>
        <v>0</v>
      </c>
    </row>
    <row r="126" spans="1:10" ht="12.75">
      <c r="A126" s="216"/>
      <c r="B126" s="100"/>
      <c r="C126" s="100">
        <v>6</v>
      </c>
      <c r="D126" s="135" t="s">
        <v>289</v>
      </c>
      <c r="E126" s="183"/>
      <c r="F126" s="183"/>
      <c r="G126" s="183"/>
      <c r="H126" s="183"/>
      <c r="I126" s="183"/>
      <c r="J126" s="214">
        <f t="shared" si="4"/>
        <v>0</v>
      </c>
    </row>
    <row r="127" spans="1:10" ht="12.75">
      <c r="A127" s="216"/>
      <c r="B127" s="100"/>
      <c r="C127" s="100"/>
      <c r="D127" s="135"/>
      <c r="E127" s="183"/>
      <c r="F127" s="183"/>
      <c r="G127" s="183"/>
      <c r="H127" s="183"/>
      <c r="I127" s="183"/>
      <c r="J127" s="214">
        <f t="shared" si="4"/>
        <v>0</v>
      </c>
    </row>
    <row r="128" spans="1:10" ht="12.75">
      <c r="A128" s="216"/>
      <c r="B128" s="100"/>
      <c r="C128" s="100"/>
      <c r="D128" s="97" t="s">
        <v>315</v>
      </c>
      <c r="E128" s="192">
        <f>E130+E138</f>
        <v>0</v>
      </c>
      <c r="F128" s="182">
        <f>F130+F138</f>
        <v>100000000</v>
      </c>
      <c r="G128" s="182">
        <f>G130+G138</f>
        <v>100000000</v>
      </c>
      <c r="H128" s="183"/>
      <c r="I128" s="183"/>
      <c r="J128" s="214">
        <f t="shared" si="4"/>
        <v>100000000</v>
      </c>
    </row>
    <row r="129" spans="1:10" ht="12.75">
      <c r="A129" s="216" t="s">
        <v>121</v>
      </c>
      <c r="B129" s="100"/>
      <c r="C129" s="100"/>
      <c r="D129" s="97" t="s">
        <v>347</v>
      </c>
      <c r="E129" s="183"/>
      <c r="F129" s="195"/>
      <c r="G129" s="195"/>
      <c r="H129" s="183"/>
      <c r="I129" s="183"/>
      <c r="J129" s="214">
        <f t="shared" si="4"/>
        <v>0</v>
      </c>
    </row>
    <row r="130" spans="1:10" ht="12.75">
      <c r="A130" s="216" t="s">
        <v>124</v>
      </c>
      <c r="B130" s="100">
        <v>1</v>
      </c>
      <c r="C130" s="100"/>
      <c r="D130" s="107" t="s">
        <v>237</v>
      </c>
      <c r="E130" s="183"/>
      <c r="F130" s="182">
        <f>F131+F132+F133+F134+F135+F136</f>
        <v>100000000</v>
      </c>
      <c r="G130" s="182">
        <f>G131+G132+G133+G134+G135+G136</f>
        <v>100000000</v>
      </c>
      <c r="H130" s="182">
        <f>H131+H132+H133+H134+H135+H136</f>
        <v>0</v>
      </c>
      <c r="I130" s="183"/>
      <c r="J130" s="214">
        <f t="shared" si="4"/>
        <v>100000000</v>
      </c>
    </row>
    <row r="131" spans="1:10" ht="12.75">
      <c r="A131" s="216" t="s">
        <v>122</v>
      </c>
      <c r="B131" s="100"/>
      <c r="C131" s="100">
        <v>1</v>
      </c>
      <c r="D131" s="135" t="s">
        <v>219</v>
      </c>
      <c r="E131" s="183"/>
      <c r="F131" s="183">
        <v>75000000</v>
      </c>
      <c r="G131" s="183">
        <v>75000000</v>
      </c>
      <c r="H131" s="183"/>
      <c r="I131" s="183"/>
      <c r="J131" s="215">
        <f t="shared" si="4"/>
        <v>75000000</v>
      </c>
    </row>
    <row r="132" spans="1:10" ht="12.75">
      <c r="A132" s="216" t="s">
        <v>121</v>
      </c>
      <c r="B132" s="100"/>
      <c r="C132" s="100">
        <v>2</v>
      </c>
      <c r="D132" s="135" t="s">
        <v>255</v>
      </c>
      <c r="E132" s="183"/>
      <c r="F132" s="183">
        <v>10000000</v>
      </c>
      <c r="G132" s="183">
        <v>10000000</v>
      </c>
      <c r="H132" s="183"/>
      <c r="I132" s="183"/>
      <c r="J132" s="215">
        <f t="shared" si="4"/>
        <v>10000000</v>
      </c>
    </row>
    <row r="133" spans="1:10" ht="12.75">
      <c r="A133" s="216" t="s">
        <v>119</v>
      </c>
      <c r="B133" s="100"/>
      <c r="C133" s="100">
        <v>3</v>
      </c>
      <c r="D133" s="135" t="s">
        <v>238</v>
      </c>
      <c r="E133" s="183"/>
      <c r="F133" s="183">
        <v>15000000</v>
      </c>
      <c r="G133" s="183">
        <v>15000000</v>
      </c>
      <c r="H133" s="183"/>
      <c r="I133" s="183"/>
      <c r="J133" s="215">
        <f t="shared" si="4"/>
        <v>15000000</v>
      </c>
    </row>
    <row r="134" spans="1:10" ht="12.75">
      <c r="A134" s="216"/>
      <c r="B134" s="100"/>
      <c r="C134" s="100">
        <v>4</v>
      </c>
      <c r="D134" s="135" t="s">
        <v>220</v>
      </c>
      <c r="E134" s="183"/>
      <c r="F134" s="183">
        <v>0</v>
      </c>
      <c r="G134" s="183">
        <v>0</v>
      </c>
      <c r="H134" s="183"/>
      <c r="I134" s="183"/>
      <c r="J134" s="214">
        <f t="shared" si="4"/>
        <v>0</v>
      </c>
    </row>
    <row r="135" spans="1:10" ht="12.75">
      <c r="A135" s="216" t="s">
        <v>119</v>
      </c>
      <c r="B135" s="100"/>
      <c r="C135" s="100">
        <v>5</v>
      </c>
      <c r="D135" s="135" t="s">
        <v>348</v>
      </c>
      <c r="E135" s="183"/>
      <c r="F135" s="183">
        <v>0</v>
      </c>
      <c r="G135" s="183">
        <v>0</v>
      </c>
      <c r="H135" s="183"/>
      <c r="I135" s="183"/>
      <c r="J135" s="214">
        <f t="shared" si="4"/>
        <v>0</v>
      </c>
    </row>
    <row r="136" spans="1:10" ht="12.75">
      <c r="A136" s="216" t="s">
        <v>120</v>
      </c>
      <c r="B136" s="100"/>
      <c r="C136" s="100">
        <v>6</v>
      </c>
      <c r="D136" s="135" t="s">
        <v>295</v>
      </c>
      <c r="E136" s="183"/>
      <c r="F136" s="183">
        <v>0</v>
      </c>
      <c r="G136" s="183">
        <v>0</v>
      </c>
      <c r="H136" s="183"/>
      <c r="I136" s="183"/>
      <c r="J136" s="214">
        <f t="shared" si="4"/>
        <v>0</v>
      </c>
    </row>
    <row r="137" spans="1:10" ht="12.75">
      <c r="A137" s="216" t="s">
        <v>123</v>
      </c>
      <c r="B137" s="100"/>
      <c r="C137" s="100"/>
      <c r="D137" s="135"/>
      <c r="E137" s="183"/>
      <c r="F137" s="183"/>
      <c r="G137" s="183"/>
      <c r="H137" s="183"/>
      <c r="I137" s="183"/>
      <c r="J137" s="214">
        <f t="shared" si="4"/>
        <v>0</v>
      </c>
    </row>
    <row r="138" spans="1:10" ht="12.75">
      <c r="A138" s="216" t="s">
        <v>124</v>
      </c>
      <c r="B138" s="100">
        <v>2</v>
      </c>
      <c r="C138" s="100"/>
      <c r="D138" s="107" t="s">
        <v>221</v>
      </c>
      <c r="E138" s="182">
        <f>E139+E140+E141</f>
        <v>0</v>
      </c>
      <c r="F138" s="182">
        <f>F139+F140+F141</f>
        <v>0</v>
      </c>
      <c r="G138" s="182"/>
      <c r="H138" s="182">
        <f>H139+H140+H141</f>
        <v>0</v>
      </c>
      <c r="I138" s="183"/>
      <c r="J138" s="214">
        <f t="shared" si="4"/>
        <v>0</v>
      </c>
    </row>
    <row r="139" spans="1:10" ht="12.75">
      <c r="A139" s="216" t="s">
        <v>121</v>
      </c>
      <c r="B139" s="100"/>
      <c r="C139" s="100">
        <v>1</v>
      </c>
      <c r="D139" s="135" t="s">
        <v>222</v>
      </c>
      <c r="E139" s="183">
        <v>0</v>
      </c>
      <c r="F139" s="183">
        <v>0</v>
      </c>
      <c r="G139" s="183">
        <v>0</v>
      </c>
      <c r="H139" s="183"/>
      <c r="I139" s="183"/>
      <c r="J139" s="214">
        <f t="shared" si="4"/>
        <v>0</v>
      </c>
    </row>
    <row r="140" spans="1:10" ht="12.75">
      <c r="A140" s="216" t="s">
        <v>122</v>
      </c>
      <c r="B140" s="100"/>
      <c r="C140" s="100">
        <v>2</v>
      </c>
      <c r="D140" s="135" t="s">
        <v>239</v>
      </c>
      <c r="E140" s="183">
        <v>0</v>
      </c>
      <c r="F140" s="183">
        <v>0</v>
      </c>
      <c r="G140" s="183">
        <v>0</v>
      </c>
      <c r="H140" s="183"/>
      <c r="I140" s="183"/>
      <c r="J140" s="214">
        <f t="shared" si="4"/>
        <v>0</v>
      </c>
    </row>
    <row r="141" spans="1:10" ht="12.75">
      <c r="A141" s="216" t="s">
        <v>120</v>
      </c>
      <c r="B141" s="100"/>
      <c r="C141" s="100">
        <v>3</v>
      </c>
      <c r="D141" s="135" t="s">
        <v>349</v>
      </c>
      <c r="E141" s="183">
        <v>0</v>
      </c>
      <c r="F141" s="183">
        <v>0</v>
      </c>
      <c r="G141" s="183">
        <v>0</v>
      </c>
      <c r="H141" s="183"/>
      <c r="I141" s="183"/>
      <c r="J141" s="214">
        <f t="shared" si="4"/>
        <v>0</v>
      </c>
    </row>
    <row r="142" spans="1:10" ht="12.75">
      <c r="A142" s="216" t="s">
        <v>119</v>
      </c>
      <c r="B142" s="100"/>
      <c r="C142" s="100"/>
      <c r="D142" s="135"/>
      <c r="E142" s="183"/>
      <c r="F142" s="183"/>
      <c r="G142" s="183"/>
      <c r="H142" s="183"/>
      <c r="I142" s="183"/>
      <c r="J142" s="214">
        <f t="shared" si="4"/>
        <v>0</v>
      </c>
    </row>
    <row r="143" spans="1:10" ht="12.75">
      <c r="A143" s="216"/>
      <c r="B143" s="100"/>
      <c r="C143" s="100"/>
      <c r="D143" s="97" t="s">
        <v>350</v>
      </c>
      <c r="E143" s="182">
        <f>E145</f>
        <v>28000000</v>
      </c>
      <c r="F143" s="182">
        <f>F145</f>
        <v>48000000</v>
      </c>
      <c r="G143" s="182">
        <f>G145</f>
        <v>76000000</v>
      </c>
      <c r="H143" s="195"/>
      <c r="I143" s="183"/>
      <c r="J143" s="214">
        <f t="shared" si="4"/>
        <v>76000000</v>
      </c>
    </row>
    <row r="144" spans="1:10" ht="12.75">
      <c r="A144" s="216"/>
      <c r="B144" s="100"/>
      <c r="C144" s="100"/>
      <c r="D144" s="97" t="s">
        <v>249</v>
      </c>
      <c r="E144" s="195"/>
      <c r="F144" s="195"/>
      <c r="G144" s="195"/>
      <c r="H144" s="195"/>
      <c r="I144" s="183"/>
      <c r="J144" s="214">
        <f t="shared" si="4"/>
        <v>0</v>
      </c>
    </row>
    <row r="145" spans="1:10" ht="12.75">
      <c r="A145" s="216"/>
      <c r="B145" s="100">
        <v>1</v>
      </c>
      <c r="C145" s="100"/>
      <c r="D145" s="107" t="s">
        <v>234</v>
      </c>
      <c r="E145" s="182">
        <f>E146+E147+E148+E149+E150</f>
        <v>28000000</v>
      </c>
      <c r="F145" s="182">
        <f>F146+F147+F148+F149+F150</f>
        <v>48000000</v>
      </c>
      <c r="G145" s="182">
        <f>G146+G147+G148+G149+G150</f>
        <v>76000000</v>
      </c>
      <c r="H145" s="182">
        <f>H146+H147+H148+H149+H150</f>
        <v>51000000</v>
      </c>
      <c r="I145" s="183"/>
      <c r="J145" s="214">
        <f t="shared" si="4"/>
        <v>127000000</v>
      </c>
    </row>
    <row r="146" spans="1:10" ht="12.75">
      <c r="A146" s="216"/>
      <c r="B146" s="100"/>
      <c r="C146" s="100">
        <v>1</v>
      </c>
      <c r="D146" s="135" t="s">
        <v>211</v>
      </c>
      <c r="E146" s="183"/>
      <c r="F146" s="183">
        <v>38000000</v>
      </c>
      <c r="G146" s="183">
        <f>SUM(E146:F146)</f>
        <v>38000000</v>
      </c>
      <c r="H146" s="183">
        <v>20000000</v>
      </c>
      <c r="I146" s="183"/>
      <c r="J146" s="215">
        <f t="shared" si="4"/>
        <v>58000000</v>
      </c>
    </row>
    <row r="147" spans="1:10" ht="12.75">
      <c r="A147" s="216"/>
      <c r="B147" s="100"/>
      <c r="C147" s="100">
        <v>2</v>
      </c>
      <c r="D147" s="135" t="s">
        <v>208</v>
      </c>
      <c r="E147" s="183">
        <v>28000000</v>
      </c>
      <c r="F147" s="183"/>
      <c r="G147" s="183">
        <f>SUM(E147:F147)</f>
        <v>28000000</v>
      </c>
      <c r="H147" s="183"/>
      <c r="I147" s="183"/>
      <c r="J147" s="215">
        <f aca="true" t="shared" si="5" ref="J147:J181">SUM(G147:I147)</f>
        <v>28000000</v>
      </c>
    </row>
    <row r="148" spans="1:10" ht="12.75">
      <c r="A148" s="216"/>
      <c r="B148" s="100"/>
      <c r="C148" s="100">
        <v>3</v>
      </c>
      <c r="D148" s="135" t="s">
        <v>351</v>
      </c>
      <c r="E148" s="183"/>
      <c r="F148" s="183"/>
      <c r="G148" s="183"/>
      <c r="H148" s="183">
        <v>31000000</v>
      </c>
      <c r="I148" s="183"/>
      <c r="J148" s="215">
        <f t="shared" si="5"/>
        <v>31000000</v>
      </c>
    </row>
    <row r="149" spans="1:10" ht="12.75">
      <c r="A149" s="216"/>
      <c r="B149" s="100"/>
      <c r="C149" s="100">
        <v>4</v>
      </c>
      <c r="D149" s="135" t="s">
        <v>209</v>
      </c>
      <c r="E149" s="183"/>
      <c r="F149" s="183">
        <v>5000000</v>
      </c>
      <c r="G149" s="183">
        <f>SUM(E149:F149)</f>
        <v>5000000</v>
      </c>
      <c r="H149" s="183"/>
      <c r="I149" s="183"/>
      <c r="J149" s="215">
        <f t="shared" si="5"/>
        <v>5000000</v>
      </c>
    </row>
    <row r="150" spans="1:10" ht="12.75">
      <c r="A150" s="216"/>
      <c r="B150" s="100"/>
      <c r="C150" s="100">
        <v>5</v>
      </c>
      <c r="D150" s="135" t="s">
        <v>210</v>
      </c>
      <c r="E150" s="183"/>
      <c r="F150" s="183">
        <v>5000000</v>
      </c>
      <c r="G150" s="183">
        <f>SUM(E150:F150)</f>
        <v>5000000</v>
      </c>
      <c r="H150" s="183"/>
      <c r="I150" s="183"/>
      <c r="J150" s="215">
        <f t="shared" si="5"/>
        <v>5000000</v>
      </c>
    </row>
    <row r="151" spans="1:10" ht="12.75">
      <c r="A151" s="227"/>
      <c r="B151" s="100"/>
      <c r="C151" s="100">
        <v>6</v>
      </c>
      <c r="D151" s="135" t="s">
        <v>235</v>
      </c>
      <c r="E151" s="183">
        <v>0</v>
      </c>
      <c r="F151" s="183"/>
      <c r="G151" s="183"/>
      <c r="H151" s="183"/>
      <c r="I151" s="183"/>
      <c r="J151" s="214">
        <f t="shared" si="5"/>
        <v>0</v>
      </c>
    </row>
    <row r="152" spans="1:10" ht="13.5" thickBot="1">
      <c r="A152" s="246"/>
      <c r="B152" s="127"/>
      <c r="C152" s="127">
        <v>7</v>
      </c>
      <c r="D152" s="165" t="s">
        <v>236</v>
      </c>
      <c r="E152" s="219">
        <v>0</v>
      </c>
      <c r="F152" s="219"/>
      <c r="G152" s="219"/>
      <c r="H152" s="219"/>
      <c r="I152" s="219"/>
      <c r="J152" s="220">
        <f t="shared" si="5"/>
        <v>0</v>
      </c>
    </row>
    <row r="153" spans="1:10" ht="13.5" thickBot="1">
      <c r="A153" s="405" t="s">
        <v>439</v>
      </c>
      <c r="B153" s="406"/>
      <c r="C153" s="406"/>
      <c r="D153" s="406"/>
      <c r="E153" s="406"/>
      <c r="F153" s="406"/>
      <c r="G153" s="406"/>
      <c r="H153" s="406"/>
      <c r="I153" s="406"/>
      <c r="J153" s="407"/>
    </row>
    <row r="154" spans="1:10" ht="12.75">
      <c r="A154" s="121" t="s">
        <v>119</v>
      </c>
      <c r="B154" s="111" t="s">
        <v>125</v>
      </c>
      <c r="C154" s="111" t="s">
        <v>125</v>
      </c>
      <c r="D154" s="390" t="s">
        <v>428</v>
      </c>
      <c r="E154" s="402" t="s">
        <v>438</v>
      </c>
      <c r="F154" s="403"/>
      <c r="G154" s="404"/>
      <c r="H154" s="118" t="s">
        <v>435</v>
      </c>
      <c r="I154" s="116" t="s">
        <v>142</v>
      </c>
      <c r="J154" s="146"/>
    </row>
    <row r="155" spans="1:10" ht="13.5" thickBot="1">
      <c r="A155" s="122" t="s">
        <v>120</v>
      </c>
      <c r="B155" s="123" t="s">
        <v>126</v>
      </c>
      <c r="C155" s="123" t="s">
        <v>122</v>
      </c>
      <c r="D155" s="391"/>
      <c r="E155" s="124" t="s">
        <v>112</v>
      </c>
      <c r="F155" s="124" t="s">
        <v>113</v>
      </c>
      <c r="G155" s="125" t="s">
        <v>109</v>
      </c>
      <c r="H155" s="126"/>
      <c r="I155" s="126" t="s">
        <v>436</v>
      </c>
      <c r="J155" s="147" t="s">
        <v>109</v>
      </c>
    </row>
    <row r="156" spans="1:10" ht="12.75">
      <c r="A156" s="216"/>
      <c r="B156" s="100"/>
      <c r="C156" s="100">
        <v>8</v>
      </c>
      <c r="D156" s="135" t="s">
        <v>217</v>
      </c>
      <c r="E156" s="183"/>
      <c r="F156" s="183">
        <v>0</v>
      </c>
      <c r="G156" s="183"/>
      <c r="H156" s="183"/>
      <c r="I156" s="183"/>
      <c r="J156" s="214">
        <f t="shared" si="5"/>
        <v>0</v>
      </c>
    </row>
    <row r="157" spans="1:10" ht="12.75">
      <c r="A157" s="216"/>
      <c r="B157" s="100"/>
      <c r="C157" s="100">
        <v>9</v>
      </c>
      <c r="D157" s="135" t="s">
        <v>218</v>
      </c>
      <c r="E157" s="183">
        <v>0</v>
      </c>
      <c r="F157" s="183"/>
      <c r="G157" s="183"/>
      <c r="H157" s="183"/>
      <c r="I157" s="183"/>
      <c r="J157" s="214">
        <f t="shared" si="5"/>
        <v>0</v>
      </c>
    </row>
    <row r="158" spans="1:10" ht="12.75">
      <c r="A158" s="216"/>
      <c r="B158" s="100"/>
      <c r="C158" s="100"/>
      <c r="D158" s="135"/>
      <c r="E158" s="183"/>
      <c r="F158" s="183"/>
      <c r="G158" s="183"/>
      <c r="H158" s="183"/>
      <c r="I158" s="183"/>
      <c r="J158" s="214">
        <f t="shared" si="5"/>
        <v>0</v>
      </c>
    </row>
    <row r="159" spans="1:10" ht="12.75">
      <c r="A159" s="216"/>
      <c r="B159" s="100"/>
      <c r="C159" s="100"/>
      <c r="D159" s="97" t="s">
        <v>251</v>
      </c>
      <c r="E159" s="182">
        <f>E160+E165+E169</f>
        <v>51001000</v>
      </c>
      <c r="F159" s="182">
        <f>F160+F165+F169</f>
        <v>0</v>
      </c>
      <c r="G159" s="182">
        <f>G160+G165+G169</f>
        <v>51001000</v>
      </c>
      <c r="H159" s="183"/>
      <c r="I159" s="183"/>
      <c r="J159" s="214">
        <f t="shared" si="5"/>
        <v>51001000</v>
      </c>
    </row>
    <row r="160" spans="1:10" ht="12.75">
      <c r="A160" s="216"/>
      <c r="B160" s="100">
        <v>1</v>
      </c>
      <c r="C160" s="100"/>
      <c r="D160" s="107" t="s">
        <v>324</v>
      </c>
      <c r="E160" s="183"/>
      <c r="F160" s="183"/>
      <c r="G160" s="183"/>
      <c r="H160" s="183">
        <f>H161+H162+H163</f>
        <v>0</v>
      </c>
      <c r="I160" s="183"/>
      <c r="J160" s="214">
        <f t="shared" si="5"/>
        <v>0</v>
      </c>
    </row>
    <row r="161" spans="1:10" ht="12.75">
      <c r="A161" s="216"/>
      <c r="B161" s="100"/>
      <c r="C161" s="100">
        <v>1</v>
      </c>
      <c r="D161" s="135" t="s">
        <v>497</v>
      </c>
      <c r="E161" s="183"/>
      <c r="F161" s="183">
        <v>0</v>
      </c>
      <c r="G161" s="183"/>
      <c r="H161" s="183"/>
      <c r="I161" s="183"/>
      <c r="J161" s="214">
        <f t="shared" si="5"/>
        <v>0</v>
      </c>
    </row>
    <row r="162" spans="1:10" ht="12.75">
      <c r="A162" s="216"/>
      <c r="B162" s="100"/>
      <c r="C162" s="100">
        <v>2</v>
      </c>
      <c r="D162" s="135" t="s">
        <v>498</v>
      </c>
      <c r="E162" s="183"/>
      <c r="F162" s="183">
        <v>0</v>
      </c>
      <c r="G162" s="183"/>
      <c r="H162" s="183"/>
      <c r="I162" s="183"/>
      <c r="J162" s="214">
        <f t="shared" si="5"/>
        <v>0</v>
      </c>
    </row>
    <row r="163" spans="1:10" ht="12.75">
      <c r="A163" s="216"/>
      <c r="B163" s="100"/>
      <c r="C163" s="100">
        <v>3</v>
      </c>
      <c r="D163" s="135" t="s">
        <v>199</v>
      </c>
      <c r="E163" s="183"/>
      <c r="F163" s="183"/>
      <c r="G163" s="183"/>
      <c r="H163" s="183"/>
      <c r="I163" s="183"/>
      <c r="J163" s="214">
        <f t="shared" si="5"/>
        <v>0</v>
      </c>
    </row>
    <row r="164" spans="1:10" ht="12.75">
      <c r="A164" s="216"/>
      <c r="B164" s="100"/>
      <c r="C164" s="100"/>
      <c r="D164" s="135"/>
      <c r="E164" s="183"/>
      <c r="F164" s="183"/>
      <c r="G164" s="183"/>
      <c r="H164" s="183"/>
      <c r="I164" s="183"/>
      <c r="J164" s="214">
        <f t="shared" si="5"/>
        <v>0</v>
      </c>
    </row>
    <row r="165" spans="1:10" ht="12.75">
      <c r="A165" s="216"/>
      <c r="B165" s="100">
        <v>2</v>
      </c>
      <c r="C165" s="100"/>
      <c r="D165" s="107" t="s">
        <v>328</v>
      </c>
      <c r="E165" s="182">
        <f>E166+E167</f>
        <v>1000000</v>
      </c>
      <c r="F165" s="182"/>
      <c r="G165" s="182">
        <f>F165+E165</f>
        <v>1000000</v>
      </c>
      <c r="H165" s="183"/>
      <c r="I165" s="183"/>
      <c r="J165" s="214">
        <f t="shared" si="5"/>
        <v>1000000</v>
      </c>
    </row>
    <row r="166" spans="1:10" ht="12.75">
      <c r="A166" s="216"/>
      <c r="B166" s="100"/>
      <c r="C166" s="100">
        <v>1</v>
      </c>
      <c r="D166" s="135" t="s">
        <v>294</v>
      </c>
      <c r="E166" s="183"/>
      <c r="F166" s="183"/>
      <c r="G166" s="183"/>
      <c r="H166" s="183"/>
      <c r="I166" s="183"/>
      <c r="J166" s="214">
        <f t="shared" si="5"/>
        <v>0</v>
      </c>
    </row>
    <row r="167" spans="1:10" ht="12.75">
      <c r="A167" s="216"/>
      <c r="B167" s="100"/>
      <c r="C167" s="100">
        <v>2</v>
      </c>
      <c r="D167" s="135" t="s">
        <v>310</v>
      </c>
      <c r="E167" s="183">
        <v>1000000</v>
      </c>
      <c r="F167" s="183"/>
      <c r="G167" s="183">
        <v>1000000</v>
      </c>
      <c r="H167" s="183"/>
      <c r="I167" s="183"/>
      <c r="J167" s="215">
        <f t="shared" si="5"/>
        <v>1000000</v>
      </c>
    </row>
    <row r="168" spans="1:10" ht="12.75">
      <c r="A168" s="216"/>
      <c r="B168" s="100"/>
      <c r="C168" s="100"/>
      <c r="D168" s="135"/>
      <c r="E168" s="183"/>
      <c r="F168" s="183"/>
      <c r="G168" s="183"/>
      <c r="H168" s="183"/>
      <c r="I168" s="183"/>
      <c r="J168" s="214">
        <f t="shared" si="5"/>
        <v>0</v>
      </c>
    </row>
    <row r="169" spans="1:10" ht="12.75">
      <c r="A169" s="216"/>
      <c r="B169" s="100">
        <v>3</v>
      </c>
      <c r="C169" s="100"/>
      <c r="D169" s="107" t="s">
        <v>252</v>
      </c>
      <c r="E169" s="182">
        <f>E170+E171+E172</f>
        <v>50001000</v>
      </c>
      <c r="F169" s="182">
        <f>F170+F171+F172</f>
        <v>0</v>
      </c>
      <c r="G169" s="182">
        <f>G170+G171+G172</f>
        <v>50001000</v>
      </c>
      <c r="H169" s="183"/>
      <c r="I169" s="183"/>
      <c r="J169" s="214">
        <f t="shared" si="5"/>
        <v>50001000</v>
      </c>
    </row>
    <row r="170" spans="1:10" ht="12.75">
      <c r="A170" s="216" t="s">
        <v>121</v>
      </c>
      <c r="B170" s="100"/>
      <c r="C170" s="100">
        <v>1</v>
      </c>
      <c r="D170" s="135" t="s">
        <v>493</v>
      </c>
      <c r="E170" s="183">
        <v>25000000</v>
      </c>
      <c r="F170" s="183"/>
      <c r="G170" s="183">
        <f>F170+E170</f>
        <v>25000000</v>
      </c>
      <c r="H170" s="183"/>
      <c r="I170" s="183"/>
      <c r="J170" s="214">
        <f t="shared" si="5"/>
        <v>25000000</v>
      </c>
    </row>
    <row r="171" spans="1:10" ht="12.75">
      <c r="A171" s="216" t="s">
        <v>124</v>
      </c>
      <c r="B171" s="100"/>
      <c r="C171" s="100">
        <v>2</v>
      </c>
      <c r="D171" s="135" t="s">
        <v>329</v>
      </c>
      <c r="E171" s="183"/>
      <c r="F171" s="183"/>
      <c r="G171" s="183">
        <f>F171+E171</f>
        <v>0</v>
      </c>
      <c r="H171" s="183"/>
      <c r="I171" s="183"/>
      <c r="J171" s="214">
        <f t="shared" si="5"/>
        <v>0</v>
      </c>
    </row>
    <row r="172" spans="1:10" ht="12.75">
      <c r="A172" s="216" t="s">
        <v>122</v>
      </c>
      <c r="B172" s="100"/>
      <c r="C172" s="100">
        <v>3</v>
      </c>
      <c r="D172" s="135" t="s">
        <v>330</v>
      </c>
      <c r="E172" s="183">
        <v>25001000</v>
      </c>
      <c r="F172" s="183"/>
      <c r="G172" s="183">
        <f>F172+E172</f>
        <v>25001000</v>
      </c>
      <c r="H172" s="183"/>
      <c r="I172" s="183"/>
      <c r="J172" s="214">
        <f t="shared" si="5"/>
        <v>25001000</v>
      </c>
    </row>
    <row r="173" spans="1:10" ht="12.75">
      <c r="A173" s="216" t="s">
        <v>121</v>
      </c>
      <c r="B173" s="100"/>
      <c r="C173" s="100"/>
      <c r="D173" s="135"/>
      <c r="E173" s="183"/>
      <c r="F173" s="183"/>
      <c r="G173" s="183"/>
      <c r="H173" s="183"/>
      <c r="I173" s="183"/>
      <c r="J173" s="214">
        <f t="shared" si="5"/>
        <v>0</v>
      </c>
    </row>
    <row r="174" spans="1:10" ht="12.75">
      <c r="A174" s="216" t="s">
        <v>119</v>
      </c>
      <c r="B174" s="100"/>
      <c r="C174" s="100"/>
      <c r="D174" s="97" t="s">
        <v>160</v>
      </c>
      <c r="E174" s="182">
        <f>E176+E182+E185</f>
        <v>20651580</v>
      </c>
      <c r="F174" s="182">
        <f>F176+F182+F185</f>
        <v>25503025</v>
      </c>
      <c r="G174" s="182">
        <f>G176+G182+G185</f>
        <v>46154605</v>
      </c>
      <c r="H174" s="183"/>
      <c r="I174" s="183"/>
      <c r="J174" s="214">
        <f t="shared" si="5"/>
        <v>46154605</v>
      </c>
    </row>
    <row r="175" spans="1:10" ht="12.75">
      <c r="A175" s="216"/>
      <c r="B175" s="100"/>
      <c r="C175" s="100"/>
      <c r="D175" s="97" t="s">
        <v>296</v>
      </c>
      <c r="E175" s="183"/>
      <c r="F175" s="183"/>
      <c r="G175" s="183"/>
      <c r="H175" s="183"/>
      <c r="I175" s="183"/>
      <c r="J175" s="214">
        <f t="shared" si="5"/>
        <v>0</v>
      </c>
    </row>
    <row r="176" spans="1:10" ht="12.75">
      <c r="A176" s="216" t="s">
        <v>119</v>
      </c>
      <c r="B176" s="100">
        <v>1</v>
      </c>
      <c r="C176" s="100"/>
      <c r="D176" s="107" t="s">
        <v>161</v>
      </c>
      <c r="E176" s="182">
        <f>E177+E178+E179+E180</f>
        <v>7702184</v>
      </c>
      <c r="F176" s="182">
        <f>F177+F178+F179+F180</f>
        <v>18003025</v>
      </c>
      <c r="G176" s="182">
        <f>G177+G178+G179+G180</f>
        <v>25705209</v>
      </c>
      <c r="H176" s="182">
        <f>H177+H178+H179+H180</f>
        <v>41524103</v>
      </c>
      <c r="I176" s="183"/>
      <c r="J176" s="214">
        <f t="shared" si="5"/>
        <v>67229312</v>
      </c>
    </row>
    <row r="177" spans="1:10" ht="12.75">
      <c r="A177" s="216" t="s">
        <v>120</v>
      </c>
      <c r="B177" s="100"/>
      <c r="C177" s="100">
        <v>1</v>
      </c>
      <c r="D177" s="135" t="s">
        <v>162</v>
      </c>
      <c r="E177" s="183"/>
      <c r="F177" s="183">
        <v>10003025</v>
      </c>
      <c r="G177" s="183">
        <f>SUM(E177+F177)</f>
        <v>10003025</v>
      </c>
      <c r="H177" s="183"/>
      <c r="I177" s="183"/>
      <c r="J177" s="215">
        <f t="shared" si="5"/>
        <v>10003025</v>
      </c>
    </row>
    <row r="178" spans="1:10" ht="12.75">
      <c r="A178" s="216" t="s">
        <v>123</v>
      </c>
      <c r="B178" s="100"/>
      <c r="C178" s="100">
        <v>2</v>
      </c>
      <c r="D178" s="135" t="s">
        <v>163</v>
      </c>
      <c r="E178" s="183">
        <v>5000000</v>
      </c>
      <c r="F178" s="183"/>
      <c r="G178" s="183">
        <f>SUM(E178:F178)</f>
        <v>5000000</v>
      </c>
      <c r="H178" s="183"/>
      <c r="I178" s="183"/>
      <c r="J178" s="215">
        <f t="shared" si="5"/>
        <v>5000000</v>
      </c>
    </row>
    <row r="179" spans="1:10" ht="12.75">
      <c r="A179" s="216" t="s">
        <v>124</v>
      </c>
      <c r="B179" s="100"/>
      <c r="C179" s="100">
        <v>3</v>
      </c>
      <c r="D179" s="135" t="s">
        <v>164</v>
      </c>
      <c r="E179" s="183">
        <v>2702184</v>
      </c>
      <c r="F179" s="183"/>
      <c r="G179" s="183">
        <f>SUM(E179:F179)</f>
        <v>2702184</v>
      </c>
      <c r="H179" s="183">
        <v>41524103</v>
      </c>
      <c r="I179" s="183"/>
      <c r="J179" s="215">
        <f t="shared" si="5"/>
        <v>44226287</v>
      </c>
    </row>
    <row r="180" spans="1:10" ht="12.75">
      <c r="A180" s="216" t="s">
        <v>121</v>
      </c>
      <c r="B180" s="100"/>
      <c r="C180" s="100">
        <v>4</v>
      </c>
      <c r="D180" s="135" t="s">
        <v>165</v>
      </c>
      <c r="E180" s="183"/>
      <c r="F180" s="183">
        <v>8000000</v>
      </c>
      <c r="G180" s="183">
        <v>8000000</v>
      </c>
      <c r="H180" s="183"/>
      <c r="I180" s="183"/>
      <c r="J180" s="215">
        <f t="shared" si="5"/>
        <v>8000000</v>
      </c>
    </row>
    <row r="181" spans="1:10" ht="12.75">
      <c r="A181" s="216" t="s">
        <v>122</v>
      </c>
      <c r="B181" s="100"/>
      <c r="C181" s="100"/>
      <c r="D181" s="135"/>
      <c r="E181" s="183"/>
      <c r="F181" s="183"/>
      <c r="G181" s="183"/>
      <c r="H181" s="183"/>
      <c r="I181" s="183"/>
      <c r="J181" s="214">
        <f t="shared" si="5"/>
        <v>0</v>
      </c>
    </row>
    <row r="182" spans="1:10" ht="12.75">
      <c r="A182" s="216" t="s">
        <v>120</v>
      </c>
      <c r="B182" s="100">
        <v>2</v>
      </c>
      <c r="C182" s="100"/>
      <c r="D182" s="107" t="s">
        <v>200</v>
      </c>
      <c r="E182" s="182">
        <f>E183+E184</f>
        <v>2500000</v>
      </c>
      <c r="F182" s="182">
        <f>F183+F184</f>
        <v>2500000</v>
      </c>
      <c r="G182" s="182">
        <f>G183+G184</f>
        <v>5000000</v>
      </c>
      <c r="H182" s="182">
        <f>H183+H184</f>
        <v>0</v>
      </c>
      <c r="I182" s="183"/>
      <c r="J182" s="214">
        <f aca="true" t="shared" si="6" ref="J182:J190">SUM(G182:I182)</f>
        <v>5000000</v>
      </c>
    </row>
    <row r="183" spans="1:10" ht="12.75">
      <c r="A183" s="216" t="s">
        <v>119</v>
      </c>
      <c r="B183" s="100"/>
      <c r="C183" s="100">
        <v>1</v>
      </c>
      <c r="D183" s="135" t="s">
        <v>166</v>
      </c>
      <c r="E183" s="183"/>
      <c r="F183" s="183">
        <v>2500000</v>
      </c>
      <c r="G183" s="183">
        <f>SUM(E183:F183)</f>
        <v>2500000</v>
      </c>
      <c r="H183" s="183"/>
      <c r="I183" s="183"/>
      <c r="J183" s="215">
        <f t="shared" si="6"/>
        <v>2500000</v>
      </c>
    </row>
    <row r="184" spans="1:10" ht="12.75">
      <c r="A184" s="216"/>
      <c r="B184" s="100"/>
      <c r="C184" s="100">
        <v>2</v>
      </c>
      <c r="D184" s="135" t="s">
        <v>167</v>
      </c>
      <c r="E184" s="183">
        <v>2500000</v>
      </c>
      <c r="F184" s="183"/>
      <c r="G184" s="183">
        <f>SUM(E184:F184)</f>
        <v>2500000</v>
      </c>
      <c r="H184" s="183"/>
      <c r="I184" s="183"/>
      <c r="J184" s="215">
        <f t="shared" si="6"/>
        <v>2500000</v>
      </c>
    </row>
    <row r="185" spans="1:10" ht="12.75">
      <c r="A185" s="216"/>
      <c r="B185" s="100">
        <v>3</v>
      </c>
      <c r="C185" s="100"/>
      <c r="D185" s="107" t="s">
        <v>168</v>
      </c>
      <c r="E185" s="182">
        <f>E186+E187+E188</f>
        <v>10449396</v>
      </c>
      <c r="F185" s="182">
        <f>F186+F187+F188</f>
        <v>5000000</v>
      </c>
      <c r="G185" s="182">
        <f>G186+G187+G188</f>
        <v>15449396</v>
      </c>
      <c r="H185" s="182">
        <f>H186+H187+H188</f>
        <v>0</v>
      </c>
      <c r="I185" s="183"/>
      <c r="J185" s="214">
        <f t="shared" si="6"/>
        <v>15449396</v>
      </c>
    </row>
    <row r="186" spans="1:10" ht="12.75">
      <c r="A186" s="216"/>
      <c r="B186" s="100"/>
      <c r="C186" s="100">
        <v>1</v>
      </c>
      <c r="D186" s="135" t="s">
        <v>171</v>
      </c>
      <c r="E186" s="183"/>
      <c r="F186" s="183"/>
      <c r="G186" s="183"/>
      <c r="H186" s="183"/>
      <c r="I186" s="183"/>
      <c r="J186" s="214">
        <f t="shared" si="6"/>
        <v>0</v>
      </c>
    </row>
    <row r="187" spans="1:10" ht="12.75">
      <c r="A187" s="216"/>
      <c r="B187" s="100"/>
      <c r="C187" s="100">
        <v>2</v>
      </c>
      <c r="D187" s="135" t="s">
        <v>169</v>
      </c>
      <c r="E187" s="183"/>
      <c r="F187" s="183">
        <v>5000000</v>
      </c>
      <c r="G187" s="183">
        <f>SUM(E187:F187)</f>
        <v>5000000</v>
      </c>
      <c r="H187" s="183"/>
      <c r="I187" s="183"/>
      <c r="J187" s="214">
        <f t="shared" si="6"/>
        <v>5000000</v>
      </c>
    </row>
    <row r="188" spans="1:10" ht="12.75">
      <c r="A188" s="216"/>
      <c r="B188" s="100"/>
      <c r="C188" s="100">
        <v>3</v>
      </c>
      <c r="D188" s="135" t="s">
        <v>170</v>
      </c>
      <c r="E188" s="183">
        <v>10449396</v>
      </c>
      <c r="F188" s="183"/>
      <c r="G188" s="183">
        <f>SUM(E188:F188)</f>
        <v>10449396</v>
      </c>
      <c r="H188" s="183"/>
      <c r="I188" s="183"/>
      <c r="J188" s="214">
        <f t="shared" si="6"/>
        <v>10449396</v>
      </c>
    </row>
    <row r="189" spans="1:10" ht="12.75">
      <c r="A189" s="216"/>
      <c r="B189" s="100"/>
      <c r="C189" s="100">
        <v>4</v>
      </c>
      <c r="D189" s="135" t="s">
        <v>201</v>
      </c>
      <c r="E189" s="183"/>
      <c r="F189" s="183"/>
      <c r="G189" s="183"/>
      <c r="H189" s="183"/>
      <c r="I189" s="183"/>
      <c r="J189" s="214">
        <f t="shared" si="6"/>
        <v>0</v>
      </c>
    </row>
    <row r="190" spans="1:10" ht="13.5" thickBot="1">
      <c r="A190" s="222"/>
      <c r="B190" s="127"/>
      <c r="C190" s="127"/>
      <c r="D190" s="165"/>
      <c r="E190" s="219"/>
      <c r="F190" s="219"/>
      <c r="G190" s="219"/>
      <c r="H190" s="219"/>
      <c r="I190" s="219"/>
      <c r="J190" s="220">
        <f t="shared" si="6"/>
        <v>0</v>
      </c>
    </row>
    <row r="191" spans="1:10" ht="13.5" thickBot="1">
      <c r="A191" s="405" t="s">
        <v>439</v>
      </c>
      <c r="B191" s="406"/>
      <c r="C191" s="406"/>
      <c r="D191" s="406"/>
      <c r="E191" s="406"/>
      <c r="F191" s="406"/>
      <c r="G191" s="406"/>
      <c r="H191" s="406"/>
      <c r="I191" s="406"/>
      <c r="J191" s="407"/>
    </row>
    <row r="192" spans="1:10" ht="12.75">
      <c r="A192" s="121" t="s">
        <v>119</v>
      </c>
      <c r="B192" s="111" t="s">
        <v>125</v>
      </c>
      <c r="C192" s="111" t="s">
        <v>125</v>
      </c>
      <c r="D192" s="390" t="s">
        <v>428</v>
      </c>
      <c r="E192" s="402" t="s">
        <v>438</v>
      </c>
      <c r="F192" s="403"/>
      <c r="G192" s="404"/>
      <c r="H192" s="118" t="s">
        <v>435</v>
      </c>
      <c r="I192" s="116" t="s">
        <v>142</v>
      </c>
      <c r="J192" s="146"/>
    </row>
    <row r="193" spans="1:10" ht="13.5" thickBot="1">
      <c r="A193" s="122" t="s">
        <v>120</v>
      </c>
      <c r="B193" s="123" t="s">
        <v>126</v>
      </c>
      <c r="C193" s="123" t="s">
        <v>122</v>
      </c>
      <c r="D193" s="391"/>
      <c r="E193" s="124" t="s">
        <v>112</v>
      </c>
      <c r="F193" s="124" t="s">
        <v>113</v>
      </c>
      <c r="G193" s="125" t="s">
        <v>109</v>
      </c>
      <c r="H193" s="126"/>
      <c r="I193" s="126" t="s">
        <v>436</v>
      </c>
      <c r="J193" s="147" t="s">
        <v>109</v>
      </c>
    </row>
    <row r="194" spans="1:10" ht="12.75">
      <c r="A194" s="221"/>
      <c r="B194" s="100"/>
      <c r="C194" s="100"/>
      <c r="D194" s="97" t="s">
        <v>172</v>
      </c>
      <c r="E194" s="182">
        <f>E196+E200+E205</f>
        <v>28864362</v>
      </c>
      <c r="F194" s="182">
        <f>F196+F200+F205</f>
        <v>4000000</v>
      </c>
      <c r="G194" s="182">
        <f>G196+G200+G205</f>
        <v>32864362</v>
      </c>
      <c r="H194" s="183"/>
      <c r="I194" s="183"/>
      <c r="J194" s="214">
        <f aca="true" t="shared" si="7" ref="J194:J228">SUM(G194:I194)</f>
        <v>32864362</v>
      </c>
    </row>
    <row r="195" spans="1:10" ht="12.75">
      <c r="A195" s="216"/>
      <c r="B195" s="100"/>
      <c r="C195" s="100"/>
      <c r="D195" s="97" t="s">
        <v>297</v>
      </c>
      <c r="E195" s="183"/>
      <c r="F195" s="183"/>
      <c r="G195" s="183"/>
      <c r="H195" s="183"/>
      <c r="I195" s="183"/>
      <c r="J195" s="214">
        <f t="shared" si="7"/>
        <v>0</v>
      </c>
    </row>
    <row r="196" spans="1:10" ht="12.75">
      <c r="A196" s="216"/>
      <c r="B196" s="100">
        <v>1</v>
      </c>
      <c r="C196" s="100"/>
      <c r="D196" s="107" t="s">
        <v>173</v>
      </c>
      <c r="E196" s="182">
        <f>E197+E198</f>
        <v>3000000</v>
      </c>
      <c r="F196" s="182">
        <f>F197+F198</f>
        <v>0</v>
      </c>
      <c r="G196" s="182">
        <f>G197+G198</f>
        <v>3000000</v>
      </c>
      <c r="H196" s="182">
        <f>H197+H198</f>
        <v>0</v>
      </c>
      <c r="I196" s="183"/>
      <c r="J196" s="214">
        <f t="shared" si="7"/>
        <v>3000000</v>
      </c>
    </row>
    <row r="197" spans="1:10" ht="12.75">
      <c r="A197" s="216"/>
      <c r="B197" s="100"/>
      <c r="C197" s="100">
        <v>1</v>
      </c>
      <c r="D197" s="135" t="s">
        <v>174</v>
      </c>
      <c r="E197" s="183">
        <v>3000000</v>
      </c>
      <c r="F197" s="183"/>
      <c r="G197" s="183">
        <f>SUM(E197:F197)</f>
        <v>3000000</v>
      </c>
      <c r="H197" s="183"/>
      <c r="I197" s="183"/>
      <c r="J197" s="215">
        <f t="shared" si="7"/>
        <v>3000000</v>
      </c>
    </row>
    <row r="198" spans="1:10" ht="12.75">
      <c r="A198" s="216"/>
      <c r="B198" s="100"/>
      <c r="C198" s="100">
        <v>2</v>
      </c>
      <c r="D198" s="135" t="s">
        <v>175</v>
      </c>
      <c r="E198" s="183"/>
      <c r="F198" s="183"/>
      <c r="G198" s="183">
        <f>SUM(E198:F198)</f>
        <v>0</v>
      </c>
      <c r="H198" s="183"/>
      <c r="I198" s="183"/>
      <c r="J198" s="214">
        <f t="shared" si="7"/>
        <v>0</v>
      </c>
    </row>
    <row r="199" spans="1:10" ht="12.75">
      <c r="A199" s="216"/>
      <c r="B199" s="100"/>
      <c r="C199" s="100"/>
      <c r="D199" s="135"/>
      <c r="E199" s="183"/>
      <c r="F199" s="183"/>
      <c r="G199" s="183"/>
      <c r="H199" s="183"/>
      <c r="I199" s="183"/>
      <c r="J199" s="214">
        <f t="shared" si="7"/>
        <v>0</v>
      </c>
    </row>
    <row r="200" spans="1:10" ht="12.75">
      <c r="A200" s="216"/>
      <c r="B200" s="100">
        <v>2</v>
      </c>
      <c r="C200" s="100"/>
      <c r="D200" s="107" t="s">
        <v>205</v>
      </c>
      <c r="E200" s="182">
        <f>E201+E202+E203</f>
        <v>22720209</v>
      </c>
      <c r="F200" s="182">
        <f>F201+F202+F203</f>
        <v>4000000</v>
      </c>
      <c r="G200" s="182">
        <f>G201+G202+G203+G204</f>
        <v>26720209</v>
      </c>
      <c r="H200" s="182">
        <f>H201+H202+H203+H204</f>
        <v>4000000</v>
      </c>
      <c r="I200" s="183"/>
      <c r="J200" s="214">
        <f t="shared" si="7"/>
        <v>30720209</v>
      </c>
    </row>
    <row r="201" spans="1:10" ht="12.75">
      <c r="A201" s="216"/>
      <c r="B201" s="100"/>
      <c r="C201" s="100">
        <v>1</v>
      </c>
      <c r="D201" s="135" t="s">
        <v>202</v>
      </c>
      <c r="E201" s="183">
        <v>12719209</v>
      </c>
      <c r="F201" s="183"/>
      <c r="G201" s="183">
        <f>SUM(E201:F201)</f>
        <v>12719209</v>
      </c>
      <c r="H201" s="183"/>
      <c r="I201" s="183"/>
      <c r="J201" s="215">
        <f t="shared" si="7"/>
        <v>12719209</v>
      </c>
    </row>
    <row r="202" spans="1:10" ht="12.75">
      <c r="A202" s="216"/>
      <c r="B202" s="100"/>
      <c r="C202" s="100">
        <v>2</v>
      </c>
      <c r="D202" s="135" t="s">
        <v>203</v>
      </c>
      <c r="E202" s="183"/>
      <c r="F202" s="183">
        <v>4000000</v>
      </c>
      <c r="G202" s="183">
        <f>SUM(E202:F202)</f>
        <v>4000000</v>
      </c>
      <c r="H202" s="183"/>
      <c r="I202" s="183"/>
      <c r="J202" s="215">
        <f t="shared" si="7"/>
        <v>4000000</v>
      </c>
    </row>
    <row r="203" spans="1:10" ht="12.75">
      <c r="A203" s="216"/>
      <c r="B203" s="100"/>
      <c r="C203" s="100">
        <v>3</v>
      </c>
      <c r="D203" s="135" t="s">
        <v>311</v>
      </c>
      <c r="E203" s="183">
        <v>10001000</v>
      </c>
      <c r="F203" s="183"/>
      <c r="G203" s="183">
        <f>SUM(E203:F203)</f>
        <v>10001000</v>
      </c>
      <c r="H203" s="183"/>
      <c r="I203" s="183"/>
      <c r="J203" s="215">
        <f t="shared" si="7"/>
        <v>10001000</v>
      </c>
    </row>
    <row r="204" spans="1:10" ht="12.75">
      <c r="A204" s="216"/>
      <c r="B204" s="100"/>
      <c r="C204" s="100">
        <v>4</v>
      </c>
      <c r="D204" s="135" t="s">
        <v>314</v>
      </c>
      <c r="E204" s="183"/>
      <c r="F204" s="183"/>
      <c r="G204" s="183"/>
      <c r="H204" s="183">
        <v>4000000</v>
      </c>
      <c r="I204" s="183"/>
      <c r="J204" s="215">
        <f t="shared" si="7"/>
        <v>4000000</v>
      </c>
    </row>
    <row r="205" spans="1:10" ht="12.75">
      <c r="A205" s="216"/>
      <c r="B205" s="100">
        <v>3</v>
      </c>
      <c r="C205" s="100"/>
      <c r="D205" s="107" t="s">
        <v>298</v>
      </c>
      <c r="E205" s="197">
        <f>E206+E207</f>
        <v>3144153</v>
      </c>
      <c r="F205" s="197">
        <f>F206+F207</f>
        <v>0</v>
      </c>
      <c r="G205" s="197">
        <f>G206+G207</f>
        <v>3144153</v>
      </c>
      <c r="H205" s="197">
        <f>H206+H207</f>
        <v>0</v>
      </c>
      <c r="I205" s="183"/>
      <c r="J205" s="214">
        <f t="shared" si="7"/>
        <v>3144153</v>
      </c>
    </row>
    <row r="206" spans="1:10" ht="12.75">
      <c r="A206" s="216"/>
      <c r="B206" s="100"/>
      <c r="C206" s="100">
        <v>1</v>
      </c>
      <c r="D206" s="135" t="s">
        <v>204</v>
      </c>
      <c r="E206" s="183">
        <v>3144153</v>
      </c>
      <c r="F206" s="183">
        <f>SUM(F207:F207)</f>
        <v>0</v>
      </c>
      <c r="G206" s="183">
        <f>SUM(E206+F206)</f>
        <v>3144153</v>
      </c>
      <c r="H206" s="183"/>
      <c r="I206" s="183"/>
      <c r="J206" s="215">
        <f t="shared" si="7"/>
        <v>3144153</v>
      </c>
    </row>
    <row r="207" spans="1:10" ht="12.75">
      <c r="A207" s="216"/>
      <c r="B207" s="100"/>
      <c r="C207" s="100">
        <v>2</v>
      </c>
      <c r="D207" s="135" t="s">
        <v>495</v>
      </c>
      <c r="E207" s="183"/>
      <c r="F207" s="183"/>
      <c r="G207" s="183"/>
      <c r="H207" s="183"/>
      <c r="I207" s="183"/>
      <c r="J207" s="215">
        <f t="shared" si="7"/>
        <v>0</v>
      </c>
    </row>
    <row r="208" spans="1:10" ht="12.75">
      <c r="A208" s="216" t="s">
        <v>121</v>
      </c>
      <c r="B208" s="100"/>
      <c r="C208" s="100"/>
      <c r="D208" s="45"/>
      <c r="E208" s="183"/>
      <c r="F208" s="183"/>
      <c r="G208" s="183"/>
      <c r="H208" s="183"/>
      <c r="I208" s="183"/>
      <c r="J208" s="214">
        <f t="shared" si="7"/>
        <v>0</v>
      </c>
    </row>
    <row r="209" spans="1:10" ht="12.75">
      <c r="A209" s="216" t="s">
        <v>124</v>
      </c>
      <c r="B209" s="100"/>
      <c r="C209" s="100"/>
      <c r="D209" s="97" t="s">
        <v>253</v>
      </c>
      <c r="E209" s="182">
        <f>E211</f>
        <v>500000</v>
      </c>
      <c r="F209" s="182">
        <f>F211</f>
        <v>1000000</v>
      </c>
      <c r="G209" s="182">
        <f>G211</f>
        <v>1500000</v>
      </c>
      <c r="H209" s="183"/>
      <c r="I209" s="183"/>
      <c r="J209" s="214">
        <f t="shared" si="7"/>
        <v>1500000</v>
      </c>
    </row>
    <row r="210" spans="1:10" ht="12.75">
      <c r="A210" s="216" t="s">
        <v>122</v>
      </c>
      <c r="B210" s="100"/>
      <c r="C210" s="100"/>
      <c r="D210" s="97" t="s">
        <v>331</v>
      </c>
      <c r="E210" s="183"/>
      <c r="F210" s="183"/>
      <c r="G210" s="183"/>
      <c r="H210" s="183"/>
      <c r="I210" s="183"/>
      <c r="J210" s="214">
        <f t="shared" si="7"/>
        <v>0</v>
      </c>
    </row>
    <row r="211" spans="1:10" ht="12.75">
      <c r="A211" s="216" t="s">
        <v>121</v>
      </c>
      <c r="B211" s="100">
        <v>1</v>
      </c>
      <c r="C211" s="100"/>
      <c r="D211" s="107" t="s">
        <v>226</v>
      </c>
      <c r="E211" s="182">
        <f>E212+E213</f>
        <v>500000</v>
      </c>
      <c r="F211" s="182">
        <f>F212+F213</f>
        <v>1000000</v>
      </c>
      <c r="G211" s="182">
        <f>G212+G213</f>
        <v>1500000</v>
      </c>
      <c r="H211" s="183">
        <f>H212+H213</f>
        <v>0</v>
      </c>
      <c r="I211" s="183"/>
      <c r="J211" s="214">
        <f t="shared" si="7"/>
        <v>1500000</v>
      </c>
    </row>
    <row r="212" spans="1:10" ht="12.75">
      <c r="A212" s="216" t="s">
        <v>119</v>
      </c>
      <c r="B212" s="100"/>
      <c r="C212" s="100">
        <v>1</v>
      </c>
      <c r="D212" s="135" t="s">
        <v>224</v>
      </c>
      <c r="E212" s="183">
        <v>500000</v>
      </c>
      <c r="F212" s="183"/>
      <c r="G212" s="183">
        <f>SUM(E212:F212)</f>
        <v>500000</v>
      </c>
      <c r="H212" s="183"/>
      <c r="I212" s="183"/>
      <c r="J212" s="215">
        <f t="shared" si="7"/>
        <v>500000</v>
      </c>
    </row>
    <row r="213" spans="1:10" ht="12.75">
      <c r="A213" s="216"/>
      <c r="B213" s="100"/>
      <c r="C213" s="100">
        <v>2</v>
      </c>
      <c r="D213" s="135" t="s">
        <v>225</v>
      </c>
      <c r="E213" s="183"/>
      <c r="F213" s="183">
        <v>1000000</v>
      </c>
      <c r="G213" s="183">
        <f>SUM(E213:F213)</f>
        <v>1000000</v>
      </c>
      <c r="H213" s="183"/>
      <c r="I213" s="183"/>
      <c r="J213" s="215">
        <f t="shared" si="7"/>
        <v>1000000</v>
      </c>
    </row>
    <row r="214" spans="1:10" ht="12.75">
      <c r="A214" s="216" t="s">
        <v>119</v>
      </c>
      <c r="B214" s="100"/>
      <c r="C214" s="100"/>
      <c r="D214" s="135"/>
      <c r="E214" s="183"/>
      <c r="F214" s="183"/>
      <c r="G214" s="183"/>
      <c r="H214" s="183"/>
      <c r="I214" s="183"/>
      <c r="J214" s="214">
        <f t="shared" si="7"/>
        <v>0</v>
      </c>
    </row>
    <row r="215" spans="1:10" ht="12.75">
      <c r="A215" s="216" t="s">
        <v>120</v>
      </c>
      <c r="B215" s="100"/>
      <c r="C215" s="100"/>
      <c r="D215" s="97" t="s">
        <v>332</v>
      </c>
      <c r="E215" s="192">
        <f>E216+E221</f>
        <v>0</v>
      </c>
      <c r="F215" s="182">
        <f>F216+F221</f>
        <v>4000000</v>
      </c>
      <c r="G215" s="182">
        <f>G216+G221</f>
        <v>4000000</v>
      </c>
      <c r="H215" s="183"/>
      <c r="I215" s="183"/>
      <c r="J215" s="214">
        <f t="shared" si="7"/>
        <v>4000000</v>
      </c>
    </row>
    <row r="216" spans="1:10" ht="12.75">
      <c r="A216" s="216" t="s">
        <v>123</v>
      </c>
      <c r="B216" s="100">
        <v>1</v>
      </c>
      <c r="C216" s="100"/>
      <c r="D216" s="107" t="s">
        <v>254</v>
      </c>
      <c r="E216" s="182">
        <f>E217+E218+E219</f>
        <v>0</v>
      </c>
      <c r="F216" s="182">
        <f>F217+F218+F219</f>
        <v>4000000</v>
      </c>
      <c r="G216" s="182">
        <f>G217+G218+G219</f>
        <v>4000000</v>
      </c>
      <c r="H216" s="182">
        <f>H217+H218+H219</f>
        <v>0</v>
      </c>
      <c r="I216" s="183"/>
      <c r="J216" s="214">
        <f t="shared" si="7"/>
        <v>4000000</v>
      </c>
    </row>
    <row r="217" spans="1:10" ht="12.75">
      <c r="A217" s="216" t="s">
        <v>124</v>
      </c>
      <c r="B217" s="100"/>
      <c r="C217" s="100">
        <v>1</v>
      </c>
      <c r="D217" s="135" t="s">
        <v>256</v>
      </c>
      <c r="E217" s="183"/>
      <c r="F217" s="183">
        <v>1000000</v>
      </c>
      <c r="G217" s="183">
        <f>F217+E217</f>
        <v>1000000</v>
      </c>
      <c r="H217" s="183"/>
      <c r="I217" s="183"/>
      <c r="J217" s="215">
        <f t="shared" si="7"/>
        <v>1000000</v>
      </c>
    </row>
    <row r="218" spans="1:10" ht="12.75">
      <c r="A218" s="216" t="s">
        <v>121</v>
      </c>
      <c r="B218" s="100"/>
      <c r="C218" s="100">
        <v>2</v>
      </c>
      <c r="D218" s="135" t="s">
        <v>257</v>
      </c>
      <c r="E218" s="183"/>
      <c r="F218" s="183"/>
      <c r="G218" s="183">
        <f>F218+E218</f>
        <v>0</v>
      </c>
      <c r="H218" s="183"/>
      <c r="I218" s="183"/>
      <c r="J218" s="214">
        <f t="shared" si="7"/>
        <v>0</v>
      </c>
    </row>
    <row r="219" spans="1:10" ht="12.75">
      <c r="A219" s="216" t="s">
        <v>122</v>
      </c>
      <c r="B219" s="100"/>
      <c r="C219" s="100">
        <v>3</v>
      </c>
      <c r="D219" s="135" t="s">
        <v>258</v>
      </c>
      <c r="E219" s="183"/>
      <c r="F219" s="183">
        <v>3000000</v>
      </c>
      <c r="G219" s="183">
        <f>F219+E219</f>
        <v>3000000</v>
      </c>
      <c r="H219" s="183"/>
      <c r="I219" s="183"/>
      <c r="J219" s="215">
        <f t="shared" si="7"/>
        <v>3000000</v>
      </c>
    </row>
    <row r="220" spans="1:10" ht="12.75">
      <c r="A220" s="216" t="s">
        <v>120</v>
      </c>
      <c r="B220" s="100"/>
      <c r="C220" s="100"/>
      <c r="D220" s="135"/>
      <c r="E220" s="183"/>
      <c r="F220" s="183"/>
      <c r="G220" s="183"/>
      <c r="H220" s="183"/>
      <c r="I220" s="183"/>
      <c r="J220" s="214">
        <f t="shared" si="7"/>
        <v>0</v>
      </c>
    </row>
    <row r="221" spans="1:10" ht="12.75">
      <c r="A221" s="216" t="s">
        <v>119</v>
      </c>
      <c r="B221" s="100">
        <v>2</v>
      </c>
      <c r="C221" s="100"/>
      <c r="D221" s="107" t="s">
        <v>270</v>
      </c>
      <c r="E221" s="182">
        <f>E222+E223+E224+E225+E227+E228</f>
        <v>0</v>
      </c>
      <c r="F221" s="182">
        <f>F222+F223+F224+F225+F227+F228</f>
        <v>0</v>
      </c>
      <c r="G221" s="182"/>
      <c r="H221" s="183"/>
      <c r="I221" s="183"/>
      <c r="J221" s="214">
        <f t="shared" si="7"/>
        <v>0</v>
      </c>
    </row>
    <row r="222" spans="1:10" ht="12.75">
      <c r="A222" s="216"/>
      <c r="B222" s="100"/>
      <c r="C222" s="100">
        <v>1</v>
      </c>
      <c r="D222" s="135" t="s">
        <v>271</v>
      </c>
      <c r="E222" s="183"/>
      <c r="F222" s="183"/>
      <c r="G222" s="183">
        <v>0</v>
      </c>
      <c r="H222" s="183"/>
      <c r="I222" s="183"/>
      <c r="J222" s="214">
        <f t="shared" si="7"/>
        <v>0</v>
      </c>
    </row>
    <row r="223" spans="1:10" ht="12.75">
      <c r="A223" s="216"/>
      <c r="B223" s="100"/>
      <c r="C223" s="100">
        <v>2</v>
      </c>
      <c r="D223" s="135" t="s">
        <v>496</v>
      </c>
      <c r="E223" s="183"/>
      <c r="F223" s="183"/>
      <c r="G223" s="183">
        <v>0</v>
      </c>
      <c r="H223" s="183"/>
      <c r="I223" s="183"/>
      <c r="J223" s="214">
        <f t="shared" si="7"/>
        <v>0</v>
      </c>
    </row>
    <row r="224" spans="1:10" ht="12.75">
      <c r="A224" s="216"/>
      <c r="B224" s="100"/>
      <c r="C224" s="100">
        <v>3</v>
      </c>
      <c r="D224" s="135" t="s">
        <v>272</v>
      </c>
      <c r="E224" s="183"/>
      <c r="F224" s="183"/>
      <c r="G224" s="183">
        <v>0</v>
      </c>
      <c r="H224" s="183"/>
      <c r="I224" s="183"/>
      <c r="J224" s="214">
        <f t="shared" si="7"/>
        <v>0</v>
      </c>
    </row>
    <row r="225" spans="1:10" ht="12.75">
      <c r="A225" s="216"/>
      <c r="B225" s="100"/>
      <c r="C225" s="100">
        <v>4</v>
      </c>
      <c r="D225" s="135" t="s">
        <v>333</v>
      </c>
      <c r="E225" s="183"/>
      <c r="F225" s="183"/>
      <c r="G225" s="183">
        <v>0</v>
      </c>
      <c r="H225" s="183"/>
      <c r="I225" s="183"/>
      <c r="J225" s="214">
        <f t="shared" si="7"/>
        <v>0</v>
      </c>
    </row>
    <row r="226" spans="1:10" ht="12.75">
      <c r="A226" s="216"/>
      <c r="B226" s="100"/>
      <c r="C226" s="100">
        <v>5</v>
      </c>
      <c r="D226" s="135" t="s">
        <v>334</v>
      </c>
      <c r="E226" s="183"/>
      <c r="F226" s="183"/>
      <c r="G226" s="183">
        <v>0</v>
      </c>
      <c r="H226" s="183"/>
      <c r="I226" s="183"/>
      <c r="J226" s="214">
        <f t="shared" si="7"/>
        <v>0</v>
      </c>
    </row>
    <row r="227" spans="1:10" ht="12.75">
      <c r="A227" s="216"/>
      <c r="B227" s="100"/>
      <c r="C227" s="100">
        <v>6</v>
      </c>
      <c r="D227" s="135" t="s">
        <v>335</v>
      </c>
      <c r="E227" s="183"/>
      <c r="F227" s="183"/>
      <c r="G227" s="183">
        <v>0</v>
      </c>
      <c r="H227" s="183"/>
      <c r="I227" s="183"/>
      <c r="J227" s="214">
        <f t="shared" si="7"/>
        <v>0</v>
      </c>
    </row>
    <row r="228" spans="1:10" ht="13.5" thickBot="1">
      <c r="A228" s="222"/>
      <c r="B228" s="127"/>
      <c r="C228" s="100"/>
      <c r="D228" s="229"/>
      <c r="E228" s="219"/>
      <c r="F228" s="219"/>
      <c r="G228" s="219">
        <v>0</v>
      </c>
      <c r="H228" s="219"/>
      <c r="I228" s="219"/>
      <c r="J228" s="220">
        <f t="shared" si="7"/>
        <v>0</v>
      </c>
    </row>
    <row r="229" spans="1:10" ht="13.5" thickBot="1">
      <c r="A229" s="405" t="s">
        <v>439</v>
      </c>
      <c r="B229" s="406"/>
      <c r="C229" s="406"/>
      <c r="D229" s="406"/>
      <c r="E229" s="406"/>
      <c r="F229" s="406"/>
      <c r="G229" s="406"/>
      <c r="H229" s="406"/>
      <c r="I229" s="406"/>
      <c r="J229" s="407"/>
    </row>
    <row r="230" spans="1:10" ht="12.75">
      <c r="A230" s="121" t="s">
        <v>119</v>
      </c>
      <c r="B230" s="111" t="s">
        <v>125</v>
      </c>
      <c r="C230" s="111" t="s">
        <v>125</v>
      </c>
      <c r="D230" s="390" t="s">
        <v>428</v>
      </c>
      <c r="E230" s="402" t="s">
        <v>438</v>
      </c>
      <c r="F230" s="403"/>
      <c r="G230" s="404"/>
      <c r="H230" s="118" t="s">
        <v>435</v>
      </c>
      <c r="I230" s="116" t="s">
        <v>142</v>
      </c>
      <c r="J230" s="146"/>
    </row>
    <row r="231" spans="1:10" ht="13.5" thickBot="1">
      <c r="A231" s="122" t="s">
        <v>120</v>
      </c>
      <c r="B231" s="123" t="s">
        <v>126</v>
      </c>
      <c r="C231" s="123" t="s">
        <v>122</v>
      </c>
      <c r="D231" s="391"/>
      <c r="E231" s="124" t="s">
        <v>112</v>
      </c>
      <c r="F231" s="124" t="s">
        <v>113</v>
      </c>
      <c r="G231" s="125" t="s">
        <v>109</v>
      </c>
      <c r="H231" s="126"/>
      <c r="I231" s="126" t="s">
        <v>436</v>
      </c>
      <c r="J231" s="147" t="s">
        <v>109</v>
      </c>
    </row>
    <row r="232" spans="1:10" ht="12.75">
      <c r="A232" s="221"/>
      <c r="B232" s="100"/>
      <c r="C232" s="100"/>
      <c r="D232" s="97" t="s">
        <v>259</v>
      </c>
      <c r="E232" s="182">
        <f>E233</f>
        <v>78000000</v>
      </c>
      <c r="F232" s="182">
        <f>F233</f>
        <v>20000000</v>
      </c>
      <c r="G232" s="182">
        <f>G233</f>
        <v>118000000</v>
      </c>
      <c r="H232" s="183"/>
      <c r="I232" s="183"/>
      <c r="J232" s="214">
        <f aca="true" t="shared" si="8" ref="J232:J262">SUM(G232:I232)</f>
        <v>118000000</v>
      </c>
    </row>
    <row r="233" spans="1:10" ht="12.75">
      <c r="A233" s="216"/>
      <c r="B233" s="100">
        <v>1</v>
      </c>
      <c r="C233" s="100"/>
      <c r="D233" s="107" t="s">
        <v>244</v>
      </c>
      <c r="E233" s="182">
        <f>E234+E235+E236+E237+E238+E239+E240+E241+E242+E243+E244+E245</f>
        <v>78000000</v>
      </c>
      <c r="F233" s="182">
        <f>F234+F235+F236+F237+F238+F239+F240+F241+F242+F243+F244+F245</f>
        <v>20000000</v>
      </c>
      <c r="G233" s="182">
        <f>G234+G235+G236+G237+G238+G239+G240+G241+G242+G243+G244+G245</f>
        <v>118000000</v>
      </c>
      <c r="H233" s="182">
        <f>H234+H235+H236+H237+H238+H239+H240+H241+H242+H243+H244+H245</f>
        <v>23000000</v>
      </c>
      <c r="I233" s="183"/>
      <c r="J233" s="214">
        <f t="shared" si="8"/>
        <v>141000000</v>
      </c>
    </row>
    <row r="234" spans="1:10" ht="12.75">
      <c r="A234" s="216"/>
      <c r="B234" s="100"/>
      <c r="C234" s="100"/>
      <c r="D234" s="135"/>
      <c r="E234" s="183"/>
      <c r="F234" s="183"/>
      <c r="G234" s="183">
        <v>0</v>
      </c>
      <c r="H234" s="183"/>
      <c r="I234" s="183"/>
      <c r="J234" s="214">
        <f t="shared" si="8"/>
        <v>0</v>
      </c>
    </row>
    <row r="235" spans="1:10" ht="12.75">
      <c r="A235" s="216"/>
      <c r="B235" s="100"/>
      <c r="C235" s="100">
        <v>1</v>
      </c>
      <c r="D235" s="135" t="s">
        <v>228</v>
      </c>
      <c r="E235" s="183">
        <v>60000000</v>
      </c>
      <c r="F235" s="183"/>
      <c r="G235" s="183">
        <f>SUM(E235:F235)</f>
        <v>60000000</v>
      </c>
      <c r="H235" s="183"/>
      <c r="I235" s="183"/>
      <c r="J235" s="215">
        <f t="shared" si="8"/>
        <v>60000000</v>
      </c>
    </row>
    <row r="236" spans="1:10" ht="12.75">
      <c r="A236" s="216"/>
      <c r="B236" s="100"/>
      <c r="C236" s="100">
        <v>2</v>
      </c>
      <c r="D236" s="135" t="s">
        <v>229</v>
      </c>
      <c r="E236" s="183"/>
      <c r="F236" s="183"/>
      <c r="G236" s="183">
        <f>SUM(E236:F236)</f>
        <v>0</v>
      </c>
      <c r="H236" s="183"/>
      <c r="I236" s="183"/>
      <c r="J236" s="215">
        <f t="shared" si="8"/>
        <v>0</v>
      </c>
    </row>
    <row r="237" spans="1:10" ht="12.75">
      <c r="A237" s="216"/>
      <c r="B237" s="100"/>
      <c r="C237" s="100">
        <v>3</v>
      </c>
      <c r="D237" s="135" t="s">
        <v>242</v>
      </c>
      <c r="E237" s="183">
        <v>3000000</v>
      </c>
      <c r="F237" s="183"/>
      <c r="G237" s="183">
        <v>3000000</v>
      </c>
      <c r="H237" s="183"/>
      <c r="I237" s="183"/>
      <c r="J237" s="215">
        <f t="shared" si="8"/>
        <v>3000000</v>
      </c>
    </row>
    <row r="238" spans="1:10" ht="12.75">
      <c r="A238" s="216"/>
      <c r="B238" s="100"/>
      <c r="C238" s="100">
        <v>4</v>
      </c>
      <c r="D238" s="135" t="s">
        <v>316</v>
      </c>
      <c r="E238" s="183">
        <v>10000000</v>
      </c>
      <c r="F238" s="183">
        <v>20000000</v>
      </c>
      <c r="G238" s="183">
        <f aca="true" t="shared" si="9" ref="G238:G244">SUM(E238:F238)</f>
        <v>30000000</v>
      </c>
      <c r="H238" s="183"/>
      <c r="I238" s="183"/>
      <c r="J238" s="215">
        <f t="shared" si="8"/>
        <v>30000000</v>
      </c>
    </row>
    <row r="239" spans="1:10" ht="12.75">
      <c r="A239" s="216"/>
      <c r="B239" s="100"/>
      <c r="C239" s="100">
        <v>5</v>
      </c>
      <c r="D239" s="135" t="s">
        <v>317</v>
      </c>
      <c r="E239" s="183"/>
      <c r="F239" s="183"/>
      <c r="G239" s="183">
        <f t="shared" si="9"/>
        <v>0</v>
      </c>
      <c r="H239" s="183"/>
      <c r="I239" s="183"/>
      <c r="J239" s="215">
        <f t="shared" si="8"/>
        <v>0</v>
      </c>
    </row>
    <row r="240" spans="1:10" ht="12.75">
      <c r="A240" s="216"/>
      <c r="B240" s="100"/>
      <c r="C240" s="100">
        <v>6</v>
      </c>
      <c r="D240" s="135" t="s">
        <v>321</v>
      </c>
      <c r="E240" s="183"/>
      <c r="F240" s="183"/>
      <c r="G240" s="183">
        <f t="shared" si="9"/>
        <v>0</v>
      </c>
      <c r="H240" s="183"/>
      <c r="I240" s="183"/>
      <c r="J240" s="215">
        <f t="shared" si="8"/>
        <v>0</v>
      </c>
    </row>
    <row r="241" spans="1:10" ht="12.75">
      <c r="A241" s="216"/>
      <c r="B241" s="100"/>
      <c r="C241" s="100">
        <v>7</v>
      </c>
      <c r="D241" s="135" t="s">
        <v>269</v>
      </c>
      <c r="E241" s="183">
        <v>5000000</v>
      </c>
      <c r="F241" s="183"/>
      <c r="G241" s="183">
        <f t="shared" si="9"/>
        <v>5000000</v>
      </c>
      <c r="H241" s="183">
        <v>3000000</v>
      </c>
      <c r="I241" s="183"/>
      <c r="J241" s="215">
        <f t="shared" si="8"/>
        <v>8000000</v>
      </c>
    </row>
    <row r="242" spans="1:10" ht="12.75">
      <c r="A242" s="216"/>
      <c r="B242" s="100"/>
      <c r="C242" s="100">
        <v>8</v>
      </c>
      <c r="D242" s="135" t="s">
        <v>268</v>
      </c>
      <c r="E242" s="183"/>
      <c r="F242" s="183"/>
      <c r="G242" s="183">
        <f t="shared" si="9"/>
        <v>0</v>
      </c>
      <c r="H242" s="183"/>
      <c r="I242" s="183"/>
      <c r="J242" s="215">
        <f t="shared" si="8"/>
        <v>0</v>
      </c>
    </row>
    <row r="243" spans="1:10" ht="12.75">
      <c r="A243" s="216"/>
      <c r="B243" s="100"/>
      <c r="C243" s="100">
        <v>9</v>
      </c>
      <c r="D243" s="135" t="s">
        <v>286</v>
      </c>
      <c r="E243" s="183"/>
      <c r="F243" s="183"/>
      <c r="G243" s="183">
        <f t="shared" si="9"/>
        <v>0</v>
      </c>
      <c r="H243" s="183"/>
      <c r="I243" s="183"/>
      <c r="J243" s="215">
        <f t="shared" si="8"/>
        <v>0</v>
      </c>
    </row>
    <row r="244" spans="1:10" ht="12.75">
      <c r="A244" s="216"/>
      <c r="B244" s="100"/>
      <c r="C244" s="100">
        <v>10</v>
      </c>
      <c r="D244" s="135" t="s">
        <v>287</v>
      </c>
      <c r="E244" s="183"/>
      <c r="F244" s="183"/>
      <c r="G244" s="183">
        <f t="shared" si="9"/>
        <v>0</v>
      </c>
      <c r="H244" s="183">
        <v>20000000</v>
      </c>
      <c r="I244" s="183"/>
      <c r="J244" s="215">
        <f t="shared" si="8"/>
        <v>20000000</v>
      </c>
    </row>
    <row r="245" spans="1:10" ht="12.75">
      <c r="A245" s="216"/>
      <c r="B245" s="100"/>
      <c r="C245" s="100">
        <v>11</v>
      </c>
      <c r="D245" s="51" t="s">
        <v>288</v>
      </c>
      <c r="E245" s="183"/>
      <c r="F245" s="183"/>
      <c r="G245" s="183">
        <v>20000000</v>
      </c>
      <c r="H245" s="183"/>
      <c r="I245" s="183"/>
      <c r="J245" s="215">
        <f t="shared" si="8"/>
        <v>20000000</v>
      </c>
    </row>
    <row r="246" spans="1:10" ht="12.75">
      <c r="A246" s="216"/>
      <c r="B246" s="100"/>
      <c r="C246" s="100"/>
      <c r="D246" s="174"/>
      <c r="E246" s="183"/>
      <c r="F246" s="183"/>
      <c r="G246" s="183"/>
      <c r="H246" s="183"/>
      <c r="I246" s="183"/>
      <c r="J246" s="215">
        <f t="shared" si="8"/>
        <v>0</v>
      </c>
    </row>
    <row r="247" spans="1:10" ht="12.75">
      <c r="A247" s="216" t="s">
        <v>121</v>
      </c>
      <c r="B247" s="100"/>
      <c r="C247" s="100"/>
      <c r="D247" s="97" t="s">
        <v>263</v>
      </c>
      <c r="E247" s="182">
        <f>E248</f>
        <v>37521175</v>
      </c>
      <c r="F247" s="192">
        <f>F248</f>
        <v>0</v>
      </c>
      <c r="G247" s="182">
        <f>G248</f>
        <v>37521175</v>
      </c>
      <c r="H247" s="183"/>
      <c r="I247" s="183"/>
      <c r="J247" s="214">
        <f t="shared" si="8"/>
        <v>37521175</v>
      </c>
    </row>
    <row r="248" spans="1:10" ht="12.75">
      <c r="A248" s="216" t="s">
        <v>124</v>
      </c>
      <c r="B248" s="100">
        <v>1</v>
      </c>
      <c r="C248" s="100"/>
      <c r="D248" s="107" t="s">
        <v>264</v>
      </c>
      <c r="E248" s="182">
        <f>E249+E250+E251+E252+E253</f>
        <v>37521175</v>
      </c>
      <c r="F248" s="182">
        <f>F249+F250+F251+F252+F253</f>
        <v>0</v>
      </c>
      <c r="G248" s="182">
        <f>G249+G250+G251+G252+G253</f>
        <v>37521175</v>
      </c>
      <c r="H248" s="182">
        <f>H249+H250+H251+H252+H253</f>
        <v>0</v>
      </c>
      <c r="I248" s="183"/>
      <c r="J248" s="214">
        <f t="shared" si="8"/>
        <v>37521175</v>
      </c>
    </row>
    <row r="249" spans="1:10" ht="12.75">
      <c r="A249" s="216" t="s">
        <v>122</v>
      </c>
      <c r="B249" s="100"/>
      <c r="C249" s="100"/>
      <c r="D249" s="107" t="s">
        <v>265</v>
      </c>
      <c r="E249" s="183"/>
      <c r="F249" s="183"/>
      <c r="G249" s="183"/>
      <c r="H249" s="183"/>
      <c r="I249" s="183"/>
      <c r="J249" s="214">
        <f t="shared" si="8"/>
        <v>0</v>
      </c>
    </row>
    <row r="250" spans="1:10" ht="12.75">
      <c r="A250" s="216" t="s">
        <v>121</v>
      </c>
      <c r="B250" s="100"/>
      <c r="C250" s="100">
        <v>1</v>
      </c>
      <c r="D250" s="135" t="s">
        <v>231</v>
      </c>
      <c r="E250" s="183">
        <v>10000000</v>
      </c>
      <c r="F250" s="183"/>
      <c r="G250" s="183">
        <f>F250+E250</f>
        <v>10000000</v>
      </c>
      <c r="H250" s="183"/>
      <c r="I250" s="183"/>
      <c r="J250" s="215">
        <f t="shared" si="8"/>
        <v>10000000</v>
      </c>
    </row>
    <row r="251" spans="1:10" ht="12.75">
      <c r="A251" s="216" t="s">
        <v>119</v>
      </c>
      <c r="B251" s="100"/>
      <c r="C251" s="100">
        <v>2</v>
      </c>
      <c r="D251" s="135" t="s">
        <v>232</v>
      </c>
      <c r="E251" s="183">
        <v>15000000</v>
      </c>
      <c r="F251" s="183"/>
      <c r="G251" s="183">
        <f>F251+E251</f>
        <v>15000000</v>
      </c>
      <c r="H251" s="183"/>
      <c r="I251" s="183"/>
      <c r="J251" s="215">
        <f t="shared" si="8"/>
        <v>15000000</v>
      </c>
    </row>
    <row r="252" spans="1:10" ht="12.75">
      <c r="A252" s="216"/>
      <c r="B252" s="100"/>
      <c r="C252" s="100">
        <v>3</v>
      </c>
      <c r="D252" s="135" t="s">
        <v>233</v>
      </c>
      <c r="E252" s="183">
        <v>12521175</v>
      </c>
      <c r="F252" s="183"/>
      <c r="G252" s="183">
        <f>F252+E252</f>
        <v>12521175</v>
      </c>
      <c r="H252" s="183"/>
      <c r="I252" s="183"/>
      <c r="J252" s="215">
        <f t="shared" si="8"/>
        <v>12521175</v>
      </c>
    </row>
    <row r="253" spans="1:10" ht="12.75">
      <c r="A253" s="216" t="s">
        <v>119</v>
      </c>
      <c r="B253" s="100"/>
      <c r="C253" s="100"/>
      <c r="D253" s="135"/>
      <c r="E253" s="183">
        <v>0</v>
      </c>
      <c r="F253" s="183"/>
      <c r="G253" s="183">
        <f>F253+E253</f>
        <v>0</v>
      </c>
      <c r="H253" s="183"/>
      <c r="I253" s="183"/>
      <c r="J253" s="214">
        <f t="shared" si="8"/>
        <v>0</v>
      </c>
    </row>
    <row r="254" spans="1:10" ht="12.75">
      <c r="A254" s="216" t="s">
        <v>120</v>
      </c>
      <c r="B254" s="100"/>
      <c r="C254" s="100"/>
      <c r="D254" s="135"/>
      <c r="E254" s="183"/>
      <c r="F254" s="183"/>
      <c r="G254" s="183"/>
      <c r="H254" s="183"/>
      <c r="I254" s="183"/>
      <c r="J254" s="214">
        <f t="shared" si="8"/>
        <v>0</v>
      </c>
    </row>
    <row r="255" spans="1:10" ht="12.75">
      <c r="A255" s="216" t="s">
        <v>123</v>
      </c>
      <c r="B255" s="100"/>
      <c r="C255" s="100"/>
      <c r="D255" s="97" t="s">
        <v>261</v>
      </c>
      <c r="E255" s="192">
        <f>E256</f>
        <v>0</v>
      </c>
      <c r="F255" s="182">
        <f>F256</f>
        <v>7000000</v>
      </c>
      <c r="G255" s="182">
        <f>G256</f>
        <v>7000000</v>
      </c>
      <c r="H255" s="183"/>
      <c r="I255" s="183"/>
      <c r="J255" s="214">
        <f t="shared" si="8"/>
        <v>7000000</v>
      </c>
    </row>
    <row r="256" spans="1:10" ht="12.75">
      <c r="A256" s="216" t="s">
        <v>124</v>
      </c>
      <c r="B256" s="100">
        <v>1</v>
      </c>
      <c r="C256" s="100"/>
      <c r="D256" s="107" t="s">
        <v>262</v>
      </c>
      <c r="E256" s="182">
        <f>E257+E258</f>
        <v>0</v>
      </c>
      <c r="F256" s="182">
        <f>F257+F258</f>
        <v>7000000</v>
      </c>
      <c r="G256" s="182">
        <f>G257+G258</f>
        <v>7000000</v>
      </c>
      <c r="H256" s="182">
        <f>H257+H258</f>
        <v>0</v>
      </c>
      <c r="I256" s="183"/>
      <c r="J256" s="214">
        <f t="shared" si="8"/>
        <v>7000000</v>
      </c>
    </row>
    <row r="257" spans="1:10" ht="12.75">
      <c r="A257" s="216" t="s">
        <v>121</v>
      </c>
      <c r="B257" s="100"/>
      <c r="C257" s="100">
        <v>1</v>
      </c>
      <c r="D257" s="135" t="s">
        <v>227</v>
      </c>
      <c r="E257" s="183"/>
      <c r="F257" s="183">
        <v>2000000</v>
      </c>
      <c r="G257" s="183">
        <f>SUM(E257:F257)</f>
        <v>2000000</v>
      </c>
      <c r="H257" s="183"/>
      <c r="I257" s="183"/>
      <c r="J257" s="215">
        <f t="shared" si="8"/>
        <v>2000000</v>
      </c>
    </row>
    <row r="258" spans="1:10" ht="12.75">
      <c r="A258" s="216" t="s">
        <v>122</v>
      </c>
      <c r="B258" s="100"/>
      <c r="C258" s="100">
        <v>2</v>
      </c>
      <c r="D258" s="135" t="s">
        <v>312</v>
      </c>
      <c r="E258" s="183"/>
      <c r="F258" s="183">
        <v>5000000</v>
      </c>
      <c r="G258" s="183">
        <f>SUM(E258:F258)</f>
        <v>5000000</v>
      </c>
      <c r="H258" s="183"/>
      <c r="I258" s="183"/>
      <c r="J258" s="215">
        <f t="shared" si="8"/>
        <v>5000000</v>
      </c>
    </row>
    <row r="259" spans="1:10" ht="12.75">
      <c r="A259" s="216" t="s">
        <v>120</v>
      </c>
      <c r="B259" s="100"/>
      <c r="C259" s="100"/>
      <c r="D259" s="135"/>
      <c r="E259" s="183"/>
      <c r="F259" s="183"/>
      <c r="G259" s="183"/>
      <c r="H259" s="183"/>
      <c r="I259" s="183"/>
      <c r="J259" s="214">
        <f t="shared" si="8"/>
        <v>0</v>
      </c>
    </row>
    <row r="260" spans="1:10" ht="12.75">
      <c r="A260" s="216" t="s">
        <v>119</v>
      </c>
      <c r="B260" s="100"/>
      <c r="C260" s="100"/>
      <c r="D260" s="45"/>
      <c r="E260" s="183"/>
      <c r="F260" s="183"/>
      <c r="G260" s="183"/>
      <c r="H260" s="183"/>
      <c r="I260" s="183"/>
      <c r="J260" s="214">
        <f t="shared" si="8"/>
        <v>0</v>
      </c>
    </row>
    <row r="261" spans="1:10" ht="12.75">
      <c r="A261" s="216"/>
      <c r="B261" s="100"/>
      <c r="C261" s="100"/>
      <c r="D261" s="97" t="s">
        <v>266</v>
      </c>
      <c r="E261" s="182">
        <f>E262</f>
        <v>6001000</v>
      </c>
      <c r="F261" s="192">
        <f>F262</f>
        <v>0</v>
      </c>
      <c r="G261" s="182">
        <f>G262</f>
        <v>6001000</v>
      </c>
      <c r="H261" s="183"/>
      <c r="I261" s="183"/>
      <c r="J261" s="214">
        <f t="shared" si="8"/>
        <v>6001000</v>
      </c>
    </row>
    <row r="262" spans="1:10" ht="12.75">
      <c r="A262" s="216"/>
      <c r="B262" s="100">
        <v>1</v>
      </c>
      <c r="C262" s="100">
        <v>1</v>
      </c>
      <c r="D262" s="107" t="s">
        <v>223</v>
      </c>
      <c r="E262" s="182">
        <f>E263+E264+E265+E266+E270+E271+E272+E273+E274+E275+E276+E277</f>
        <v>6001000</v>
      </c>
      <c r="F262" s="182">
        <f>F263+F264+F265+F266+F270+F271+F272+F273+F274+F275+F276+F277</f>
        <v>0</v>
      </c>
      <c r="G262" s="182">
        <f>G263+G264+G265+G266+G270+G271+G272+G273+G274+G275+G276+G277</f>
        <v>6001000</v>
      </c>
      <c r="H262" s="182">
        <f>H263+H264+H265+H266+H270+H271+H272+H273+H274+H275+H276+H277</f>
        <v>20800000</v>
      </c>
      <c r="I262" s="183"/>
      <c r="J262" s="214">
        <f t="shared" si="8"/>
        <v>26801000</v>
      </c>
    </row>
    <row r="263" spans="1:10" ht="12.75">
      <c r="A263" s="216"/>
      <c r="B263" s="100"/>
      <c r="C263" s="100">
        <v>2</v>
      </c>
      <c r="D263" s="135" t="s">
        <v>240</v>
      </c>
      <c r="E263" s="183">
        <v>1000000</v>
      </c>
      <c r="F263" s="183"/>
      <c r="G263" s="183">
        <f aca="true" t="shared" si="10" ref="G263:G276">F263+E263</f>
        <v>1000000</v>
      </c>
      <c r="H263" s="183"/>
      <c r="I263" s="183"/>
      <c r="J263" s="215">
        <f aca="true" t="shared" si="11" ref="J263:J291">SUM(G263:I263)</f>
        <v>1000000</v>
      </c>
    </row>
    <row r="264" spans="1:10" ht="12.75">
      <c r="A264" s="216"/>
      <c r="B264" s="100"/>
      <c r="C264" s="100">
        <v>3</v>
      </c>
      <c r="D264" s="135" t="s">
        <v>322</v>
      </c>
      <c r="E264" s="183"/>
      <c r="F264" s="183"/>
      <c r="G264" s="183">
        <f t="shared" si="10"/>
        <v>0</v>
      </c>
      <c r="H264" s="183">
        <v>10800000</v>
      </c>
      <c r="I264" s="183"/>
      <c r="J264" s="215">
        <f t="shared" si="11"/>
        <v>10800000</v>
      </c>
    </row>
    <row r="265" spans="1:10" ht="12.75">
      <c r="A265" s="216"/>
      <c r="B265" s="100"/>
      <c r="C265" s="100">
        <v>4</v>
      </c>
      <c r="D265" s="135" t="s">
        <v>241</v>
      </c>
      <c r="E265" s="183"/>
      <c r="F265" s="183"/>
      <c r="G265" s="183">
        <f t="shared" si="10"/>
        <v>0</v>
      </c>
      <c r="H265" s="183"/>
      <c r="I265" s="183"/>
      <c r="J265" s="214">
        <f t="shared" si="11"/>
        <v>0</v>
      </c>
    </row>
    <row r="266" spans="1:10" ht="13.5" thickBot="1">
      <c r="A266" s="222"/>
      <c r="B266" s="127"/>
      <c r="C266" s="127">
        <v>5</v>
      </c>
      <c r="D266" s="229" t="s">
        <v>299</v>
      </c>
      <c r="E266" s="219">
        <v>1000</v>
      </c>
      <c r="F266" s="219"/>
      <c r="G266" s="219">
        <f t="shared" si="10"/>
        <v>1000</v>
      </c>
      <c r="H266" s="219"/>
      <c r="I266" s="219"/>
      <c r="J266" s="228">
        <f t="shared" si="11"/>
        <v>1000</v>
      </c>
    </row>
    <row r="267" spans="1:10" ht="13.5" thickBot="1">
      <c r="A267" s="405" t="s">
        <v>439</v>
      </c>
      <c r="B267" s="406"/>
      <c r="C267" s="406"/>
      <c r="D267" s="406"/>
      <c r="E267" s="406"/>
      <c r="F267" s="406"/>
      <c r="G267" s="406"/>
      <c r="H267" s="406"/>
      <c r="I267" s="406"/>
      <c r="J267" s="407"/>
    </row>
    <row r="268" spans="1:10" ht="12.75">
      <c r="A268" s="121" t="s">
        <v>119</v>
      </c>
      <c r="B268" s="111" t="s">
        <v>125</v>
      </c>
      <c r="C268" s="111" t="s">
        <v>125</v>
      </c>
      <c r="D268" s="390" t="s">
        <v>428</v>
      </c>
      <c r="E268" s="402" t="s">
        <v>438</v>
      </c>
      <c r="F268" s="403"/>
      <c r="G268" s="404"/>
      <c r="H268" s="118" t="s">
        <v>435</v>
      </c>
      <c r="I268" s="116" t="s">
        <v>142</v>
      </c>
      <c r="J268" s="146"/>
    </row>
    <row r="269" spans="1:10" ht="13.5" thickBot="1">
      <c r="A269" s="122" t="s">
        <v>120</v>
      </c>
      <c r="B269" s="123" t="s">
        <v>126</v>
      </c>
      <c r="C269" s="123" t="s">
        <v>122</v>
      </c>
      <c r="D269" s="391"/>
      <c r="E269" s="124" t="s">
        <v>112</v>
      </c>
      <c r="F269" s="124" t="s">
        <v>113</v>
      </c>
      <c r="G269" s="125" t="s">
        <v>109</v>
      </c>
      <c r="H269" s="126"/>
      <c r="I269" s="126" t="s">
        <v>436</v>
      </c>
      <c r="J269" s="147" t="s">
        <v>109</v>
      </c>
    </row>
    <row r="270" spans="1:10" ht="12.75">
      <c r="A270" s="216"/>
      <c r="B270" s="100"/>
      <c r="C270" s="100">
        <v>6</v>
      </c>
      <c r="D270" s="51" t="s">
        <v>267</v>
      </c>
      <c r="E270" s="183">
        <v>5000000</v>
      </c>
      <c r="F270" s="183"/>
      <c r="G270" s="183">
        <f t="shared" si="10"/>
        <v>5000000</v>
      </c>
      <c r="H270" s="183"/>
      <c r="I270" s="183"/>
      <c r="J270" s="215">
        <f t="shared" si="11"/>
        <v>5000000</v>
      </c>
    </row>
    <row r="271" spans="1:10" ht="12.75">
      <c r="A271" s="216"/>
      <c r="B271" s="100"/>
      <c r="C271" s="100">
        <v>7</v>
      </c>
      <c r="D271" s="51" t="s">
        <v>291</v>
      </c>
      <c r="E271" s="183"/>
      <c r="F271" s="183"/>
      <c r="G271" s="183">
        <f t="shared" si="10"/>
        <v>0</v>
      </c>
      <c r="H271" s="183"/>
      <c r="I271" s="183"/>
      <c r="J271" s="215">
        <f t="shared" si="11"/>
        <v>0</v>
      </c>
    </row>
    <row r="272" spans="1:10" ht="12.75">
      <c r="A272" s="227"/>
      <c r="B272" s="100"/>
      <c r="C272" s="100">
        <v>9</v>
      </c>
      <c r="D272" s="51" t="s">
        <v>323</v>
      </c>
      <c r="E272" s="183"/>
      <c r="F272" s="183"/>
      <c r="G272" s="183">
        <f t="shared" si="10"/>
        <v>0</v>
      </c>
      <c r="H272" s="183"/>
      <c r="I272" s="183"/>
      <c r="J272" s="215">
        <f t="shared" si="11"/>
        <v>0</v>
      </c>
    </row>
    <row r="273" spans="1:10" ht="12.75">
      <c r="A273" s="221"/>
      <c r="B273" s="132"/>
      <c r="C273" s="100">
        <v>11</v>
      </c>
      <c r="D273" s="51" t="s">
        <v>292</v>
      </c>
      <c r="E273" s="183"/>
      <c r="F273" s="183"/>
      <c r="G273" s="183">
        <f t="shared" si="10"/>
        <v>0</v>
      </c>
      <c r="H273" s="183"/>
      <c r="I273" s="183"/>
      <c r="J273" s="215">
        <f t="shared" si="11"/>
        <v>0</v>
      </c>
    </row>
    <row r="274" spans="1:10" ht="12.75">
      <c r="A274" s="216"/>
      <c r="B274" s="132"/>
      <c r="C274" s="100">
        <v>13</v>
      </c>
      <c r="D274" s="51" t="s">
        <v>293</v>
      </c>
      <c r="E274" s="183"/>
      <c r="F274" s="183"/>
      <c r="G274" s="183">
        <f t="shared" si="10"/>
        <v>0</v>
      </c>
      <c r="H274" s="183">
        <v>10000000</v>
      </c>
      <c r="I274" s="183"/>
      <c r="J274" s="215">
        <f t="shared" si="11"/>
        <v>10000000</v>
      </c>
    </row>
    <row r="275" spans="1:10" ht="12.75">
      <c r="A275" s="216" t="s">
        <v>121</v>
      </c>
      <c r="B275" s="132"/>
      <c r="C275" s="100">
        <v>15</v>
      </c>
      <c r="D275" s="51" t="s">
        <v>336</v>
      </c>
      <c r="E275" s="183"/>
      <c r="F275" s="183"/>
      <c r="G275" s="183">
        <f t="shared" si="10"/>
        <v>0</v>
      </c>
      <c r="H275" s="183"/>
      <c r="I275" s="183"/>
      <c r="J275" s="215">
        <f t="shared" si="11"/>
        <v>0</v>
      </c>
    </row>
    <row r="276" spans="1:10" ht="12.75">
      <c r="A276" s="216" t="s">
        <v>124</v>
      </c>
      <c r="B276" s="132"/>
      <c r="C276" s="100">
        <v>17</v>
      </c>
      <c r="D276" s="51" t="s">
        <v>337</v>
      </c>
      <c r="E276" s="183"/>
      <c r="F276" s="183"/>
      <c r="G276" s="183">
        <f t="shared" si="10"/>
        <v>0</v>
      </c>
      <c r="H276" s="183"/>
      <c r="I276" s="183"/>
      <c r="J276" s="215">
        <f t="shared" si="11"/>
        <v>0</v>
      </c>
    </row>
    <row r="277" spans="1:10" ht="12.75">
      <c r="A277" s="216" t="s">
        <v>122</v>
      </c>
      <c r="B277" s="132"/>
      <c r="C277" s="100"/>
      <c r="D277" s="51"/>
      <c r="E277" s="183"/>
      <c r="F277" s="183"/>
      <c r="G277" s="183"/>
      <c r="H277" s="183"/>
      <c r="I277" s="183"/>
      <c r="J277" s="215">
        <f t="shared" si="11"/>
        <v>0</v>
      </c>
    </row>
    <row r="278" spans="1:10" ht="12.75">
      <c r="A278" s="216" t="s">
        <v>121</v>
      </c>
      <c r="B278" s="132">
        <v>1</v>
      </c>
      <c r="C278" s="100"/>
      <c r="D278" s="97" t="s">
        <v>230</v>
      </c>
      <c r="E278" s="182">
        <f>E279</f>
        <v>13000000</v>
      </c>
      <c r="F278" s="192">
        <f>F279</f>
        <v>0</v>
      </c>
      <c r="G278" s="182">
        <f>G279</f>
        <v>13000000</v>
      </c>
      <c r="H278" s="183"/>
      <c r="I278" s="183"/>
      <c r="J278" s="214">
        <f t="shared" si="11"/>
        <v>13000000</v>
      </c>
    </row>
    <row r="279" spans="1:10" ht="12.75">
      <c r="A279" s="216" t="s">
        <v>119</v>
      </c>
      <c r="B279" s="132"/>
      <c r="C279" s="100">
        <v>1</v>
      </c>
      <c r="D279" s="135" t="s">
        <v>273</v>
      </c>
      <c r="E279" s="182">
        <v>13000000</v>
      </c>
      <c r="F279" s="182"/>
      <c r="G279" s="182">
        <f>F279+E279</f>
        <v>13000000</v>
      </c>
      <c r="H279" s="183"/>
      <c r="I279" s="183"/>
      <c r="J279" s="214">
        <f t="shared" si="11"/>
        <v>13000000</v>
      </c>
    </row>
    <row r="280" spans="1:10" ht="12.75">
      <c r="A280" s="216"/>
      <c r="B280" s="132"/>
      <c r="C280" s="100"/>
      <c r="D280" s="45"/>
      <c r="E280" s="183"/>
      <c r="F280" s="183"/>
      <c r="G280" s="183"/>
      <c r="H280" s="183"/>
      <c r="I280" s="183"/>
      <c r="J280" s="214">
        <f t="shared" si="11"/>
        <v>0</v>
      </c>
    </row>
    <row r="281" spans="1:10" ht="12.75">
      <c r="A281" s="216" t="s">
        <v>119</v>
      </c>
      <c r="B281" s="132">
        <v>1</v>
      </c>
      <c r="C281" s="100"/>
      <c r="D281" s="97" t="s">
        <v>338</v>
      </c>
      <c r="E281" s="183"/>
      <c r="F281" s="183"/>
      <c r="G281" s="182">
        <f>G282</f>
        <v>1000</v>
      </c>
      <c r="H281" s="183"/>
      <c r="I281" s="183"/>
      <c r="J281" s="214">
        <f t="shared" si="11"/>
        <v>1000</v>
      </c>
    </row>
    <row r="282" spans="1:10" ht="12.75">
      <c r="A282" s="216" t="s">
        <v>120</v>
      </c>
      <c r="B282" s="132"/>
      <c r="C282" s="100">
        <v>1</v>
      </c>
      <c r="D282" s="135" t="s">
        <v>491</v>
      </c>
      <c r="E282" s="182">
        <v>1000</v>
      </c>
      <c r="F282" s="182"/>
      <c r="G282" s="182">
        <f>F282+E282</f>
        <v>1000</v>
      </c>
      <c r="H282" s="183"/>
      <c r="I282" s="183"/>
      <c r="J282" s="214">
        <f t="shared" si="11"/>
        <v>1000</v>
      </c>
    </row>
    <row r="283" spans="1:10" ht="12.75">
      <c r="A283" s="216" t="s">
        <v>123</v>
      </c>
      <c r="B283" s="132"/>
      <c r="C283" s="100"/>
      <c r="D283" s="45"/>
      <c r="E283" s="183"/>
      <c r="F283" s="183"/>
      <c r="G283" s="183"/>
      <c r="H283" s="183"/>
      <c r="I283" s="183"/>
      <c r="J283" s="214">
        <f t="shared" si="11"/>
        <v>0</v>
      </c>
    </row>
    <row r="284" spans="1:10" ht="12.75">
      <c r="A284" s="216" t="s">
        <v>124</v>
      </c>
      <c r="B284" s="132">
        <v>1</v>
      </c>
      <c r="C284" s="100"/>
      <c r="D284" s="97" t="s">
        <v>274</v>
      </c>
      <c r="E284" s="182">
        <f>E285</f>
        <v>5525295</v>
      </c>
      <c r="F284" s="192">
        <f>F285</f>
        <v>0</v>
      </c>
      <c r="G284" s="182">
        <f>G285</f>
        <v>5525295</v>
      </c>
      <c r="H284" s="183"/>
      <c r="I284" s="183"/>
      <c r="J284" s="214">
        <f t="shared" si="11"/>
        <v>5525295</v>
      </c>
    </row>
    <row r="285" spans="1:10" ht="12.75">
      <c r="A285" s="216" t="s">
        <v>121</v>
      </c>
      <c r="B285" s="132"/>
      <c r="C285" s="100">
        <v>1</v>
      </c>
      <c r="D285" s="135" t="s">
        <v>275</v>
      </c>
      <c r="E285" s="182">
        <v>5525295</v>
      </c>
      <c r="F285" s="182"/>
      <c r="G285" s="182">
        <f>F285+E285</f>
        <v>5525295</v>
      </c>
      <c r="H285" s="183"/>
      <c r="I285" s="183"/>
      <c r="J285" s="214">
        <f t="shared" si="11"/>
        <v>5525295</v>
      </c>
    </row>
    <row r="286" spans="1:10" ht="12.75">
      <c r="A286" s="216" t="s">
        <v>122</v>
      </c>
      <c r="B286" s="132"/>
      <c r="C286" s="100">
        <v>2</v>
      </c>
      <c r="D286" s="135" t="s">
        <v>276</v>
      </c>
      <c r="E286" s="183"/>
      <c r="F286" s="183"/>
      <c r="G286" s="183">
        <f>F286+E286</f>
        <v>0</v>
      </c>
      <c r="H286" s="183"/>
      <c r="I286" s="183"/>
      <c r="J286" s="214">
        <f t="shared" si="11"/>
        <v>0</v>
      </c>
    </row>
    <row r="287" spans="1:10" ht="12.75">
      <c r="A287" s="216" t="s">
        <v>120</v>
      </c>
      <c r="B287" s="132"/>
      <c r="C287" s="100"/>
      <c r="D287" s="45"/>
      <c r="E287" s="183"/>
      <c r="F287" s="183"/>
      <c r="G287" s="183"/>
      <c r="H287" s="183"/>
      <c r="I287" s="183"/>
      <c r="J287" s="214">
        <f t="shared" si="11"/>
        <v>0</v>
      </c>
    </row>
    <row r="288" spans="1:10" ht="12.75">
      <c r="A288" s="216" t="s">
        <v>119</v>
      </c>
      <c r="B288" s="132"/>
      <c r="C288" s="100"/>
      <c r="D288" s="97" t="s">
        <v>277</v>
      </c>
      <c r="E288" s="392">
        <f>E289</f>
        <v>21327469</v>
      </c>
      <c r="F288" s="392">
        <f>F289</f>
        <v>25287061</v>
      </c>
      <c r="G288" s="392">
        <f>G289</f>
        <v>46614530</v>
      </c>
      <c r="H288" s="183"/>
      <c r="I288" s="183"/>
      <c r="J288" s="214">
        <f t="shared" si="11"/>
        <v>46614530</v>
      </c>
    </row>
    <row r="289" spans="1:10" ht="12.75">
      <c r="A289" s="216"/>
      <c r="B289" s="132">
        <v>1</v>
      </c>
      <c r="C289" s="100"/>
      <c r="D289" s="97" t="s">
        <v>280</v>
      </c>
      <c r="E289" s="182">
        <f>E290+E291</f>
        <v>21327469</v>
      </c>
      <c r="F289" s="182">
        <f>F290+F291</f>
        <v>25287061</v>
      </c>
      <c r="G289" s="182">
        <f>G290+G291</f>
        <v>46614530</v>
      </c>
      <c r="H289" s="182">
        <f>H290+H291</f>
        <v>0</v>
      </c>
      <c r="I289" s="183"/>
      <c r="J289" s="215">
        <f t="shared" si="11"/>
        <v>46614530</v>
      </c>
    </row>
    <row r="290" spans="1:10" ht="12.75">
      <c r="A290" s="216"/>
      <c r="B290" s="132"/>
      <c r="C290" s="100">
        <v>1</v>
      </c>
      <c r="D290" s="135" t="s">
        <v>278</v>
      </c>
      <c r="E290" s="183">
        <v>21327469</v>
      </c>
      <c r="F290" s="183"/>
      <c r="G290" s="183">
        <f>F290+E290</f>
        <v>21327469</v>
      </c>
      <c r="H290" s="183"/>
      <c r="I290" s="183"/>
      <c r="J290" s="215">
        <f t="shared" si="11"/>
        <v>21327469</v>
      </c>
    </row>
    <row r="291" spans="1:10" ht="12.75">
      <c r="A291" s="216"/>
      <c r="B291" s="132"/>
      <c r="C291" s="100">
        <v>2</v>
      </c>
      <c r="D291" s="135" t="s">
        <v>279</v>
      </c>
      <c r="E291" s="199"/>
      <c r="F291" s="183">
        <v>25287061</v>
      </c>
      <c r="G291" s="183">
        <f>F291+E291</f>
        <v>25287061</v>
      </c>
      <c r="H291" s="183"/>
      <c r="I291" s="183"/>
      <c r="J291" s="215">
        <f t="shared" si="11"/>
        <v>25287061</v>
      </c>
    </row>
    <row r="292" spans="1:10" ht="12.75">
      <c r="A292" s="216"/>
      <c r="B292" s="132"/>
      <c r="C292" s="100"/>
      <c r="D292" s="45"/>
      <c r="E292" s="183"/>
      <c r="F292" s="183"/>
      <c r="G292" s="183"/>
      <c r="H292" s="183"/>
      <c r="I292" s="183"/>
      <c r="J292" s="230"/>
    </row>
    <row r="293" spans="1:10" ht="12.75">
      <c r="A293" s="216"/>
      <c r="B293" s="179"/>
      <c r="C293" s="110"/>
      <c r="D293" s="113"/>
      <c r="E293" s="183"/>
      <c r="F293" s="183"/>
      <c r="G293" s="183"/>
      <c r="H293" s="183"/>
      <c r="I293" s="183"/>
      <c r="J293" s="230"/>
    </row>
    <row r="294" spans="1:10" ht="12.75">
      <c r="A294" s="216"/>
      <c r="B294" s="188" t="s">
        <v>109</v>
      </c>
      <c r="C294" s="189"/>
      <c r="D294" s="181" t="s">
        <v>339</v>
      </c>
      <c r="E294" s="182">
        <f>E80+E118+E128+E143+E159+E174+E194+E209+E215+E232+E247+E255+E261+E278+E284+E288</f>
        <v>420392881</v>
      </c>
      <c r="F294" s="182">
        <f>F80+F118+F128+F143+F159+F174+F194+F209+F215+F232+F247+F255+F261+F278+F284+F288</f>
        <v>619936373</v>
      </c>
      <c r="G294" s="182">
        <f>G288+G284+G281+G278+G261+G255+G247+G232+G215+G209+G194+G174+G159+G143+G128+G118+G80</f>
        <v>1060330254</v>
      </c>
      <c r="H294" s="182">
        <f>H81+H97+H104+H108+H111+H119+H130+H138+H145+H160+H165+H169+H176+H182+H185+H196+H200+H205+H211+H216+H233+H248+H256+H262+H279+H282+H285+H289</f>
        <v>140324103</v>
      </c>
      <c r="I294" s="183"/>
      <c r="J294" s="231">
        <f>I294+H294+G294</f>
        <v>1200654357</v>
      </c>
    </row>
    <row r="295" spans="1:10" ht="12.75">
      <c r="A295" s="216"/>
      <c r="B295" s="134"/>
      <c r="C295" s="187"/>
      <c r="D295" s="45" t="s">
        <v>340</v>
      </c>
      <c r="E295" s="183"/>
      <c r="F295" s="183"/>
      <c r="G295" s="183"/>
      <c r="H295" s="45"/>
      <c r="I295" s="183"/>
      <c r="J295" s="231">
        <v>81172882</v>
      </c>
    </row>
    <row r="296" spans="1:10" ht="12.75">
      <c r="A296" s="216"/>
      <c r="B296" s="134"/>
      <c r="C296" s="187"/>
      <c r="D296" s="184" t="s">
        <v>318</v>
      </c>
      <c r="E296" s="183"/>
      <c r="F296" s="183"/>
      <c r="G296" s="183"/>
      <c r="H296" s="45"/>
      <c r="I296" s="183"/>
      <c r="J296" s="231">
        <v>872743494</v>
      </c>
    </row>
    <row r="297" spans="1:10" ht="12.75">
      <c r="A297" s="216"/>
      <c r="B297" s="137"/>
      <c r="C297" s="178"/>
      <c r="D297" s="184" t="s">
        <v>60</v>
      </c>
      <c r="E297" s="45"/>
      <c r="F297" s="45"/>
      <c r="G297" s="45"/>
      <c r="H297" s="45"/>
      <c r="I297" s="135"/>
      <c r="J297" s="232">
        <v>659302410</v>
      </c>
    </row>
    <row r="298" spans="1:10" ht="15.75" thickBot="1">
      <c r="A298" s="222"/>
      <c r="B298" s="233"/>
      <c r="C298" s="234"/>
      <c r="D298" s="233"/>
      <c r="E298" s="235" t="s">
        <v>352</v>
      </c>
      <c r="F298" s="236"/>
      <c r="G298" s="237"/>
      <c r="H298" s="237"/>
      <c r="I298" s="165"/>
      <c r="J298" s="393">
        <f>SUM(J294:J297)</f>
        <v>2813873143</v>
      </c>
    </row>
    <row r="299" ht="12.75">
      <c r="A299"/>
    </row>
    <row r="300" ht="12.75">
      <c r="A300"/>
    </row>
    <row r="301" ht="12.75">
      <c r="A301"/>
    </row>
    <row r="302" ht="12.75">
      <c r="A302"/>
    </row>
    <row r="303" spans="1:14" ht="12.75">
      <c r="A303"/>
      <c r="N303" s="12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</sheetData>
  <mergeCells count="30">
    <mergeCell ref="B7:B8"/>
    <mergeCell ref="C7:C8"/>
    <mergeCell ref="D78:D79"/>
    <mergeCell ref="E78:G78"/>
    <mergeCell ref="B42:B43"/>
    <mergeCell ref="C42:C43"/>
    <mergeCell ref="A39:J39"/>
    <mergeCell ref="D40:D41"/>
    <mergeCell ref="E40:G40"/>
    <mergeCell ref="A77:J77"/>
    <mergeCell ref="A3:J3"/>
    <mergeCell ref="E5:G5"/>
    <mergeCell ref="D4:D6"/>
    <mergeCell ref="E4:G4"/>
    <mergeCell ref="A191:J191"/>
    <mergeCell ref="A267:J267"/>
    <mergeCell ref="A153:J153"/>
    <mergeCell ref="A115:J115"/>
    <mergeCell ref="D116:D117"/>
    <mergeCell ref="E116:G116"/>
    <mergeCell ref="A1:J1"/>
    <mergeCell ref="D268:D269"/>
    <mergeCell ref="E268:G268"/>
    <mergeCell ref="D192:D193"/>
    <mergeCell ref="E192:G192"/>
    <mergeCell ref="A229:J229"/>
    <mergeCell ref="D230:D231"/>
    <mergeCell ref="E230:G230"/>
    <mergeCell ref="D154:D155"/>
    <mergeCell ref="E154:G154"/>
  </mergeCells>
  <printOptions/>
  <pageMargins left="0.6" right="0.5905511811023623" top="0.84" bottom="0.81" header="0.3937007874015748" footer="0.53"/>
  <pageSetup firstPageNumber="72" useFirstPageNumber="1" horizontalDpi="600" verticalDpi="600" orientation="landscape" r:id="rId1"/>
  <headerFooter alignWithMargins="0">
    <oddHeader xml:space="preserve">&amp;C&amp;"CommercialScript BT,Normal"&amp;12Municipio El Cocuy. Plan de Desarrollo 2004-2007.&amp;"Arial,Normal"
&amp;"Monotype Corsiva,Normal"Todo es posible!, "Unidos por el progreso de El Cocuy" </oddHeader>
    <oddFooter>&amp;C&amp;"CommercialScript BT,Normal"&amp;12Mario Danilo Buitrago Zaldúa, "Alcalde Municipal"&amp;R&amp;12Página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N326"/>
  <sheetViews>
    <sheetView workbookViewId="0" topLeftCell="A297">
      <selection activeCell="E314" sqref="E314"/>
    </sheetView>
  </sheetViews>
  <sheetFormatPr defaultColWidth="11.421875" defaultRowHeight="12.75"/>
  <cols>
    <col min="1" max="1" width="3.8515625" style="0" customWidth="1"/>
    <col min="2" max="3" width="3.421875" style="0" customWidth="1"/>
    <col min="4" max="4" width="37.7109375" style="0" customWidth="1"/>
    <col min="5" max="5" width="13.421875" style="0" customWidth="1"/>
    <col min="6" max="6" width="12.28125" style="0" customWidth="1"/>
    <col min="7" max="7" width="13.57421875" style="0" customWidth="1"/>
    <col min="8" max="8" width="12.140625" style="0" customWidth="1"/>
    <col min="9" max="9" width="8.57421875" style="0" customWidth="1"/>
    <col min="10" max="10" width="13.421875" style="0" customWidth="1"/>
    <col min="11" max="11" width="23.140625" style="0" customWidth="1"/>
    <col min="12" max="12" width="4.421875" style="0" customWidth="1"/>
    <col min="13" max="13" width="4.28125" style="0" customWidth="1"/>
    <col min="14" max="14" width="34.00390625" style="0" customWidth="1"/>
  </cols>
  <sheetData>
    <row r="6" ht="13.5" thickBot="1"/>
    <row r="7" spans="1:10" ht="13.5" thickBot="1">
      <c r="A7" s="405" t="s">
        <v>437</v>
      </c>
      <c r="B7" s="406"/>
      <c r="C7" s="406"/>
      <c r="D7" s="406"/>
      <c r="E7" s="406"/>
      <c r="F7" s="406"/>
      <c r="G7" s="406"/>
      <c r="H7" s="406"/>
      <c r="I7" s="406"/>
      <c r="J7" s="407"/>
    </row>
    <row r="8" spans="1:10" ht="12.75">
      <c r="A8" s="121" t="s">
        <v>119</v>
      </c>
      <c r="B8" s="111" t="s">
        <v>125</v>
      </c>
      <c r="C8" s="111" t="s">
        <v>125</v>
      </c>
      <c r="D8" s="390" t="s">
        <v>176</v>
      </c>
      <c r="E8" s="409" t="s">
        <v>139</v>
      </c>
      <c r="F8" s="409"/>
      <c r="G8" s="409"/>
      <c r="H8" s="116" t="s">
        <v>140</v>
      </c>
      <c r="I8" s="116" t="s">
        <v>141</v>
      </c>
      <c r="J8" s="144"/>
    </row>
    <row r="9" spans="1:10" ht="12.75">
      <c r="A9" s="121" t="s">
        <v>120</v>
      </c>
      <c r="B9" s="111" t="s">
        <v>122</v>
      </c>
      <c r="C9" s="111" t="s">
        <v>122</v>
      </c>
      <c r="D9" s="390"/>
      <c r="E9" s="408" t="s">
        <v>434</v>
      </c>
      <c r="F9" s="408"/>
      <c r="G9" s="408"/>
      <c r="H9" s="117" t="s">
        <v>246</v>
      </c>
      <c r="I9" s="141" t="s">
        <v>142</v>
      </c>
      <c r="J9" s="145"/>
    </row>
    <row r="10" spans="1:10" ht="13.5" thickBot="1">
      <c r="A10" s="122" t="s">
        <v>123</v>
      </c>
      <c r="B10" s="123" t="s">
        <v>121</v>
      </c>
      <c r="C10" s="123" t="s">
        <v>121</v>
      </c>
      <c r="D10" s="391"/>
      <c r="E10" s="124" t="s">
        <v>112</v>
      </c>
      <c r="F10" s="124" t="s">
        <v>113</v>
      </c>
      <c r="G10" s="152" t="s">
        <v>109</v>
      </c>
      <c r="H10" s="160" t="s">
        <v>319</v>
      </c>
      <c r="I10" s="160" t="s">
        <v>320</v>
      </c>
      <c r="J10" s="159" t="s">
        <v>109</v>
      </c>
    </row>
    <row r="11" spans="1:10" ht="14.25">
      <c r="A11" s="171"/>
      <c r="B11" s="410">
        <v>1</v>
      </c>
      <c r="C11" s="410"/>
      <c r="D11" s="119" t="s">
        <v>132</v>
      </c>
      <c r="E11" s="120"/>
      <c r="F11" s="120"/>
      <c r="G11" s="142">
        <f>G13+G17+G23</f>
        <v>86000000</v>
      </c>
      <c r="H11" s="114">
        <f>H13+H17+H23</f>
        <v>0</v>
      </c>
      <c r="I11" s="114">
        <f>I13+I17+I23</f>
        <v>0</v>
      </c>
      <c r="J11" s="150">
        <f>I11+H11+G11</f>
        <v>86000000</v>
      </c>
    </row>
    <row r="12" spans="1:11" ht="14.25">
      <c r="A12" s="171"/>
      <c r="B12" s="411"/>
      <c r="C12" s="411"/>
      <c r="D12" s="106" t="s">
        <v>133</v>
      </c>
      <c r="E12" s="105"/>
      <c r="F12" s="105"/>
      <c r="G12" s="105"/>
      <c r="H12" s="45"/>
      <c r="I12" s="45"/>
      <c r="J12" s="148"/>
      <c r="K12">
        <v>86000000</v>
      </c>
    </row>
    <row r="13" spans="1:10" ht="12.75">
      <c r="A13" s="171"/>
      <c r="B13" s="100"/>
      <c r="C13" s="100"/>
      <c r="D13" s="106" t="s">
        <v>177</v>
      </c>
      <c r="E13" s="112"/>
      <c r="F13" s="112"/>
      <c r="G13" s="112">
        <f>G14+G15</f>
        <v>15000000</v>
      </c>
      <c r="H13" s="143">
        <f>H14+H15</f>
        <v>0</v>
      </c>
      <c r="I13" s="45">
        <v>0</v>
      </c>
      <c r="J13" s="151">
        <f>J14+J15</f>
        <v>15000000</v>
      </c>
    </row>
    <row r="14" spans="1:10" ht="12.75">
      <c r="A14" s="171"/>
      <c r="B14" s="100"/>
      <c r="C14" s="100">
        <v>1</v>
      </c>
      <c r="D14" s="51" t="s">
        <v>453</v>
      </c>
      <c r="E14" s="108">
        <v>10000000</v>
      </c>
      <c r="F14" s="108">
        <v>5000000</v>
      </c>
      <c r="G14" s="108">
        <f>E14+F14</f>
        <v>15000000</v>
      </c>
      <c r="H14" s="45"/>
      <c r="I14" s="45"/>
      <c r="J14" s="148">
        <f>I14+H14+G14</f>
        <v>15000000</v>
      </c>
    </row>
    <row r="15" spans="1:10" ht="12.75">
      <c r="A15" s="171"/>
      <c r="B15" s="100"/>
      <c r="C15" s="100">
        <v>2</v>
      </c>
      <c r="D15" s="51" t="s">
        <v>454</v>
      </c>
      <c r="E15" s="108"/>
      <c r="F15" s="108"/>
      <c r="G15" s="108">
        <f>E15+F15</f>
        <v>0</v>
      </c>
      <c r="H15" s="45"/>
      <c r="I15" s="45"/>
      <c r="J15" s="148">
        <f>I15+H15+G15</f>
        <v>0</v>
      </c>
    </row>
    <row r="16" spans="1:10" ht="12.75">
      <c r="A16" s="171"/>
      <c r="B16" s="100"/>
      <c r="C16" s="100"/>
      <c r="D16" s="51"/>
      <c r="E16" s="108"/>
      <c r="F16" s="108"/>
      <c r="G16" s="108"/>
      <c r="H16" s="45"/>
      <c r="I16" s="45"/>
      <c r="J16" s="148"/>
    </row>
    <row r="17" spans="1:10" ht="12.75">
      <c r="A17" s="175" t="s">
        <v>120</v>
      </c>
      <c r="B17" s="100">
        <v>2</v>
      </c>
      <c r="C17" s="100"/>
      <c r="D17" s="106" t="s">
        <v>179</v>
      </c>
      <c r="E17" s="112"/>
      <c r="F17" s="112"/>
      <c r="G17" s="112">
        <f>G18+G19+G20</f>
        <v>45000000</v>
      </c>
      <c r="H17" s="45">
        <f>H18+H19+H20+H21</f>
        <v>0</v>
      </c>
      <c r="I17" s="45">
        <f>I18+I19+I20+I21</f>
        <v>0</v>
      </c>
      <c r="J17" s="151">
        <f>I17+H17+G17</f>
        <v>45000000</v>
      </c>
    </row>
    <row r="18" spans="1:10" ht="12.75">
      <c r="A18" s="175" t="s">
        <v>127</v>
      </c>
      <c r="B18" s="100"/>
      <c r="C18" s="100">
        <v>1</v>
      </c>
      <c r="D18" s="51" t="s">
        <v>455</v>
      </c>
      <c r="E18" s="108">
        <v>3000000</v>
      </c>
      <c r="F18" s="108">
        <v>10000000</v>
      </c>
      <c r="G18" s="108">
        <f>E18+F18</f>
        <v>13000000</v>
      </c>
      <c r="H18" s="45"/>
      <c r="I18" s="45"/>
      <c r="J18" s="148">
        <f>I18+H18+G18</f>
        <v>13000000</v>
      </c>
    </row>
    <row r="19" spans="1:10" ht="12.75">
      <c r="A19" s="175" t="s">
        <v>128</v>
      </c>
      <c r="B19" s="100"/>
      <c r="C19" s="100">
        <v>2</v>
      </c>
      <c r="D19" s="51" t="s">
        <v>116</v>
      </c>
      <c r="E19" s="108"/>
      <c r="F19" s="108"/>
      <c r="G19" s="108">
        <v>19000000</v>
      </c>
      <c r="H19" s="45"/>
      <c r="I19" s="45"/>
      <c r="J19" s="148" t="e">
        <f>I19+H19+#REF!</f>
        <v>#REF!</v>
      </c>
    </row>
    <row r="20" spans="1:10" ht="12.75">
      <c r="A20" s="175" t="s">
        <v>123</v>
      </c>
      <c r="B20" s="100"/>
      <c r="C20" s="100">
        <v>3</v>
      </c>
      <c r="D20" s="51" t="s">
        <v>134</v>
      </c>
      <c r="E20" s="108"/>
      <c r="F20" s="108">
        <v>13000000</v>
      </c>
      <c r="G20" s="108">
        <f>E20+F20</f>
        <v>13000000</v>
      </c>
      <c r="H20" s="45"/>
      <c r="I20" s="45"/>
      <c r="J20" s="148">
        <f>I20+H20+G19</f>
        <v>19000000</v>
      </c>
    </row>
    <row r="21" spans="1:10" ht="12.75">
      <c r="A21" s="175" t="s">
        <v>129</v>
      </c>
      <c r="B21" s="100"/>
      <c r="C21" s="100"/>
      <c r="H21" s="45"/>
      <c r="I21" s="45"/>
      <c r="J21" s="148">
        <f>I21+H21+G20</f>
        <v>13000000</v>
      </c>
    </row>
    <row r="22" spans="1:10" ht="12.75">
      <c r="A22" s="175" t="s">
        <v>123</v>
      </c>
      <c r="B22" s="100"/>
      <c r="C22" s="100"/>
      <c r="D22" s="51"/>
      <c r="E22" s="108"/>
      <c r="F22" s="108"/>
      <c r="G22" s="108"/>
      <c r="H22" s="45"/>
      <c r="I22" s="45"/>
      <c r="J22" s="148"/>
    </row>
    <row r="23" spans="1:10" ht="12.75">
      <c r="A23" s="175" t="s">
        <v>130</v>
      </c>
      <c r="B23" s="100">
        <v>3</v>
      </c>
      <c r="C23" s="100"/>
      <c r="D23" s="106" t="s">
        <v>180</v>
      </c>
      <c r="E23" s="108"/>
      <c r="F23" s="108"/>
      <c r="G23" s="112">
        <f>G24+G25+G26+G28</f>
        <v>26000000</v>
      </c>
      <c r="H23" s="112">
        <f>H24+H25+H26</f>
        <v>0</v>
      </c>
      <c r="I23" s="45">
        <v>0</v>
      </c>
      <c r="J23" s="151">
        <f aca="true" t="shared" si="0" ref="J23:J29">I23+H23+G23</f>
        <v>26000000</v>
      </c>
    </row>
    <row r="24" spans="1:10" ht="12.75">
      <c r="A24" s="175" t="s">
        <v>121</v>
      </c>
      <c r="B24" s="100"/>
      <c r="C24" s="100">
        <v>1</v>
      </c>
      <c r="D24" s="51" t="s">
        <v>117</v>
      </c>
      <c r="E24" s="108">
        <v>3883000</v>
      </c>
      <c r="F24" s="108">
        <v>13000000</v>
      </c>
      <c r="G24" s="108">
        <f>E24+F24</f>
        <v>16883000</v>
      </c>
      <c r="H24" s="45"/>
      <c r="I24" s="45"/>
      <c r="J24" s="148">
        <f t="shared" si="0"/>
        <v>16883000</v>
      </c>
    </row>
    <row r="25" spans="1:10" ht="12.75">
      <c r="A25" s="175" t="s">
        <v>131</v>
      </c>
      <c r="B25" s="100"/>
      <c r="C25" s="100">
        <v>2</v>
      </c>
      <c r="D25" s="115" t="s">
        <v>431</v>
      </c>
      <c r="E25" s="108"/>
      <c r="F25" s="108"/>
      <c r="G25" s="108">
        <v>1000000</v>
      </c>
      <c r="H25" s="45"/>
      <c r="I25" s="45"/>
      <c r="J25" s="148">
        <f t="shared" si="0"/>
        <v>1000000</v>
      </c>
    </row>
    <row r="26" spans="1:10" ht="12.75">
      <c r="A26" s="171"/>
      <c r="B26" s="100"/>
      <c r="C26" s="100">
        <v>3</v>
      </c>
      <c r="D26" s="51" t="s">
        <v>456</v>
      </c>
      <c r="E26" s="108"/>
      <c r="F26" s="108"/>
      <c r="G26" s="108">
        <v>4117000</v>
      </c>
      <c r="H26" s="45"/>
      <c r="I26" s="45"/>
      <c r="J26" s="148">
        <f t="shared" si="0"/>
        <v>4117000</v>
      </c>
    </row>
    <row r="27" spans="1:10" ht="12.75">
      <c r="A27" s="171"/>
      <c r="B27" s="100"/>
      <c r="C27" s="100"/>
      <c r="D27" s="51" t="s">
        <v>457</v>
      </c>
      <c r="E27" s="108"/>
      <c r="F27" s="108"/>
      <c r="G27" s="108"/>
      <c r="H27" s="45"/>
      <c r="I27" s="45"/>
      <c r="J27" s="148"/>
    </row>
    <row r="28" spans="1:10" ht="12.75">
      <c r="A28" s="171"/>
      <c r="B28" s="100"/>
      <c r="C28" s="100">
        <v>4</v>
      </c>
      <c r="D28" s="51" t="s">
        <v>182</v>
      </c>
      <c r="E28" s="108">
        <v>2000000</v>
      </c>
      <c r="F28" s="108">
        <v>2000000</v>
      </c>
      <c r="G28" s="108">
        <f>F28+E28</f>
        <v>4000000</v>
      </c>
      <c r="H28" s="45">
        <v>0</v>
      </c>
      <c r="I28" s="45"/>
      <c r="J28" s="148">
        <f t="shared" si="0"/>
        <v>4000000</v>
      </c>
    </row>
    <row r="29" spans="1:10" ht="13.5" thickBot="1">
      <c r="A29" s="171"/>
      <c r="B29" s="100"/>
      <c r="C29" s="100"/>
      <c r="D29" s="51"/>
      <c r="E29" s="108"/>
      <c r="F29" s="108"/>
      <c r="G29" s="108"/>
      <c r="H29" s="45"/>
      <c r="I29" s="45"/>
      <c r="J29" s="148">
        <f t="shared" si="0"/>
        <v>0</v>
      </c>
    </row>
    <row r="30" spans="1:10" ht="13.5" thickBot="1">
      <c r="A30" s="170" t="s">
        <v>109</v>
      </c>
      <c r="B30" s="155"/>
      <c r="C30" s="155"/>
      <c r="D30" s="156"/>
      <c r="E30" s="156"/>
      <c r="F30" s="156"/>
      <c r="G30" s="157">
        <f>G11</f>
        <v>86000000</v>
      </c>
      <c r="H30" s="156">
        <v>0</v>
      </c>
      <c r="I30" s="156">
        <v>0</v>
      </c>
      <c r="J30" s="158">
        <f>G30+H30+I30</f>
        <v>86000000</v>
      </c>
    </row>
    <row r="37" ht="13.5" thickBot="1"/>
    <row r="38" spans="1:10" ht="13.5" thickBot="1">
      <c r="A38" s="412" t="s">
        <v>437</v>
      </c>
      <c r="B38" s="413"/>
      <c r="C38" s="413"/>
      <c r="D38" s="413"/>
      <c r="E38" s="413"/>
      <c r="F38" s="413"/>
      <c r="G38" s="413"/>
      <c r="H38" s="413"/>
      <c r="I38" s="413"/>
      <c r="J38" s="414"/>
    </row>
    <row r="39" spans="1:10" ht="12.75">
      <c r="A39" s="121" t="s">
        <v>119</v>
      </c>
      <c r="B39" s="111" t="s">
        <v>125</v>
      </c>
      <c r="C39" s="111" t="s">
        <v>125</v>
      </c>
      <c r="D39" s="390" t="s">
        <v>428</v>
      </c>
      <c r="E39" s="402" t="s">
        <v>438</v>
      </c>
      <c r="F39" s="403"/>
      <c r="G39" s="404"/>
      <c r="H39" s="118" t="s">
        <v>435</v>
      </c>
      <c r="I39" s="116" t="s">
        <v>142</v>
      </c>
      <c r="J39" s="146"/>
    </row>
    <row r="40" spans="1:10" ht="13.5" thickBot="1">
      <c r="A40" s="122" t="s">
        <v>120</v>
      </c>
      <c r="B40" s="123" t="s">
        <v>126</v>
      </c>
      <c r="C40" s="123" t="s">
        <v>122</v>
      </c>
      <c r="D40" s="391"/>
      <c r="E40" s="124" t="s">
        <v>112</v>
      </c>
      <c r="F40" s="124" t="s">
        <v>113</v>
      </c>
      <c r="G40" s="125" t="s">
        <v>109</v>
      </c>
      <c r="H40" s="126"/>
      <c r="I40" s="126" t="s">
        <v>436</v>
      </c>
      <c r="J40" s="147" t="s">
        <v>109</v>
      </c>
    </row>
    <row r="41" spans="1:10" ht="14.25">
      <c r="A41" s="205"/>
      <c r="B41" s="410"/>
      <c r="C41" s="410"/>
      <c r="D41" s="119" t="s">
        <v>144</v>
      </c>
      <c r="E41" s="120"/>
      <c r="F41" s="120"/>
      <c r="G41" s="168">
        <f>G43+G49+G55</f>
        <v>925306776</v>
      </c>
      <c r="H41" s="114">
        <f>H43+H49+H55+H58</f>
        <v>0</v>
      </c>
      <c r="I41" s="114"/>
      <c r="J41" s="150">
        <f>I41+H41+G41</f>
        <v>925306776</v>
      </c>
    </row>
    <row r="42" spans="1:11" ht="14.25">
      <c r="A42" s="206"/>
      <c r="B42" s="411"/>
      <c r="C42" s="411"/>
      <c r="D42" s="106" t="s">
        <v>342</v>
      </c>
      <c r="E42" s="105"/>
      <c r="F42" s="105"/>
      <c r="G42" s="108"/>
      <c r="H42" s="45"/>
      <c r="I42" s="45"/>
      <c r="J42" s="150">
        <f>I42+H42+G42</f>
        <v>0</v>
      </c>
      <c r="K42">
        <v>925000000</v>
      </c>
    </row>
    <row r="43" spans="1:10" ht="12.75">
      <c r="A43" s="206"/>
      <c r="B43" s="100">
        <v>1</v>
      </c>
      <c r="C43" s="100"/>
      <c r="D43" s="106" t="s">
        <v>145</v>
      </c>
      <c r="E43" s="130"/>
      <c r="F43" s="130"/>
      <c r="G43" s="131">
        <f>G44+G45+G46+G47</f>
        <v>897308519</v>
      </c>
      <c r="H43" s="97">
        <f>H44+H45+H46+H47</f>
        <v>0</v>
      </c>
      <c r="I43" s="45">
        <f>I44+I45+I46+I47</f>
        <v>0</v>
      </c>
      <c r="J43" s="150">
        <f>I43+H43+G43</f>
        <v>897308519</v>
      </c>
    </row>
    <row r="44" spans="1:10" ht="12.75">
      <c r="A44" s="206"/>
      <c r="B44" s="100"/>
      <c r="C44" s="100">
        <v>1</v>
      </c>
      <c r="D44" s="51" t="s">
        <v>146</v>
      </c>
      <c r="E44" s="128"/>
      <c r="F44" s="108">
        <v>610248636</v>
      </c>
      <c r="G44" s="129">
        <f>E44+F44</f>
        <v>610248636</v>
      </c>
      <c r="H44" s="45"/>
      <c r="I44" s="45"/>
      <c r="J44" s="207">
        <f>I44+H44+G44</f>
        <v>610248636</v>
      </c>
    </row>
    <row r="45" spans="1:10" ht="12.75">
      <c r="A45" s="206"/>
      <c r="B45" s="100"/>
      <c r="C45" s="100">
        <v>2</v>
      </c>
      <c r="D45" s="51" t="s">
        <v>147</v>
      </c>
      <c r="E45" s="177">
        <v>287050000</v>
      </c>
      <c r="F45" s="108"/>
      <c r="G45" s="129">
        <f>E45+F45</f>
        <v>287050000</v>
      </c>
      <c r="H45" s="45"/>
      <c r="I45" s="45"/>
      <c r="J45" s="207">
        <f>I45+H45+G45</f>
        <v>287050000</v>
      </c>
    </row>
    <row r="46" spans="1:10" ht="12.75">
      <c r="A46" s="208"/>
      <c r="B46" s="100"/>
      <c r="C46" s="100">
        <v>3</v>
      </c>
      <c r="D46" s="51" t="s">
        <v>148</v>
      </c>
      <c r="E46" s="128"/>
      <c r="F46" s="108"/>
      <c r="G46" s="129">
        <f>E46+F46</f>
        <v>0</v>
      </c>
      <c r="H46" s="45"/>
      <c r="I46" s="45"/>
      <c r="J46" s="150"/>
    </row>
    <row r="47" spans="1:10" ht="12.75">
      <c r="A47" s="208" t="s">
        <v>119</v>
      </c>
      <c r="B47" s="100"/>
      <c r="C47" s="100">
        <v>3</v>
      </c>
      <c r="D47" s="51" t="s">
        <v>149</v>
      </c>
      <c r="E47" s="128"/>
      <c r="F47" s="108"/>
      <c r="G47" s="129">
        <v>9883</v>
      </c>
      <c r="H47" s="45"/>
      <c r="I47" s="45"/>
      <c r="J47" s="207">
        <f>I47+H47+G47</f>
        <v>9883</v>
      </c>
    </row>
    <row r="48" spans="1:10" ht="12.75">
      <c r="A48" s="208" t="s">
        <v>129</v>
      </c>
      <c r="B48" s="133"/>
      <c r="C48" s="133"/>
      <c r="D48" s="134"/>
      <c r="E48" s="45"/>
      <c r="F48" s="45"/>
      <c r="G48" s="134"/>
      <c r="H48" s="45"/>
      <c r="I48" s="45"/>
      <c r="J48" s="150"/>
    </row>
    <row r="49" spans="1:10" ht="12.75">
      <c r="A49" s="208" t="s">
        <v>143</v>
      </c>
      <c r="B49" s="100">
        <v>2</v>
      </c>
      <c r="C49" s="100"/>
      <c r="D49" s="138" t="s">
        <v>187</v>
      </c>
      <c r="E49" s="112"/>
      <c r="F49" s="112"/>
      <c r="G49" s="169">
        <f>G50+G51+G52+G53</f>
        <v>27998257</v>
      </c>
      <c r="H49" s="45"/>
      <c r="I49" s="45"/>
      <c r="J49" s="150">
        <f>I49+H49+G49</f>
        <v>27998257</v>
      </c>
    </row>
    <row r="50" spans="1:10" ht="12.75">
      <c r="A50" s="208" t="s">
        <v>128</v>
      </c>
      <c r="B50" s="100"/>
      <c r="C50" s="100">
        <v>1</v>
      </c>
      <c r="D50" s="139" t="s">
        <v>188</v>
      </c>
      <c r="E50" s="108">
        <v>8335413</v>
      </c>
      <c r="F50" s="108"/>
      <c r="G50" s="129">
        <f>E50+F50</f>
        <v>8335413</v>
      </c>
      <c r="H50" s="45"/>
      <c r="I50" s="45"/>
      <c r="J50" s="207">
        <f>G50+H50+I50</f>
        <v>8335413</v>
      </c>
    </row>
    <row r="51" spans="1:10" ht="12.75">
      <c r="A51" s="208" t="s">
        <v>127</v>
      </c>
      <c r="B51" s="100"/>
      <c r="C51" s="100">
        <v>2</v>
      </c>
      <c r="D51" s="51" t="s">
        <v>189</v>
      </c>
      <c r="E51" s="128"/>
      <c r="F51" s="108">
        <v>15662844</v>
      </c>
      <c r="G51" s="129">
        <f>E51+F51</f>
        <v>15662844</v>
      </c>
      <c r="H51" s="45"/>
      <c r="I51" s="45"/>
      <c r="J51" s="207">
        <f>G51+H51+I51</f>
        <v>15662844</v>
      </c>
    </row>
    <row r="52" spans="1:10" ht="12.75">
      <c r="A52" s="208"/>
      <c r="B52" s="100"/>
      <c r="C52" s="100">
        <v>3</v>
      </c>
      <c r="D52" s="51" t="s">
        <v>190</v>
      </c>
      <c r="E52" s="108"/>
      <c r="F52" s="108"/>
      <c r="G52" s="129">
        <f>E52+F52</f>
        <v>0</v>
      </c>
      <c r="H52" s="45"/>
      <c r="I52" s="45"/>
      <c r="J52" s="207">
        <f>G52+H52+I52</f>
        <v>0</v>
      </c>
    </row>
    <row r="53" spans="1:10" ht="12.75">
      <c r="A53" s="206"/>
      <c r="B53" s="100"/>
      <c r="C53" s="100">
        <v>4</v>
      </c>
      <c r="D53" s="51" t="s">
        <v>247</v>
      </c>
      <c r="E53" s="108">
        <v>4000000</v>
      </c>
      <c r="F53" s="108"/>
      <c r="G53" s="129">
        <f>E53+F53</f>
        <v>4000000</v>
      </c>
      <c r="H53" s="45"/>
      <c r="I53" s="45"/>
      <c r="J53" s="207">
        <f>G53+H53+I53</f>
        <v>4000000</v>
      </c>
    </row>
    <row r="54" spans="1:10" ht="14.25">
      <c r="A54" s="206"/>
      <c r="B54" s="133"/>
      <c r="C54" s="133"/>
      <c r="D54" s="134"/>
      <c r="E54" s="105"/>
      <c r="F54" s="105"/>
      <c r="G54" s="105"/>
      <c r="H54" s="45"/>
      <c r="I54" s="45">
        <v>0</v>
      </c>
      <c r="J54" s="207"/>
    </row>
    <row r="55" spans="1:10" ht="12.75">
      <c r="A55" s="206"/>
      <c r="B55" s="100">
        <v>3</v>
      </c>
      <c r="C55" s="100"/>
      <c r="D55" s="107" t="s">
        <v>173</v>
      </c>
      <c r="E55" s="153"/>
      <c r="F55" s="153"/>
      <c r="G55" s="153">
        <f>G56</f>
        <v>0</v>
      </c>
      <c r="H55" s="45">
        <f>H56</f>
        <v>0</v>
      </c>
      <c r="I55" s="45">
        <v>0</v>
      </c>
      <c r="J55" s="207">
        <f>G55+H55+I55</f>
        <v>0</v>
      </c>
    </row>
    <row r="56" spans="1:10" ht="14.25">
      <c r="A56" s="206"/>
      <c r="B56" s="100"/>
      <c r="C56" s="100">
        <v>1</v>
      </c>
      <c r="D56" s="51" t="s">
        <v>191</v>
      </c>
      <c r="E56" s="105"/>
      <c r="F56" s="105"/>
      <c r="G56" s="108">
        <f>E56+F56</f>
        <v>0</v>
      </c>
      <c r="H56" s="45"/>
      <c r="I56" s="45"/>
      <c r="J56" s="207">
        <f>G56+H56+I56</f>
        <v>0</v>
      </c>
    </row>
    <row r="57" spans="1:10" ht="12.75">
      <c r="A57" s="206"/>
      <c r="B57" s="100"/>
      <c r="C57" s="100"/>
      <c r="D57" s="136"/>
      <c r="E57" s="135"/>
      <c r="F57" s="135"/>
      <c r="G57" s="135"/>
      <c r="H57" s="135"/>
      <c r="I57" s="135"/>
      <c r="J57" s="207"/>
    </row>
    <row r="58" spans="1:10" ht="12.75">
      <c r="A58" s="206"/>
      <c r="B58" s="100">
        <v>5</v>
      </c>
      <c r="C58" s="100"/>
      <c r="D58" s="164" t="s">
        <v>193</v>
      </c>
      <c r="E58" s="135"/>
      <c r="F58" s="135"/>
      <c r="G58" s="106">
        <f>G59</f>
        <v>0</v>
      </c>
      <c r="H58" s="107">
        <f>H59</f>
        <v>0</v>
      </c>
      <c r="I58" s="107">
        <f>I59</f>
        <v>0</v>
      </c>
      <c r="J58" s="207">
        <f>G58+H58+I58</f>
        <v>0</v>
      </c>
    </row>
    <row r="59" spans="1:10" ht="12.75">
      <c r="A59" s="209"/>
      <c r="B59" s="100"/>
      <c r="C59" s="100"/>
      <c r="D59" s="136" t="s">
        <v>378</v>
      </c>
      <c r="E59" s="135"/>
      <c r="F59" s="135"/>
      <c r="G59" s="135">
        <f>E59+F59</f>
        <v>0</v>
      </c>
      <c r="H59" s="135"/>
      <c r="I59" s="135"/>
      <c r="J59" s="207">
        <f>G59+H59+I59</f>
        <v>0</v>
      </c>
    </row>
    <row r="60" spans="1:10" ht="13.5" thickBot="1">
      <c r="A60" s="210"/>
      <c r="B60" s="127" t="s">
        <v>206</v>
      </c>
      <c r="C60" s="127"/>
      <c r="D60" s="165"/>
      <c r="E60" s="165"/>
      <c r="F60" s="165"/>
      <c r="G60" s="166">
        <f>G41</f>
        <v>925306776</v>
      </c>
      <c r="H60" s="167">
        <v>0</v>
      </c>
      <c r="I60" s="167">
        <v>0</v>
      </c>
      <c r="J60" s="150">
        <f>I60+H60+G60</f>
        <v>925306776</v>
      </c>
    </row>
    <row r="74" ht="13.5" thickBot="1"/>
    <row r="75" spans="1:10" ht="13.5" thickBot="1">
      <c r="A75" s="415" t="s">
        <v>437</v>
      </c>
      <c r="B75" s="413"/>
      <c r="C75" s="413"/>
      <c r="D75" s="413"/>
      <c r="E75" s="413"/>
      <c r="F75" s="413"/>
      <c r="G75" s="413"/>
      <c r="H75" s="413"/>
      <c r="I75" s="413"/>
      <c r="J75" s="414"/>
    </row>
    <row r="76" spans="1:10" ht="12.75">
      <c r="A76" s="121" t="s">
        <v>119</v>
      </c>
      <c r="B76" s="111" t="s">
        <v>125</v>
      </c>
      <c r="C76" s="111" t="s">
        <v>125</v>
      </c>
      <c r="D76" s="390" t="s">
        <v>428</v>
      </c>
      <c r="E76" s="402" t="s">
        <v>438</v>
      </c>
      <c r="F76" s="403"/>
      <c r="G76" s="404"/>
      <c r="H76" s="118" t="s">
        <v>435</v>
      </c>
      <c r="I76" s="116" t="s">
        <v>142</v>
      </c>
      <c r="J76" s="146"/>
    </row>
    <row r="77" spans="1:10" ht="13.5" thickBot="1">
      <c r="A77" s="122" t="s">
        <v>120</v>
      </c>
      <c r="B77" s="123" t="s">
        <v>126</v>
      </c>
      <c r="C77" s="123" t="s">
        <v>122</v>
      </c>
      <c r="D77" s="391"/>
      <c r="E77" s="124" t="s">
        <v>112</v>
      </c>
      <c r="F77" s="124" t="s">
        <v>113</v>
      </c>
      <c r="G77" s="125" t="s">
        <v>109</v>
      </c>
      <c r="H77" s="126"/>
      <c r="I77" s="126" t="s">
        <v>436</v>
      </c>
      <c r="J77" s="147" t="s">
        <v>109</v>
      </c>
    </row>
    <row r="78" spans="1:10" ht="12.75">
      <c r="A78" s="212"/>
      <c r="B78" s="180"/>
      <c r="C78" s="180"/>
      <c r="D78" s="118" t="s">
        <v>353</v>
      </c>
      <c r="E78" s="190"/>
      <c r="F78" s="190"/>
      <c r="G78" s="190">
        <f>G79+G92+G101+G106+G109</f>
        <v>530000000</v>
      </c>
      <c r="H78" s="204">
        <f>H79</f>
        <v>0</v>
      </c>
      <c r="I78" s="191"/>
      <c r="J78" s="213">
        <f aca="true" t="shared" si="1" ref="J78:J107">SUM(G78:I78)</f>
        <v>530000000</v>
      </c>
    </row>
    <row r="79" spans="1:10" ht="12.75">
      <c r="A79" s="212"/>
      <c r="B79" s="100">
        <v>1</v>
      </c>
      <c r="C79" s="100"/>
      <c r="D79" s="107" t="s">
        <v>361</v>
      </c>
      <c r="E79" s="182"/>
      <c r="F79" s="182"/>
      <c r="G79" s="193">
        <f>G81+G83+G84+G85+G86+G87+G88+G89+G90</f>
        <v>392000000</v>
      </c>
      <c r="H79" s="182">
        <f>H81+H82+H83+H84+H85+H86+H87+H88+H89+H90</f>
        <v>0</v>
      </c>
      <c r="I79" s="183"/>
      <c r="J79" s="214"/>
    </row>
    <row r="80" spans="1:10" ht="12.75">
      <c r="A80" s="212"/>
      <c r="B80" s="100"/>
      <c r="C80" s="100"/>
      <c r="D80" s="107" t="s">
        <v>362</v>
      </c>
      <c r="E80" s="183"/>
      <c r="F80" s="183"/>
      <c r="G80" s="183"/>
      <c r="H80" s="183"/>
      <c r="I80" s="183"/>
      <c r="J80" s="214">
        <f t="shared" si="1"/>
        <v>0</v>
      </c>
    </row>
    <row r="81" spans="1:10" ht="12.75">
      <c r="A81" s="212"/>
      <c r="B81" s="100"/>
      <c r="C81" s="100">
        <v>1</v>
      </c>
      <c r="D81" s="135" t="s">
        <v>470</v>
      </c>
      <c r="E81" s="194">
        <v>250000000</v>
      </c>
      <c r="F81" s="183"/>
      <c r="G81" s="183">
        <f>F81+E81</f>
        <v>250000000</v>
      </c>
      <c r="H81" s="183"/>
      <c r="I81" s="183"/>
      <c r="J81" s="214"/>
    </row>
    <row r="82" spans="1:10" ht="12.75">
      <c r="A82" s="212"/>
      <c r="B82" s="100"/>
      <c r="C82" s="100"/>
      <c r="D82" s="135" t="s">
        <v>372</v>
      </c>
      <c r="E82" s="194"/>
      <c r="F82" s="183"/>
      <c r="G82" s="183"/>
      <c r="H82" s="183"/>
      <c r="I82" s="183"/>
      <c r="J82" s="214"/>
    </row>
    <row r="83" spans="1:10" ht="12.75">
      <c r="A83" s="212"/>
      <c r="B83" s="100"/>
      <c r="C83" s="100">
        <v>2</v>
      </c>
      <c r="D83" s="135" t="s">
        <v>357</v>
      </c>
      <c r="E83" s="183">
        <v>20000000</v>
      </c>
      <c r="F83" s="183"/>
      <c r="G83" s="183">
        <f aca="true" t="shared" si="2" ref="G83:G89">F83+E83</f>
        <v>20000000</v>
      </c>
      <c r="H83" s="183"/>
      <c r="I83" s="183"/>
      <c r="J83" s="214"/>
    </row>
    <row r="84" spans="1:10" ht="12.75">
      <c r="A84" s="212"/>
      <c r="B84" s="100"/>
      <c r="C84" s="100">
        <v>3</v>
      </c>
      <c r="D84" s="135" t="s">
        <v>358</v>
      </c>
      <c r="E84" s="194">
        <v>10000000</v>
      </c>
      <c r="F84" s="183"/>
      <c r="G84" s="183">
        <f t="shared" si="2"/>
        <v>10000000</v>
      </c>
      <c r="H84" s="183"/>
      <c r="I84" s="183"/>
      <c r="J84" s="215">
        <f t="shared" si="1"/>
        <v>10000000</v>
      </c>
    </row>
    <row r="85" spans="1:10" ht="12.75">
      <c r="A85" s="216" t="s">
        <v>121</v>
      </c>
      <c r="B85" s="100"/>
      <c r="C85" s="100">
        <v>4</v>
      </c>
      <c r="D85" s="135" t="s">
        <v>344</v>
      </c>
      <c r="E85" s="183"/>
      <c r="F85" s="183">
        <v>40000000</v>
      </c>
      <c r="G85" s="183">
        <f t="shared" si="2"/>
        <v>40000000</v>
      </c>
      <c r="H85" s="183"/>
      <c r="I85" s="183"/>
      <c r="J85" s="215">
        <f t="shared" si="1"/>
        <v>40000000</v>
      </c>
    </row>
    <row r="86" spans="1:10" ht="12.75">
      <c r="A86" s="216" t="s">
        <v>124</v>
      </c>
      <c r="B86" s="100"/>
      <c r="C86" s="100">
        <v>5</v>
      </c>
      <c r="D86" s="135" t="s">
        <v>373</v>
      </c>
      <c r="E86" s="183"/>
      <c r="F86" s="183">
        <v>2000000</v>
      </c>
      <c r="G86" s="183">
        <f t="shared" si="2"/>
        <v>2000000</v>
      </c>
      <c r="H86" s="183"/>
      <c r="I86" s="183"/>
      <c r="J86" s="214">
        <f t="shared" si="1"/>
        <v>2000000</v>
      </c>
    </row>
    <row r="87" spans="1:10" ht="12.75">
      <c r="A87" s="216" t="s">
        <v>122</v>
      </c>
      <c r="B87" s="100"/>
      <c r="C87" s="100">
        <v>6</v>
      </c>
      <c r="D87" s="135" t="s">
        <v>374</v>
      </c>
      <c r="E87" s="196"/>
      <c r="F87" s="183">
        <v>10000000</v>
      </c>
      <c r="G87" s="183">
        <f t="shared" si="2"/>
        <v>10000000</v>
      </c>
      <c r="H87" s="196"/>
      <c r="I87" s="196"/>
      <c r="J87" s="214">
        <f t="shared" si="1"/>
        <v>10000000</v>
      </c>
    </row>
    <row r="88" spans="1:10" ht="12.75">
      <c r="A88" s="216" t="s">
        <v>121</v>
      </c>
      <c r="B88" s="100"/>
      <c r="C88" s="100">
        <v>7</v>
      </c>
      <c r="D88" s="135" t="s">
        <v>198</v>
      </c>
      <c r="E88" s="183">
        <v>48000000</v>
      </c>
      <c r="F88" s="183"/>
      <c r="G88" s="183">
        <f t="shared" si="2"/>
        <v>48000000</v>
      </c>
      <c r="H88" s="196"/>
      <c r="I88" s="196"/>
      <c r="J88" s="214">
        <f t="shared" si="1"/>
        <v>48000000</v>
      </c>
    </row>
    <row r="89" spans="1:10" ht="12.75">
      <c r="A89" s="216" t="s">
        <v>119</v>
      </c>
      <c r="B89" s="100"/>
      <c r="C89" s="100">
        <v>8</v>
      </c>
      <c r="D89" s="135" t="s">
        <v>375</v>
      </c>
      <c r="E89" s="183"/>
      <c r="F89" s="183">
        <v>9000000</v>
      </c>
      <c r="G89" s="183">
        <f t="shared" si="2"/>
        <v>9000000</v>
      </c>
      <c r="H89" s="196"/>
      <c r="I89" s="196"/>
      <c r="J89" s="214">
        <f t="shared" si="1"/>
        <v>9000000</v>
      </c>
    </row>
    <row r="90" spans="1:10" ht="12.75">
      <c r="A90" s="217"/>
      <c r="B90" s="100"/>
      <c r="C90" s="100">
        <v>9</v>
      </c>
      <c r="D90" s="135" t="s">
        <v>376</v>
      </c>
      <c r="E90" s="183"/>
      <c r="F90" s="183">
        <v>3000000</v>
      </c>
      <c r="G90" s="183">
        <f>F90+E90</f>
        <v>3000000</v>
      </c>
      <c r="H90" s="196"/>
      <c r="I90" s="196"/>
      <c r="J90" s="214"/>
    </row>
    <row r="91" spans="1:10" ht="12.75">
      <c r="A91" s="217"/>
      <c r="B91" s="100"/>
      <c r="C91" s="100"/>
      <c r="D91" s="135"/>
      <c r="E91" s="183"/>
      <c r="F91" s="183"/>
      <c r="G91" s="183"/>
      <c r="H91" s="196"/>
      <c r="I91" s="196"/>
      <c r="J91" s="214"/>
    </row>
    <row r="92" spans="1:10" ht="12.75">
      <c r="A92" s="216" t="s">
        <v>119</v>
      </c>
      <c r="B92" s="100">
        <v>2</v>
      </c>
      <c r="C92" s="100"/>
      <c r="D92" s="107" t="s">
        <v>359</v>
      </c>
      <c r="E92" s="182"/>
      <c r="F92" s="182"/>
      <c r="G92" s="182">
        <f>G95+G98+G99+G94</f>
        <v>28000000</v>
      </c>
      <c r="H92" s="182">
        <f>H94+H95+H96+H97+H98+H99</f>
        <v>0</v>
      </c>
      <c r="I92" s="196"/>
      <c r="J92" s="214"/>
    </row>
    <row r="93" spans="1:10" ht="12.75">
      <c r="A93" s="216" t="s">
        <v>120</v>
      </c>
      <c r="B93" s="100"/>
      <c r="C93" s="100"/>
      <c r="D93" s="107" t="s">
        <v>360</v>
      </c>
      <c r="E93" s="196"/>
      <c r="F93" s="196"/>
      <c r="G93" s="196"/>
      <c r="H93" s="196"/>
      <c r="I93" s="196"/>
      <c r="J93" s="214">
        <f t="shared" si="1"/>
        <v>0</v>
      </c>
    </row>
    <row r="94" spans="1:10" ht="12.75">
      <c r="A94" s="216" t="s">
        <v>123</v>
      </c>
      <c r="B94" s="100"/>
      <c r="C94" s="100">
        <v>1</v>
      </c>
      <c r="D94" s="135" t="s">
        <v>151</v>
      </c>
      <c r="E94" s="183"/>
      <c r="F94" s="183"/>
      <c r="G94" s="183">
        <f aca="true" t="shared" si="3" ref="G94:G99">F94+E94</f>
        <v>0</v>
      </c>
      <c r="H94" s="183"/>
      <c r="I94" s="183"/>
      <c r="J94" s="214">
        <f t="shared" si="1"/>
        <v>0</v>
      </c>
    </row>
    <row r="95" spans="1:10" ht="12.75">
      <c r="A95" s="216" t="s">
        <v>124</v>
      </c>
      <c r="B95" s="100"/>
      <c r="C95" s="100">
        <v>2</v>
      </c>
      <c r="D95" s="135" t="s">
        <v>327</v>
      </c>
      <c r="E95" s="183">
        <v>20000000</v>
      </c>
      <c r="F95" s="183"/>
      <c r="G95" s="183">
        <f t="shared" si="3"/>
        <v>20000000</v>
      </c>
      <c r="H95" s="183"/>
      <c r="I95" s="183"/>
      <c r="J95" s="214">
        <f t="shared" si="1"/>
        <v>20000000</v>
      </c>
    </row>
    <row r="96" spans="1:10" ht="12.75">
      <c r="A96" s="216" t="s">
        <v>121</v>
      </c>
      <c r="B96" s="100"/>
      <c r="C96" s="100">
        <v>4</v>
      </c>
      <c r="D96" s="135" t="s">
        <v>471</v>
      </c>
      <c r="E96" s="183"/>
      <c r="F96" s="183"/>
      <c r="G96" s="183">
        <f t="shared" si="3"/>
        <v>0</v>
      </c>
      <c r="H96" s="183"/>
      <c r="I96" s="183"/>
      <c r="J96" s="214"/>
    </row>
    <row r="97" spans="1:10" ht="12.75">
      <c r="A97" s="216" t="s">
        <v>122</v>
      </c>
      <c r="B97" s="100"/>
      <c r="C97" s="100"/>
      <c r="D97" s="135" t="s">
        <v>377</v>
      </c>
      <c r="E97" s="183"/>
      <c r="F97" s="183"/>
      <c r="G97" s="183">
        <f t="shared" si="3"/>
        <v>0</v>
      </c>
      <c r="H97" s="183"/>
      <c r="I97" s="183"/>
      <c r="J97" s="214"/>
    </row>
    <row r="98" spans="1:10" ht="12.75">
      <c r="A98" s="216" t="s">
        <v>120</v>
      </c>
      <c r="B98" s="100"/>
      <c r="C98" s="100">
        <v>4</v>
      </c>
      <c r="D98" s="135" t="s">
        <v>159</v>
      </c>
      <c r="E98" s="183"/>
      <c r="F98" s="183">
        <v>5000000</v>
      </c>
      <c r="G98" s="183">
        <f t="shared" si="3"/>
        <v>5000000</v>
      </c>
      <c r="H98" s="183"/>
      <c r="I98" s="183"/>
      <c r="J98" s="214">
        <f t="shared" si="1"/>
        <v>5000000</v>
      </c>
    </row>
    <row r="99" spans="1:10" ht="12.75">
      <c r="A99" s="216" t="s">
        <v>119</v>
      </c>
      <c r="B99" s="100"/>
      <c r="C99" s="100">
        <v>5</v>
      </c>
      <c r="D99" s="135" t="s">
        <v>308</v>
      </c>
      <c r="E99" s="183"/>
      <c r="F99" s="183">
        <v>3000000</v>
      </c>
      <c r="G99" s="183">
        <f t="shared" si="3"/>
        <v>3000000</v>
      </c>
      <c r="H99" s="183"/>
      <c r="I99" s="183"/>
      <c r="J99" s="214">
        <f t="shared" si="1"/>
        <v>3000000</v>
      </c>
    </row>
    <row r="100" spans="1:10" ht="12.75">
      <c r="A100" s="218"/>
      <c r="B100" s="100"/>
      <c r="C100" s="100"/>
      <c r="D100" s="135"/>
      <c r="E100" s="183"/>
      <c r="F100" s="183"/>
      <c r="G100" s="183"/>
      <c r="H100" s="183"/>
      <c r="I100" s="183"/>
      <c r="J100" s="214"/>
    </row>
    <row r="101" spans="1:10" ht="12.75">
      <c r="A101" s="218"/>
      <c r="B101" s="100">
        <v>3</v>
      </c>
      <c r="C101" s="100"/>
      <c r="D101" s="107" t="s">
        <v>325</v>
      </c>
      <c r="E101" s="183"/>
      <c r="F101" s="182">
        <f>F102+F103</f>
        <v>40000000</v>
      </c>
      <c r="G101" s="182">
        <f>G103+G104</f>
        <v>50000000</v>
      </c>
      <c r="H101" s="183">
        <f>H103+H104</f>
        <v>0</v>
      </c>
      <c r="I101" s="183"/>
      <c r="J101" s="214">
        <f t="shared" si="1"/>
        <v>50000000</v>
      </c>
    </row>
    <row r="102" spans="1:10" ht="12.75">
      <c r="A102" s="216"/>
      <c r="B102" s="100"/>
      <c r="C102" s="100"/>
      <c r="D102" s="107" t="s">
        <v>326</v>
      </c>
      <c r="E102" s="183"/>
      <c r="F102" s="183"/>
      <c r="G102" s="183"/>
      <c r="H102" s="183"/>
      <c r="I102" s="183"/>
      <c r="J102" s="214">
        <f t="shared" si="1"/>
        <v>0</v>
      </c>
    </row>
    <row r="103" spans="1:10" ht="12.75">
      <c r="A103" s="212"/>
      <c r="B103" s="100"/>
      <c r="C103" s="100">
        <v>1</v>
      </c>
      <c r="D103" s="135" t="s">
        <v>345</v>
      </c>
      <c r="E103" s="183"/>
      <c r="F103" s="183">
        <v>40000000</v>
      </c>
      <c r="G103" s="183">
        <f>F103+E103</f>
        <v>40000000</v>
      </c>
      <c r="H103" s="183"/>
      <c r="I103" s="183"/>
      <c r="J103" s="214">
        <f t="shared" si="1"/>
        <v>40000000</v>
      </c>
    </row>
    <row r="104" spans="1:10" ht="12.75">
      <c r="A104" s="212"/>
      <c r="B104" s="100"/>
      <c r="C104" s="100">
        <v>2</v>
      </c>
      <c r="D104" s="135" t="s">
        <v>282</v>
      </c>
      <c r="E104" s="183"/>
      <c r="F104" s="183">
        <v>10000000</v>
      </c>
      <c r="G104" s="183">
        <f>F104+E104</f>
        <v>10000000</v>
      </c>
      <c r="H104" s="183"/>
      <c r="I104" s="183"/>
      <c r="J104" s="214">
        <f t="shared" si="1"/>
        <v>10000000</v>
      </c>
    </row>
    <row r="105" spans="1:10" ht="12.75">
      <c r="A105" s="212"/>
      <c r="B105" s="100"/>
      <c r="C105" s="100"/>
      <c r="D105" s="135"/>
      <c r="E105" s="183"/>
      <c r="F105" s="183"/>
      <c r="G105" s="183"/>
      <c r="H105" s="183"/>
      <c r="I105" s="183"/>
      <c r="J105" s="214"/>
    </row>
    <row r="106" spans="1:10" ht="12.75">
      <c r="A106" s="212"/>
      <c r="B106" s="110">
        <v>4</v>
      </c>
      <c r="C106" s="110"/>
      <c r="D106" s="262" t="s">
        <v>303</v>
      </c>
      <c r="E106" s="263"/>
      <c r="F106" s="263"/>
      <c r="G106" s="263">
        <f>G107</f>
        <v>55000000</v>
      </c>
      <c r="H106" s="263">
        <f>H107</f>
        <v>0</v>
      </c>
      <c r="I106" s="254"/>
      <c r="J106" s="260">
        <f t="shared" si="1"/>
        <v>55000000</v>
      </c>
    </row>
    <row r="107" spans="1:10" ht="12.75">
      <c r="A107" s="218"/>
      <c r="B107" s="45"/>
      <c r="C107" s="45">
        <v>1</v>
      </c>
      <c r="D107" s="45" t="s">
        <v>366</v>
      </c>
      <c r="E107" s="135">
        <v>55000000</v>
      </c>
      <c r="F107" s="135"/>
      <c r="G107" s="373">
        <f>F107+E107</f>
        <v>55000000</v>
      </c>
      <c r="H107" s="135"/>
      <c r="I107" s="135"/>
      <c r="J107" s="265">
        <f t="shared" si="1"/>
        <v>55000000</v>
      </c>
    </row>
    <row r="108" spans="1:10" ht="12.75">
      <c r="A108" s="218"/>
      <c r="B108" s="45"/>
      <c r="C108" s="45"/>
      <c r="D108" s="45"/>
      <c r="E108" s="135"/>
      <c r="F108" s="135"/>
      <c r="G108" s="373"/>
      <c r="H108" s="135"/>
      <c r="I108" s="135"/>
      <c r="J108" s="265"/>
    </row>
    <row r="109" spans="1:10" ht="12.75">
      <c r="A109" s="218"/>
      <c r="B109" s="107">
        <v>5</v>
      </c>
      <c r="C109" s="107"/>
      <c r="D109" s="107" t="s">
        <v>346</v>
      </c>
      <c r="E109" s="135">
        <f>E110+E111</f>
        <v>5000000</v>
      </c>
      <c r="F109" s="135">
        <f>F110+F111</f>
        <v>0</v>
      </c>
      <c r="G109" s="374">
        <f>G110+G111</f>
        <v>5000000</v>
      </c>
      <c r="H109" s="135">
        <f>H110+H111</f>
        <v>0</v>
      </c>
      <c r="I109" s="135"/>
      <c r="J109" s="265">
        <f aca="true" t="shared" si="4" ref="J109:J139">SUM(G109:I109)</f>
        <v>5000000</v>
      </c>
    </row>
    <row r="110" spans="1:10" ht="15" customHeight="1">
      <c r="A110" s="212"/>
      <c r="B110" s="180"/>
      <c r="C110" s="180">
        <v>1</v>
      </c>
      <c r="D110" s="259" t="s">
        <v>250</v>
      </c>
      <c r="E110" s="257">
        <v>5000000</v>
      </c>
      <c r="F110" s="257"/>
      <c r="G110" s="257">
        <f>SUM(E110:F110)</f>
        <v>5000000</v>
      </c>
      <c r="H110" s="257"/>
      <c r="I110" s="257"/>
      <c r="J110" s="266">
        <f t="shared" si="4"/>
        <v>5000000</v>
      </c>
    </row>
    <row r="111" spans="1:10" ht="12.75" customHeight="1" thickBot="1">
      <c r="A111" s="246"/>
      <c r="B111" s="100"/>
      <c r="C111" s="100">
        <v>2</v>
      </c>
      <c r="D111" s="135" t="s">
        <v>369</v>
      </c>
      <c r="E111" s="183"/>
      <c r="F111" s="183"/>
      <c r="G111" s="183">
        <f>SUM(E111:F111)</f>
        <v>0</v>
      </c>
      <c r="H111" s="183"/>
      <c r="I111" s="183"/>
      <c r="J111" s="267">
        <f t="shared" si="4"/>
        <v>0</v>
      </c>
    </row>
    <row r="112" spans="1:10" ht="12.75" customHeight="1" thickBot="1">
      <c r="A112" s="415" t="s">
        <v>437</v>
      </c>
      <c r="B112" s="413"/>
      <c r="C112" s="413"/>
      <c r="D112" s="413"/>
      <c r="E112" s="413"/>
      <c r="F112" s="413"/>
      <c r="G112" s="413"/>
      <c r="H112" s="413"/>
      <c r="I112" s="413"/>
      <c r="J112" s="414"/>
    </row>
    <row r="113" spans="1:10" ht="12.75" customHeight="1">
      <c r="A113" s="121" t="s">
        <v>119</v>
      </c>
      <c r="B113" s="111" t="s">
        <v>125</v>
      </c>
      <c r="C113" s="111" t="s">
        <v>125</v>
      </c>
      <c r="D113" s="390" t="s">
        <v>428</v>
      </c>
      <c r="E113" s="402" t="s">
        <v>438</v>
      </c>
      <c r="F113" s="403"/>
      <c r="G113" s="404"/>
      <c r="H113" s="118" t="s">
        <v>435</v>
      </c>
      <c r="I113" s="116" t="s">
        <v>142</v>
      </c>
      <c r="J113" s="146"/>
    </row>
    <row r="114" spans="1:10" ht="12.75" customHeight="1" thickBot="1">
      <c r="A114" s="122" t="s">
        <v>120</v>
      </c>
      <c r="B114" s="123" t="s">
        <v>126</v>
      </c>
      <c r="C114" s="123" t="s">
        <v>122</v>
      </c>
      <c r="D114" s="391"/>
      <c r="E114" s="124" t="s">
        <v>112</v>
      </c>
      <c r="F114" s="124" t="s">
        <v>113</v>
      </c>
      <c r="G114" s="125" t="s">
        <v>109</v>
      </c>
      <c r="H114" s="126"/>
      <c r="I114" s="126" t="s">
        <v>436</v>
      </c>
      <c r="J114" s="147" t="s">
        <v>109</v>
      </c>
    </row>
    <row r="115" spans="1:10" ht="12.75" customHeight="1">
      <c r="A115" s="212"/>
      <c r="B115" s="100">
        <v>6</v>
      </c>
      <c r="C115" s="100"/>
      <c r="D115" s="107" t="s">
        <v>379</v>
      </c>
      <c r="E115" s="183"/>
      <c r="F115" s="183"/>
      <c r="G115" s="182">
        <f>G116</f>
        <v>0</v>
      </c>
      <c r="H115" s="183">
        <f>H116</f>
        <v>0</v>
      </c>
      <c r="I115" s="183"/>
      <c r="J115" s="214"/>
    </row>
    <row r="116" spans="1:10" ht="12.75">
      <c r="A116" s="212"/>
      <c r="B116" s="100"/>
      <c r="C116" s="100">
        <v>1</v>
      </c>
      <c r="D116" s="135" t="s">
        <v>380</v>
      </c>
      <c r="E116" s="183"/>
      <c r="F116" s="183"/>
      <c r="G116" s="183">
        <f>F116+E116</f>
        <v>0</v>
      </c>
      <c r="H116" s="183"/>
      <c r="I116" s="183"/>
      <c r="J116" s="214"/>
    </row>
    <row r="117" spans="1:10" ht="12.75">
      <c r="A117" s="212"/>
      <c r="B117" s="100"/>
      <c r="C117" s="100"/>
      <c r="D117" s="135"/>
      <c r="E117" s="183"/>
      <c r="F117" s="183"/>
      <c r="G117" s="183"/>
      <c r="H117" s="183"/>
      <c r="I117" s="183"/>
      <c r="J117" s="214"/>
    </row>
    <row r="118" spans="1:10" ht="12.75">
      <c r="A118" s="212"/>
      <c r="B118" s="100"/>
      <c r="C118" s="100"/>
      <c r="D118" s="97" t="s">
        <v>214</v>
      </c>
      <c r="E118" s="192">
        <f>E119</f>
        <v>65000000</v>
      </c>
      <c r="F118" s="192">
        <f>F119</f>
        <v>25001000</v>
      </c>
      <c r="G118" s="192">
        <f>G119</f>
        <v>90001000</v>
      </c>
      <c r="H118" s="183">
        <f>H119</f>
        <v>0</v>
      </c>
      <c r="I118" s="183"/>
      <c r="J118" s="213">
        <f t="shared" si="4"/>
        <v>90001000</v>
      </c>
    </row>
    <row r="119" spans="1:10" ht="12.75">
      <c r="A119" s="212"/>
      <c r="B119" s="100">
        <v>1</v>
      </c>
      <c r="C119" s="100"/>
      <c r="D119" s="107" t="s">
        <v>363</v>
      </c>
      <c r="E119" s="182">
        <f>E121+E122+E123+E124+E125+E126</f>
        <v>65000000</v>
      </c>
      <c r="F119" s="182">
        <f>F121+F122+F123+G124+G125+G126</f>
        <v>25001000</v>
      </c>
      <c r="G119" s="182">
        <f>F119+E119</f>
        <v>90001000</v>
      </c>
      <c r="H119" s="182">
        <f>H121+H122+H123+H124+H125+H126</f>
        <v>0</v>
      </c>
      <c r="I119" s="183"/>
      <c r="J119" s="214">
        <f t="shared" si="4"/>
        <v>90001000</v>
      </c>
    </row>
    <row r="120" spans="1:10" ht="12.75">
      <c r="A120" s="212"/>
      <c r="B120" s="100"/>
      <c r="C120" s="100"/>
      <c r="D120" s="107" t="s">
        <v>364</v>
      </c>
      <c r="E120" s="183"/>
      <c r="F120" s="183"/>
      <c r="G120" s="183"/>
      <c r="H120" s="183"/>
      <c r="I120" s="183"/>
      <c r="J120" s="214">
        <f t="shared" si="4"/>
        <v>0</v>
      </c>
    </row>
    <row r="121" spans="1:10" ht="12.75">
      <c r="A121" s="212"/>
      <c r="B121" s="100"/>
      <c r="C121" s="100">
        <v>1</v>
      </c>
      <c r="D121" s="135" t="s">
        <v>367</v>
      </c>
      <c r="E121" s="183">
        <v>15000000</v>
      </c>
      <c r="F121" s="183">
        <v>15000000</v>
      </c>
      <c r="G121" s="183">
        <f aca="true" t="shared" si="5" ref="G121:G126">F121+E121</f>
        <v>30000000</v>
      </c>
      <c r="H121" s="183"/>
      <c r="I121" s="183"/>
      <c r="J121" s="215">
        <f t="shared" si="4"/>
        <v>30000000</v>
      </c>
    </row>
    <row r="122" spans="1:10" ht="12.75">
      <c r="A122" s="216" t="s">
        <v>121</v>
      </c>
      <c r="B122" s="100"/>
      <c r="C122" s="100">
        <v>2</v>
      </c>
      <c r="D122" s="135" t="s">
        <v>365</v>
      </c>
      <c r="E122" s="183">
        <v>10000000</v>
      </c>
      <c r="F122" s="183">
        <v>10000000</v>
      </c>
      <c r="G122" s="183">
        <f t="shared" si="5"/>
        <v>20000000</v>
      </c>
      <c r="H122" s="183"/>
      <c r="I122" s="183"/>
      <c r="J122" s="215">
        <f t="shared" si="4"/>
        <v>20000000</v>
      </c>
    </row>
    <row r="123" spans="1:10" ht="12.75">
      <c r="A123" s="216" t="s">
        <v>124</v>
      </c>
      <c r="B123" s="100"/>
      <c r="C123" s="100">
        <v>3</v>
      </c>
      <c r="D123" s="135" t="s">
        <v>472</v>
      </c>
      <c r="E123" s="183">
        <v>40000000</v>
      </c>
      <c r="F123" s="183"/>
      <c r="G123" s="183">
        <f t="shared" si="5"/>
        <v>40000000</v>
      </c>
      <c r="H123" s="183"/>
      <c r="I123" s="183"/>
      <c r="J123" s="214">
        <f t="shared" si="4"/>
        <v>40000000</v>
      </c>
    </row>
    <row r="124" spans="1:10" ht="12.75">
      <c r="A124" s="216" t="s">
        <v>122</v>
      </c>
      <c r="B124" s="100"/>
      <c r="C124" s="100">
        <v>4</v>
      </c>
      <c r="D124" s="135" t="s">
        <v>368</v>
      </c>
      <c r="E124" s="183"/>
      <c r="F124" s="45"/>
      <c r="G124" s="183">
        <v>1000</v>
      </c>
      <c r="H124" s="183"/>
      <c r="I124" s="183"/>
      <c r="J124" s="214">
        <f>SUM(G124:I124)</f>
        <v>1000</v>
      </c>
    </row>
    <row r="125" spans="1:10" ht="12.75">
      <c r="A125" s="216" t="s">
        <v>121</v>
      </c>
      <c r="B125" s="100"/>
      <c r="C125" s="100">
        <v>5</v>
      </c>
      <c r="D125" s="135" t="s">
        <v>285</v>
      </c>
      <c r="E125" s="183"/>
      <c r="F125" s="45"/>
      <c r="G125" s="183">
        <f t="shared" si="5"/>
        <v>0</v>
      </c>
      <c r="H125" s="183"/>
      <c r="I125" s="183"/>
      <c r="J125" s="214">
        <f>SUM(G125:I125)</f>
        <v>0</v>
      </c>
    </row>
    <row r="126" spans="1:10" ht="12.75">
      <c r="A126" s="216" t="s">
        <v>119</v>
      </c>
      <c r="B126" s="100"/>
      <c r="C126" s="100">
        <v>6</v>
      </c>
      <c r="D126" s="135" t="s">
        <v>386</v>
      </c>
      <c r="E126" s="183"/>
      <c r="F126" s="45"/>
      <c r="G126" s="183">
        <f t="shared" si="5"/>
        <v>0</v>
      </c>
      <c r="H126" s="183"/>
      <c r="I126" s="183"/>
      <c r="J126" s="214">
        <f>SUM(G126:I126)</f>
        <v>0</v>
      </c>
    </row>
    <row r="127" spans="1:10" ht="12.75">
      <c r="A127" s="217"/>
      <c r="B127" s="100"/>
      <c r="C127" s="100"/>
      <c r="D127" s="135"/>
      <c r="E127" s="183"/>
      <c r="F127" s="183"/>
      <c r="G127" s="183"/>
      <c r="H127" s="183"/>
      <c r="I127" s="183"/>
      <c r="J127" s="214">
        <f t="shared" si="4"/>
        <v>0</v>
      </c>
    </row>
    <row r="128" spans="1:10" ht="12.75">
      <c r="A128" s="217"/>
      <c r="B128" s="100"/>
      <c r="C128" s="100"/>
      <c r="D128" s="97" t="s">
        <v>315</v>
      </c>
      <c r="E128" s="192">
        <f>E130+E139</f>
        <v>0</v>
      </c>
      <c r="F128" s="192">
        <f>F130+F139</f>
        <v>60000000</v>
      </c>
      <c r="G128" s="192">
        <f>G130+G139</f>
        <v>60000000</v>
      </c>
      <c r="H128" s="183">
        <f>H130+H139</f>
        <v>0</v>
      </c>
      <c r="I128" s="183"/>
      <c r="J128" s="213">
        <f t="shared" si="4"/>
        <v>60000000</v>
      </c>
    </row>
    <row r="129" spans="1:10" ht="12.75">
      <c r="A129" s="216" t="s">
        <v>119</v>
      </c>
      <c r="B129" s="100"/>
      <c r="C129" s="100"/>
      <c r="D129" s="97" t="s">
        <v>347</v>
      </c>
      <c r="E129" s="183"/>
      <c r="F129" s="183"/>
      <c r="G129" s="183"/>
      <c r="H129" s="183"/>
      <c r="I129" s="183"/>
      <c r="J129" s="214">
        <f t="shared" si="4"/>
        <v>0</v>
      </c>
    </row>
    <row r="130" spans="1:10" ht="12.75">
      <c r="A130" s="216" t="s">
        <v>120</v>
      </c>
      <c r="B130" s="100">
        <v>1</v>
      </c>
      <c r="C130" s="100"/>
      <c r="D130" s="107" t="s">
        <v>237</v>
      </c>
      <c r="E130" s="183"/>
      <c r="F130" s="182">
        <f>F131+F132+F133+F134+F135+F136</f>
        <v>20000000</v>
      </c>
      <c r="G130" s="182">
        <f>G131+G132+G133+G134+G135+G136</f>
        <v>20000000</v>
      </c>
      <c r="H130" s="182">
        <f>H131+H132+H133+H134+H135+H136</f>
        <v>0</v>
      </c>
      <c r="I130" s="183"/>
      <c r="J130" s="214">
        <f t="shared" si="4"/>
        <v>20000000</v>
      </c>
    </row>
    <row r="131" spans="1:10" ht="12.75">
      <c r="A131" s="216" t="s">
        <v>123</v>
      </c>
      <c r="B131" s="100"/>
      <c r="C131" s="100">
        <v>1</v>
      </c>
      <c r="D131" s="135" t="s">
        <v>370</v>
      </c>
      <c r="E131" s="183"/>
      <c r="F131" s="183">
        <v>10000000</v>
      </c>
      <c r="G131" s="183">
        <f>F131+E131</f>
        <v>10000000</v>
      </c>
      <c r="H131" s="183"/>
      <c r="I131" s="183"/>
      <c r="J131" s="215">
        <f t="shared" si="4"/>
        <v>10000000</v>
      </c>
    </row>
    <row r="132" spans="1:10" ht="12.75">
      <c r="A132" s="216" t="s">
        <v>124</v>
      </c>
      <c r="B132" s="100"/>
      <c r="C132" s="100"/>
      <c r="D132" s="203" t="s">
        <v>371</v>
      </c>
      <c r="E132" s="183"/>
      <c r="F132" s="183"/>
      <c r="G132" s="183"/>
      <c r="H132" s="183"/>
      <c r="I132" s="183"/>
      <c r="J132" s="215">
        <f t="shared" si="4"/>
        <v>0</v>
      </c>
    </row>
    <row r="133" spans="1:10" ht="12.75">
      <c r="A133" s="216" t="s">
        <v>121</v>
      </c>
      <c r="B133" s="100"/>
      <c r="C133" s="100">
        <v>2</v>
      </c>
      <c r="D133" s="135" t="s">
        <v>238</v>
      </c>
      <c r="E133" s="183"/>
      <c r="F133" s="183">
        <v>5000000</v>
      </c>
      <c r="G133" s="183">
        <f>F133+E133</f>
        <v>5000000</v>
      </c>
      <c r="H133" s="183"/>
      <c r="I133" s="183"/>
      <c r="J133" s="215">
        <f t="shared" si="4"/>
        <v>5000000</v>
      </c>
    </row>
    <row r="134" spans="1:10" ht="12.75">
      <c r="A134" s="216" t="s">
        <v>122</v>
      </c>
      <c r="B134" s="100"/>
      <c r="C134" s="100">
        <v>3</v>
      </c>
      <c r="D134" s="135" t="s">
        <v>384</v>
      </c>
      <c r="E134" s="183"/>
      <c r="F134" s="183"/>
      <c r="G134" s="183"/>
      <c r="H134" s="183"/>
      <c r="I134" s="183"/>
      <c r="J134" s="214">
        <f t="shared" si="4"/>
        <v>0</v>
      </c>
    </row>
    <row r="135" spans="1:10" ht="12.75">
      <c r="A135" s="216" t="s">
        <v>120</v>
      </c>
      <c r="B135" s="100"/>
      <c r="C135" s="100"/>
      <c r="D135" s="135" t="s">
        <v>416</v>
      </c>
      <c r="E135" s="183"/>
      <c r="F135" s="183">
        <v>5000000</v>
      </c>
      <c r="G135" s="183">
        <f>F135+E135</f>
        <v>5000000</v>
      </c>
      <c r="H135" s="183"/>
      <c r="I135" s="183"/>
      <c r="J135" s="214">
        <f t="shared" si="4"/>
        <v>5000000</v>
      </c>
    </row>
    <row r="136" spans="1:10" ht="12.75">
      <c r="A136" s="216" t="s">
        <v>119</v>
      </c>
      <c r="B136" s="100"/>
      <c r="C136" s="100">
        <v>4</v>
      </c>
      <c r="D136" s="135" t="s">
        <v>473</v>
      </c>
      <c r="E136" s="183"/>
      <c r="F136" s="183">
        <v>0</v>
      </c>
      <c r="G136" s="183">
        <f>F136+E136</f>
        <v>0</v>
      </c>
      <c r="H136" s="183"/>
      <c r="I136" s="183"/>
      <c r="J136" s="214">
        <f t="shared" si="4"/>
        <v>0</v>
      </c>
    </row>
    <row r="137" spans="1:10" ht="12.75">
      <c r="A137" s="218"/>
      <c r="B137" s="100"/>
      <c r="C137" s="100"/>
      <c r="D137" s="135" t="s">
        <v>474</v>
      </c>
      <c r="E137" s="183"/>
      <c r="F137" s="183"/>
      <c r="G137" s="183">
        <f>F137+E137</f>
        <v>0</v>
      </c>
      <c r="H137" s="183"/>
      <c r="I137" s="183"/>
      <c r="J137" s="214"/>
    </row>
    <row r="138" spans="1:10" ht="12.75">
      <c r="A138" s="218"/>
      <c r="B138" s="100"/>
      <c r="C138" s="100"/>
      <c r="D138" s="135"/>
      <c r="E138" s="183"/>
      <c r="F138" s="183"/>
      <c r="G138" s="183"/>
      <c r="H138" s="183"/>
      <c r="I138" s="183"/>
      <c r="J138" s="214">
        <f t="shared" si="4"/>
        <v>0</v>
      </c>
    </row>
    <row r="139" spans="1:10" ht="12.75">
      <c r="A139" s="216"/>
      <c r="B139" s="100">
        <v>2</v>
      </c>
      <c r="C139" s="100"/>
      <c r="D139" s="107" t="s">
        <v>221</v>
      </c>
      <c r="E139" s="182">
        <f>E140+E141</f>
        <v>0</v>
      </c>
      <c r="F139" s="182">
        <f>F140+F141</f>
        <v>40000000</v>
      </c>
      <c r="G139" s="182">
        <f>G140+G141</f>
        <v>40000000</v>
      </c>
      <c r="H139" s="182"/>
      <c r="I139" s="183"/>
      <c r="J139" s="214">
        <f t="shared" si="4"/>
        <v>40000000</v>
      </c>
    </row>
    <row r="140" spans="1:10" ht="12.75">
      <c r="A140" s="212"/>
      <c r="B140" s="100"/>
      <c r="C140" s="100">
        <v>1</v>
      </c>
      <c r="D140" s="135" t="s">
        <v>349</v>
      </c>
      <c r="E140" s="183">
        <v>0</v>
      </c>
      <c r="F140" s="183">
        <v>30000000</v>
      </c>
      <c r="G140" s="183">
        <f>F140+E140</f>
        <v>30000000</v>
      </c>
      <c r="H140" s="183"/>
      <c r="I140" s="183"/>
      <c r="J140" s="214">
        <f>SUM(G140:I140)</f>
        <v>30000000</v>
      </c>
    </row>
    <row r="141" spans="1:10" ht="12.75">
      <c r="A141" s="212"/>
      <c r="B141" s="110"/>
      <c r="C141" s="110">
        <v>2</v>
      </c>
      <c r="D141" s="154" t="s">
        <v>475</v>
      </c>
      <c r="E141" s="254"/>
      <c r="F141" s="254">
        <v>10000000</v>
      </c>
      <c r="G141" s="254">
        <f>F141+E141</f>
        <v>10000000</v>
      </c>
      <c r="H141" s="254"/>
      <c r="I141" s="254"/>
      <c r="J141" s="260">
        <f>SUM(G141:I141)</f>
        <v>10000000</v>
      </c>
    </row>
    <row r="142" spans="1:10" ht="12.75">
      <c r="A142" s="212"/>
      <c r="B142" s="45"/>
      <c r="C142" s="45"/>
      <c r="D142" s="45"/>
      <c r="E142" s="45"/>
      <c r="F142" s="45"/>
      <c r="G142" s="45"/>
      <c r="H142" s="45"/>
      <c r="I142" s="45"/>
      <c r="J142" s="264"/>
    </row>
    <row r="143" spans="1:10" ht="12.75">
      <c r="A143" s="212"/>
      <c r="B143" s="45"/>
      <c r="C143" s="45"/>
      <c r="D143" s="97" t="s">
        <v>381</v>
      </c>
      <c r="E143" s="268">
        <f>E145</f>
        <v>20000000</v>
      </c>
      <c r="F143" s="268">
        <f>F145</f>
        <v>43000000</v>
      </c>
      <c r="G143" s="268">
        <f>G145</f>
        <v>73000000</v>
      </c>
      <c r="H143" s="268">
        <f>H145</f>
        <v>50000000</v>
      </c>
      <c r="I143" s="268"/>
      <c r="J143" s="272">
        <f>J145</f>
        <v>123000000</v>
      </c>
    </row>
    <row r="144" spans="1:10" ht="15" customHeight="1">
      <c r="A144" s="218"/>
      <c r="B144" s="180"/>
      <c r="C144" s="180"/>
      <c r="D144" s="118" t="s">
        <v>382</v>
      </c>
      <c r="E144" s="257"/>
      <c r="F144" s="257"/>
      <c r="G144" s="257"/>
      <c r="H144" s="257"/>
      <c r="I144" s="257"/>
      <c r="J144" s="261">
        <f>SUM(G144:I144)</f>
        <v>0</v>
      </c>
    </row>
    <row r="145" spans="1:10" ht="12.75" customHeight="1">
      <c r="A145" s="218"/>
      <c r="B145" s="100">
        <v>1</v>
      </c>
      <c r="C145" s="100"/>
      <c r="D145" s="107" t="s">
        <v>234</v>
      </c>
      <c r="E145" s="182">
        <f>E146+E147+E148+E152+E153+E154</f>
        <v>20000000</v>
      </c>
      <c r="F145" s="182">
        <f>F146+F147+F148+F152+F153+F154</f>
        <v>43000000</v>
      </c>
      <c r="G145" s="182">
        <f>G146+G147+G148+G152+G153+G154</f>
        <v>73000000</v>
      </c>
      <c r="H145" s="182">
        <f>H146+H147+H153+H148+H152+H154</f>
        <v>50000000</v>
      </c>
      <c r="I145" s="183"/>
      <c r="J145" s="214">
        <f>SUM(G145:I145)</f>
        <v>123000000</v>
      </c>
    </row>
    <row r="146" spans="1:10" ht="12.75" customHeight="1">
      <c r="A146" s="212"/>
      <c r="B146" s="100"/>
      <c r="C146" s="100">
        <v>1</v>
      </c>
      <c r="D146" s="135" t="s">
        <v>383</v>
      </c>
      <c r="E146" s="183"/>
      <c r="F146" s="183">
        <v>38000000</v>
      </c>
      <c r="G146" s="183">
        <f>SUM(E146:F146)</f>
        <v>38000000</v>
      </c>
      <c r="H146" s="183">
        <v>10000000</v>
      </c>
      <c r="I146" s="183"/>
      <c r="J146" s="215">
        <f aca="true" t="shared" si="6" ref="J146:J182">SUM(G146:I146)</f>
        <v>48000000</v>
      </c>
    </row>
    <row r="147" spans="1:10" ht="12.75" customHeight="1">
      <c r="A147" s="216"/>
      <c r="B147" s="100"/>
      <c r="C147" s="100">
        <v>2</v>
      </c>
      <c r="D147" s="135" t="s">
        <v>208</v>
      </c>
      <c r="E147" s="183">
        <v>20000000</v>
      </c>
      <c r="F147" s="183"/>
      <c r="G147" s="183">
        <f>SUM(E147:F147)</f>
        <v>20000000</v>
      </c>
      <c r="H147" s="183">
        <v>20000000</v>
      </c>
      <c r="I147" s="183"/>
      <c r="J147" s="215">
        <f t="shared" si="6"/>
        <v>40000000</v>
      </c>
    </row>
    <row r="148" spans="1:10" ht="13.5" thickBot="1">
      <c r="A148" s="222"/>
      <c r="B148" s="127"/>
      <c r="C148" s="127">
        <v>3</v>
      </c>
      <c r="D148" s="165" t="s">
        <v>385</v>
      </c>
      <c r="E148" s="219"/>
      <c r="F148" s="219">
        <v>5000000</v>
      </c>
      <c r="G148" s="219">
        <f>SUM(E148:F148)</f>
        <v>5000000</v>
      </c>
      <c r="H148" s="219"/>
      <c r="I148" s="219"/>
      <c r="J148" s="228">
        <f t="shared" si="6"/>
        <v>5000000</v>
      </c>
    </row>
    <row r="149" spans="1:10" ht="13.5" thickBot="1">
      <c r="A149" s="415" t="s">
        <v>437</v>
      </c>
      <c r="B149" s="413"/>
      <c r="C149" s="413"/>
      <c r="D149" s="413"/>
      <c r="E149" s="413"/>
      <c r="F149" s="413"/>
      <c r="G149" s="413"/>
      <c r="H149" s="413"/>
      <c r="I149" s="413"/>
      <c r="J149" s="414"/>
    </row>
    <row r="150" spans="1:10" ht="12.75">
      <c r="A150" s="121" t="s">
        <v>119</v>
      </c>
      <c r="B150" s="111" t="s">
        <v>125</v>
      </c>
      <c r="C150" s="111" t="s">
        <v>125</v>
      </c>
      <c r="D150" s="390" t="s">
        <v>428</v>
      </c>
      <c r="E150" s="402" t="s">
        <v>438</v>
      </c>
      <c r="F150" s="403"/>
      <c r="G150" s="404"/>
      <c r="H150" s="118" t="s">
        <v>435</v>
      </c>
      <c r="I150" s="116" t="s">
        <v>142</v>
      </c>
      <c r="J150" s="146"/>
    </row>
    <row r="151" spans="1:10" ht="13.5" thickBot="1">
      <c r="A151" s="122" t="s">
        <v>120</v>
      </c>
      <c r="B151" s="123" t="s">
        <v>126</v>
      </c>
      <c r="C151" s="123" t="s">
        <v>122</v>
      </c>
      <c r="D151" s="391"/>
      <c r="E151" s="124" t="s">
        <v>112</v>
      </c>
      <c r="F151" s="124" t="s">
        <v>113</v>
      </c>
      <c r="G151" s="125" t="s">
        <v>109</v>
      </c>
      <c r="H151" s="126"/>
      <c r="I151" s="126" t="s">
        <v>436</v>
      </c>
      <c r="J151" s="147" t="s">
        <v>109</v>
      </c>
    </row>
    <row r="152" spans="1:10" ht="15" customHeight="1">
      <c r="A152" s="212"/>
      <c r="B152" s="100"/>
      <c r="C152" s="100">
        <v>4</v>
      </c>
      <c r="D152" s="135" t="s">
        <v>414</v>
      </c>
      <c r="E152" s="183"/>
      <c r="F152" s="183"/>
      <c r="G152" s="183">
        <v>10000000</v>
      </c>
      <c r="H152" s="183"/>
      <c r="I152" s="183"/>
      <c r="J152" s="214"/>
    </row>
    <row r="153" spans="1:10" ht="12.75" customHeight="1">
      <c r="A153" s="212"/>
      <c r="B153" s="100"/>
      <c r="C153" s="100">
        <v>5</v>
      </c>
      <c r="D153" s="135" t="s">
        <v>413</v>
      </c>
      <c r="E153" s="183"/>
      <c r="F153" s="183">
        <v>0</v>
      </c>
      <c r="G153" s="183"/>
      <c r="H153" s="183">
        <v>20000000</v>
      </c>
      <c r="I153" s="183"/>
      <c r="J153" s="214">
        <f t="shared" si="6"/>
        <v>20000000</v>
      </c>
    </row>
    <row r="154" spans="1:10" ht="12.75" customHeight="1">
      <c r="A154" s="212"/>
      <c r="B154" s="100"/>
      <c r="C154" s="100"/>
      <c r="D154" s="135"/>
      <c r="E154" s="183"/>
      <c r="F154" s="183"/>
      <c r="G154" s="183"/>
      <c r="H154" s="183"/>
      <c r="I154" s="183"/>
      <c r="J154" s="214">
        <f t="shared" si="6"/>
        <v>0</v>
      </c>
    </row>
    <row r="155" spans="1:10" ht="12.75" customHeight="1">
      <c r="A155" s="212"/>
      <c r="B155" s="100"/>
      <c r="C155" s="100"/>
      <c r="D155" s="97" t="s">
        <v>251</v>
      </c>
      <c r="E155" s="192">
        <f>E156+E165+E171</f>
        <v>26000000</v>
      </c>
      <c r="F155" s="192">
        <f>F156+F165+F171</f>
        <v>25000000</v>
      </c>
      <c r="G155" s="192">
        <f>G156+G165+G171</f>
        <v>62000000</v>
      </c>
      <c r="H155" s="183">
        <f>H156+H165+H171</f>
        <v>0</v>
      </c>
      <c r="I155" s="183"/>
      <c r="J155" s="213">
        <f t="shared" si="6"/>
        <v>62000000</v>
      </c>
    </row>
    <row r="156" spans="1:10" ht="12.75" customHeight="1">
      <c r="A156" s="212"/>
      <c r="B156" s="100">
        <v>1</v>
      </c>
      <c r="C156" s="100"/>
      <c r="D156" s="107" t="s">
        <v>392</v>
      </c>
      <c r="E156" s="182">
        <f>E158+E159+E160+E161+E162+E163</f>
        <v>0</v>
      </c>
      <c r="F156" s="182">
        <f>F158+F159+F160+F161+F162+F163</f>
        <v>25000000</v>
      </c>
      <c r="G156" s="182">
        <f>G158+G159+G160+G161+G162+G163</f>
        <v>25000000</v>
      </c>
      <c r="H156" s="183">
        <f>H158+H159+H160</f>
        <v>0</v>
      </c>
      <c r="I156" s="183"/>
      <c r="J156" s="214">
        <f t="shared" si="6"/>
        <v>25000000</v>
      </c>
    </row>
    <row r="157" spans="1:10" ht="12.75">
      <c r="A157" s="212"/>
      <c r="B157" s="100"/>
      <c r="C157" s="100"/>
      <c r="D157" s="107" t="s">
        <v>476</v>
      </c>
      <c r="E157" s="183"/>
      <c r="F157" s="183"/>
      <c r="G157" s="183"/>
      <c r="H157" s="183"/>
      <c r="I157" s="183"/>
      <c r="J157" s="214"/>
    </row>
    <row r="158" spans="1:10" ht="12.75">
      <c r="A158" s="212"/>
      <c r="B158" s="100"/>
      <c r="C158" s="100">
        <v>1</v>
      </c>
      <c r="D158" s="135" t="s">
        <v>497</v>
      </c>
      <c r="E158" s="183"/>
      <c r="F158" s="183">
        <v>0</v>
      </c>
      <c r="G158" s="183">
        <f aca="true" t="shared" si="7" ref="G158:G163">F158+E158</f>
        <v>0</v>
      </c>
      <c r="H158" s="183"/>
      <c r="I158" s="183"/>
      <c r="J158" s="214">
        <f t="shared" si="6"/>
        <v>0</v>
      </c>
    </row>
    <row r="159" spans="1:10" ht="12.75">
      <c r="A159" s="216" t="s">
        <v>121</v>
      </c>
      <c r="B159" s="100"/>
      <c r="C159" s="100">
        <v>2</v>
      </c>
      <c r="D159" s="135" t="s">
        <v>498</v>
      </c>
      <c r="E159" s="183"/>
      <c r="F159" s="183">
        <v>20000000</v>
      </c>
      <c r="G159" s="183">
        <f t="shared" si="7"/>
        <v>20000000</v>
      </c>
      <c r="H159" s="183"/>
      <c r="I159" s="183"/>
      <c r="J159" s="214">
        <f t="shared" si="6"/>
        <v>20000000</v>
      </c>
    </row>
    <row r="160" spans="1:10" ht="12.75" customHeight="1">
      <c r="A160" s="216" t="s">
        <v>124</v>
      </c>
      <c r="B160" s="100"/>
      <c r="C160" s="100">
        <v>3</v>
      </c>
      <c r="D160" s="135" t="s">
        <v>199</v>
      </c>
      <c r="E160" s="183"/>
      <c r="F160" s="183"/>
      <c r="G160" s="183">
        <f t="shared" si="7"/>
        <v>0</v>
      </c>
      <c r="H160" s="183"/>
      <c r="I160" s="183"/>
      <c r="J160" s="214">
        <f t="shared" si="6"/>
        <v>0</v>
      </c>
    </row>
    <row r="161" spans="1:10" ht="12.75">
      <c r="A161" s="216" t="s">
        <v>122</v>
      </c>
      <c r="B161" s="100"/>
      <c r="C161" s="100">
        <v>4</v>
      </c>
      <c r="D161" s="135" t="s">
        <v>387</v>
      </c>
      <c r="E161" s="183"/>
      <c r="F161" s="183">
        <v>5000000</v>
      </c>
      <c r="G161" s="183">
        <f t="shared" si="7"/>
        <v>5000000</v>
      </c>
      <c r="H161" s="183"/>
      <c r="I161" s="183"/>
      <c r="J161" s="214">
        <f t="shared" si="6"/>
        <v>5000000</v>
      </c>
    </row>
    <row r="162" spans="1:10" ht="12.75">
      <c r="A162" s="216" t="s">
        <v>121</v>
      </c>
      <c r="B162" s="100"/>
      <c r="C162" s="100">
        <v>5</v>
      </c>
      <c r="D162" s="135" t="s">
        <v>395</v>
      </c>
      <c r="E162" s="183"/>
      <c r="F162" s="183"/>
      <c r="G162" s="183">
        <f t="shared" si="7"/>
        <v>0</v>
      </c>
      <c r="H162" s="183"/>
      <c r="I162" s="183"/>
      <c r="J162" s="214"/>
    </row>
    <row r="163" spans="1:10" ht="12.75">
      <c r="A163" s="216" t="s">
        <v>119</v>
      </c>
      <c r="B163" s="100"/>
      <c r="C163" s="100"/>
      <c r="D163" s="135" t="s">
        <v>396</v>
      </c>
      <c r="E163" s="183"/>
      <c r="F163" s="183"/>
      <c r="G163" s="183">
        <f t="shared" si="7"/>
        <v>0</v>
      </c>
      <c r="H163" s="183"/>
      <c r="I163" s="183"/>
      <c r="J163" s="214"/>
    </row>
    <row r="164" spans="1:10" ht="12.75">
      <c r="A164" s="217"/>
      <c r="B164" s="100"/>
      <c r="C164" s="100"/>
      <c r="D164" s="135"/>
      <c r="E164" s="183"/>
      <c r="F164" s="183"/>
      <c r="G164" s="183"/>
      <c r="H164" s="183"/>
      <c r="I164" s="183"/>
      <c r="J164" s="214"/>
    </row>
    <row r="165" spans="1:10" ht="12.75">
      <c r="A165" s="217"/>
      <c r="B165" s="100">
        <v>2</v>
      </c>
      <c r="C165" s="100"/>
      <c r="D165" s="107" t="s">
        <v>393</v>
      </c>
      <c r="E165" s="182">
        <f>E167+E168</f>
        <v>1000000</v>
      </c>
      <c r="F165" s="182"/>
      <c r="G165" s="182">
        <f>G167+G168+G169</f>
        <v>12000000</v>
      </c>
      <c r="H165" s="183"/>
      <c r="I165" s="183"/>
      <c r="J165" s="214">
        <f t="shared" si="6"/>
        <v>12000000</v>
      </c>
    </row>
    <row r="166" spans="1:10" ht="12.75">
      <c r="A166" s="216" t="s">
        <v>119</v>
      </c>
      <c r="B166" s="100"/>
      <c r="C166" s="100"/>
      <c r="D166" s="107" t="s">
        <v>394</v>
      </c>
      <c r="E166" s="182"/>
      <c r="F166" s="182"/>
      <c r="G166" s="182"/>
      <c r="H166" s="183"/>
      <c r="I166" s="183"/>
      <c r="J166" s="214"/>
    </row>
    <row r="167" spans="1:10" ht="12.75">
      <c r="A167" s="216" t="s">
        <v>120</v>
      </c>
      <c r="B167" s="100"/>
      <c r="C167" s="100">
        <v>1</v>
      </c>
      <c r="D167" s="135" t="s">
        <v>294</v>
      </c>
      <c r="E167" s="183">
        <v>1000000</v>
      </c>
      <c r="F167" s="183"/>
      <c r="G167" s="183">
        <f>F167+E167</f>
        <v>1000000</v>
      </c>
      <c r="H167" s="183"/>
      <c r="I167" s="183"/>
      <c r="J167" s="214">
        <f t="shared" si="6"/>
        <v>1000000</v>
      </c>
    </row>
    <row r="168" spans="1:10" ht="12.75">
      <c r="A168" s="216" t="s">
        <v>123</v>
      </c>
      <c r="B168" s="100"/>
      <c r="C168" s="100">
        <v>2</v>
      </c>
      <c r="D168" s="135" t="s">
        <v>397</v>
      </c>
      <c r="E168" s="183"/>
      <c r="F168" s="183"/>
      <c r="G168" s="183">
        <v>10000000</v>
      </c>
      <c r="H168" s="183"/>
      <c r="I168" s="183"/>
      <c r="J168" s="215">
        <f t="shared" si="6"/>
        <v>10000000</v>
      </c>
    </row>
    <row r="169" spans="1:10" ht="12.75">
      <c r="A169" s="216" t="s">
        <v>124</v>
      </c>
      <c r="B169" s="100"/>
      <c r="C169" s="100"/>
      <c r="D169" s="135" t="s">
        <v>398</v>
      </c>
      <c r="E169" s="183"/>
      <c r="F169" s="183"/>
      <c r="G169" s="183">
        <v>1000000</v>
      </c>
      <c r="H169" s="183"/>
      <c r="I169" s="183"/>
      <c r="J169" s="214">
        <f t="shared" si="6"/>
        <v>1000000</v>
      </c>
    </row>
    <row r="170" spans="1:10" ht="12.75">
      <c r="A170" s="216" t="s">
        <v>121</v>
      </c>
      <c r="B170" s="100"/>
      <c r="C170" s="100"/>
      <c r="D170" s="135"/>
      <c r="E170" s="183"/>
      <c r="F170" s="183"/>
      <c r="G170" s="183"/>
      <c r="H170" s="183"/>
      <c r="I170" s="183"/>
      <c r="J170" s="214"/>
    </row>
    <row r="171" spans="1:10" ht="12.75">
      <c r="A171" s="216" t="s">
        <v>122</v>
      </c>
      <c r="B171" s="100">
        <v>3</v>
      </c>
      <c r="C171" s="100"/>
      <c r="D171" s="107" t="s">
        <v>391</v>
      </c>
      <c r="E171" s="182">
        <f>E172+E173+E174</f>
        <v>25000000</v>
      </c>
      <c r="F171" s="182">
        <f>F172+F173+F174</f>
        <v>0</v>
      </c>
      <c r="G171" s="182">
        <f>G172+G173+G174</f>
        <v>25000000</v>
      </c>
      <c r="H171" s="183"/>
      <c r="I171" s="183"/>
      <c r="J171" s="214">
        <f t="shared" si="6"/>
        <v>25000000</v>
      </c>
    </row>
    <row r="172" spans="1:10" ht="12.75">
      <c r="A172" s="216" t="s">
        <v>120</v>
      </c>
      <c r="B172" s="100"/>
      <c r="C172" s="100">
        <v>1</v>
      </c>
      <c r="D172" s="135" t="s">
        <v>494</v>
      </c>
      <c r="E172" s="183">
        <v>20000000</v>
      </c>
      <c r="F172" s="183"/>
      <c r="G172" s="183">
        <f>F172+E172</f>
        <v>20000000</v>
      </c>
      <c r="H172" s="183"/>
      <c r="I172" s="183"/>
      <c r="J172" s="214">
        <f t="shared" si="6"/>
        <v>20000000</v>
      </c>
    </row>
    <row r="173" spans="1:10" ht="12.75">
      <c r="A173" s="216" t="s">
        <v>119</v>
      </c>
      <c r="B173" s="100"/>
      <c r="C173" s="100">
        <v>2</v>
      </c>
      <c r="D173" s="135" t="s">
        <v>329</v>
      </c>
      <c r="E173" s="183"/>
      <c r="F173" s="183"/>
      <c r="G173" s="183">
        <f>F173+E173</f>
        <v>0</v>
      </c>
      <c r="H173" s="183"/>
      <c r="I173" s="183"/>
      <c r="J173" s="214">
        <f t="shared" si="6"/>
        <v>0</v>
      </c>
    </row>
    <row r="174" spans="1:10" ht="12.75">
      <c r="A174" s="218"/>
      <c r="B174" s="100"/>
      <c r="C174" s="100">
        <v>3</v>
      </c>
      <c r="D174" s="135" t="s">
        <v>330</v>
      </c>
      <c r="E174" s="183">
        <v>5000000</v>
      </c>
      <c r="F174" s="183"/>
      <c r="G174" s="183">
        <f>F174+E174</f>
        <v>5000000</v>
      </c>
      <c r="H174" s="183"/>
      <c r="I174" s="183"/>
      <c r="J174" s="214">
        <f t="shared" si="6"/>
        <v>5000000</v>
      </c>
    </row>
    <row r="175" spans="1:10" ht="12.75">
      <c r="A175" s="218"/>
      <c r="B175" s="100"/>
      <c r="C175" s="100"/>
      <c r="D175" s="135"/>
      <c r="E175" s="183"/>
      <c r="F175" s="183"/>
      <c r="G175" s="183"/>
      <c r="H175" s="183"/>
      <c r="I175" s="183"/>
      <c r="J175" s="214">
        <f t="shared" si="6"/>
        <v>0</v>
      </c>
    </row>
    <row r="176" spans="1:10" ht="12.75">
      <c r="A176" s="216"/>
      <c r="B176" s="100"/>
      <c r="C176" s="100"/>
      <c r="D176" s="97" t="s">
        <v>390</v>
      </c>
      <c r="E176" s="192">
        <f>E178+E183+E189</f>
        <v>7500000</v>
      </c>
      <c r="F176" s="192">
        <f>F178+F183+F189</f>
        <v>31003000</v>
      </c>
      <c r="G176" s="192">
        <f>G178+G183+G189</f>
        <v>48503000</v>
      </c>
      <c r="H176" s="192">
        <f>H178+H183+H189</f>
        <v>50000000</v>
      </c>
      <c r="I176" s="183"/>
      <c r="J176" s="213">
        <f>J178+J183+J189</f>
        <v>98503000</v>
      </c>
    </row>
    <row r="177" spans="1:10" ht="12.75">
      <c r="A177" s="212"/>
      <c r="B177" s="100"/>
      <c r="C177" s="100"/>
      <c r="D177" s="97" t="s">
        <v>296</v>
      </c>
      <c r="E177" s="183"/>
      <c r="F177" s="183"/>
      <c r="G177" s="183"/>
      <c r="H177" s="183"/>
      <c r="I177" s="183"/>
      <c r="J177" s="214">
        <f t="shared" si="6"/>
        <v>0</v>
      </c>
    </row>
    <row r="178" spans="1:10" ht="12.75">
      <c r="A178" s="212"/>
      <c r="B178" s="100">
        <v>1</v>
      </c>
      <c r="C178" s="100"/>
      <c r="D178" s="107" t="s">
        <v>161</v>
      </c>
      <c r="E178" s="182">
        <f>E179+E180+E181+E182</f>
        <v>0</v>
      </c>
      <c r="F178" s="182">
        <f>F179+F180+F181+F182</f>
        <v>21003000</v>
      </c>
      <c r="G178" s="182">
        <f>G179+G180+G181+G182</f>
        <v>26003000</v>
      </c>
      <c r="H178" s="182">
        <f>H179+H180+H181+H182</f>
        <v>47000000</v>
      </c>
      <c r="I178" s="183"/>
      <c r="J178" s="214">
        <f t="shared" si="6"/>
        <v>73003000</v>
      </c>
    </row>
    <row r="179" spans="1:10" ht="12.75">
      <c r="A179" s="212"/>
      <c r="B179" s="100"/>
      <c r="C179" s="100">
        <v>1</v>
      </c>
      <c r="D179" s="135" t="s">
        <v>399</v>
      </c>
      <c r="E179" s="183"/>
      <c r="F179" s="183">
        <v>18003000</v>
      </c>
      <c r="G179" s="183">
        <f>SUM(E179+F179)</f>
        <v>18003000</v>
      </c>
      <c r="H179" s="183"/>
      <c r="I179" s="183"/>
      <c r="J179" s="215">
        <f t="shared" si="6"/>
        <v>18003000</v>
      </c>
    </row>
    <row r="180" spans="1:10" ht="12.75">
      <c r="A180" s="212"/>
      <c r="B180" s="100"/>
      <c r="C180" s="100">
        <v>2</v>
      </c>
      <c r="D180" s="135" t="s">
        <v>400</v>
      </c>
      <c r="E180" s="183"/>
      <c r="F180" s="183"/>
      <c r="G180" s="183">
        <v>5000000</v>
      </c>
      <c r="H180" s="183"/>
      <c r="I180" s="183"/>
      <c r="J180" s="215">
        <f t="shared" si="6"/>
        <v>5000000</v>
      </c>
    </row>
    <row r="181" spans="1:10" ht="12.75">
      <c r="A181" s="218"/>
      <c r="B181" s="100"/>
      <c r="C181" s="100">
        <v>3</v>
      </c>
      <c r="D181" s="135" t="s">
        <v>164</v>
      </c>
      <c r="E181" s="183"/>
      <c r="F181" s="183">
        <v>3000000</v>
      </c>
      <c r="G181" s="183">
        <f>SUM(E181:F181)</f>
        <v>3000000</v>
      </c>
      <c r="H181" s="183">
        <v>47000000</v>
      </c>
      <c r="I181" s="183"/>
      <c r="J181" s="215">
        <f t="shared" si="6"/>
        <v>50000000</v>
      </c>
    </row>
    <row r="182" spans="1:10" ht="12.75">
      <c r="A182" s="218"/>
      <c r="B182" s="100"/>
      <c r="C182" s="100"/>
      <c r="D182" s="135"/>
      <c r="E182" s="183"/>
      <c r="F182" s="183"/>
      <c r="G182" s="183"/>
      <c r="H182" s="183"/>
      <c r="I182" s="183"/>
      <c r="J182" s="215">
        <f t="shared" si="6"/>
        <v>0</v>
      </c>
    </row>
    <row r="183" spans="1:10" ht="12.75">
      <c r="A183" s="212"/>
      <c r="B183" s="100">
        <v>2</v>
      </c>
      <c r="C183" s="100"/>
      <c r="D183" s="107" t="s">
        <v>200</v>
      </c>
      <c r="E183" s="182">
        <f>E184+E185</f>
        <v>2500000</v>
      </c>
      <c r="F183" s="182">
        <f>F184+F185</f>
        <v>5000000</v>
      </c>
      <c r="G183" s="182">
        <f>G184+G185</f>
        <v>7500000</v>
      </c>
      <c r="H183" s="182">
        <f>H184+H185</f>
        <v>0</v>
      </c>
      <c r="I183" s="183"/>
      <c r="J183" s="214">
        <f aca="true" t="shared" si="8" ref="J183:J194">SUM(G183:I183)</f>
        <v>7500000</v>
      </c>
    </row>
    <row r="184" spans="1:10" ht="12.75">
      <c r="A184" s="216"/>
      <c r="B184" s="100"/>
      <c r="C184" s="100">
        <v>1</v>
      </c>
      <c r="D184" s="135" t="s">
        <v>401</v>
      </c>
      <c r="E184" s="183"/>
      <c r="F184" s="183">
        <v>2500000</v>
      </c>
      <c r="G184" s="183">
        <f>SUM(E184:F184)</f>
        <v>2500000</v>
      </c>
      <c r="H184" s="183"/>
      <c r="I184" s="183"/>
      <c r="J184" s="215">
        <f t="shared" si="8"/>
        <v>2500000</v>
      </c>
    </row>
    <row r="185" spans="1:10" ht="13.5" thickBot="1">
      <c r="A185" s="222"/>
      <c r="B185" s="127"/>
      <c r="C185" s="127">
        <v>2</v>
      </c>
      <c r="D185" s="165" t="s">
        <v>402</v>
      </c>
      <c r="E185" s="219">
        <v>2500000</v>
      </c>
      <c r="F185" s="219">
        <v>2500000</v>
      </c>
      <c r="G185" s="219">
        <f>SUM(E185:F185)</f>
        <v>5000000</v>
      </c>
      <c r="H185" s="219"/>
      <c r="I185" s="219"/>
      <c r="J185" s="228">
        <f t="shared" si="8"/>
        <v>5000000</v>
      </c>
    </row>
    <row r="186" spans="1:10" ht="13.5" thickBot="1">
      <c r="A186" s="415" t="s">
        <v>437</v>
      </c>
      <c r="B186" s="413"/>
      <c r="C186" s="413"/>
      <c r="D186" s="413"/>
      <c r="E186" s="413"/>
      <c r="F186" s="413"/>
      <c r="G186" s="413"/>
      <c r="H186" s="413"/>
      <c r="I186" s="413"/>
      <c r="J186" s="414"/>
    </row>
    <row r="187" spans="1:10" ht="12.75">
      <c r="A187" s="121" t="s">
        <v>119</v>
      </c>
      <c r="B187" s="111" t="s">
        <v>125</v>
      </c>
      <c r="C187" s="111" t="s">
        <v>125</v>
      </c>
      <c r="D187" s="390" t="s">
        <v>428</v>
      </c>
      <c r="E187" s="402" t="s">
        <v>438</v>
      </c>
      <c r="F187" s="403"/>
      <c r="G187" s="404"/>
      <c r="H187" s="118" t="s">
        <v>435</v>
      </c>
      <c r="I187" s="116" t="s">
        <v>142</v>
      </c>
      <c r="J187" s="146"/>
    </row>
    <row r="188" spans="1:10" ht="13.5" thickBot="1">
      <c r="A188" s="122" t="s">
        <v>120</v>
      </c>
      <c r="B188" s="123" t="s">
        <v>126</v>
      </c>
      <c r="C188" s="123" t="s">
        <v>122</v>
      </c>
      <c r="D188" s="391"/>
      <c r="E188" s="124" t="s">
        <v>112</v>
      </c>
      <c r="F188" s="124" t="s">
        <v>113</v>
      </c>
      <c r="G188" s="125" t="s">
        <v>109</v>
      </c>
      <c r="H188" s="126"/>
      <c r="I188" s="126" t="s">
        <v>436</v>
      </c>
      <c r="J188" s="147" t="s">
        <v>109</v>
      </c>
    </row>
    <row r="189" spans="1:10" ht="12.75">
      <c r="A189" s="212"/>
      <c r="B189" s="100">
        <v>3</v>
      </c>
      <c r="C189" s="100"/>
      <c r="D189" s="107" t="s">
        <v>403</v>
      </c>
      <c r="E189" s="182">
        <f>E191+E192+E193</f>
        <v>5000000</v>
      </c>
      <c r="F189" s="182">
        <f>F191+F192+F193</f>
        <v>5000000</v>
      </c>
      <c r="G189" s="182">
        <f>G191+G192+G193</f>
        <v>15000000</v>
      </c>
      <c r="H189" s="182">
        <f>H191+H192+H193</f>
        <v>3000000</v>
      </c>
      <c r="I189" s="183"/>
      <c r="J189" s="214">
        <f t="shared" si="8"/>
        <v>18000000</v>
      </c>
    </row>
    <row r="190" spans="1:10" ht="12.75">
      <c r="A190" s="212"/>
      <c r="B190" s="100"/>
      <c r="C190" s="100"/>
      <c r="D190" s="107" t="s">
        <v>404</v>
      </c>
      <c r="E190" s="182"/>
      <c r="F190" s="182"/>
      <c r="G190" s="182"/>
      <c r="H190" s="182"/>
      <c r="I190" s="183"/>
      <c r="J190" s="214"/>
    </row>
    <row r="191" spans="1:10" ht="12.75">
      <c r="A191" s="212"/>
      <c r="B191" s="100"/>
      <c r="C191" s="100">
        <v>1</v>
      </c>
      <c r="D191" s="135" t="s">
        <v>171</v>
      </c>
      <c r="E191" s="183"/>
      <c r="F191" s="183"/>
      <c r="G191" s="183">
        <v>5000000</v>
      </c>
      <c r="H191" s="183"/>
      <c r="I191" s="183"/>
      <c r="J191" s="215">
        <f t="shared" si="8"/>
        <v>5000000</v>
      </c>
    </row>
    <row r="192" spans="1:10" ht="12.75">
      <c r="A192" s="212"/>
      <c r="B192" s="100"/>
      <c r="C192" s="100">
        <v>2</v>
      </c>
      <c r="D192" s="135" t="s">
        <v>388</v>
      </c>
      <c r="E192" s="183">
        <v>5000000</v>
      </c>
      <c r="F192" s="183">
        <v>5000000</v>
      </c>
      <c r="G192" s="183">
        <f>SUM(E192:F192)</f>
        <v>10000000</v>
      </c>
      <c r="H192" s="183"/>
      <c r="I192" s="183"/>
      <c r="J192" s="215">
        <f t="shared" si="8"/>
        <v>10000000</v>
      </c>
    </row>
    <row r="193" spans="1:10" ht="12.75">
      <c r="A193" s="212"/>
      <c r="B193" s="100"/>
      <c r="C193" s="100">
        <v>3</v>
      </c>
      <c r="D193" s="135" t="s">
        <v>389</v>
      </c>
      <c r="E193" s="183"/>
      <c r="F193" s="183"/>
      <c r="G193" s="183">
        <f>SUM(E193:F193)</f>
        <v>0</v>
      </c>
      <c r="H193" s="183">
        <v>3000000</v>
      </c>
      <c r="I193" s="183"/>
      <c r="J193" s="215">
        <f t="shared" si="8"/>
        <v>3000000</v>
      </c>
    </row>
    <row r="194" spans="1:10" ht="12.75">
      <c r="A194" s="212"/>
      <c r="B194" s="100"/>
      <c r="C194" s="100"/>
      <c r="D194" s="134"/>
      <c r="E194" s="183"/>
      <c r="F194" s="183"/>
      <c r="G194" s="183"/>
      <c r="H194" s="183"/>
      <c r="I194" s="183"/>
      <c r="J194" s="214">
        <f t="shared" si="8"/>
        <v>0</v>
      </c>
    </row>
    <row r="195" spans="1:10" ht="12.75">
      <c r="A195" s="212"/>
      <c r="B195" s="100"/>
      <c r="C195" s="100"/>
      <c r="D195" s="97" t="s">
        <v>172</v>
      </c>
      <c r="E195" s="192"/>
      <c r="F195" s="192"/>
      <c r="G195" s="192">
        <f>G197+G201+G207</f>
        <v>34644000</v>
      </c>
      <c r="H195" s="192">
        <f>H197+H201</f>
        <v>8000000</v>
      </c>
      <c r="I195" s="183"/>
      <c r="J195" s="213">
        <f>H195+G195</f>
        <v>42644000</v>
      </c>
    </row>
    <row r="196" spans="1:10" ht="12.75">
      <c r="A196" s="216" t="s">
        <v>121</v>
      </c>
      <c r="B196" s="100"/>
      <c r="C196" s="100"/>
      <c r="D196" s="97" t="s">
        <v>297</v>
      </c>
      <c r="E196" s="183"/>
      <c r="F196" s="183"/>
      <c r="G196" s="183"/>
      <c r="H196" s="183"/>
      <c r="I196" s="183"/>
      <c r="J196" s="214">
        <f aca="true" t="shared" si="9" ref="J196:J234">SUM(G196:I196)</f>
        <v>0</v>
      </c>
    </row>
    <row r="197" spans="1:10" ht="12.75">
      <c r="A197" s="216" t="s">
        <v>124</v>
      </c>
      <c r="B197" s="100">
        <v>1</v>
      </c>
      <c r="C197" s="100"/>
      <c r="D197" s="107" t="s">
        <v>173</v>
      </c>
      <c r="E197" s="182">
        <f>E198+E199</f>
        <v>3000000</v>
      </c>
      <c r="F197" s="182">
        <f>F198+F199</f>
        <v>2500000</v>
      </c>
      <c r="G197" s="182">
        <f>G198+G199</f>
        <v>5500000</v>
      </c>
      <c r="H197" s="182">
        <f>H198+H199+H200+H201</f>
        <v>4000000</v>
      </c>
      <c r="I197" s="183"/>
      <c r="J197" s="214">
        <f t="shared" si="9"/>
        <v>9500000</v>
      </c>
    </row>
    <row r="198" spans="1:10" ht="12.75">
      <c r="A198" s="216" t="s">
        <v>122</v>
      </c>
      <c r="B198" s="100"/>
      <c r="C198" s="100">
        <v>1</v>
      </c>
      <c r="D198" s="135" t="s">
        <v>405</v>
      </c>
      <c r="E198" s="183">
        <v>3000000</v>
      </c>
      <c r="F198" s="183"/>
      <c r="G198" s="183">
        <f>SUM(E198:F198)</f>
        <v>3000000</v>
      </c>
      <c r="H198" s="183"/>
      <c r="I198" s="183"/>
      <c r="J198" s="215">
        <f t="shared" si="9"/>
        <v>3000000</v>
      </c>
    </row>
    <row r="199" spans="1:10" ht="12.75">
      <c r="A199" s="216" t="s">
        <v>121</v>
      </c>
      <c r="B199" s="100"/>
      <c r="C199" s="100">
        <v>2</v>
      </c>
      <c r="D199" s="135" t="s">
        <v>175</v>
      </c>
      <c r="E199" s="183"/>
      <c r="F199" s="183">
        <v>2500000</v>
      </c>
      <c r="G199" s="183">
        <f>SUM(E199:F199)</f>
        <v>2500000</v>
      </c>
      <c r="H199" s="183"/>
      <c r="I199" s="183"/>
      <c r="J199" s="214">
        <f t="shared" si="9"/>
        <v>2500000</v>
      </c>
    </row>
    <row r="200" spans="1:10" ht="12.75">
      <c r="A200" s="216" t="s">
        <v>119</v>
      </c>
      <c r="B200" s="100"/>
      <c r="C200" s="100"/>
      <c r="D200" s="135"/>
      <c r="E200" s="183"/>
      <c r="F200" s="183"/>
      <c r="G200" s="183"/>
      <c r="H200" s="183"/>
      <c r="I200" s="183"/>
      <c r="J200" s="214">
        <f t="shared" si="9"/>
        <v>0</v>
      </c>
    </row>
    <row r="201" spans="1:10" ht="12.75">
      <c r="A201" s="217"/>
      <c r="B201" s="100">
        <v>2</v>
      </c>
      <c r="C201" s="100"/>
      <c r="D201" s="107" t="s">
        <v>477</v>
      </c>
      <c r="E201" s="182"/>
      <c r="F201" s="182"/>
      <c r="G201" s="182">
        <f>G202+G203+G204+G205</f>
        <v>23000000</v>
      </c>
      <c r="H201" s="182">
        <f>H202+H203+H204+H205</f>
        <v>4000000</v>
      </c>
      <c r="I201" s="183"/>
      <c r="J201" s="214">
        <f t="shared" si="9"/>
        <v>27000000</v>
      </c>
    </row>
    <row r="202" spans="1:10" ht="12.75">
      <c r="A202" s="217"/>
      <c r="B202" s="100"/>
      <c r="C202" s="100">
        <v>1</v>
      </c>
      <c r="D202" s="135" t="s">
        <v>408</v>
      </c>
      <c r="E202" s="183"/>
      <c r="F202" s="183"/>
      <c r="G202" s="183">
        <v>10000000</v>
      </c>
      <c r="H202" s="183"/>
      <c r="I202" s="183"/>
      <c r="J202" s="215">
        <f t="shared" si="9"/>
        <v>10000000</v>
      </c>
    </row>
    <row r="203" spans="1:10" ht="12.75">
      <c r="A203" s="216" t="s">
        <v>119</v>
      </c>
      <c r="B203" s="100"/>
      <c r="C203" s="100">
        <v>2</v>
      </c>
      <c r="D203" s="135" t="s">
        <v>478</v>
      </c>
      <c r="E203" s="183">
        <v>5000000</v>
      </c>
      <c r="F203" s="183">
        <v>5000000</v>
      </c>
      <c r="G203" s="183">
        <f>SUM(E203:F203)</f>
        <v>10000000</v>
      </c>
      <c r="H203" s="183"/>
      <c r="I203" s="183"/>
      <c r="J203" s="215">
        <f t="shared" si="9"/>
        <v>10000000</v>
      </c>
    </row>
    <row r="204" spans="1:10" ht="12.75">
      <c r="A204" s="216" t="s">
        <v>120</v>
      </c>
      <c r="B204" s="100"/>
      <c r="C204" s="100">
        <v>3</v>
      </c>
      <c r="D204" s="135" t="s">
        <v>406</v>
      </c>
      <c r="E204" s="183">
        <v>1000000</v>
      </c>
      <c r="F204" s="183"/>
      <c r="G204" s="183">
        <f>SUM(E204:F204)</f>
        <v>1000000</v>
      </c>
      <c r="H204" s="183"/>
      <c r="I204" s="183"/>
      <c r="J204" s="215"/>
    </row>
    <row r="205" spans="1:10" ht="12.75">
      <c r="A205" s="216" t="s">
        <v>123</v>
      </c>
      <c r="B205" s="100"/>
      <c r="C205" s="100">
        <v>4</v>
      </c>
      <c r="D205" s="135" t="s">
        <v>314</v>
      </c>
      <c r="E205" s="183"/>
      <c r="F205" s="183">
        <v>2000000</v>
      </c>
      <c r="G205" s="183">
        <f>SUM(E205:F205)</f>
        <v>2000000</v>
      </c>
      <c r="H205" s="183">
        <v>4000000</v>
      </c>
      <c r="I205" s="183"/>
      <c r="J205" s="215">
        <f t="shared" si="9"/>
        <v>6000000</v>
      </c>
    </row>
    <row r="206" spans="1:10" ht="12.75">
      <c r="A206" s="216" t="s">
        <v>124</v>
      </c>
      <c r="B206" s="100"/>
      <c r="C206" s="100"/>
      <c r="D206" s="135"/>
      <c r="E206" s="183"/>
      <c r="F206" s="183"/>
      <c r="G206" s="183"/>
      <c r="H206" s="183"/>
      <c r="I206" s="183"/>
      <c r="J206" s="214">
        <f t="shared" si="9"/>
        <v>0</v>
      </c>
    </row>
    <row r="207" spans="1:10" ht="12.75">
      <c r="A207" s="216" t="s">
        <v>121</v>
      </c>
      <c r="B207" s="100">
        <v>3</v>
      </c>
      <c r="C207" s="100"/>
      <c r="D207" s="107" t="s">
        <v>298</v>
      </c>
      <c r="E207" s="197">
        <f>E208+E209</f>
        <v>3144000</v>
      </c>
      <c r="F207" s="197">
        <f>F208+F209</f>
        <v>0</v>
      </c>
      <c r="G207" s="197">
        <f>G208+G209</f>
        <v>6144000</v>
      </c>
      <c r="H207" s="197">
        <f>H208+H209</f>
        <v>0</v>
      </c>
      <c r="I207" s="183"/>
      <c r="J207" s="214">
        <f t="shared" si="9"/>
        <v>6144000</v>
      </c>
    </row>
    <row r="208" spans="1:10" ht="12.75">
      <c r="A208" s="216" t="s">
        <v>122</v>
      </c>
      <c r="B208" s="100"/>
      <c r="C208" s="100">
        <v>1</v>
      </c>
      <c r="D208" s="135" t="s">
        <v>407</v>
      </c>
      <c r="E208" s="183">
        <v>3144000</v>
      </c>
      <c r="F208" s="183">
        <f>SUM(F209:F209)</f>
        <v>0</v>
      </c>
      <c r="G208" s="183">
        <f>SUM(E208+F208)</f>
        <v>3144000</v>
      </c>
      <c r="H208" s="183"/>
      <c r="I208" s="183"/>
      <c r="J208" s="215">
        <f t="shared" si="9"/>
        <v>3144000</v>
      </c>
    </row>
    <row r="209" spans="1:10" ht="12.75">
      <c r="A209" s="216" t="s">
        <v>120</v>
      </c>
      <c r="B209" s="45"/>
      <c r="C209" s="45">
        <v>2</v>
      </c>
      <c r="D209" s="45" t="s">
        <v>479</v>
      </c>
      <c r="E209" s="135"/>
      <c r="F209" s="135"/>
      <c r="G209" s="135">
        <v>3000000</v>
      </c>
      <c r="H209" s="135"/>
      <c r="I209" s="45"/>
      <c r="J209" s="264">
        <f t="shared" si="9"/>
        <v>3000000</v>
      </c>
    </row>
    <row r="210" spans="1:10" ht="12.75">
      <c r="A210" s="216" t="s">
        <v>119</v>
      </c>
      <c r="B210" s="45"/>
      <c r="C210" s="45"/>
      <c r="D210" s="97" t="s">
        <v>253</v>
      </c>
      <c r="E210" s="375">
        <f>E212</f>
        <v>1000000</v>
      </c>
      <c r="F210" s="375">
        <f>F212</f>
        <v>1000000</v>
      </c>
      <c r="G210" s="375">
        <f>G212</f>
        <v>2000000</v>
      </c>
      <c r="H210" s="135">
        <f>H212</f>
        <v>0</v>
      </c>
      <c r="I210" s="45"/>
      <c r="J210" s="264">
        <f t="shared" si="9"/>
        <v>2000000</v>
      </c>
    </row>
    <row r="211" spans="1:10" ht="12.75">
      <c r="A211" s="218"/>
      <c r="B211" s="100"/>
      <c r="C211" s="100"/>
      <c r="D211" s="97" t="s">
        <v>331</v>
      </c>
      <c r="E211" s="183"/>
      <c r="F211" s="183"/>
      <c r="G211" s="183"/>
      <c r="H211" s="183"/>
      <c r="I211" s="183"/>
      <c r="J211" s="214">
        <f t="shared" si="9"/>
        <v>0</v>
      </c>
    </row>
    <row r="212" spans="1:10" ht="12.75">
      <c r="A212" s="218"/>
      <c r="B212" s="100">
        <v>1</v>
      </c>
      <c r="C212" s="100"/>
      <c r="D212" s="107" t="s">
        <v>226</v>
      </c>
      <c r="E212" s="182">
        <f>E213+E214</f>
        <v>1000000</v>
      </c>
      <c r="F212" s="182">
        <f>F213+F214</f>
        <v>1000000</v>
      </c>
      <c r="G212" s="182">
        <f>G213+G214</f>
        <v>2000000</v>
      </c>
      <c r="H212" s="183">
        <f>H213+H214</f>
        <v>0</v>
      </c>
      <c r="I212" s="183"/>
      <c r="J212" s="214">
        <f t="shared" si="9"/>
        <v>2000000</v>
      </c>
    </row>
    <row r="213" spans="1:10" ht="12.75">
      <c r="A213" s="216"/>
      <c r="B213" s="100"/>
      <c r="C213" s="100">
        <v>1</v>
      </c>
      <c r="D213" s="135" t="s">
        <v>409</v>
      </c>
      <c r="E213" s="183">
        <v>1000000</v>
      </c>
      <c r="F213" s="183">
        <v>1000000</v>
      </c>
      <c r="G213" s="183">
        <f>SUM(E213:F213)</f>
        <v>2000000</v>
      </c>
      <c r="H213" s="183"/>
      <c r="I213" s="183"/>
      <c r="J213" s="215">
        <f t="shared" si="9"/>
        <v>2000000</v>
      </c>
    </row>
    <row r="214" spans="1:10" ht="12.75">
      <c r="A214" s="212"/>
      <c r="B214" s="100"/>
      <c r="C214" s="100"/>
      <c r="D214" s="135"/>
      <c r="E214" s="183"/>
      <c r="F214" s="183"/>
      <c r="G214" s="183"/>
      <c r="H214" s="183"/>
      <c r="I214" s="183"/>
      <c r="J214" s="215">
        <f t="shared" si="9"/>
        <v>0</v>
      </c>
    </row>
    <row r="215" spans="1:10" ht="12.75">
      <c r="A215" s="212"/>
      <c r="B215" s="100"/>
      <c r="C215" s="100"/>
      <c r="D215" s="97" t="s">
        <v>410</v>
      </c>
      <c r="E215" s="192">
        <f>E217+E227</f>
        <v>70000000</v>
      </c>
      <c r="F215" s="192">
        <f>F217+F227</f>
        <v>21000000</v>
      </c>
      <c r="G215" s="192">
        <f>G217+G227</f>
        <v>91000000</v>
      </c>
      <c r="H215" s="183">
        <f>H217+H227</f>
        <v>0</v>
      </c>
      <c r="I215" s="183"/>
      <c r="J215" s="213">
        <f t="shared" si="9"/>
        <v>91000000</v>
      </c>
    </row>
    <row r="216" spans="1:10" ht="12.75">
      <c r="A216" s="212"/>
      <c r="B216" s="100"/>
      <c r="C216" s="100"/>
      <c r="D216" s="97" t="s">
        <v>411</v>
      </c>
      <c r="E216" s="192"/>
      <c r="F216" s="192"/>
      <c r="G216" s="192"/>
      <c r="H216" s="183"/>
      <c r="I216" s="183"/>
      <c r="J216" s="213"/>
    </row>
    <row r="217" spans="1:10" ht="12.75">
      <c r="A217" s="212"/>
      <c r="B217" s="100">
        <v>1</v>
      </c>
      <c r="C217" s="100"/>
      <c r="D217" s="107" t="s">
        <v>254</v>
      </c>
      <c r="E217" s="182">
        <f>E218+E219+E220</f>
        <v>0</v>
      </c>
      <c r="F217" s="182">
        <f>F218+F219+F220</f>
        <v>16000000</v>
      </c>
      <c r="G217" s="182">
        <f>G218+G219+G220</f>
        <v>16000000</v>
      </c>
      <c r="H217" s="182">
        <f>H218+H219+H220</f>
        <v>0</v>
      </c>
      <c r="I217" s="183"/>
      <c r="J217" s="214">
        <f t="shared" si="9"/>
        <v>16000000</v>
      </c>
    </row>
    <row r="218" spans="1:10" ht="12.75">
      <c r="A218" s="218"/>
      <c r="B218" s="100"/>
      <c r="C218" s="100">
        <v>1</v>
      </c>
      <c r="D218" s="135" t="s">
        <v>256</v>
      </c>
      <c r="E218" s="183"/>
      <c r="F218" s="183">
        <v>1000000</v>
      </c>
      <c r="G218" s="183">
        <f>F218+E218</f>
        <v>1000000</v>
      </c>
      <c r="H218" s="183"/>
      <c r="I218" s="183"/>
      <c r="J218" s="215">
        <f t="shared" si="9"/>
        <v>1000000</v>
      </c>
    </row>
    <row r="219" spans="1:10" ht="12.75">
      <c r="A219" s="218"/>
      <c r="B219" s="100"/>
      <c r="C219" s="100">
        <v>2</v>
      </c>
      <c r="D219" s="135" t="s">
        <v>480</v>
      </c>
      <c r="E219" s="183"/>
      <c r="F219" s="183">
        <v>5000000</v>
      </c>
      <c r="G219" s="183">
        <f>F219+E219</f>
        <v>5000000</v>
      </c>
      <c r="H219" s="183"/>
      <c r="I219" s="183"/>
      <c r="J219" s="214">
        <f t="shared" si="9"/>
        <v>5000000</v>
      </c>
    </row>
    <row r="220" spans="1:10" ht="12.75">
      <c r="A220" s="212"/>
      <c r="B220" s="100"/>
      <c r="C220" s="100">
        <v>3</v>
      </c>
      <c r="D220" s="135" t="s">
        <v>412</v>
      </c>
      <c r="E220" s="183"/>
      <c r="F220" s="183">
        <v>10000000</v>
      </c>
      <c r="G220" s="183">
        <f>F220+E220</f>
        <v>10000000</v>
      </c>
      <c r="H220" s="183"/>
      <c r="I220" s="183"/>
      <c r="J220" s="215">
        <f t="shared" si="9"/>
        <v>10000000</v>
      </c>
    </row>
    <row r="221" spans="1:10" ht="12.75">
      <c r="A221" s="216"/>
      <c r="B221" s="100"/>
      <c r="C221" s="100">
        <v>4</v>
      </c>
      <c r="D221" s="135" t="s">
        <v>481</v>
      </c>
      <c r="E221" s="183"/>
      <c r="F221" s="183"/>
      <c r="G221" s="183">
        <f>F221+E221</f>
        <v>0</v>
      </c>
      <c r="H221" s="183"/>
      <c r="I221" s="183"/>
      <c r="J221" s="214">
        <f t="shared" si="9"/>
        <v>0</v>
      </c>
    </row>
    <row r="222" spans="1:10" ht="13.5" thickBot="1">
      <c r="A222" s="222"/>
      <c r="B222" s="127"/>
      <c r="C222" s="127">
        <v>5</v>
      </c>
      <c r="D222" s="165" t="s">
        <v>415</v>
      </c>
      <c r="E222" s="219"/>
      <c r="F222" s="219"/>
      <c r="G222" s="219">
        <f>F222+E222</f>
        <v>0</v>
      </c>
      <c r="H222" s="219"/>
      <c r="I222" s="219"/>
      <c r="J222" s="220"/>
    </row>
    <row r="223" spans="1:10" ht="13.5" thickBot="1">
      <c r="A223" s="415" t="s">
        <v>437</v>
      </c>
      <c r="B223" s="413"/>
      <c r="C223" s="413"/>
      <c r="D223" s="413"/>
      <c r="E223" s="413"/>
      <c r="F223" s="413"/>
      <c r="G223" s="413"/>
      <c r="H223" s="413"/>
      <c r="I223" s="413"/>
      <c r="J223" s="414"/>
    </row>
    <row r="224" spans="1:10" ht="12.75">
      <c r="A224" s="121" t="s">
        <v>119</v>
      </c>
      <c r="B224" s="111" t="s">
        <v>125</v>
      </c>
      <c r="C224" s="111" t="s">
        <v>125</v>
      </c>
      <c r="D224" s="390" t="s">
        <v>428</v>
      </c>
      <c r="E224" s="402" t="s">
        <v>438</v>
      </c>
      <c r="F224" s="403"/>
      <c r="G224" s="404"/>
      <c r="H224" s="118" t="s">
        <v>435</v>
      </c>
      <c r="I224" s="116" t="s">
        <v>142</v>
      </c>
      <c r="J224" s="146"/>
    </row>
    <row r="225" spans="1:10" ht="13.5" thickBot="1">
      <c r="A225" s="122" t="s">
        <v>120</v>
      </c>
      <c r="B225" s="123" t="s">
        <v>126</v>
      </c>
      <c r="C225" s="123" t="s">
        <v>122</v>
      </c>
      <c r="D225" s="391"/>
      <c r="E225" s="124" t="s">
        <v>112</v>
      </c>
      <c r="F225" s="124" t="s">
        <v>113</v>
      </c>
      <c r="G225" s="125" t="s">
        <v>109</v>
      </c>
      <c r="H225" s="126"/>
      <c r="I225" s="126" t="s">
        <v>436</v>
      </c>
      <c r="J225" s="147" t="s">
        <v>109</v>
      </c>
    </row>
    <row r="226" spans="1:10" ht="12.75">
      <c r="A226" s="212"/>
      <c r="B226" s="100"/>
      <c r="C226" s="100"/>
      <c r="D226" s="135"/>
      <c r="E226" s="183"/>
      <c r="F226" s="183"/>
      <c r="G226" s="183"/>
      <c r="H226" s="183"/>
      <c r="I226" s="183"/>
      <c r="J226" s="214"/>
    </row>
    <row r="227" spans="1:10" ht="12.75">
      <c r="A227" s="212"/>
      <c r="B227" s="100">
        <v>2</v>
      </c>
      <c r="C227" s="100"/>
      <c r="D227" s="107" t="s">
        <v>270</v>
      </c>
      <c r="E227" s="182">
        <f>E228+E229+E230+E231+E233+E234</f>
        <v>70000000</v>
      </c>
      <c r="F227" s="182">
        <f>F228+F229+F230+F231+F233+F234</f>
        <v>5000000</v>
      </c>
      <c r="G227" s="182">
        <f>F227+E227</f>
        <v>75000000</v>
      </c>
      <c r="H227" s="183"/>
      <c r="I227" s="183"/>
      <c r="J227" s="214">
        <f t="shared" si="9"/>
        <v>75000000</v>
      </c>
    </row>
    <row r="228" spans="1:10" ht="12.75">
      <c r="A228" s="212"/>
      <c r="B228" s="100"/>
      <c r="C228" s="100">
        <v>1</v>
      </c>
      <c r="D228" s="135" t="s">
        <v>271</v>
      </c>
      <c r="E228" s="183">
        <v>70000000</v>
      </c>
      <c r="F228" s="183"/>
      <c r="G228" s="183">
        <f>F228+E228</f>
        <v>70000000</v>
      </c>
      <c r="H228" s="183"/>
      <c r="I228" s="183"/>
      <c r="J228" s="214">
        <f t="shared" si="9"/>
        <v>70000000</v>
      </c>
    </row>
    <row r="229" spans="1:10" ht="12.75">
      <c r="A229" s="212"/>
      <c r="B229" s="100"/>
      <c r="C229" s="100">
        <v>2</v>
      </c>
      <c r="D229" s="135" t="s">
        <v>496</v>
      </c>
      <c r="E229" s="183"/>
      <c r="F229" s="183">
        <v>5000000</v>
      </c>
      <c r="G229" s="183">
        <f aca="true" t="shared" si="10" ref="G229:G234">F229+E229</f>
        <v>5000000</v>
      </c>
      <c r="H229" s="183"/>
      <c r="I229" s="183"/>
      <c r="J229" s="214">
        <f t="shared" si="9"/>
        <v>5000000</v>
      </c>
    </row>
    <row r="230" spans="1:10" ht="12.75">
      <c r="A230" s="212"/>
      <c r="B230" s="100"/>
      <c r="C230" s="100">
        <v>3</v>
      </c>
      <c r="D230" s="135" t="s">
        <v>272</v>
      </c>
      <c r="E230" s="183"/>
      <c r="F230" s="183"/>
      <c r="G230" s="183">
        <f t="shared" si="10"/>
        <v>0</v>
      </c>
      <c r="H230" s="183"/>
      <c r="I230" s="183"/>
      <c r="J230" s="214">
        <f t="shared" si="9"/>
        <v>0</v>
      </c>
    </row>
    <row r="231" spans="1:10" ht="12.75">
      <c r="A231" s="212"/>
      <c r="B231" s="100"/>
      <c r="C231" s="100">
        <v>4</v>
      </c>
      <c r="D231" s="135" t="s">
        <v>333</v>
      </c>
      <c r="E231" s="183"/>
      <c r="F231" s="183"/>
      <c r="G231" s="183">
        <f t="shared" si="10"/>
        <v>0</v>
      </c>
      <c r="H231" s="183"/>
      <c r="I231" s="183"/>
      <c r="J231" s="214">
        <f t="shared" si="9"/>
        <v>0</v>
      </c>
    </row>
    <row r="232" spans="1:10" ht="12.75">
      <c r="A232" s="212"/>
      <c r="B232" s="100"/>
      <c r="C232" s="100">
        <v>5</v>
      </c>
      <c r="D232" s="135" t="s">
        <v>334</v>
      </c>
      <c r="E232" s="183"/>
      <c r="F232" s="183"/>
      <c r="G232" s="183">
        <f t="shared" si="10"/>
        <v>0</v>
      </c>
      <c r="H232" s="183"/>
      <c r="I232" s="183"/>
      <c r="J232" s="214">
        <f t="shared" si="9"/>
        <v>0</v>
      </c>
    </row>
    <row r="233" spans="1:10" ht="12.75">
      <c r="A233" s="216" t="s">
        <v>121</v>
      </c>
      <c r="B233" s="100"/>
      <c r="C233" s="100">
        <v>6</v>
      </c>
      <c r="D233" s="135" t="s">
        <v>335</v>
      </c>
      <c r="E233" s="183"/>
      <c r="F233" s="183"/>
      <c r="G233" s="183">
        <f t="shared" si="10"/>
        <v>0</v>
      </c>
      <c r="H233" s="183"/>
      <c r="I233" s="183"/>
      <c r="J233" s="214">
        <f t="shared" si="9"/>
        <v>0</v>
      </c>
    </row>
    <row r="234" spans="1:10" ht="12.75">
      <c r="A234" s="216" t="s">
        <v>124</v>
      </c>
      <c r="B234" s="100"/>
      <c r="C234" s="100">
        <v>7</v>
      </c>
      <c r="D234" s="51" t="s">
        <v>290</v>
      </c>
      <c r="E234" s="183"/>
      <c r="F234" s="183"/>
      <c r="G234" s="183">
        <f t="shared" si="10"/>
        <v>0</v>
      </c>
      <c r="H234" s="183"/>
      <c r="I234" s="183"/>
      <c r="J234" s="214">
        <f t="shared" si="9"/>
        <v>0</v>
      </c>
    </row>
    <row r="235" spans="1:10" ht="12.75">
      <c r="A235" s="216" t="s">
        <v>122</v>
      </c>
      <c r="B235" s="100"/>
      <c r="C235" s="100"/>
      <c r="D235" s="51"/>
      <c r="E235" s="183"/>
      <c r="F235" s="183"/>
      <c r="G235" s="183"/>
      <c r="H235" s="183"/>
      <c r="I235" s="183"/>
      <c r="J235" s="214"/>
    </row>
    <row r="236" spans="1:10" ht="13.5">
      <c r="A236" s="216" t="s">
        <v>121</v>
      </c>
      <c r="B236" s="100"/>
      <c r="C236" s="100"/>
      <c r="D236" s="173"/>
      <c r="E236" s="183"/>
      <c r="F236" s="183"/>
      <c r="G236" s="183"/>
      <c r="H236" s="183"/>
      <c r="I236" s="183"/>
      <c r="J236" s="214">
        <f aca="true" t="shared" si="11" ref="J236:J273">SUM(G236:I236)</f>
        <v>0</v>
      </c>
    </row>
    <row r="237" spans="1:10" ht="12.75">
      <c r="A237" s="216" t="s">
        <v>119</v>
      </c>
      <c r="B237" s="100"/>
      <c r="C237" s="100"/>
      <c r="D237" s="97" t="s">
        <v>259</v>
      </c>
      <c r="E237" s="192">
        <f>E238</f>
        <v>63000000</v>
      </c>
      <c r="F237" s="192">
        <f>F238</f>
        <v>20000000</v>
      </c>
      <c r="G237" s="192">
        <f>G238</f>
        <v>88000000</v>
      </c>
      <c r="H237" s="192">
        <f>H238</f>
        <v>20000000</v>
      </c>
      <c r="I237" s="183"/>
      <c r="J237" s="213">
        <f t="shared" si="11"/>
        <v>108000000</v>
      </c>
    </row>
    <row r="238" spans="1:10" ht="12.75">
      <c r="A238" s="217"/>
      <c r="B238" s="100">
        <v>1</v>
      </c>
      <c r="C238" s="100"/>
      <c r="D238" s="107" t="s">
        <v>244</v>
      </c>
      <c r="E238" s="182">
        <f>E239+E240+E241+E242+E243+E244+E245+E246+E247+E248+E249</f>
        <v>63000000</v>
      </c>
      <c r="F238" s="182">
        <f>F239+F240+F241+F242+F243+F244+F245+F246+F247+F248+F249</f>
        <v>20000000</v>
      </c>
      <c r="G238" s="182">
        <f>G239+G240+G241+G242+G243+G244+G245+G246+G247+G248</f>
        <v>88000000</v>
      </c>
      <c r="H238" s="182">
        <f>H239+H240+H241+H242+H243+H244+H245+H246+H247+H248</f>
        <v>20000000</v>
      </c>
      <c r="I238" s="183"/>
      <c r="J238" s="214">
        <f t="shared" si="11"/>
        <v>108000000</v>
      </c>
    </row>
    <row r="239" spans="1:10" ht="12.75">
      <c r="A239" s="217" t="s">
        <v>119</v>
      </c>
      <c r="B239" s="100"/>
      <c r="C239" s="100"/>
      <c r="D239" s="135"/>
      <c r="E239" s="183"/>
      <c r="F239" s="183"/>
      <c r="G239" s="183">
        <v>0</v>
      </c>
      <c r="H239" s="183"/>
      <c r="I239" s="183"/>
      <c r="J239" s="214">
        <f t="shared" si="11"/>
        <v>0</v>
      </c>
    </row>
    <row r="240" spans="1:10" ht="12.75">
      <c r="A240" s="216" t="s">
        <v>120</v>
      </c>
      <c r="B240" s="100"/>
      <c r="C240" s="100">
        <v>1</v>
      </c>
      <c r="D240" s="135" t="s">
        <v>464</v>
      </c>
      <c r="E240" s="183">
        <v>50000000</v>
      </c>
      <c r="F240" s="183"/>
      <c r="G240" s="183">
        <f>SUM(E240:F240)</f>
        <v>50000000</v>
      </c>
      <c r="H240" s="183">
        <v>5000000</v>
      </c>
      <c r="I240" s="183"/>
      <c r="J240" s="215">
        <f t="shared" si="11"/>
        <v>55000000</v>
      </c>
    </row>
    <row r="241" spans="1:10" ht="12.75">
      <c r="A241" s="216" t="s">
        <v>123</v>
      </c>
      <c r="B241" s="100"/>
      <c r="C241" s="100">
        <v>2</v>
      </c>
      <c r="D241" s="135" t="s">
        <v>242</v>
      </c>
      <c r="E241" s="183">
        <v>3000000</v>
      </c>
      <c r="F241" s="183"/>
      <c r="G241" s="183">
        <v>3000000</v>
      </c>
      <c r="H241" s="183"/>
      <c r="I241" s="183"/>
      <c r="J241" s="215">
        <f t="shared" si="11"/>
        <v>3000000</v>
      </c>
    </row>
    <row r="242" spans="1:10" ht="12.75">
      <c r="A242" s="216" t="s">
        <v>124</v>
      </c>
      <c r="B242" s="110"/>
      <c r="C242" s="100">
        <v>3</v>
      </c>
      <c r="D242" s="154" t="s">
        <v>316</v>
      </c>
      <c r="E242" s="254">
        <v>10000000</v>
      </c>
      <c r="F242" s="254">
        <v>20000000</v>
      </c>
      <c r="G242" s="254">
        <f aca="true" t="shared" si="12" ref="G242:G248">SUM(E242:F242)</f>
        <v>30000000</v>
      </c>
      <c r="H242" s="183"/>
      <c r="I242" s="254"/>
      <c r="J242" s="255">
        <f t="shared" si="11"/>
        <v>30000000</v>
      </c>
    </row>
    <row r="243" spans="1:14" ht="12.75">
      <c r="A243" s="216" t="s">
        <v>121</v>
      </c>
      <c r="B243" s="45"/>
      <c r="C243" s="100">
        <v>4</v>
      </c>
      <c r="D243" s="135" t="s">
        <v>317</v>
      </c>
      <c r="E243" s="135"/>
      <c r="F243" s="135"/>
      <c r="G243" s="254">
        <f t="shared" si="12"/>
        <v>0</v>
      </c>
      <c r="H243" s="183">
        <v>3000000</v>
      </c>
      <c r="I243" s="135"/>
      <c r="J243" s="265">
        <f t="shared" si="11"/>
        <v>3000000</v>
      </c>
      <c r="K243" s="161"/>
      <c r="L243" s="161"/>
      <c r="M243" s="161"/>
      <c r="N243" s="161"/>
    </row>
    <row r="244" spans="1:10" ht="12.75">
      <c r="A244" s="216" t="s">
        <v>122</v>
      </c>
      <c r="B244" s="45"/>
      <c r="C244" s="100">
        <v>5</v>
      </c>
      <c r="D244" s="135" t="s">
        <v>356</v>
      </c>
      <c r="E244" s="135"/>
      <c r="F244" s="135"/>
      <c r="G244" s="254">
        <v>5000000</v>
      </c>
      <c r="H244" s="183"/>
      <c r="I244" s="135"/>
      <c r="J244" s="265">
        <f t="shared" si="11"/>
        <v>5000000</v>
      </c>
    </row>
    <row r="245" spans="1:10" ht="12.75">
      <c r="A245" s="216" t="s">
        <v>120</v>
      </c>
      <c r="B245" s="180"/>
      <c r="C245" s="100">
        <v>6</v>
      </c>
      <c r="D245" s="259" t="s">
        <v>268</v>
      </c>
      <c r="E245" s="257"/>
      <c r="F245" s="257"/>
      <c r="G245" s="254">
        <f t="shared" si="12"/>
        <v>0</v>
      </c>
      <c r="H245" s="183"/>
      <c r="I245" s="257"/>
      <c r="J245" s="258">
        <f t="shared" si="11"/>
        <v>0</v>
      </c>
    </row>
    <row r="246" spans="1:10" ht="12.75">
      <c r="A246" s="216" t="s">
        <v>119</v>
      </c>
      <c r="B246" s="100"/>
      <c r="C246" s="100">
        <v>7</v>
      </c>
      <c r="D246" s="135" t="s">
        <v>286</v>
      </c>
      <c r="E246" s="183"/>
      <c r="F246" s="183"/>
      <c r="G246" s="254">
        <f t="shared" si="12"/>
        <v>0</v>
      </c>
      <c r="H246" s="183"/>
      <c r="I246" s="183"/>
      <c r="J246" s="215">
        <f t="shared" si="11"/>
        <v>0</v>
      </c>
    </row>
    <row r="247" spans="1:10" ht="12.75">
      <c r="A247" s="218"/>
      <c r="B247" s="100"/>
      <c r="C247" s="100">
        <v>8</v>
      </c>
      <c r="D247" s="135" t="s">
        <v>287</v>
      </c>
      <c r="E247" s="183"/>
      <c r="F247" s="183"/>
      <c r="G247" s="254">
        <f t="shared" si="12"/>
        <v>0</v>
      </c>
      <c r="H247" s="183">
        <v>12000000</v>
      </c>
      <c r="I247" s="183"/>
      <c r="J247" s="215">
        <f t="shared" si="11"/>
        <v>12000000</v>
      </c>
    </row>
    <row r="248" spans="1:10" ht="12.75">
      <c r="A248" s="218"/>
      <c r="B248" s="100"/>
      <c r="C248" s="100">
        <v>9</v>
      </c>
      <c r="D248" s="51" t="s">
        <v>417</v>
      </c>
      <c r="E248" s="183"/>
      <c r="F248" s="183"/>
      <c r="G248" s="254">
        <f t="shared" si="12"/>
        <v>0</v>
      </c>
      <c r="H248" s="183"/>
      <c r="I248" s="183"/>
      <c r="J248" s="215">
        <f t="shared" si="11"/>
        <v>0</v>
      </c>
    </row>
    <row r="249" spans="1:10" ht="12.75">
      <c r="A249" s="216"/>
      <c r="B249" s="100"/>
      <c r="C249" s="100"/>
      <c r="D249" s="51" t="s">
        <v>418</v>
      </c>
      <c r="E249" s="183"/>
      <c r="F249" s="183"/>
      <c r="G249" s="183"/>
      <c r="H249" s="183"/>
      <c r="I249" s="183"/>
      <c r="J249" s="215"/>
    </row>
    <row r="250" spans="1:10" ht="12.75">
      <c r="A250" s="212"/>
      <c r="B250" s="100"/>
      <c r="C250" s="100"/>
      <c r="D250" s="174"/>
      <c r="E250" s="183"/>
      <c r="F250" s="183"/>
      <c r="G250" s="183"/>
      <c r="H250" s="183"/>
      <c r="I250" s="183"/>
      <c r="J250" s="215">
        <f t="shared" si="11"/>
        <v>0</v>
      </c>
    </row>
    <row r="251" spans="1:10" ht="12.75">
      <c r="A251" s="212"/>
      <c r="B251" s="100"/>
      <c r="C251" s="100"/>
      <c r="D251" s="97" t="s">
        <v>263</v>
      </c>
      <c r="E251" s="192">
        <f>E252</f>
        <v>15000000</v>
      </c>
      <c r="F251" s="192">
        <f>F252</f>
        <v>0</v>
      </c>
      <c r="G251" s="192">
        <f>G252</f>
        <v>15000000</v>
      </c>
      <c r="H251" s="183">
        <f>H252</f>
        <v>0</v>
      </c>
      <c r="I251" s="183"/>
      <c r="J251" s="213">
        <f t="shared" si="11"/>
        <v>15000000</v>
      </c>
    </row>
    <row r="252" spans="1:10" ht="12.75">
      <c r="A252" s="212"/>
      <c r="B252" s="100">
        <v>1</v>
      </c>
      <c r="C252" s="100"/>
      <c r="D252" s="107" t="s">
        <v>264</v>
      </c>
      <c r="E252" s="182">
        <f>E253+E254+E255+E256+E257</f>
        <v>15000000</v>
      </c>
      <c r="F252" s="182">
        <f>F253+F254+F255+F256+F257</f>
        <v>0</v>
      </c>
      <c r="G252" s="182">
        <f>G253+G254+G255+G256+G257</f>
        <v>15000000</v>
      </c>
      <c r="H252" s="182">
        <f>H253+H254+H255+H256+H257</f>
        <v>0</v>
      </c>
      <c r="I252" s="183"/>
      <c r="J252" s="214">
        <f t="shared" si="11"/>
        <v>15000000</v>
      </c>
    </row>
    <row r="253" spans="1:10" ht="12.75">
      <c r="A253" s="212"/>
      <c r="B253" s="100"/>
      <c r="C253" s="100"/>
      <c r="D253" s="107" t="s">
        <v>265</v>
      </c>
      <c r="E253" s="183"/>
      <c r="F253" s="183"/>
      <c r="G253" s="183"/>
      <c r="H253" s="183"/>
      <c r="I253" s="183"/>
      <c r="J253" s="214">
        <f t="shared" si="11"/>
        <v>0</v>
      </c>
    </row>
    <row r="254" spans="1:10" ht="12.75">
      <c r="A254" s="218"/>
      <c r="B254" s="100"/>
      <c r="C254" s="100">
        <v>1</v>
      </c>
      <c r="D254" s="135" t="s">
        <v>231</v>
      </c>
      <c r="E254" s="183"/>
      <c r="F254" s="183"/>
      <c r="G254" s="183">
        <f>F254+E254</f>
        <v>0</v>
      </c>
      <c r="H254" s="183"/>
      <c r="I254" s="183"/>
      <c r="J254" s="215">
        <f t="shared" si="11"/>
        <v>0</v>
      </c>
    </row>
    <row r="255" spans="1:10" ht="12.75">
      <c r="A255" s="218"/>
      <c r="B255" s="100"/>
      <c r="C255" s="100">
        <v>2</v>
      </c>
      <c r="D255" s="135" t="s">
        <v>427</v>
      </c>
      <c r="E255" s="183">
        <v>5000000</v>
      </c>
      <c r="F255" s="183"/>
      <c r="G255" s="183">
        <f>F255+E255</f>
        <v>5000000</v>
      </c>
      <c r="H255" s="183"/>
      <c r="I255" s="183"/>
      <c r="J255" s="215">
        <f t="shared" si="11"/>
        <v>5000000</v>
      </c>
    </row>
    <row r="256" spans="1:10" ht="12.75">
      <c r="A256" s="212"/>
      <c r="B256" s="100"/>
      <c r="C256" s="100">
        <v>3</v>
      </c>
      <c r="D256" s="135" t="s">
        <v>233</v>
      </c>
      <c r="E256" s="183">
        <v>10000000</v>
      </c>
      <c r="F256" s="183"/>
      <c r="G256" s="183">
        <f>F256+E256</f>
        <v>10000000</v>
      </c>
      <c r="H256" s="183"/>
      <c r="I256" s="183"/>
      <c r="J256" s="215">
        <f t="shared" si="11"/>
        <v>10000000</v>
      </c>
    </row>
    <row r="257" spans="1:10" ht="12.75">
      <c r="A257" s="216"/>
      <c r="B257" s="100"/>
      <c r="C257" s="100">
        <v>4</v>
      </c>
      <c r="D257" s="135"/>
      <c r="E257" s="183">
        <v>0</v>
      </c>
      <c r="F257" s="183"/>
      <c r="G257" s="183">
        <f>F257+E257</f>
        <v>0</v>
      </c>
      <c r="H257" s="183"/>
      <c r="I257" s="183"/>
      <c r="J257" s="214">
        <f t="shared" si="11"/>
        <v>0</v>
      </c>
    </row>
    <row r="258" spans="1:10" ht="13.5" thickBot="1">
      <c r="A258" s="222"/>
      <c r="B258" s="127"/>
      <c r="C258" s="127"/>
      <c r="D258" s="165"/>
      <c r="E258" s="219"/>
      <c r="F258" s="219"/>
      <c r="G258" s="219">
        <f>F258+E258</f>
        <v>0</v>
      </c>
      <c r="H258" s="219"/>
      <c r="I258" s="219"/>
      <c r="J258" s="220">
        <f t="shared" si="11"/>
        <v>0</v>
      </c>
    </row>
    <row r="259" spans="1:10" ht="13.5" thickBot="1">
      <c r="A259" s="223"/>
      <c r="B259" s="211"/>
      <c r="C259" s="211"/>
      <c r="D259" s="224"/>
      <c r="E259" s="225"/>
      <c r="F259" s="225"/>
      <c r="G259" s="225"/>
      <c r="H259" s="225"/>
      <c r="I259" s="225"/>
      <c r="J259" s="226"/>
    </row>
    <row r="260" spans="1:10" ht="13.5" thickBot="1">
      <c r="A260" s="415" t="s">
        <v>437</v>
      </c>
      <c r="B260" s="413"/>
      <c r="C260" s="413"/>
      <c r="D260" s="413"/>
      <c r="E260" s="413"/>
      <c r="F260" s="413"/>
      <c r="G260" s="413"/>
      <c r="H260" s="413"/>
      <c r="I260" s="413"/>
      <c r="J260" s="414"/>
    </row>
    <row r="261" spans="1:10" ht="12.75">
      <c r="A261" s="121" t="s">
        <v>119</v>
      </c>
      <c r="B261" s="111" t="s">
        <v>125</v>
      </c>
      <c r="C261" s="111" t="s">
        <v>125</v>
      </c>
      <c r="D261" s="390" t="s">
        <v>428</v>
      </c>
      <c r="E261" s="402" t="s">
        <v>438</v>
      </c>
      <c r="F261" s="403"/>
      <c r="G261" s="404"/>
      <c r="H261" s="118" t="s">
        <v>435</v>
      </c>
      <c r="I261" s="116" t="s">
        <v>142</v>
      </c>
      <c r="J261" s="146"/>
    </row>
    <row r="262" spans="1:10" ht="13.5" thickBot="1">
      <c r="A262" s="122" t="s">
        <v>120</v>
      </c>
      <c r="B262" s="123" t="s">
        <v>126</v>
      </c>
      <c r="C262" s="123" t="s">
        <v>122</v>
      </c>
      <c r="D262" s="391"/>
      <c r="E262" s="124" t="s">
        <v>112</v>
      </c>
      <c r="F262" s="124" t="s">
        <v>113</v>
      </c>
      <c r="G262" s="125" t="s">
        <v>109</v>
      </c>
      <c r="H262" s="126"/>
      <c r="I262" s="126" t="s">
        <v>436</v>
      </c>
      <c r="J262" s="147" t="s">
        <v>109</v>
      </c>
    </row>
    <row r="263" spans="1:10" ht="12.75">
      <c r="A263" s="212"/>
      <c r="B263" s="100"/>
      <c r="C263" s="100"/>
      <c r="D263" s="97" t="s">
        <v>261</v>
      </c>
      <c r="E263" s="192">
        <f>E264</f>
        <v>0</v>
      </c>
      <c r="F263" s="192">
        <f>F264</f>
        <v>4000000</v>
      </c>
      <c r="G263" s="192">
        <f>G264+G268</f>
        <v>8000000</v>
      </c>
      <c r="H263" s="183">
        <f>H264+H268</f>
        <v>0</v>
      </c>
      <c r="I263" s="183"/>
      <c r="J263" s="213">
        <f t="shared" si="11"/>
        <v>8000000</v>
      </c>
    </row>
    <row r="264" spans="1:10" ht="12.75">
      <c r="A264" s="212"/>
      <c r="B264" s="100">
        <v>1</v>
      </c>
      <c r="C264" s="100"/>
      <c r="D264" s="107" t="s">
        <v>262</v>
      </c>
      <c r="E264" s="182">
        <f>E265+E266</f>
        <v>0</v>
      </c>
      <c r="F264" s="182">
        <f>F265+F266</f>
        <v>4000000</v>
      </c>
      <c r="G264" s="182">
        <f>G265+G266</f>
        <v>4000000</v>
      </c>
      <c r="H264" s="182">
        <f>H265+H266</f>
        <v>0</v>
      </c>
      <c r="I264" s="183"/>
      <c r="J264" s="214">
        <f t="shared" si="11"/>
        <v>4000000</v>
      </c>
    </row>
    <row r="265" spans="1:10" ht="12.75">
      <c r="A265" s="212"/>
      <c r="B265" s="100"/>
      <c r="C265" s="100">
        <v>1</v>
      </c>
      <c r="D265" s="135" t="s">
        <v>227</v>
      </c>
      <c r="E265" s="183"/>
      <c r="F265" s="183">
        <v>2000000</v>
      </c>
      <c r="G265" s="183">
        <f>SUM(E265:F265)</f>
        <v>2000000</v>
      </c>
      <c r="H265" s="183"/>
      <c r="I265" s="183"/>
      <c r="J265" s="215">
        <f t="shared" si="11"/>
        <v>2000000</v>
      </c>
    </row>
    <row r="266" spans="1:10" ht="12.75">
      <c r="A266" s="212"/>
      <c r="B266" s="100"/>
      <c r="C266" s="100">
        <v>2</v>
      </c>
      <c r="D266" s="135" t="s">
        <v>312</v>
      </c>
      <c r="E266" s="183"/>
      <c r="F266" s="183">
        <v>2000000</v>
      </c>
      <c r="G266" s="183">
        <f>SUM(E266:F266)</f>
        <v>2000000</v>
      </c>
      <c r="H266" s="183"/>
      <c r="I266" s="183"/>
      <c r="J266" s="215">
        <f t="shared" si="11"/>
        <v>2000000</v>
      </c>
    </row>
    <row r="267" spans="1:10" ht="12.75">
      <c r="A267" s="212"/>
      <c r="B267" s="100"/>
      <c r="C267" s="100"/>
      <c r="D267" s="135"/>
      <c r="E267" s="183"/>
      <c r="F267" s="183"/>
      <c r="G267" s="183"/>
      <c r="H267" s="183"/>
      <c r="I267" s="183"/>
      <c r="J267" s="215"/>
    </row>
    <row r="268" spans="1:10" ht="12.75">
      <c r="A268" s="212"/>
      <c r="B268" s="100">
        <v>2</v>
      </c>
      <c r="C268" s="100"/>
      <c r="D268" s="107" t="s">
        <v>419</v>
      </c>
      <c r="E268" s="182">
        <f>E269+E270</f>
        <v>2000000</v>
      </c>
      <c r="F268" s="182">
        <f>F269+F270</f>
        <v>2000000</v>
      </c>
      <c r="G268" s="182">
        <f>G269+G270</f>
        <v>4000000</v>
      </c>
      <c r="H268" s="183"/>
      <c r="I268" s="183"/>
      <c r="J268" s="215"/>
    </row>
    <row r="269" spans="1:10" ht="12.75">
      <c r="A269" s="212"/>
      <c r="B269" s="100"/>
      <c r="C269" s="100">
        <v>1</v>
      </c>
      <c r="D269" s="135" t="s">
        <v>499</v>
      </c>
      <c r="E269" s="183">
        <v>1000000</v>
      </c>
      <c r="F269" s="183">
        <v>1000000</v>
      </c>
      <c r="G269" s="183">
        <f>F269+E269</f>
        <v>2000000</v>
      </c>
      <c r="H269" s="183"/>
      <c r="I269" s="183"/>
      <c r="J269" s="215"/>
    </row>
    <row r="270" spans="1:10" ht="12.75">
      <c r="A270" s="216" t="s">
        <v>121</v>
      </c>
      <c r="B270" s="100"/>
      <c r="C270" s="100">
        <v>2</v>
      </c>
      <c r="D270" s="135" t="s">
        <v>420</v>
      </c>
      <c r="E270" s="183">
        <v>1000000</v>
      </c>
      <c r="F270" s="183">
        <v>1000000</v>
      </c>
      <c r="G270" s="183">
        <f>F270+E270</f>
        <v>2000000</v>
      </c>
      <c r="H270" s="183"/>
      <c r="I270" s="183"/>
      <c r="J270" s="214">
        <f t="shared" si="11"/>
        <v>2000000</v>
      </c>
    </row>
    <row r="271" spans="1:10" ht="12.75">
      <c r="A271" s="216" t="s">
        <v>124</v>
      </c>
      <c r="B271" s="100"/>
      <c r="C271" s="100"/>
      <c r="D271" s="45"/>
      <c r="E271" s="183"/>
      <c r="F271" s="183"/>
      <c r="G271" s="183"/>
      <c r="H271" s="183"/>
      <c r="I271" s="183"/>
      <c r="J271" s="214">
        <f t="shared" si="11"/>
        <v>0</v>
      </c>
    </row>
    <row r="272" spans="1:10" ht="12.75">
      <c r="A272" s="216" t="s">
        <v>122</v>
      </c>
      <c r="B272" s="100"/>
      <c r="C272" s="100"/>
      <c r="D272" s="97" t="s">
        <v>266</v>
      </c>
      <c r="E272" s="192">
        <f>E273</f>
        <v>1000000</v>
      </c>
      <c r="F272" s="192">
        <f>F273</f>
        <v>0</v>
      </c>
      <c r="G272" s="192">
        <f>G273</f>
        <v>1005000</v>
      </c>
      <c r="H272" s="192">
        <f>H273</f>
        <v>20800000</v>
      </c>
      <c r="I272" s="183"/>
      <c r="J272" s="213">
        <f t="shared" si="11"/>
        <v>21805000</v>
      </c>
    </row>
    <row r="273" spans="1:10" ht="12.75">
      <c r="A273" s="216" t="s">
        <v>121</v>
      </c>
      <c r="B273" s="100">
        <v>1</v>
      </c>
      <c r="C273" s="100">
        <v>1</v>
      </c>
      <c r="D273" s="107" t="s">
        <v>223</v>
      </c>
      <c r="E273" s="182">
        <f>E274+E275+E276+E277+E278++E279+E280+E281+E282</f>
        <v>1000000</v>
      </c>
      <c r="F273" s="182">
        <f>F274+F275+F276+F277+F278++F279+F280+F281+F282</f>
        <v>0</v>
      </c>
      <c r="G273" s="182">
        <f>G274+G275+G276+G277+G278++G279+G280+G281+G282</f>
        <v>1005000</v>
      </c>
      <c r="H273" s="182">
        <f>H274+H275+H276+H277+H278+H279+H280+H281+H282</f>
        <v>20800000</v>
      </c>
      <c r="I273" s="183"/>
      <c r="J273" s="214">
        <f t="shared" si="11"/>
        <v>21805000</v>
      </c>
    </row>
    <row r="274" spans="1:10" ht="12.75">
      <c r="A274" s="216" t="s">
        <v>119</v>
      </c>
      <c r="B274" s="100"/>
      <c r="C274" s="100">
        <v>2</v>
      </c>
      <c r="D274" s="135" t="s">
        <v>240</v>
      </c>
      <c r="E274" s="183">
        <v>1000000</v>
      </c>
      <c r="F274" s="183"/>
      <c r="G274" s="183">
        <f>F274+E274</f>
        <v>1000000</v>
      </c>
      <c r="H274" s="183"/>
      <c r="I274" s="183"/>
      <c r="J274" s="215">
        <f aca="true" t="shared" si="13" ref="J274:J303">SUM(G274:I274)</f>
        <v>1000000</v>
      </c>
    </row>
    <row r="275" spans="1:10" ht="12.75">
      <c r="A275" s="217"/>
      <c r="B275" s="100"/>
      <c r="C275" s="100">
        <v>3</v>
      </c>
      <c r="D275" s="135" t="s">
        <v>421</v>
      </c>
      <c r="E275" s="183"/>
      <c r="F275" s="183"/>
      <c r="G275" s="183">
        <f>F275+E275</f>
        <v>0</v>
      </c>
      <c r="H275" s="183">
        <v>10800000</v>
      </c>
      <c r="I275" s="183"/>
      <c r="J275" s="215">
        <f t="shared" si="13"/>
        <v>10800000</v>
      </c>
    </row>
    <row r="276" spans="1:10" ht="12.75">
      <c r="A276" s="217"/>
      <c r="B276" s="100"/>
      <c r="C276" s="134"/>
      <c r="D276" s="203" t="s">
        <v>424</v>
      </c>
      <c r="E276" s="183"/>
      <c r="F276" s="183"/>
      <c r="G276" s="183"/>
      <c r="H276" s="183"/>
      <c r="I276" s="183"/>
      <c r="J276" s="214">
        <f t="shared" si="13"/>
        <v>0</v>
      </c>
    </row>
    <row r="277" spans="1:10" ht="12.75">
      <c r="A277" s="216" t="s">
        <v>119</v>
      </c>
      <c r="B277" s="110"/>
      <c r="C277" s="110">
        <v>4</v>
      </c>
      <c r="D277" s="154" t="s">
        <v>241</v>
      </c>
      <c r="E277" s="254"/>
      <c r="F277" s="254"/>
      <c r="G277" s="254">
        <f>F277+E277</f>
        <v>0</v>
      </c>
      <c r="H277" s="254">
        <v>10000000</v>
      </c>
      <c r="I277" s="254"/>
      <c r="J277" s="255">
        <f t="shared" si="13"/>
        <v>10000000</v>
      </c>
    </row>
    <row r="278" spans="1:10" ht="12.75">
      <c r="A278" s="216" t="s">
        <v>120</v>
      </c>
      <c r="B278" s="45"/>
      <c r="C278" s="100">
        <v>5</v>
      </c>
      <c r="D278" s="135" t="s">
        <v>291</v>
      </c>
      <c r="E278" s="45"/>
      <c r="F278" s="45"/>
      <c r="G278" s="270">
        <v>1000</v>
      </c>
      <c r="H278" s="45"/>
      <c r="I278" s="45"/>
      <c r="J278" s="264">
        <f t="shared" si="13"/>
        <v>1000</v>
      </c>
    </row>
    <row r="279" spans="1:10" ht="12.75">
      <c r="A279" s="216" t="s">
        <v>123</v>
      </c>
      <c r="B279" s="180"/>
      <c r="C279" s="180"/>
      <c r="D279" s="256" t="s">
        <v>425</v>
      </c>
      <c r="E279" s="257"/>
      <c r="F279" s="257"/>
      <c r="G279" s="257">
        <v>1000</v>
      </c>
      <c r="H279" s="257"/>
      <c r="I279" s="257"/>
      <c r="J279" s="258">
        <f t="shared" si="13"/>
        <v>1000</v>
      </c>
    </row>
    <row r="280" spans="1:10" ht="12.75">
      <c r="A280" s="216" t="s">
        <v>124</v>
      </c>
      <c r="B280" s="132"/>
      <c r="C280" s="100">
        <v>6</v>
      </c>
      <c r="D280" s="51" t="s">
        <v>426</v>
      </c>
      <c r="E280" s="183"/>
      <c r="F280" s="183"/>
      <c r="G280" s="183">
        <v>1000</v>
      </c>
      <c r="H280" s="183"/>
      <c r="I280" s="183"/>
      <c r="J280" s="215">
        <f t="shared" si="13"/>
        <v>1000</v>
      </c>
    </row>
    <row r="281" spans="1:10" ht="12.75">
      <c r="A281" s="216" t="s">
        <v>121</v>
      </c>
      <c r="B281" s="132"/>
      <c r="C281" s="100">
        <v>7</v>
      </c>
      <c r="D281" s="51" t="s">
        <v>293</v>
      </c>
      <c r="E281" s="183"/>
      <c r="F281" s="183"/>
      <c r="G281" s="183">
        <v>1000</v>
      </c>
      <c r="H281" s="183"/>
      <c r="I281" s="183"/>
      <c r="J281" s="215">
        <f t="shared" si="13"/>
        <v>1000</v>
      </c>
    </row>
    <row r="282" spans="1:10" ht="12.75">
      <c r="A282" s="216" t="s">
        <v>122</v>
      </c>
      <c r="B282" s="132"/>
      <c r="C282" s="100">
        <v>8</v>
      </c>
      <c r="D282" s="51" t="s">
        <v>336</v>
      </c>
      <c r="E282" s="183"/>
      <c r="F282" s="183"/>
      <c r="G282" s="183">
        <v>1000</v>
      </c>
      <c r="H282" s="183"/>
      <c r="I282" s="183"/>
      <c r="J282" s="215">
        <f t="shared" si="13"/>
        <v>1000</v>
      </c>
    </row>
    <row r="283" spans="1:10" ht="12.75">
      <c r="A283" s="216" t="s">
        <v>120</v>
      </c>
      <c r="B283" s="132"/>
      <c r="C283" s="100"/>
      <c r="D283" s="51"/>
      <c r="E283" s="183"/>
      <c r="F283" s="183"/>
      <c r="G283" s="183"/>
      <c r="H283" s="183"/>
      <c r="I283" s="183"/>
      <c r="J283" s="215">
        <f t="shared" si="13"/>
        <v>0</v>
      </c>
    </row>
    <row r="284" spans="1:10" ht="15" customHeight="1">
      <c r="A284" s="372" t="s">
        <v>119</v>
      </c>
      <c r="B284" s="100"/>
      <c r="C284" s="100"/>
      <c r="D284" s="51"/>
      <c r="E284" s="183"/>
      <c r="F284" s="183"/>
      <c r="G284" s="183"/>
      <c r="H284" s="183"/>
      <c r="I284" s="183"/>
      <c r="J284" s="215"/>
    </row>
    <row r="285" spans="1:10" ht="12.75" customHeight="1">
      <c r="A285" s="218"/>
      <c r="B285" s="100">
        <v>1</v>
      </c>
      <c r="C285" s="100"/>
      <c r="D285" s="97" t="s">
        <v>230</v>
      </c>
      <c r="E285" s="192">
        <f>E286</f>
        <v>0</v>
      </c>
      <c r="F285" s="192">
        <f>F286</f>
        <v>0</v>
      </c>
      <c r="G285" s="192">
        <f>G286</f>
        <v>0</v>
      </c>
      <c r="H285" s="183">
        <f>H286</f>
        <v>0</v>
      </c>
      <c r="I285" s="183"/>
      <c r="J285" s="213">
        <f t="shared" si="13"/>
        <v>0</v>
      </c>
    </row>
    <row r="286" spans="1:10" ht="12.75" customHeight="1">
      <c r="A286" s="217"/>
      <c r="B286" s="100"/>
      <c r="C286" s="100">
        <v>1</v>
      </c>
      <c r="D286" s="135" t="s">
        <v>273</v>
      </c>
      <c r="E286" s="182"/>
      <c r="F286" s="182"/>
      <c r="G286" s="182">
        <f>F286+E286</f>
        <v>0</v>
      </c>
      <c r="H286" s="183"/>
      <c r="I286" s="183"/>
      <c r="J286" s="214">
        <f t="shared" si="13"/>
        <v>0</v>
      </c>
    </row>
    <row r="287" spans="1:10" ht="12.75" customHeight="1">
      <c r="A287" s="218"/>
      <c r="B287" s="100"/>
      <c r="C287" s="100"/>
      <c r="D287" s="45"/>
      <c r="E287" s="183"/>
      <c r="F287" s="183"/>
      <c r="G287" s="183"/>
      <c r="H287" s="183"/>
      <c r="I287" s="183"/>
      <c r="J287" s="214">
        <f t="shared" si="13"/>
        <v>0</v>
      </c>
    </row>
    <row r="288" spans="1:10" ht="12.75">
      <c r="A288" s="218"/>
      <c r="B288" s="100">
        <v>1</v>
      </c>
      <c r="C288" s="100"/>
      <c r="D288" s="97" t="s">
        <v>338</v>
      </c>
      <c r="E288" s="183"/>
      <c r="F288" s="183"/>
      <c r="G288" s="192">
        <f>G289</f>
        <v>1000</v>
      </c>
      <c r="H288" s="183">
        <f>H289</f>
        <v>0</v>
      </c>
      <c r="I288" s="183"/>
      <c r="J288" s="213">
        <f t="shared" si="13"/>
        <v>1000</v>
      </c>
    </row>
    <row r="289" spans="1:10" ht="12.75">
      <c r="A289" s="218"/>
      <c r="B289" s="100"/>
      <c r="C289" s="100">
        <v>1</v>
      </c>
      <c r="D289" s="135" t="s">
        <v>491</v>
      </c>
      <c r="E289" s="182">
        <v>1000</v>
      </c>
      <c r="F289" s="182"/>
      <c r="G289" s="182">
        <f>F289+E289</f>
        <v>1000</v>
      </c>
      <c r="H289" s="183"/>
      <c r="I289" s="183"/>
      <c r="J289" s="214">
        <f t="shared" si="13"/>
        <v>1000</v>
      </c>
    </row>
    <row r="290" spans="1:10" ht="12.75">
      <c r="A290" s="218"/>
      <c r="B290" s="100"/>
      <c r="C290" s="100"/>
      <c r="D290" s="45"/>
      <c r="E290" s="183"/>
      <c r="F290" s="183"/>
      <c r="G290" s="183"/>
      <c r="H290" s="183"/>
      <c r="I290" s="183"/>
      <c r="J290" s="214">
        <f t="shared" si="13"/>
        <v>0</v>
      </c>
    </row>
    <row r="291" spans="1:10" ht="12.75">
      <c r="A291" s="218"/>
      <c r="B291" s="100">
        <v>1</v>
      </c>
      <c r="C291" s="100"/>
      <c r="D291" s="97" t="s">
        <v>274</v>
      </c>
      <c r="E291" s="192">
        <f>E292</f>
        <v>5000000</v>
      </c>
      <c r="F291" s="192">
        <f>F292</f>
        <v>0</v>
      </c>
      <c r="G291" s="192">
        <f>G292</f>
        <v>5000000</v>
      </c>
      <c r="H291" s="183">
        <f>H292</f>
        <v>0</v>
      </c>
      <c r="I291" s="183"/>
      <c r="J291" s="213">
        <f t="shared" si="13"/>
        <v>5000000</v>
      </c>
    </row>
    <row r="292" spans="1:10" ht="12.75">
      <c r="A292" s="218"/>
      <c r="B292" s="100"/>
      <c r="C292" s="100">
        <v>1</v>
      </c>
      <c r="D292" s="135" t="s">
        <v>275</v>
      </c>
      <c r="E292" s="195">
        <v>5000000</v>
      </c>
      <c r="F292" s="182"/>
      <c r="G292" s="182">
        <f>F292+E292</f>
        <v>5000000</v>
      </c>
      <c r="H292" s="183"/>
      <c r="I292" s="183"/>
      <c r="J292" s="214">
        <f t="shared" si="13"/>
        <v>5000000</v>
      </c>
    </row>
    <row r="293" spans="1:10" ht="12.75">
      <c r="A293" s="218"/>
      <c r="B293" s="100"/>
      <c r="C293" s="100">
        <v>2</v>
      </c>
      <c r="D293" s="135" t="s">
        <v>276</v>
      </c>
      <c r="E293" s="183"/>
      <c r="F293" s="183"/>
      <c r="G293" s="183">
        <f>F293+E293</f>
        <v>0</v>
      </c>
      <c r="H293" s="183"/>
      <c r="I293" s="183"/>
      <c r="J293" s="214">
        <f t="shared" si="13"/>
        <v>0</v>
      </c>
    </row>
    <row r="294" spans="1:10" ht="12.75">
      <c r="A294" s="217"/>
      <c r="B294" s="100"/>
      <c r="C294" s="100"/>
      <c r="D294" s="45"/>
      <c r="E294" s="183"/>
      <c r="F294" s="183"/>
      <c r="G294" s="183"/>
      <c r="H294" s="183"/>
      <c r="I294" s="183"/>
      <c r="J294" s="214">
        <f t="shared" si="13"/>
        <v>0</v>
      </c>
    </row>
    <row r="295" spans="1:10" ht="13.5" thickBot="1">
      <c r="A295" s="223"/>
      <c r="B295" s="127"/>
      <c r="C295" s="127"/>
      <c r="D295" s="237"/>
      <c r="E295" s="219"/>
      <c r="F295" s="219"/>
      <c r="G295" s="219"/>
      <c r="H295" s="219"/>
      <c r="I295" s="219"/>
      <c r="J295" s="220"/>
    </row>
    <row r="296" spans="1:10" ht="13.5" thickBot="1">
      <c r="A296" s="223"/>
      <c r="B296" s="133"/>
      <c r="C296" s="211"/>
      <c r="D296" s="368"/>
      <c r="E296" s="225"/>
      <c r="F296" s="225"/>
      <c r="G296" s="225"/>
      <c r="H296" s="225"/>
      <c r="I296" s="225"/>
      <c r="J296" s="226"/>
    </row>
    <row r="297" spans="1:10" ht="13.5" thickBot="1">
      <c r="A297" s="415" t="s">
        <v>437</v>
      </c>
      <c r="B297" s="416"/>
      <c r="C297" s="413"/>
      <c r="D297" s="413"/>
      <c r="E297" s="413"/>
      <c r="F297" s="413"/>
      <c r="G297" s="413"/>
      <c r="H297" s="413"/>
      <c r="I297" s="413"/>
      <c r="J297" s="414"/>
    </row>
    <row r="298" spans="1:10" ht="12.75">
      <c r="A298" s="121" t="s">
        <v>119</v>
      </c>
      <c r="B298" s="111" t="s">
        <v>125</v>
      </c>
      <c r="C298" s="111" t="s">
        <v>125</v>
      </c>
      <c r="D298" s="390" t="s">
        <v>428</v>
      </c>
      <c r="E298" s="402" t="s">
        <v>438</v>
      </c>
      <c r="F298" s="403"/>
      <c r="G298" s="404"/>
      <c r="H298" s="118" t="s">
        <v>435</v>
      </c>
      <c r="I298" s="116" t="s">
        <v>142</v>
      </c>
      <c r="J298" s="146"/>
    </row>
    <row r="299" spans="1:10" ht="13.5" thickBot="1">
      <c r="A299" s="122" t="s">
        <v>120</v>
      </c>
      <c r="B299" s="123" t="s">
        <v>126</v>
      </c>
      <c r="C299" s="123" t="s">
        <v>122</v>
      </c>
      <c r="D299" s="391"/>
      <c r="E299" s="124" t="s">
        <v>112</v>
      </c>
      <c r="F299" s="124" t="s">
        <v>113</v>
      </c>
      <c r="G299" s="125" t="s">
        <v>109</v>
      </c>
      <c r="H299" s="126"/>
      <c r="I299" s="126" t="s">
        <v>436</v>
      </c>
      <c r="J299" s="147" t="s">
        <v>109</v>
      </c>
    </row>
    <row r="300" spans="1:10" ht="12.75">
      <c r="A300" s="216" t="s">
        <v>121</v>
      </c>
      <c r="B300" s="132"/>
      <c r="C300" s="100"/>
      <c r="D300" s="97" t="s">
        <v>277</v>
      </c>
      <c r="E300" s="198">
        <f>E301</f>
        <v>23000000</v>
      </c>
      <c r="F300" s="198">
        <f>F301</f>
        <v>27000000</v>
      </c>
      <c r="G300" s="198">
        <f>G301</f>
        <v>50000000</v>
      </c>
      <c r="H300" s="183">
        <f>H301</f>
        <v>0</v>
      </c>
      <c r="I300" s="183"/>
      <c r="J300" s="213">
        <f t="shared" si="13"/>
        <v>50000000</v>
      </c>
    </row>
    <row r="301" spans="1:10" ht="12.75">
      <c r="A301" s="216" t="s">
        <v>124</v>
      </c>
      <c r="B301" s="132">
        <v>1</v>
      </c>
      <c r="C301" s="100"/>
      <c r="D301" s="97" t="s">
        <v>280</v>
      </c>
      <c r="E301" s="182">
        <f>E302+E303</f>
        <v>23000000</v>
      </c>
      <c r="F301" s="182">
        <f>F302+F303</f>
        <v>27000000</v>
      </c>
      <c r="G301" s="182">
        <f>G302+G303</f>
        <v>50000000</v>
      </c>
      <c r="H301" s="182">
        <f>H302+H303</f>
        <v>0</v>
      </c>
      <c r="I301" s="183"/>
      <c r="J301" s="215">
        <f t="shared" si="13"/>
        <v>50000000</v>
      </c>
    </row>
    <row r="302" spans="1:10" ht="12.75">
      <c r="A302" s="216" t="s">
        <v>122</v>
      </c>
      <c r="B302" s="132"/>
      <c r="C302" s="100">
        <v>1</v>
      </c>
      <c r="D302" s="135" t="s">
        <v>278</v>
      </c>
      <c r="E302" s="183">
        <v>23000000</v>
      </c>
      <c r="F302" s="183"/>
      <c r="G302" s="183">
        <f>F302+E302</f>
        <v>23000000</v>
      </c>
      <c r="H302" s="183"/>
      <c r="I302" s="183"/>
      <c r="J302" s="215">
        <f t="shared" si="13"/>
        <v>23000000</v>
      </c>
    </row>
    <row r="303" spans="1:10" ht="12.75">
      <c r="A303" s="216" t="s">
        <v>121</v>
      </c>
      <c r="B303" s="132"/>
      <c r="C303" s="100">
        <v>2</v>
      </c>
      <c r="D303" s="135" t="s">
        <v>279</v>
      </c>
      <c r="E303" s="199"/>
      <c r="F303" s="183">
        <v>27000000</v>
      </c>
      <c r="G303" s="183">
        <f>F303+E303</f>
        <v>27000000</v>
      </c>
      <c r="H303" s="183"/>
      <c r="I303" s="183"/>
      <c r="J303" s="215">
        <f t="shared" si="13"/>
        <v>27000000</v>
      </c>
    </row>
    <row r="304" spans="1:10" ht="12.75">
      <c r="A304" s="216" t="s">
        <v>119</v>
      </c>
      <c r="B304" s="132"/>
      <c r="C304" s="100"/>
      <c r="D304" s="135"/>
      <c r="E304" s="199"/>
      <c r="F304" s="183"/>
      <c r="G304" s="183"/>
      <c r="H304" s="183"/>
      <c r="I304" s="183"/>
      <c r="J304" s="215"/>
    </row>
    <row r="305" spans="1:10" ht="12.75">
      <c r="A305" s="217"/>
      <c r="B305" s="100"/>
      <c r="C305" s="100"/>
      <c r="D305" s="97" t="s">
        <v>422</v>
      </c>
      <c r="E305" s="199"/>
      <c r="F305" s="183"/>
      <c r="G305" s="183"/>
      <c r="H305" s="183"/>
      <c r="I305" s="183"/>
      <c r="J305" s="215"/>
    </row>
    <row r="306" spans="1:10" ht="12.75">
      <c r="A306" s="217"/>
      <c r="B306" s="100">
        <v>1</v>
      </c>
      <c r="C306" s="100">
        <v>1</v>
      </c>
      <c r="D306" s="135" t="s">
        <v>423</v>
      </c>
      <c r="E306" s="199"/>
      <c r="F306" s="183"/>
      <c r="G306" s="183"/>
      <c r="H306" s="183"/>
      <c r="I306" s="183"/>
      <c r="J306" s="215"/>
    </row>
    <row r="307" spans="1:10" ht="12.75">
      <c r="A307" s="216" t="s">
        <v>119</v>
      </c>
      <c r="B307" s="132"/>
      <c r="C307" s="100"/>
      <c r="D307" s="51" t="s">
        <v>484</v>
      </c>
      <c r="E307" s="183"/>
      <c r="F307" s="183"/>
      <c r="G307" s="183"/>
      <c r="H307" s="183"/>
      <c r="I307" s="183"/>
      <c r="J307" s="230"/>
    </row>
    <row r="308" spans="1:10" ht="12.75">
      <c r="A308" s="216" t="s">
        <v>120</v>
      </c>
      <c r="B308" s="179"/>
      <c r="C308" s="110"/>
      <c r="D308" s="113"/>
      <c r="E308" s="183"/>
      <c r="F308" s="183"/>
      <c r="G308" s="183"/>
      <c r="H308" s="183"/>
      <c r="I308" s="183"/>
      <c r="J308" s="230"/>
    </row>
    <row r="309" spans="1:10" ht="12.75">
      <c r="A309" s="216" t="s">
        <v>123</v>
      </c>
      <c r="B309" s="188" t="s">
        <v>109</v>
      </c>
      <c r="C309" s="189"/>
      <c r="D309" s="382" t="s">
        <v>354</v>
      </c>
      <c r="E309" s="182">
        <f>E300+E291+E288+E251+E237+E215+E195+E176+E155+E143+E128+E118+E78</f>
        <v>294500000</v>
      </c>
      <c r="F309" s="182">
        <f>F300+F291+F288+F251+F237+F215+F195+F176+F155+F143+F128+F118+F78</f>
        <v>252004000</v>
      </c>
      <c r="G309" s="182">
        <f>G305+G300+G291+G288+G272+G263+G251+G237+G215+G195+G176+G155+G143+G128+G118+G78</f>
        <v>1156154000</v>
      </c>
      <c r="H309" s="182">
        <f>H305+H300+H291+H288+H272+H263+H251+H237+H215+H210+H195+H176+H155+H143+H78</f>
        <v>148800000</v>
      </c>
      <c r="I309" s="182">
        <f>I300+I291+I288+I285+I272+I263+I251+I237+I215+I210+I195+I176+I155+I143+I128+I118+I78</f>
        <v>0</v>
      </c>
      <c r="J309" s="214">
        <f>H309+G309</f>
        <v>1304954000</v>
      </c>
    </row>
    <row r="310" spans="1:10" ht="12.75">
      <c r="A310" s="216" t="s">
        <v>124</v>
      </c>
      <c r="B310" s="200"/>
      <c r="C310" s="201"/>
      <c r="D310" s="382" t="s">
        <v>355</v>
      </c>
      <c r="E310" s="182"/>
      <c r="F310" s="182"/>
      <c r="G310" s="182"/>
      <c r="H310" s="134"/>
      <c r="I310" s="183"/>
      <c r="J310" s="231"/>
    </row>
    <row r="311" spans="1:10" ht="12.75">
      <c r="A311" s="216" t="s">
        <v>121</v>
      </c>
      <c r="B311" s="134"/>
      <c r="C311" s="187"/>
      <c r="D311" s="97" t="s">
        <v>340</v>
      </c>
      <c r="E311" s="183"/>
      <c r="F311" s="183"/>
      <c r="G311" s="183"/>
      <c r="H311" s="45"/>
      <c r="I311" s="183"/>
      <c r="J311" s="231">
        <v>86000000</v>
      </c>
    </row>
    <row r="312" spans="1:10" ht="12.75">
      <c r="A312" s="216" t="s">
        <v>122</v>
      </c>
      <c r="B312" s="134"/>
      <c r="C312" s="187"/>
      <c r="D312" s="101" t="s">
        <v>318</v>
      </c>
      <c r="E312" s="183"/>
      <c r="F312" s="183"/>
      <c r="G312" s="183"/>
      <c r="H312" s="45"/>
      <c r="I312" s="183"/>
      <c r="J312" s="231">
        <v>925000000</v>
      </c>
    </row>
    <row r="313" spans="1:10" ht="12.75">
      <c r="A313" s="216" t="s">
        <v>120</v>
      </c>
      <c r="B313" s="137"/>
      <c r="C313" s="178"/>
      <c r="D313" s="101" t="s">
        <v>60</v>
      </c>
      <c r="E313" s="45"/>
      <c r="F313" s="45"/>
      <c r="G313" s="45"/>
      <c r="H313" s="45"/>
      <c r="I313" s="135"/>
      <c r="J313" s="232">
        <v>698500000</v>
      </c>
    </row>
    <row r="314" spans="1:10" ht="15.75" thickBot="1">
      <c r="A314" s="222" t="s">
        <v>119</v>
      </c>
      <c r="B314" s="233"/>
      <c r="C314" s="234"/>
      <c r="D314" s="233"/>
      <c r="E314" s="235" t="s">
        <v>487</v>
      </c>
      <c r="F314" s="236"/>
      <c r="G314" s="237"/>
      <c r="H314" s="237"/>
      <c r="I314" s="165"/>
      <c r="J314" s="238">
        <f>SUM(J309:J313)</f>
        <v>3014454000</v>
      </c>
    </row>
    <row r="321" ht="12.75">
      <c r="K321" s="18"/>
    </row>
    <row r="322" ht="12.75">
      <c r="K322" s="18"/>
    </row>
    <row r="323" ht="12.75">
      <c r="K323" s="18"/>
    </row>
    <row r="324" ht="12.75">
      <c r="K324" s="18"/>
    </row>
    <row r="325" ht="12.75">
      <c r="K325" s="18"/>
    </row>
    <row r="326" ht="12.75">
      <c r="K326" s="18"/>
    </row>
  </sheetData>
  <mergeCells count="32">
    <mergeCell ref="D261:D262"/>
    <mergeCell ref="E261:G261"/>
    <mergeCell ref="A297:J297"/>
    <mergeCell ref="D298:D299"/>
    <mergeCell ref="E298:G298"/>
    <mergeCell ref="A223:J223"/>
    <mergeCell ref="D224:D225"/>
    <mergeCell ref="E224:G224"/>
    <mergeCell ref="A260:J260"/>
    <mergeCell ref="D150:D151"/>
    <mergeCell ref="E150:G150"/>
    <mergeCell ref="A186:J186"/>
    <mergeCell ref="D187:D188"/>
    <mergeCell ref="E187:G187"/>
    <mergeCell ref="A112:J112"/>
    <mergeCell ref="D113:D114"/>
    <mergeCell ref="E113:G113"/>
    <mergeCell ref="A149:J149"/>
    <mergeCell ref="A75:J75"/>
    <mergeCell ref="D76:D77"/>
    <mergeCell ref="E76:G76"/>
    <mergeCell ref="A7:J7"/>
    <mergeCell ref="D8:D10"/>
    <mergeCell ref="E8:G8"/>
    <mergeCell ref="E9:G9"/>
    <mergeCell ref="B41:B42"/>
    <mergeCell ref="C41:C42"/>
    <mergeCell ref="B11:B12"/>
    <mergeCell ref="C11:C12"/>
    <mergeCell ref="A38:J38"/>
    <mergeCell ref="D39:D40"/>
    <mergeCell ref="E39:G39"/>
  </mergeCells>
  <printOptions/>
  <pageMargins left="0.984251968503937" right="0.5905511811023623" top="0.984251968503937" bottom="0.984251968503937" header="0.3937007874015748" footer="0.5905511811023623"/>
  <pageSetup firstPageNumber="80" useFirstPageNumber="1" horizontalDpi="600" verticalDpi="600" orientation="landscape" r:id="rId1"/>
  <headerFooter alignWithMargins="0">
    <oddHeader>&amp;C&amp;"CommercialScript BT,Normal"&amp;12Minicipio El Cocuy. Plan de Desarrollo 2004-2007.&amp;"Arial,Normal"&amp;10
&amp;"Monotype Corsiva,Normal"&amp;12Todo es posible!, "Unidos por el progreso de El Cocuy"</oddHeader>
    <oddFooter>&amp;C&amp;"CommercialScript BT,Normal"&amp;12Mario Danilo Buitrago Zaldúa.  "Alcalde Municipal"&amp;R&amp;12Página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K315"/>
  <sheetViews>
    <sheetView workbookViewId="0" topLeftCell="A269">
      <selection activeCell="D279" sqref="D279"/>
    </sheetView>
  </sheetViews>
  <sheetFormatPr defaultColWidth="11.421875" defaultRowHeight="12.75"/>
  <cols>
    <col min="1" max="1" width="3.00390625" style="0" customWidth="1"/>
    <col min="2" max="2" width="3.421875" style="0" customWidth="1"/>
    <col min="3" max="3" width="3.28125" style="0" customWidth="1"/>
    <col min="4" max="4" width="39.00390625" style="0" customWidth="1"/>
    <col min="5" max="5" width="12.140625" style="0" customWidth="1"/>
    <col min="6" max="6" width="11.8515625" style="0" customWidth="1"/>
    <col min="7" max="7" width="13.140625" style="0" customWidth="1"/>
    <col min="8" max="8" width="12.00390625" style="0" customWidth="1"/>
    <col min="9" max="9" width="8.140625" style="0" customWidth="1"/>
    <col min="10" max="10" width="13.57421875" style="0" customWidth="1"/>
    <col min="11" max="11" width="17.421875" style="18" customWidth="1"/>
  </cols>
  <sheetData>
    <row r="6" ht="13.5" thickBot="1"/>
    <row r="7" spans="1:10" ht="13.5" thickBot="1">
      <c r="A7" s="405" t="s">
        <v>443</v>
      </c>
      <c r="B7" s="413"/>
      <c r="C7" s="413"/>
      <c r="D7" s="413"/>
      <c r="E7" s="413"/>
      <c r="F7" s="413"/>
      <c r="G7" s="413"/>
      <c r="H7" s="413"/>
      <c r="I7" s="413"/>
      <c r="J7" s="414"/>
    </row>
    <row r="8" spans="1:10" ht="12.75" customHeight="1">
      <c r="A8" s="121" t="s">
        <v>119</v>
      </c>
      <c r="B8" s="111" t="s">
        <v>125</v>
      </c>
      <c r="C8" s="111" t="s">
        <v>125</v>
      </c>
      <c r="D8" s="390" t="s">
        <v>428</v>
      </c>
      <c r="E8" s="402" t="s">
        <v>438</v>
      </c>
      <c r="F8" s="403"/>
      <c r="G8" s="404"/>
      <c r="H8" s="118" t="s">
        <v>246</v>
      </c>
      <c r="I8" s="116" t="s">
        <v>142</v>
      </c>
      <c r="J8" s="146"/>
    </row>
    <row r="9" spans="1:10" ht="12.75" customHeight="1">
      <c r="A9" s="121" t="s">
        <v>120</v>
      </c>
      <c r="B9" s="111" t="s">
        <v>126</v>
      </c>
      <c r="C9" s="111" t="s">
        <v>122</v>
      </c>
      <c r="D9" s="390"/>
      <c r="E9" s="248" t="s">
        <v>112</v>
      </c>
      <c r="F9" s="248" t="s">
        <v>113</v>
      </c>
      <c r="G9" s="249" t="s">
        <v>109</v>
      </c>
      <c r="H9" s="200"/>
      <c r="I9" s="200" t="s">
        <v>467</v>
      </c>
      <c r="J9" s="250" t="s">
        <v>109</v>
      </c>
    </row>
    <row r="10" spans="1:10" ht="13.5" customHeight="1">
      <c r="A10" s="45"/>
      <c r="B10" s="45"/>
      <c r="C10" s="45"/>
      <c r="D10" s="97" t="s">
        <v>444</v>
      </c>
      <c r="E10" s="45"/>
      <c r="F10" s="45"/>
      <c r="G10" s="45"/>
      <c r="H10" s="45"/>
      <c r="I10" s="45"/>
      <c r="J10" s="45"/>
    </row>
    <row r="11" spans="1:10" ht="14.25">
      <c r="A11" s="171"/>
      <c r="B11" s="410">
        <v>1</v>
      </c>
      <c r="C11" s="410"/>
      <c r="D11" s="200" t="s">
        <v>445</v>
      </c>
      <c r="E11" s="120"/>
      <c r="F11" s="120"/>
      <c r="G11" s="142">
        <f>G13+G18+G23</f>
        <v>91500000</v>
      </c>
      <c r="H11" s="142">
        <v>0</v>
      </c>
      <c r="I11" s="142"/>
      <c r="J11" s="150">
        <f>I11+H11+G11</f>
        <v>91500000</v>
      </c>
    </row>
    <row r="12" spans="1:10" ht="14.25">
      <c r="A12" s="172"/>
      <c r="B12" s="411"/>
      <c r="C12" s="411"/>
      <c r="D12" s="106" t="s">
        <v>133</v>
      </c>
      <c r="E12" s="105"/>
      <c r="F12" s="105"/>
      <c r="G12" s="105"/>
      <c r="H12" s="45"/>
      <c r="I12" s="45"/>
      <c r="J12" s="148"/>
    </row>
    <row r="13" spans="1:10" ht="12.75">
      <c r="A13" s="172"/>
      <c r="B13" s="100"/>
      <c r="C13" s="100"/>
      <c r="D13" s="106" t="s">
        <v>177</v>
      </c>
      <c r="E13" s="112"/>
      <c r="F13" s="112"/>
      <c r="G13" s="112">
        <f>G14+G15</f>
        <v>19000000</v>
      </c>
      <c r="H13" s="112">
        <f>H14+H15</f>
        <v>0</v>
      </c>
      <c r="I13" s="45">
        <v>0</v>
      </c>
      <c r="J13" s="151">
        <f>J14+J15</f>
        <v>19000000</v>
      </c>
    </row>
    <row r="14" spans="1:10" ht="12.75">
      <c r="A14" s="370"/>
      <c r="B14" s="100"/>
      <c r="C14" s="100">
        <v>1</v>
      </c>
      <c r="D14" s="51" t="s">
        <v>458</v>
      </c>
      <c r="E14" s="108"/>
      <c r="F14" s="108"/>
      <c r="G14" s="108">
        <v>10000000</v>
      </c>
      <c r="H14" s="45"/>
      <c r="I14" s="45"/>
      <c r="J14" s="148">
        <f>I14+H14+G14</f>
        <v>10000000</v>
      </c>
    </row>
    <row r="15" spans="1:10" ht="12.75">
      <c r="A15" s="383" t="s">
        <v>120</v>
      </c>
      <c r="B15" s="100"/>
      <c r="C15" s="100">
        <v>2</v>
      </c>
      <c r="D15" s="51" t="s">
        <v>459</v>
      </c>
      <c r="E15" s="108"/>
      <c r="F15" s="108"/>
      <c r="G15" s="108">
        <v>9000000</v>
      </c>
      <c r="H15" s="45"/>
      <c r="I15" s="45"/>
      <c r="J15" s="148">
        <f>I15+H15+G15</f>
        <v>9000000</v>
      </c>
    </row>
    <row r="16" spans="1:10" ht="12.75">
      <c r="A16" s="383" t="s">
        <v>127</v>
      </c>
      <c r="B16" s="100"/>
      <c r="C16" s="100"/>
      <c r="D16" s="51" t="s">
        <v>465</v>
      </c>
      <c r="E16" s="108"/>
      <c r="F16" s="108"/>
      <c r="G16" s="108"/>
      <c r="H16" s="45"/>
      <c r="I16" s="45"/>
      <c r="J16" s="148"/>
    </row>
    <row r="17" spans="1:10" ht="12.75">
      <c r="A17" s="383" t="s">
        <v>128</v>
      </c>
      <c r="B17" s="100"/>
      <c r="C17" s="100"/>
      <c r="D17" s="51"/>
      <c r="E17" s="112"/>
      <c r="F17" s="112"/>
      <c r="G17" s="108"/>
      <c r="H17" s="45"/>
      <c r="I17" s="45"/>
      <c r="J17" s="148"/>
    </row>
    <row r="18" spans="1:10" ht="12.75">
      <c r="A18" s="383" t="s">
        <v>123</v>
      </c>
      <c r="B18" s="100">
        <v>2</v>
      </c>
      <c r="C18" s="100"/>
      <c r="D18" s="106" t="s">
        <v>179</v>
      </c>
      <c r="E18" s="112"/>
      <c r="F18" s="112"/>
      <c r="G18" s="112">
        <f>G19+G20+G21+G22</f>
        <v>48000000</v>
      </c>
      <c r="H18" s="45">
        <f>H19+H20+H21+H22</f>
        <v>0</v>
      </c>
      <c r="I18" s="45">
        <f>I19+I20+I21+I22</f>
        <v>0</v>
      </c>
      <c r="J18" s="151">
        <f>I18+H18+G18</f>
        <v>48000000</v>
      </c>
    </row>
    <row r="19" spans="1:10" ht="12.75">
      <c r="A19" s="383" t="s">
        <v>129</v>
      </c>
      <c r="B19" s="100"/>
      <c r="C19" s="100">
        <v>1</v>
      </c>
      <c r="D19" s="51" t="s">
        <v>441</v>
      </c>
      <c r="E19" s="108">
        <v>3000000</v>
      </c>
      <c r="F19" s="108">
        <v>11000000</v>
      </c>
      <c r="G19" s="108">
        <f>E19+F19</f>
        <v>14000000</v>
      </c>
      <c r="H19" s="45"/>
      <c r="I19" s="45"/>
      <c r="J19" s="148">
        <f>I19+H19+G19</f>
        <v>14000000</v>
      </c>
    </row>
    <row r="20" spans="1:10" ht="12.75">
      <c r="A20" s="383" t="s">
        <v>123</v>
      </c>
      <c r="B20" s="100"/>
      <c r="C20" s="100">
        <v>2</v>
      </c>
      <c r="D20" s="51" t="s">
        <v>116</v>
      </c>
      <c r="E20" s="108"/>
      <c r="F20" s="108"/>
      <c r="G20" s="108">
        <v>19000000</v>
      </c>
      <c r="H20" s="45"/>
      <c r="I20" s="45"/>
      <c r="J20" s="148">
        <f>I20+H20+G20</f>
        <v>19000000</v>
      </c>
    </row>
    <row r="21" spans="1:10" ht="12.75">
      <c r="A21" s="383" t="s">
        <v>130</v>
      </c>
      <c r="B21" s="100"/>
      <c r="C21" s="100">
        <v>3</v>
      </c>
      <c r="D21" s="51" t="s">
        <v>245</v>
      </c>
      <c r="E21" s="108"/>
      <c r="F21" s="108">
        <v>15000000</v>
      </c>
      <c r="G21" s="108">
        <v>15000000</v>
      </c>
      <c r="H21" s="45"/>
      <c r="I21" s="45"/>
      <c r="J21" s="148">
        <f>I21+H21+G21</f>
        <v>15000000</v>
      </c>
    </row>
    <row r="22" spans="1:10" ht="12.75">
      <c r="A22" s="383" t="s">
        <v>121</v>
      </c>
      <c r="B22" s="100"/>
      <c r="C22" s="100"/>
      <c r="D22" s="134"/>
      <c r="E22" s="108"/>
      <c r="F22" s="108"/>
      <c r="G22" s="108"/>
      <c r="H22" s="45"/>
      <c r="I22" s="45"/>
      <c r="J22" s="148"/>
    </row>
    <row r="23" spans="1:10" ht="12.75">
      <c r="A23" s="383" t="s">
        <v>131</v>
      </c>
      <c r="B23" s="100"/>
      <c r="C23" s="100"/>
      <c r="D23" s="106" t="s">
        <v>180</v>
      </c>
      <c r="E23" s="108"/>
      <c r="F23" s="108"/>
      <c r="G23" s="112">
        <f>G24+G25+G26</f>
        <v>24500000</v>
      </c>
      <c r="H23" s="45">
        <v>0</v>
      </c>
      <c r="I23" s="45"/>
      <c r="J23" s="151">
        <f>I23+H23+G23</f>
        <v>24500000</v>
      </c>
    </row>
    <row r="24" spans="1:10" ht="12.75">
      <c r="A24" s="370"/>
      <c r="B24" s="100"/>
      <c r="C24" s="100">
        <v>1</v>
      </c>
      <c r="D24" s="51" t="s">
        <v>117</v>
      </c>
      <c r="E24" s="108">
        <v>3500000</v>
      </c>
      <c r="F24" s="108">
        <v>13000000</v>
      </c>
      <c r="G24" s="108">
        <f>E24+F24</f>
        <v>16500000</v>
      </c>
      <c r="H24" s="45"/>
      <c r="I24" s="45"/>
      <c r="J24" s="148">
        <f>I24+H24+G24</f>
        <v>16500000</v>
      </c>
    </row>
    <row r="25" spans="1:10" ht="12.75">
      <c r="A25" s="370"/>
      <c r="B25" s="100"/>
      <c r="C25" s="100">
        <v>2</v>
      </c>
      <c r="D25" s="115" t="s">
        <v>431</v>
      </c>
      <c r="E25" s="108"/>
      <c r="F25" s="108"/>
      <c r="G25" s="108">
        <v>2000000</v>
      </c>
      <c r="H25" s="45"/>
      <c r="I25" s="45"/>
      <c r="J25" s="148">
        <f>I25+H25+G25</f>
        <v>2000000</v>
      </c>
    </row>
    <row r="26" spans="1:10" ht="12.75">
      <c r="A26" s="370"/>
      <c r="B26" s="100"/>
      <c r="C26" s="100">
        <v>3</v>
      </c>
      <c r="D26" s="51" t="s">
        <v>442</v>
      </c>
      <c r="E26" s="108">
        <v>3000000</v>
      </c>
      <c r="F26" s="108">
        <v>3000000</v>
      </c>
      <c r="G26" s="108">
        <f>E26+F26</f>
        <v>6000000</v>
      </c>
      <c r="H26" s="45">
        <v>0</v>
      </c>
      <c r="I26" s="45"/>
      <c r="J26" s="148">
        <f>I26+H26+G26</f>
        <v>6000000</v>
      </c>
    </row>
    <row r="27" spans="1:10" ht="13.5" thickBot="1">
      <c r="A27" s="240"/>
      <c r="B27" s="127"/>
      <c r="C27" s="127"/>
      <c r="D27" s="229"/>
      <c r="E27" s="243"/>
      <c r="F27" s="243"/>
      <c r="G27" s="243"/>
      <c r="H27" s="237"/>
      <c r="I27" s="237"/>
      <c r="J27" s="244"/>
    </row>
    <row r="28" spans="1:10" ht="13.5" thickBot="1">
      <c r="A28" s="202" t="s">
        <v>109</v>
      </c>
      <c r="B28" s="123"/>
      <c r="C28" s="123"/>
      <c r="D28" s="240"/>
      <c r="E28" s="240"/>
      <c r="F28" s="240"/>
      <c r="G28" s="157">
        <f>G23+G18+G13</f>
        <v>91500000</v>
      </c>
      <c r="H28" s="240">
        <v>0</v>
      </c>
      <c r="I28" s="240">
        <v>0</v>
      </c>
      <c r="J28" s="158">
        <f>G28+H28+I28</f>
        <v>91500000</v>
      </c>
    </row>
    <row r="29" spans="1:10" ht="12.75">
      <c r="A29" s="133"/>
      <c r="B29" s="133"/>
      <c r="C29" s="133"/>
      <c r="D29" s="134"/>
      <c r="E29" s="134"/>
      <c r="F29" s="134"/>
      <c r="G29" s="185"/>
      <c r="H29" s="134"/>
      <c r="I29" s="134"/>
      <c r="J29" s="186"/>
    </row>
    <row r="30" spans="1:10" ht="12.75">
      <c r="A30" s="133"/>
      <c r="B30" s="133"/>
      <c r="C30" s="133"/>
      <c r="D30" s="134"/>
      <c r="E30" s="134"/>
      <c r="F30" s="134"/>
      <c r="G30" s="185"/>
      <c r="H30" s="134"/>
      <c r="I30" s="134"/>
      <c r="J30" s="186"/>
    </row>
    <row r="31" spans="1:10" ht="12.75">
      <c r="A31" s="133"/>
      <c r="B31" s="133"/>
      <c r="C31" s="133"/>
      <c r="D31" s="134"/>
      <c r="E31" s="134"/>
      <c r="F31" s="134"/>
      <c r="G31" s="185"/>
      <c r="H31" s="134"/>
      <c r="I31" s="134"/>
      <c r="J31" s="186"/>
    </row>
    <row r="32" spans="1:10" ht="12.75">
      <c r="A32" s="133"/>
      <c r="B32" s="133"/>
      <c r="C32" s="133"/>
      <c r="D32" s="134"/>
      <c r="E32" s="134"/>
      <c r="F32" s="134"/>
      <c r="G32" s="185"/>
      <c r="H32" s="134"/>
      <c r="I32" s="134"/>
      <c r="J32" s="186"/>
    </row>
    <row r="33" spans="1:10" ht="12.75">
      <c r="A33" s="133"/>
      <c r="B33" s="133"/>
      <c r="C33" s="133"/>
      <c r="D33" s="134"/>
      <c r="E33" s="134"/>
      <c r="F33" s="134"/>
      <c r="G33" s="185"/>
      <c r="H33" s="134"/>
      <c r="I33" s="134"/>
      <c r="J33" s="186"/>
    </row>
    <row r="34" spans="1:10" ht="12.75">
      <c r="A34" s="133"/>
      <c r="B34" s="133"/>
      <c r="C34" s="133"/>
      <c r="D34" s="134"/>
      <c r="E34" s="134"/>
      <c r="F34" s="134"/>
      <c r="G34" s="185"/>
      <c r="H34" s="134"/>
      <c r="I34" s="134"/>
      <c r="J34" s="186"/>
    </row>
    <row r="35" spans="1:10" ht="12.75">
      <c r="A35" s="133"/>
      <c r="B35" s="133"/>
      <c r="C35" s="133"/>
      <c r="D35" s="134"/>
      <c r="E35" s="134"/>
      <c r="F35" s="134"/>
      <c r="G35" s="185"/>
      <c r="H35" s="134"/>
      <c r="I35" s="134"/>
      <c r="J35" s="186"/>
    </row>
    <row r="36" spans="1:10" ht="12.75">
      <c r="A36" s="133"/>
      <c r="B36" s="133"/>
      <c r="C36" s="133"/>
      <c r="D36" s="134"/>
      <c r="E36" s="134"/>
      <c r="F36" s="134"/>
      <c r="G36" s="185"/>
      <c r="H36" s="134"/>
      <c r="I36" s="134"/>
      <c r="J36" s="186"/>
    </row>
    <row r="37" spans="1:10" ht="12.75">
      <c r="A37" s="133"/>
      <c r="B37" s="133"/>
      <c r="C37" s="133"/>
      <c r="D37" s="134"/>
      <c r="E37" s="134"/>
      <c r="F37" s="134"/>
      <c r="G37" s="185"/>
      <c r="H37" s="134"/>
      <c r="I37" s="134"/>
      <c r="J37" s="186"/>
    </row>
    <row r="38" spans="1:10" ht="12.75">
      <c r="A38" s="133"/>
      <c r="B38" s="133"/>
      <c r="C38" s="133"/>
      <c r="D38" s="134"/>
      <c r="E38" s="134"/>
      <c r="F38" s="134"/>
      <c r="G38" s="185"/>
      <c r="H38" s="134"/>
      <c r="I38" s="134"/>
      <c r="J38" s="186"/>
    </row>
    <row r="39" spans="1:10" ht="12.75">
      <c r="A39" s="133"/>
      <c r="B39" s="133"/>
      <c r="C39" s="133"/>
      <c r="D39" s="134"/>
      <c r="E39" s="134"/>
      <c r="F39" s="134"/>
      <c r="G39" s="185"/>
      <c r="H39" s="134"/>
      <c r="I39" s="134"/>
      <c r="J39" s="186"/>
    </row>
    <row r="40" spans="1:10" ht="12.75">
      <c r="A40" s="133"/>
      <c r="B40" s="133"/>
      <c r="C40" s="133"/>
      <c r="D40" s="134"/>
      <c r="E40" s="134"/>
      <c r="F40" s="134"/>
      <c r="G40" s="185"/>
      <c r="H40" s="134"/>
      <c r="I40" s="134"/>
      <c r="J40" s="186"/>
    </row>
    <row r="41" spans="1:10" ht="12.75">
      <c r="A41" s="133"/>
      <c r="B41" s="133"/>
      <c r="C41" s="133"/>
      <c r="D41" s="134"/>
      <c r="E41" s="134"/>
      <c r="F41" s="134"/>
      <c r="G41" s="185"/>
      <c r="H41" s="134"/>
      <c r="I41" s="134"/>
      <c r="J41" s="186"/>
    </row>
    <row r="42" spans="1:10" ht="12.75">
      <c r="A42" s="133"/>
      <c r="B42" s="133"/>
      <c r="C42" s="133"/>
      <c r="D42" s="134"/>
      <c r="E42" s="134"/>
      <c r="F42" s="134"/>
      <c r="G42" s="185"/>
      <c r="H42" s="134"/>
      <c r="I42" s="134"/>
      <c r="J42" s="186"/>
    </row>
    <row r="43" spans="1:10" ht="13.5" thickBot="1">
      <c r="A43" s="133"/>
      <c r="B43" s="133"/>
      <c r="C43" s="133"/>
      <c r="D43" s="134"/>
      <c r="E43" s="134"/>
      <c r="F43" s="134"/>
      <c r="G43" s="185"/>
      <c r="H43" s="134"/>
      <c r="I43" s="134"/>
      <c r="J43" s="186"/>
    </row>
    <row r="44" spans="1:10" ht="13.5" thickBot="1">
      <c r="A44" s="417" t="s">
        <v>443</v>
      </c>
      <c r="B44" s="418"/>
      <c r="C44" s="418"/>
      <c r="D44" s="418"/>
      <c r="E44" s="418"/>
      <c r="F44" s="418"/>
      <c r="G44" s="418"/>
      <c r="H44" s="418"/>
      <c r="I44" s="418"/>
      <c r="J44" s="419"/>
    </row>
    <row r="45" spans="1:10" ht="12.75">
      <c r="A45" s="121" t="s">
        <v>119</v>
      </c>
      <c r="B45" s="111" t="s">
        <v>125</v>
      </c>
      <c r="C45" s="111" t="s">
        <v>125</v>
      </c>
      <c r="D45" s="390" t="s">
        <v>428</v>
      </c>
      <c r="E45" s="402" t="s">
        <v>438</v>
      </c>
      <c r="F45" s="403"/>
      <c r="G45" s="404"/>
      <c r="H45" s="118" t="s">
        <v>435</v>
      </c>
      <c r="I45" s="116" t="s">
        <v>142</v>
      </c>
      <c r="J45" s="146"/>
    </row>
    <row r="46" spans="1:10" ht="13.5" thickBot="1">
      <c r="A46" s="122" t="s">
        <v>120</v>
      </c>
      <c r="B46" s="123" t="s">
        <v>126</v>
      </c>
      <c r="C46" s="123" t="s">
        <v>122</v>
      </c>
      <c r="D46" s="391"/>
      <c r="E46" s="124" t="s">
        <v>112</v>
      </c>
      <c r="F46" s="124" t="s">
        <v>113</v>
      </c>
      <c r="G46" s="125" t="s">
        <v>109</v>
      </c>
      <c r="H46" s="126"/>
      <c r="I46" s="126" t="s">
        <v>467</v>
      </c>
      <c r="J46" s="147" t="s">
        <v>109</v>
      </c>
    </row>
    <row r="47" spans="1:10" ht="14.25">
      <c r="A47" s="205"/>
      <c r="B47" s="420"/>
      <c r="C47" s="420"/>
      <c r="D47" s="119" t="s">
        <v>468</v>
      </c>
      <c r="E47" s="120"/>
      <c r="F47" s="120"/>
      <c r="G47" s="168">
        <f>G67</f>
        <v>985000000</v>
      </c>
      <c r="H47" s="114"/>
      <c r="I47" s="114"/>
      <c r="J47" s="150">
        <f>I47+H47+G47</f>
        <v>985000000</v>
      </c>
    </row>
    <row r="48" spans="1:10" ht="14.25">
      <c r="A48" s="206"/>
      <c r="B48" s="410"/>
      <c r="C48" s="410"/>
      <c r="D48" s="106" t="s">
        <v>446</v>
      </c>
      <c r="E48" s="105"/>
      <c r="F48" s="105"/>
      <c r="G48" s="108"/>
      <c r="H48" s="45"/>
      <c r="I48" s="45"/>
      <c r="J48" s="150">
        <f>I48+H48+G48</f>
        <v>0</v>
      </c>
    </row>
    <row r="49" spans="1:10" ht="12.75">
      <c r="A49" s="206"/>
      <c r="B49" s="100">
        <v>1</v>
      </c>
      <c r="C49" s="100"/>
      <c r="D49" s="106" t="s">
        <v>145</v>
      </c>
      <c r="E49" s="130"/>
      <c r="F49" s="130"/>
      <c r="G49" s="135">
        <f>G50+G51+G52+G53</f>
        <v>956000000</v>
      </c>
      <c r="H49" s="45">
        <f>H50+H51+H52+H53</f>
        <v>0</v>
      </c>
      <c r="I49" s="45">
        <f>I50+I51+I52+I53</f>
        <v>0</v>
      </c>
      <c r="J49" s="150">
        <f>I49+H49+G49</f>
        <v>956000000</v>
      </c>
    </row>
    <row r="50" spans="1:10" ht="12.75">
      <c r="A50" s="206"/>
      <c r="B50" s="100"/>
      <c r="C50" s="100">
        <v>1</v>
      </c>
      <c r="D50" s="51" t="s">
        <v>146</v>
      </c>
      <c r="E50" s="128"/>
      <c r="F50" s="128">
        <v>647000000</v>
      </c>
      <c r="G50" s="135">
        <f>E50+F50</f>
        <v>647000000</v>
      </c>
      <c r="H50" s="45"/>
      <c r="I50" s="45"/>
      <c r="J50" s="207">
        <f>I50+H50+G50</f>
        <v>647000000</v>
      </c>
    </row>
    <row r="51" spans="1:10" ht="12.75">
      <c r="A51" s="206"/>
      <c r="B51" s="100"/>
      <c r="C51" s="100">
        <v>2</v>
      </c>
      <c r="D51" s="51" t="s">
        <v>147</v>
      </c>
      <c r="E51" s="177">
        <v>304000000</v>
      </c>
      <c r="F51" s="128"/>
      <c r="G51" s="135">
        <f>E51+F51</f>
        <v>304000000</v>
      </c>
      <c r="H51" s="45"/>
      <c r="I51" s="45"/>
      <c r="J51" s="207">
        <f>I51+H51+G51</f>
        <v>304000000</v>
      </c>
    </row>
    <row r="52" spans="1:10" ht="12.75">
      <c r="A52" s="208"/>
      <c r="B52" s="100"/>
      <c r="C52" s="100">
        <v>3</v>
      </c>
      <c r="D52" s="51" t="s">
        <v>149</v>
      </c>
      <c r="E52" s="128"/>
      <c r="F52" s="128"/>
      <c r="G52" s="135">
        <v>5000000</v>
      </c>
      <c r="H52" s="45"/>
      <c r="I52" s="45"/>
      <c r="J52" s="150"/>
    </row>
    <row r="53" spans="1:10" ht="12.75">
      <c r="A53" s="208" t="s">
        <v>119</v>
      </c>
      <c r="B53" s="100"/>
      <c r="C53" s="100"/>
      <c r="E53" s="128"/>
      <c r="F53" s="128"/>
      <c r="G53" s="135"/>
      <c r="H53" s="45"/>
      <c r="I53" s="45"/>
      <c r="J53" s="207">
        <f>I53+H53+G53</f>
        <v>0</v>
      </c>
    </row>
    <row r="54" spans="1:10" ht="12.75">
      <c r="A54" s="208" t="s">
        <v>129</v>
      </c>
      <c r="B54" s="100">
        <v>2</v>
      </c>
      <c r="C54" s="100"/>
      <c r="D54" s="138" t="s">
        <v>447</v>
      </c>
      <c r="E54" s="112"/>
      <c r="F54" s="130"/>
      <c r="G54" s="135">
        <f>G56+G58+G59</f>
        <v>29000000</v>
      </c>
      <c r="H54" s="45"/>
      <c r="I54" s="45"/>
      <c r="J54" s="150">
        <f>I54+H54+G54</f>
        <v>29000000</v>
      </c>
    </row>
    <row r="55" spans="1:10" ht="12.75">
      <c r="A55" s="208" t="s">
        <v>143</v>
      </c>
      <c r="B55" s="100"/>
      <c r="C55" s="100"/>
      <c r="D55" s="138" t="s">
        <v>448</v>
      </c>
      <c r="E55" s="112"/>
      <c r="F55" s="130"/>
      <c r="G55" s="135"/>
      <c r="H55" s="45"/>
      <c r="I55" s="45"/>
      <c r="J55" s="150"/>
    </row>
    <row r="56" spans="1:10" ht="12.75">
      <c r="A56" s="208" t="s">
        <v>128</v>
      </c>
      <c r="B56" s="100"/>
      <c r="C56" s="100">
        <v>1</v>
      </c>
      <c r="D56" s="139" t="s">
        <v>451</v>
      </c>
      <c r="E56" s="108">
        <v>12000000</v>
      </c>
      <c r="F56" s="128"/>
      <c r="G56" s="135">
        <f>E56+F56</f>
        <v>12000000</v>
      </c>
      <c r="H56" s="45"/>
      <c r="I56" s="45"/>
      <c r="J56" s="207">
        <f>G56+H56+I56</f>
        <v>12000000</v>
      </c>
    </row>
    <row r="57" spans="1:10" ht="12.75">
      <c r="A57" s="208" t="s">
        <v>127</v>
      </c>
      <c r="B57" s="100"/>
      <c r="C57" s="100"/>
      <c r="D57" s="139" t="s">
        <v>452</v>
      </c>
      <c r="E57" s="128"/>
      <c r="F57" s="128"/>
      <c r="G57" s="135"/>
      <c r="H57" s="45"/>
      <c r="I57" s="45"/>
      <c r="J57" s="207"/>
    </row>
    <row r="58" spans="1:10" ht="12.75">
      <c r="A58" s="208"/>
      <c r="B58" s="100"/>
      <c r="C58" s="100">
        <v>2</v>
      </c>
      <c r="D58" s="51" t="s">
        <v>449</v>
      </c>
      <c r="E58" s="128"/>
      <c r="F58" s="128">
        <v>17000000</v>
      </c>
      <c r="G58" s="135">
        <f>E58+F58</f>
        <v>17000000</v>
      </c>
      <c r="H58" s="45"/>
      <c r="I58" s="45"/>
      <c r="J58" s="207">
        <f>G58+H58+I58</f>
        <v>17000000</v>
      </c>
    </row>
    <row r="59" spans="1:10" ht="12.75">
      <c r="A59" s="208"/>
      <c r="B59" s="100"/>
      <c r="C59" s="100"/>
      <c r="D59" s="51" t="s">
        <v>450</v>
      </c>
      <c r="E59" s="108"/>
      <c r="F59" s="128"/>
      <c r="G59" s="135">
        <f>E59+F59</f>
        <v>0</v>
      </c>
      <c r="H59" s="45"/>
      <c r="I59" s="45"/>
      <c r="J59" s="207">
        <f>G59+H59+I59</f>
        <v>0</v>
      </c>
    </row>
    <row r="60" spans="1:10" ht="14.25">
      <c r="A60" s="206"/>
      <c r="B60" s="100"/>
      <c r="C60" s="100"/>
      <c r="D60" s="134"/>
      <c r="E60" s="105"/>
      <c r="F60" s="105"/>
      <c r="G60" s="251"/>
      <c r="H60" s="45"/>
      <c r="I60" s="45"/>
      <c r="J60" s="207"/>
    </row>
    <row r="61" spans="1:10" ht="12.75">
      <c r="A61" s="206"/>
      <c r="B61" s="100">
        <v>3</v>
      </c>
      <c r="C61" s="100"/>
      <c r="D61" s="107" t="s">
        <v>469</v>
      </c>
      <c r="E61" s="153"/>
      <c r="F61" s="153"/>
      <c r="G61" s="251">
        <f>G62+G63</f>
        <v>0</v>
      </c>
      <c r="H61" s="45">
        <v>0</v>
      </c>
      <c r="I61" s="45">
        <f>I62+I63</f>
        <v>0</v>
      </c>
      <c r="J61" s="207">
        <f>G61+H61+I61</f>
        <v>0</v>
      </c>
    </row>
    <row r="62" spans="1:10" ht="14.25">
      <c r="A62" s="206"/>
      <c r="B62" s="100"/>
      <c r="C62" s="100"/>
      <c r="D62" s="8" t="s">
        <v>433</v>
      </c>
      <c r="E62" s="105"/>
      <c r="F62" s="105"/>
      <c r="G62" s="162">
        <f>E62+F62</f>
        <v>0</v>
      </c>
      <c r="H62" s="45"/>
      <c r="I62" s="45"/>
      <c r="J62" s="207">
        <f>G62+H62+I62</f>
        <v>0</v>
      </c>
    </row>
    <row r="63" spans="1:10" ht="12.75">
      <c r="A63" s="206"/>
      <c r="B63" s="100"/>
      <c r="C63" s="100">
        <v>1</v>
      </c>
      <c r="D63" s="51" t="s">
        <v>432</v>
      </c>
      <c r="E63" s="108"/>
      <c r="F63" s="108"/>
      <c r="G63" s="162">
        <f>E63+F63</f>
        <v>0</v>
      </c>
      <c r="H63" s="45"/>
      <c r="I63" s="45"/>
      <c r="J63" s="207">
        <f>G63+H63+I63</f>
        <v>0</v>
      </c>
    </row>
    <row r="64" spans="1:10" ht="12.75">
      <c r="A64" s="206"/>
      <c r="B64" s="100"/>
      <c r="C64" s="100"/>
      <c r="D64" s="51"/>
      <c r="E64" s="108"/>
      <c r="F64" s="108"/>
      <c r="G64" s="162"/>
      <c r="H64" s="45"/>
      <c r="I64" s="45"/>
      <c r="J64" s="207"/>
    </row>
    <row r="65" spans="1:10" ht="12.75">
      <c r="A65" s="206"/>
      <c r="B65" s="100">
        <v>5</v>
      </c>
      <c r="C65" s="100"/>
      <c r="D65" s="164" t="s">
        <v>193</v>
      </c>
      <c r="E65" s="135"/>
      <c r="F65" s="135"/>
      <c r="G65" s="163">
        <f>G66</f>
        <v>0</v>
      </c>
      <c r="H65" s="107">
        <f>H66</f>
        <v>0</v>
      </c>
      <c r="I65" s="107">
        <f>I66</f>
        <v>0</v>
      </c>
      <c r="J65" s="207">
        <f>G65+H65+I65</f>
        <v>0</v>
      </c>
    </row>
    <row r="66" spans="1:10" ht="12.75">
      <c r="A66" s="209"/>
      <c r="B66" s="100"/>
      <c r="C66" s="100"/>
      <c r="D66" s="136" t="s">
        <v>378</v>
      </c>
      <c r="E66" s="135"/>
      <c r="F66" s="135"/>
      <c r="G66" s="135">
        <f>E66+F66</f>
        <v>0</v>
      </c>
      <c r="H66" s="135"/>
      <c r="I66" s="135"/>
      <c r="J66" s="207">
        <f>G66+H66+I66</f>
        <v>0</v>
      </c>
    </row>
    <row r="67" spans="1:10" ht="13.5" thickBot="1">
      <c r="A67" s="210"/>
      <c r="B67" s="127" t="s">
        <v>206</v>
      </c>
      <c r="C67" s="127"/>
      <c r="D67" s="165"/>
      <c r="E67" s="165"/>
      <c r="F67" s="165"/>
      <c r="G67" s="252">
        <f>G65+G54+G49</f>
        <v>985000000</v>
      </c>
      <c r="H67" s="167">
        <v>0</v>
      </c>
      <c r="I67" s="167">
        <v>0</v>
      </c>
      <c r="J67" s="150">
        <f>I67+H67+G67</f>
        <v>985000000</v>
      </c>
    </row>
    <row r="74" ht="13.5" thickBot="1"/>
    <row r="75" spans="1:10" ht="13.5" thickBot="1">
      <c r="A75" s="415" t="s">
        <v>443</v>
      </c>
      <c r="B75" s="413"/>
      <c r="C75" s="413"/>
      <c r="D75" s="413"/>
      <c r="E75" s="413"/>
      <c r="F75" s="413"/>
      <c r="G75" s="413"/>
      <c r="H75" s="413"/>
      <c r="I75" s="413"/>
      <c r="J75" s="414"/>
    </row>
    <row r="76" spans="1:10" ht="12.75">
      <c r="A76" s="121" t="s">
        <v>119</v>
      </c>
      <c r="B76" s="111" t="s">
        <v>125</v>
      </c>
      <c r="C76" s="111" t="s">
        <v>125</v>
      </c>
      <c r="D76" s="390" t="s">
        <v>428</v>
      </c>
      <c r="E76" s="402" t="s">
        <v>438</v>
      </c>
      <c r="F76" s="403"/>
      <c r="G76" s="404"/>
      <c r="H76" s="118" t="s">
        <v>435</v>
      </c>
      <c r="I76" s="116" t="s">
        <v>142</v>
      </c>
      <c r="J76" s="146"/>
    </row>
    <row r="77" spans="1:10" ht="13.5" thickBot="1">
      <c r="A77" s="122" t="s">
        <v>120</v>
      </c>
      <c r="B77" s="123" t="s">
        <v>126</v>
      </c>
      <c r="C77" s="123" t="s">
        <v>122</v>
      </c>
      <c r="D77" s="391"/>
      <c r="E77" s="124" t="s">
        <v>112</v>
      </c>
      <c r="F77" s="124" t="s">
        <v>113</v>
      </c>
      <c r="G77" s="125" t="s">
        <v>109</v>
      </c>
      <c r="H77" s="126"/>
      <c r="I77" s="126" t="s">
        <v>467</v>
      </c>
      <c r="J77" s="147" t="s">
        <v>109</v>
      </c>
    </row>
    <row r="78" spans="1:10" ht="12.75">
      <c r="A78" s="212"/>
      <c r="B78" s="180"/>
      <c r="C78" s="180"/>
      <c r="D78" s="118" t="s">
        <v>353</v>
      </c>
      <c r="E78" s="190"/>
      <c r="F78" s="190"/>
      <c r="G78" s="190">
        <f>G79+G91+G100+G105+G108</f>
        <v>503500000</v>
      </c>
      <c r="H78" s="204">
        <f>H79</f>
        <v>0</v>
      </c>
      <c r="I78" s="191"/>
      <c r="J78" s="213">
        <f aca="true" t="shared" si="0" ref="J78:J106">SUM(G78:I78)</f>
        <v>503500000</v>
      </c>
    </row>
    <row r="79" spans="1:10" ht="15" customHeight="1">
      <c r="A79" s="212"/>
      <c r="B79" s="100">
        <v>1</v>
      </c>
      <c r="C79" s="100"/>
      <c r="D79" s="107" t="s">
        <v>361</v>
      </c>
      <c r="E79" s="193">
        <f>E82+E83+E84+E85+E86+E87+E88+E89</f>
        <v>286000000</v>
      </c>
      <c r="F79" s="193">
        <f>F82+F83+F84+F85+F86+F87+F88+F89</f>
        <v>42500000</v>
      </c>
      <c r="G79" s="193">
        <f>G82+G83+G84+G85+G86+G87+G88+G89</f>
        <v>338500000</v>
      </c>
      <c r="H79" s="182">
        <f>H82+H83+H84+H85+H86+H87+H88+H89</f>
        <v>0</v>
      </c>
      <c r="I79" s="183"/>
      <c r="J79" s="214"/>
    </row>
    <row r="80" spans="1:10" ht="12.75" customHeight="1">
      <c r="A80" s="212"/>
      <c r="B80" s="100"/>
      <c r="C80" s="100"/>
      <c r="D80" s="107" t="s">
        <v>362</v>
      </c>
      <c r="E80" s="183"/>
      <c r="F80" s="183"/>
      <c r="G80" s="183"/>
      <c r="H80" s="183"/>
      <c r="I80" s="183"/>
      <c r="J80" s="214">
        <f t="shared" si="0"/>
        <v>0</v>
      </c>
    </row>
    <row r="81" spans="1:10" ht="12.75" customHeight="1">
      <c r="A81" s="212"/>
      <c r="B81" s="100"/>
      <c r="C81" s="100">
        <v>1</v>
      </c>
      <c r="D81" s="135" t="s">
        <v>470</v>
      </c>
      <c r="E81" s="134"/>
      <c r="F81" s="134"/>
      <c r="G81" s="134"/>
      <c r="H81" s="183"/>
      <c r="I81" s="183"/>
      <c r="J81" s="214"/>
    </row>
    <row r="82" spans="1:10" ht="12.75" customHeight="1">
      <c r="A82" s="212"/>
      <c r="B82" s="100"/>
      <c r="C82" s="100"/>
      <c r="D82" s="135" t="s">
        <v>372</v>
      </c>
      <c r="E82" s="194">
        <v>215000000</v>
      </c>
      <c r="F82" s="183"/>
      <c r="G82" s="183">
        <f>F82+E82</f>
        <v>215000000</v>
      </c>
      <c r="H82" s="183"/>
      <c r="I82" s="183"/>
      <c r="J82" s="214"/>
    </row>
    <row r="83" spans="1:10" ht="12.75" customHeight="1">
      <c r="A83" s="212"/>
      <c r="B83" s="100"/>
      <c r="C83" s="100">
        <v>2</v>
      </c>
      <c r="D83" s="135" t="s">
        <v>357</v>
      </c>
      <c r="E83" s="183">
        <v>20000000</v>
      </c>
      <c r="F83" s="183"/>
      <c r="G83" s="183">
        <f aca="true" t="shared" si="1" ref="G83:G88">F83+E83</f>
        <v>20000000</v>
      </c>
      <c r="H83" s="183"/>
      <c r="I83" s="183"/>
      <c r="J83" s="214"/>
    </row>
    <row r="84" spans="1:11" ht="12.75">
      <c r="A84" s="216" t="s">
        <v>121</v>
      </c>
      <c r="B84" s="100"/>
      <c r="C84" s="100">
        <v>3</v>
      </c>
      <c r="D84" s="135" t="s">
        <v>462</v>
      </c>
      <c r="E84" s="194"/>
      <c r="F84" s="183"/>
      <c r="G84" s="183">
        <v>10000000</v>
      </c>
      <c r="H84" s="183"/>
      <c r="I84" s="183"/>
      <c r="J84" s="215">
        <f t="shared" si="0"/>
        <v>10000000</v>
      </c>
      <c r="K84" s="20" t="s">
        <v>460</v>
      </c>
    </row>
    <row r="85" spans="1:10" ht="12.75">
      <c r="A85" s="216" t="s">
        <v>124</v>
      </c>
      <c r="B85" s="100"/>
      <c r="C85" s="100">
        <v>5</v>
      </c>
      <c r="D85" s="135" t="s">
        <v>373</v>
      </c>
      <c r="E85" s="183"/>
      <c r="F85" s="183">
        <v>2500000</v>
      </c>
      <c r="G85" s="183">
        <f t="shared" si="1"/>
        <v>2500000</v>
      </c>
      <c r="H85" s="183"/>
      <c r="I85" s="183"/>
      <c r="J85" s="214">
        <f t="shared" si="0"/>
        <v>2500000</v>
      </c>
    </row>
    <row r="86" spans="1:10" ht="12.75">
      <c r="A86" s="216" t="s">
        <v>122</v>
      </c>
      <c r="B86" s="100"/>
      <c r="C86" s="100">
        <v>6</v>
      </c>
      <c r="D86" s="135" t="s">
        <v>374</v>
      </c>
      <c r="E86" s="196"/>
      <c r="F86" s="183">
        <v>10000000</v>
      </c>
      <c r="G86" s="183">
        <f t="shared" si="1"/>
        <v>10000000</v>
      </c>
      <c r="H86" s="196"/>
      <c r="I86" s="196"/>
      <c r="J86" s="214">
        <f t="shared" si="0"/>
        <v>10000000</v>
      </c>
    </row>
    <row r="87" spans="1:10" ht="12.75">
      <c r="A87" s="216" t="s">
        <v>121</v>
      </c>
      <c r="B87" s="100"/>
      <c r="C87" s="100">
        <v>7</v>
      </c>
      <c r="D87" s="135" t="s">
        <v>198</v>
      </c>
      <c r="E87" s="183">
        <v>51000000</v>
      </c>
      <c r="F87" s="183"/>
      <c r="G87" s="183">
        <f t="shared" si="1"/>
        <v>51000000</v>
      </c>
      <c r="H87" s="196"/>
      <c r="I87" s="196"/>
      <c r="J87" s="214">
        <f t="shared" si="0"/>
        <v>51000000</v>
      </c>
    </row>
    <row r="88" spans="1:10" ht="12.75">
      <c r="A88" s="216" t="s">
        <v>119</v>
      </c>
      <c r="B88" s="100"/>
      <c r="C88" s="100">
        <v>8</v>
      </c>
      <c r="D88" s="135" t="s">
        <v>375</v>
      </c>
      <c r="E88" s="183"/>
      <c r="F88" s="183">
        <v>20000000</v>
      </c>
      <c r="G88" s="183">
        <f t="shared" si="1"/>
        <v>20000000</v>
      </c>
      <c r="H88" s="196"/>
      <c r="I88" s="196"/>
      <c r="J88" s="214">
        <f t="shared" si="0"/>
        <v>20000000</v>
      </c>
    </row>
    <row r="89" spans="1:10" ht="12.75">
      <c r="A89" s="217"/>
      <c r="B89" s="100"/>
      <c r="C89" s="100">
        <v>9</v>
      </c>
      <c r="D89" s="135" t="s">
        <v>461</v>
      </c>
      <c r="E89" s="183"/>
      <c r="F89" s="183">
        <v>10000000</v>
      </c>
      <c r="G89" s="183">
        <f>F89+E89</f>
        <v>10000000</v>
      </c>
      <c r="H89" s="196"/>
      <c r="I89" s="196"/>
      <c r="J89" s="214"/>
    </row>
    <row r="90" spans="1:10" ht="12.75">
      <c r="A90" s="217"/>
      <c r="B90" s="100"/>
      <c r="C90" s="100"/>
      <c r="D90" s="135"/>
      <c r="E90" s="183"/>
      <c r="F90" s="183"/>
      <c r="G90" s="183"/>
      <c r="H90" s="196"/>
      <c r="I90" s="196"/>
      <c r="J90" s="214"/>
    </row>
    <row r="91" spans="1:10" ht="12.75">
      <c r="A91" s="216" t="s">
        <v>119</v>
      </c>
      <c r="B91" s="100">
        <v>2</v>
      </c>
      <c r="C91" s="100"/>
      <c r="D91" s="107" t="s">
        <v>359</v>
      </c>
      <c r="E91" s="182"/>
      <c r="F91" s="182"/>
      <c r="G91" s="182">
        <f>G93+G94+G95+G96+G97+G98</f>
        <v>45000000</v>
      </c>
      <c r="H91" s="182">
        <f>H93+H94+H95+H96+H97+H98</f>
        <v>0</v>
      </c>
      <c r="I91" s="196"/>
      <c r="J91" s="214"/>
    </row>
    <row r="92" spans="1:10" ht="12.75">
      <c r="A92" s="216" t="s">
        <v>120</v>
      </c>
      <c r="B92" s="100"/>
      <c r="C92" s="100"/>
      <c r="D92" s="107" t="s">
        <v>360</v>
      </c>
      <c r="E92" s="196"/>
      <c r="F92" s="196"/>
      <c r="G92" s="196"/>
      <c r="H92" s="196"/>
      <c r="I92" s="196"/>
      <c r="J92" s="214">
        <f t="shared" si="0"/>
        <v>0</v>
      </c>
    </row>
    <row r="93" spans="1:10" ht="12.75">
      <c r="A93" s="216" t="s">
        <v>123</v>
      </c>
      <c r="B93" s="100"/>
      <c r="C93" s="100">
        <v>1</v>
      </c>
      <c r="D93" s="135" t="s">
        <v>151</v>
      </c>
      <c r="E93" s="183">
        <v>5000000</v>
      </c>
      <c r="F93" s="183"/>
      <c r="G93" s="183">
        <f aca="true" t="shared" si="2" ref="G93:G98">F93+E93</f>
        <v>5000000</v>
      </c>
      <c r="H93" s="183"/>
      <c r="I93" s="183"/>
      <c r="J93" s="214">
        <f t="shared" si="0"/>
        <v>5000000</v>
      </c>
    </row>
    <row r="94" spans="1:10" ht="12.75">
      <c r="A94" s="216" t="s">
        <v>124</v>
      </c>
      <c r="B94" s="100"/>
      <c r="C94" s="100">
        <v>2</v>
      </c>
      <c r="D94" s="135" t="s">
        <v>327</v>
      </c>
      <c r="E94" s="183">
        <v>15000000</v>
      </c>
      <c r="F94" s="183"/>
      <c r="G94" s="183">
        <f t="shared" si="2"/>
        <v>15000000</v>
      </c>
      <c r="H94" s="183"/>
      <c r="I94" s="183"/>
      <c r="J94" s="214">
        <f t="shared" si="0"/>
        <v>15000000</v>
      </c>
    </row>
    <row r="95" spans="1:10" ht="12.75">
      <c r="A95" s="216" t="s">
        <v>121</v>
      </c>
      <c r="B95" s="100"/>
      <c r="C95" s="100">
        <v>4</v>
      </c>
      <c r="D95" s="135" t="s">
        <v>471</v>
      </c>
      <c r="E95" s="183"/>
      <c r="F95" s="183"/>
      <c r="G95" s="183">
        <f t="shared" si="2"/>
        <v>0</v>
      </c>
      <c r="H95" s="183"/>
      <c r="I95" s="183"/>
      <c r="J95" s="214"/>
    </row>
    <row r="96" spans="1:10" ht="12.75">
      <c r="A96" s="216" t="s">
        <v>122</v>
      </c>
      <c r="B96" s="100"/>
      <c r="C96" s="100"/>
      <c r="D96" s="135" t="s">
        <v>377</v>
      </c>
      <c r="E96" s="183">
        <v>20000000</v>
      </c>
      <c r="F96" s="183"/>
      <c r="G96" s="183">
        <f t="shared" si="2"/>
        <v>20000000</v>
      </c>
      <c r="H96" s="183"/>
      <c r="I96" s="183"/>
      <c r="J96" s="214"/>
    </row>
    <row r="97" spans="1:10" ht="12.75">
      <c r="A97" s="216" t="s">
        <v>120</v>
      </c>
      <c r="B97" s="100"/>
      <c r="C97" s="100">
        <v>4</v>
      </c>
      <c r="D97" s="135" t="s">
        <v>159</v>
      </c>
      <c r="E97" s="183"/>
      <c r="F97" s="183"/>
      <c r="G97" s="183">
        <f t="shared" si="2"/>
        <v>0</v>
      </c>
      <c r="H97" s="183"/>
      <c r="I97" s="183"/>
      <c r="J97" s="214">
        <f t="shared" si="0"/>
        <v>0</v>
      </c>
    </row>
    <row r="98" spans="1:10" ht="12.75">
      <c r="A98" s="216" t="s">
        <v>119</v>
      </c>
      <c r="B98" s="100"/>
      <c r="C98" s="100">
        <v>5</v>
      </c>
      <c r="D98" s="135" t="s">
        <v>308</v>
      </c>
      <c r="E98" s="183"/>
      <c r="F98" s="183">
        <v>5000000</v>
      </c>
      <c r="G98" s="183">
        <f t="shared" si="2"/>
        <v>5000000</v>
      </c>
      <c r="H98" s="183"/>
      <c r="I98" s="183"/>
      <c r="J98" s="214">
        <f t="shared" si="0"/>
        <v>5000000</v>
      </c>
    </row>
    <row r="99" spans="1:10" ht="12.75">
      <c r="A99" s="218"/>
      <c r="B99" s="100"/>
      <c r="C99" s="100"/>
      <c r="D99" s="135"/>
      <c r="E99" s="183"/>
      <c r="F99" s="183"/>
      <c r="G99" s="183"/>
      <c r="H99" s="183"/>
      <c r="I99" s="183"/>
      <c r="J99" s="214"/>
    </row>
    <row r="100" spans="1:10" ht="12.75">
      <c r="A100" s="218"/>
      <c r="B100" s="100">
        <v>3</v>
      </c>
      <c r="C100" s="100"/>
      <c r="D100" s="107" t="s">
        <v>325</v>
      </c>
      <c r="E100" s="183"/>
      <c r="F100" s="182">
        <f>F101+F102</f>
        <v>40000000</v>
      </c>
      <c r="G100" s="182">
        <f>G102+G103</f>
        <v>55000000</v>
      </c>
      <c r="H100" s="183">
        <f>H102+H103</f>
        <v>0</v>
      </c>
      <c r="I100" s="183"/>
      <c r="J100" s="214">
        <f t="shared" si="0"/>
        <v>55000000</v>
      </c>
    </row>
    <row r="101" spans="1:10" ht="12.75">
      <c r="A101" s="216"/>
      <c r="B101" s="100"/>
      <c r="C101" s="100"/>
      <c r="D101" s="107" t="s">
        <v>326</v>
      </c>
      <c r="E101" s="183"/>
      <c r="F101" s="183"/>
      <c r="G101" s="183"/>
      <c r="H101" s="183"/>
      <c r="I101" s="183"/>
      <c r="J101" s="214">
        <f t="shared" si="0"/>
        <v>0</v>
      </c>
    </row>
    <row r="102" spans="1:10" ht="12.75">
      <c r="A102" s="212"/>
      <c r="B102" s="100"/>
      <c r="C102" s="100">
        <v>1</v>
      </c>
      <c r="D102" s="135" t="s">
        <v>345</v>
      </c>
      <c r="E102" s="183"/>
      <c r="F102" s="183">
        <v>40000000</v>
      </c>
      <c r="G102" s="183">
        <f>F102+E102</f>
        <v>40000000</v>
      </c>
      <c r="H102" s="183"/>
      <c r="I102" s="183"/>
      <c r="J102" s="214">
        <f t="shared" si="0"/>
        <v>40000000</v>
      </c>
    </row>
    <row r="103" spans="1:10" ht="12.75">
      <c r="A103" s="212"/>
      <c r="B103" s="100"/>
      <c r="C103" s="100">
        <v>2</v>
      </c>
      <c r="D103" s="135" t="s">
        <v>282</v>
      </c>
      <c r="E103" s="183"/>
      <c r="F103" s="183">
        <v>15000000</v>
      </c>
      <c r="G103" s="183">
        <f>F103+E103</f>
        <v>15000000</v>
      </c>
      <c r="H103" s="183"/>
      <c r="I103" s="183"/>
      <c r="J103" s="214">
        <f t="shared" si="0"/>
        <v>15000000</v>
      </c>
    </row>
    <row r="104" spans="1:10" ht="12.75">
      <c r="A104" s="212"/>
      <c r="B104" s="100"/>
      <c r="C104" s="100"/>
      <c r="D104" s="135"/>
      <c r="E104" s="183"/>
      <c r="F104" s="183"/>
      <c r="G104" s="183"/>
      <c r="H104" s="183"/>
      <c r="I104" s="183"/>
      <c r="J104" s="214"/>
    </row>
    <row r="105" spans="1:10" ht="12.75">
      <c r="A105" s="212"/>
      <c r="B105" s="110">
        <v>4</v>
      </c>
      <c r="C105" s="110"/>
      <c r="D105" s="262" t="s">
        <v>303</v>
      </c>
      <c r="E105" s="263"/>
      <c r="F105" s="263"/>
      <c r="G105" s="263">
        <f>G106</f>
        <v>60000000</v>
      </c>
      <c r="H105" s="263">
        <f>H106</f>
        <v>0</v>
      </c>
      <c r="I105" s="254"/>
      <c r="J105" s="260">
        <f t="shared" si="0"/>
        <v>60000000</v>
      </c>
    </row>
    <row r="106" spans="1:10" ht="12.75">
      <c r="A106" s="218"/>
      <c r="B106" s="45"/>
      <c r="C106" s="100">
        <v>1</v>
      </c>
      <c r="D106" s="135" t="s">
        <v>366</v>
      </c>
      <c r="E106" s="45"/>
      <c r="F106" s="45"/>
      <c r="G106" s="280">
        <v>60000000</v>
      </c>
      <c r="H106" s="107"/>
      <c r="I106" s="107"/>
      <c r="J106" s="271">
        <f t="shared" si="0"/>
        <v>60000000</v>
      </c>
    </row>
    <row r="107" spans="1:10" ht="12.75">
      <c r="A107" s="218"/>
      <c r="B107" s="45"/>
      <c r="C107" s="45"/>
      <c r="D107" s="45"/>
      <c r="E107" s="45"/>
      <c r="F107" s="45"/>
      <c r="G107" s="45"/>
      <c r="H107" s="45"/>
      <c r="I107" s="45"/>
      <c r="J107" s="264"/>
    </row>
    <row r="108" spans="1:10" ht="12.75">
      <c r="A108" s="212"/>
      <c r="B108" s="180">
        <v>5</v>
      </c>
      <c r="C108" s="180"/>
      <c r="D108" s="274" t="s">
        <v>346</v>
      </c>
      <c r="E108" s="275">
        <f>E109+E110</f>
        <v>5000000</v>
      </c>
      <c r="F108" s="275">
        <f>F109+F110</f>
        <v>0</v>
      </c>
      <c r="G108" s="275">
        <f>G109+G110</f>
        <v>5000000</v>
      </c>
      <c r="H108" s="275">
        <f>H109+H110</f>
        <v>0</v>
      </c>
      <c r="I108" s="257"/>
      <c r="J108" s="261">
        <f aca="true" t="shared" si="3" ref="J108:J139">SUM(G108:I108)</f>
        <v>5000000</v>
      </c>
    </row>
    <row r="109" spans="1:10" ht="12.75">
      <c r="A109" s="218"/>
      <c r="B109" s="100"/>
      <c r="C109" s="100">
        <v>1</v>
      </c>
      <c r="D109" s="135" t="s">
        <v>250</v>
      </c>
      <c r="E109" s="183">
        <v>5000000</v>
      </c>
      <c r="F109" s="183"/>
      <c r="G109" s="183">
        <f>SUM(E109:F109)</f>
        <v>5000000</v>
      </c>
      <c r="H109" s="183"/>
      <c r="I109" s="183"/>
      <c r="J109" s="214">
        <f t="shared" si="3"/>
        <v>5000000</v>
      </c>
    </row>
    <row r="110" spans="1:10" ht="15" customHeight="1">
      <c r="A110" s="218"/>
      <c r="B110" s="100"/>
      <c r="C110" s="100">
        <v>2</v>
      </c>
      <c r="D110" s="135" t="s">
        <v>369</v>
      </c>
      <c r="E110" s="183"/>
      <c r="F110" s="183"/>
      <c r="G110" s="183">
        <f>SUM(E110:F110)</f>
        <v>0</v>
      </c>
      <c r="H110" s="183"/>
      <c r="I110" s="183"/>
      <c r="J110" s="214">
        <f t="shared" si="3"/>
        <v>0</v>
      </c>
    </row>
    <row r="111" spans="1:10" ht="12.75" customHeight="1" thickBot="1">
      <c r="A111" s="222"/>
      <c r="B111" s="127"/>
      <c r="C111" s="127"/>
      <c r="D111" s="165"/>
      <c r="E111" s="219"/>
      <c r="F111" s="219"/>
      <c r="G111" s="219"/>
      <c r="H111" s="219"/>
      <c r="I111" s="219"/>
      <c r="J111" s="220">
        <f t="shared" si="3"/>
        <v>0</v>
      </c>
    </row>
    <row r="112" spans="1:10" ht="12.75" customHeight="1" thickBot="1">
      <c r="A112" s="415" t="s">
        <v>443</v>
      </c>
      <c r="B112" s="413"/>
      <c r="C112" s="413"/>
      <c r="D112" s="413"/>
      <c r="E112" s="413"/>
      <c r="F112" s="413"/>
      <c r="G112" s="413"/>
      <c r="H112" s="413"/>
      <c r="I112" s="413"/>
      <c r="J112" s="414"/>
    </row>
    <row r="113" spans="1:10" ht="12.75" customHeight="1">
      <c r="A113" s="121" t="s">
        <v>119</v>
      </c>
      <c r="B113" s="111" t="s">
        <v>125</v>
      </c>
      <c r="C113" s="111" t="s">
        <v>125</v>
      </c>
      <c r="D113" s="390" t="s">
        <v>428</v>
      </c>
      <c r="E113" s="402" t="s">
        <v>438</v>
      </c>
      <c r="F113" s="403"/>
      <c r="G113" s="404"/>
      <c r="H113" s="118" t="s">
        <v>435</v>
      </c>
      <c r="I113" s="116" t="s">
        <v>142</v>
      </c>
      <c r="J113" s="146"/>
    </row>
    <row r="114" spans="1:10" ht="12.75" customHeight="1" thickBot="1">
      <c r="A114" s="122" t="s">
        <v>120</v>
      </c>
      <c r="B114" s="123" t="s">
        <v>126</v>
      </c>
      <c r="C114" s="123" t="s">
        <v>122</v>
      </c>
      <c r="D114" s="391"/>
      <c r="E114" s="124" t="s">
        <v>112</v>
      </c>
      <c r="F114" s="124" t="s">
        <v>113</v>
      </c>
      <c r="G114" s="125" t="s">
        <v>109</v>
      </c>
      <c r="H114" s="126"/>
      <c r="I114" s="126" t="s">
        <v>467</v>
      </c>
      <c r="J114" s="147" t="s">
        <v>109</v>
      </c>
    </row>
    <row r="115" spans="1:10" ht="12.75" customHeight="1">
      <c r="A115" s="212"/>
      <c r="B115" s="100">
        <v>6</v>
      </c>
      <c r="C115" s="100"/>
      <c r="D115" s="107" t="s">
        <v>379</v>
      </c>
      <c r="E115" s="183"/>
      <c r="F115" s="183"/>
      <c r="G115" s="182">
        <f>G116</f>
        <v>0</v>
      </c>
      <c r="H115" s="183">
        <f>H116</f>
        <v>0</v>
      </c>
      <c r="I115" s="183"/>
      <c r="J115" s="214"/>
    </row>
    <row r="116" spans="1:10" ht="12.75" customHeight="1">
      <c r="A116" s="212"/>
      <c r="B116" s="100"/>
      <c r="C116" s="100">
        <v>1</v>
      </c>
      <c r="D116" s="135" t="s">
        <v>380</v>
      </c>
      <c r="E116" s="183"/>
      <c r="F116" s="183"/>
      <c r="G116" s="183">
        <f>F116+E116</f>
        <v>0</v>
      </c>
      <c r="H116" s="183"/>
      <c r="I116" s="183"/>
      <c r="J116" s="214"/>
    </row>
    <row r="117" spans="1:10" ht="12.75">
      <c r="A117" s="212"/>
      <c r="B117" s="100"/>
      <c r="C117" s="100"/>
      <c r="D117" s="135"/>
      <c r="E117" s="183"/>
      <c r="F117" s="183"/>
      <c r="G117" s="183"/>
      <c r="H117" s="183"/>
      <c r="I117" s="183"/>
      <c r="J117" s="214"/>
    </row>
    <row r="118" spans="1:10" ht="12.75">
      <c r="A118" s="212"/>
      <c r="B118" s="100"/>
      <c r="C118" s="100"/>
      <c r="D118" s="97" t="s">
        <v>214</v>
      </c>
      <c r="E118" s="192">
        <f>E119</f>
        <v>55000000</v>
      </c>
      <c r="F118" s="192">
        <f>F119</f>
        <v>15003000</v>
      </c>
      <c r="G118" s="192">
        <f>G119</f>
        <v>70003000</v>
      </c>
      <c r="H118" s="183">
        <f>H119</f>
        <v>0</v>
      </c>
      <c r="I118" s="183"/>
      <c r="J118" s="213">
        <f t="shared" si="3"/>
        <v>70003000</v>
      </c>
    </row>
    <row r="119" spans="1:10" ht="12.75">
      <c r="A119" s="212"/>
      <c r="B119" s="100">
        <v>1</v>
      </c>
      <c r="C119" s="100"/>
      <c r="D119" s="107" t="s">
        <v>363</v>
      </c>
      <c r="E119" s="182">
        <f>E121+E122+E123+E124+E125+E126</f>
        <v>55000000</v>
      </c>
      <c r="F119" s="182">
        <f>F121+F122+F123+G124+G125+G126</f>
        <v>15003000</v>
      </c>
      <c r="G119" s="182">
        <f>F119+E119</f>
        <v>70003000</v>
      </c>
      <c r="H119" s="182">
        <f>H121+H122+H123+H124+H125+H126</f>
        <v>0</v>
      </c>
      <c r="I119" s="183"/>
      <c r="J119" s="214">
        <f t="shared" si="3"/>
        <v>70003000</v>
      </c>
    </row>
    <row r="120" spans="1:10" ht="12.75">
      <c r="A120" s="212"/>
      <c r="B120" s="100"/>
      <c r="C120" s="100"/>
      <c r="D120" s="107" t="s">
        <v>364</v>
      </c>
      <c r="E120" s="183"/>
      <c r="F120" s="183"/>
      <c r="G120" s="183"/>
      <c r="H120" s="183"/>
      <c r="I120" s="183"/>
      <c r="J120" s="214">
        <f t="shared" si="3"/>
        <v>0</v>
      </c>
    </row>
    <row r="121" spans="1:10" ht="12.75">
      <c r="A121" s="216" t="s">
        <v>121</v>
      </c>
      <c r="B121" s="100"/>
      <c r="C121" s="100">
        <v>1</v>
      </c>
      <c r="D121" s="135" t="s">
        <v>367</v>
      </c>
      <c r="E121" s="183">
        <v>5000000</v>
      </c>
      <c r="F121" s="183">
        <v>5000000</v>
      </c>
      <c r="G121" s="183">
        <f>F121+E121</f>
        <v>10000000</v>
      </c>
      <c r="H121" s="183"/>
      <c r="I121" s="183"/>
      <c r="J121" s="215">
        <f t="shared" si="3"/>
        <v>10000000</v>
      </c>
    </row>
    <row r="122" spans="1:10" ht="12.75">
      <c r="A122" s="216" t="s">
        <v>124</v>
      </c>
      <c r="B122" s="100"/>
      <c r="C122" s="100">
        <v>2</v>
      </c>
      <c r="D122" s="135" t="s">
        <v>365</v>
      </c>
      <c r="E122" s="183">
        <v>10000000</v>
      </c>
      <c r="F122" s="183">
        <v>10000000</v>
      </c>
      <c r="G122" s="183">
        <f>F122+E122</f>
        <v>20000000</v>
      </c>
      <c r="H122" s="183"/>
      <c r="I122" s="183"/>
      <c r="J122" s="215">
        <f t="shared" si="3"/>
        <v>20000000</v>
      </c>
    </row>
    <row r="123" spans="1:10" ht="12.75">
      <c r="A123" s="216" t="s">
        <v>122</v>
      </c>
      <c r="B123" s="100"/>
      <c r="C123" s="100">
        <v>3</v>
      </c>
      <c r="D123" s="135" t="s">
        <v>472</v>
      </c>
      <c r="E123" s="183">
        <v>40000000</v>
      </c>
      <c r="F123" s="183"/>
      <c r="G123" s="183">
        <f>F123+E123</f>
        <v>40000000</v>
      </c>
      <c r="H123" s="183"/>
      <c r="I123" s="183"/>
      <c r="J123" s="214">
        <f t="shared" si="3"/>
        <v>40000000</v>
      </c>
    </row>
    <row r="124" spans="1:10" ht="12.75">
      <c r="A124" s="216" t="s">
        <v>121</v>
      </c>
      <c r="B124" s="100"/>
      <c r="C124" s="100">
        <v>4</v>
      </c>
      <c r="D124" s="135" t="s">
        <v>368</v>
      </c>
      <c r="E124" s="183"/>
      <c r="F124" s="45"/>
      <c r="G124" s="183">
        <v>1000</v>
      </c>
      <c r="H124" s="183"/>
      <c r="I124" s="183"/>
      <c r="J124" s="214">
        <f>SUM(G124:I124)</f>
        <v>1000</v>
      </c>
    </row>
    <row r="125" spans="1:10" ht="12.75">
      <c r="A125" s="216" t="s">
        <v>119</v>
      </c>
      <c r="B125" s="100"/>
      <c r="C125" s="100">
        <v>5</v>
      </c>
      <c r="D125" s="135" t="s">
        <v>285</v>
      </c>
      <c r="E125" s="183"/>
      <c r="F125" s="45"/>
      <c r="G125" s="183">
        <v>1000</v>
      </c>
      <c r="H125" s="183"/>
      <c r="I125" s="183"/>
      <c r="J125" s="214">
        <f>SUM(G125:I125)</f>
        <v>1000</v>
      </c>
    </row>
    <row r="126" spans="1:10" ht="12.75">
      <c r="A126" s="217"/>
      <c r="B126" s="100"/>
      <c r="C126" s="100">
        <v>6</v>
      </c>
      <c r="D126" s="135" t="s">
        <v>386</v>
      </c>
      <c r="E126" s="183"/>
      <c r="F126" s="45"/>
      <c r="G126" s="183">
        <v>1000</v>
      </c>
      <c r="H126" s="183"/>
      <c r="I126" s="183"/>
      <c r="J126" s="214">
        <f>SUM(G126:I126)</f>
        <v>1000</v>
      </c>
    </row>
    <row r="127" spans="1:10" ht="12.75">
      <c r="A127" s="217"/>
      <c r="B127" s="100"/>
      <c r="C127" s="100"/>
      <c r="D127" s="135"/>
      <c r="E127" s="183"/>
      <c r="F127" s="183"/>
      <c r="G127" s="183"/>
      <c r="H127" s="183"/>
      <c r="I127" s="183"/>
      <c r="J127" s="214">
        <f t="shared" si="3"/>
        <v>0</v>
      </c>
    </row>
    <row r="128" spans="1:10" ht="12.75">
      <c r="A128" s="216" t="s">
        <v>119</v>
      </c>
      <c r="B128" s="100"/>
      <c r="C128" s="100"/>
      <c r="D128" s="97" t="s">
        <v>315</v>
      </c>
      <c r="E128" s="192">
        <f>E130+E139</f>
        <v>0</v>
      </c>
      <c r="F128" s="192">
        <f>F130+F139</f>
        <v>75000000</v>
      </c>
      <c r="G128" s="192">
        <f>G130+G139</f>
        <v>75000000</v>
      </c>
      <c r="H128" s="183">
        <f>H130+H139</f>
        <v>0</v>
      </c>
      <c r="I128" s="183"/>
      <c r="J128" s="213">
        <f t="shared" si="3"/>
        <v>75000000</v>
      </c>
    </row>
    <row r="129" spans="1:10" ht="12.75">
      <c r="A129" s="216" t="s">
        <v>120</v>
      </c>
      <c r="B129" s="100"/>
      <c r="C129" s="100"/>
      <c r="D129" s="97" t="s">
        <v>347</v>
      </c>
      <c r="E129" s="183"/>
      <c r="F129" s="183"/>
      <c r="G129" s="183"/>
      <c r="H129" s="183"/>
      <c r="I129" s="183"/>
      <c r="J129" s="214">
        <f t="shared" si="3"/>
        <v>0</v>
      </c>
    </row>
    <row r="130" spans="1:10" ht="12.75">
      <c r="A130" s="216" t="s">
        <v>123</v>
      </c>
      <c r="B130" s="100">
        <v>1</v>
      </c>
      <c r="C130" s="100"/>
      <c r="D130" s="107" t="s">
        <v>237</v>
      </c>
      <c r="E130" s="183"/>
      <c r="F130" s="182">
        <f>F131+F132+F133+F134+F135+F136</f>
        <v>35000000</v>
      </c>
      <c r="G130" s="182">
        <f>G131+G132+G133+G134+G135+G136</f>
        <v>35000000</v>
      </c>
      <c r="H130" s="182">
        <f>H131+H132+H133+H134+H135+H136</f>
        <v>0</v>
      </c>
      <c r="I130" s="183"/>
      <c r="J130" s="214">
        <f t="shared" si="3"/>
        <v>35000000</v>
      </c>
    </row>
    <row r="131" spans="1:10" ht="12.75">
      <c r="A131" s="216" t="s">
        <v>124</v>
      </c>
      <c r="B131" s="100"/>
      <c r="C131" s="100">
        <v>1</v>
      </c>
      <c r="D131" s="135" t="s">
        <v>370</v>
      </c>
      <c r="E131" s="183"/>
      <c r="F131" s="183">
        <v>10000000</v>
      </c>
      <c r="G131" s="183">
        <f>F131+E131</f>
        <v>10000000</v>
      </c>
      <c r="H131" s="183"/>
      <c r="I131" s="183"/>
      <c r="J131" s="215">
        <f t="shared" si="3"/>
        <v>10000000</v>
      </c>
    </row>
    <row r="132" spans="1:10" ht="12.75">
      <c r="A132" s="216" t="s">
        <v>121</v>
      </c>
      <c r="B132" s="100"/>
      <c r="C132" s="100"/>
      <c r="D132" s="203" t="s">
        <v>371</v>
      </c>
      <c r="E132" s="183"/>
      <c r="F132" s="183"/>
      <c r="G132" s="183"/>
      <c r="H132" s="183"/>
      <c r="I132" s="183"/>
      <c r="J132" s="215">
        <f t="shared" si="3"/>
        <v>0</v>
      </c>
    </row>
    <row r="133" spans="1:10" ht="12.75">
      <c r="A133" s="216" t="s">
        <v>122</v>
      </c>
      <c r="B133" s="100"/>
      <c r="C133" s="100">
        <v>2</v>
      </c>
      <c r="D133" s="135" t="s">
        <v>238</v>
      </c>
      <c r="E133" s="183"/>
      <c r="F133" s="183">
        <v>5000000</v>
      </c>
      <c r="G133" s="183">
        <f>F133+E133</f>
        <v>5000000</v>
      </c>
      <c r="H133" s="183"/>
      <c r="I133" s="183"/>
      <c r="J133" s="215">
        <f t="shared" si="3"/>
        <v>5000000</v>
      </c>
    </row>
    <row r="134" spans="1:10" ht="12.75">
      <c r="A134" s="216" t="s">
        <v>120</v>
      </c>
      <c r="B134" s="100"/>
      <c r="C134" s="100">
        <v>3</v>
      </c>
      <c r="D134" s="135" t="s">
        <v>384</v>
      </c>
      <c r="E134" s="183"/>
      <c r="F134" s="183"/>
      <c r="G134" s="183"/>
      <c r="H134" s="183"/>
      <c r="I134" s="183"/>
      <c r="J134" s="214">
        <f t="shared" si="3"/>
        <v>0</v>
      </c>
    </row>
    <row r="135" spans="1:10" ht="12.75">
      <c r="A135" s="216" t="s">
        <v>119</v>
      </c>
      <c r="B135" s="100"/>
      <c r="C135" s="100"/>
      <c r="D135" s="135" t="s">
        <v>416</v>
      </c>
      <c r="E135" s="183"/>
      <c r="F135" s="183">
        <v>20000000</v>
      </c>
      <c r="G135" s="183">
        <f>F135+E135</f>
        <v>20000000</v>
      </c>
      <c r="H135" s="183"/>
      <c r="I135" s="183"/>
      <c r="J135" s="214">
        <f t="shared" si="3"/>
        <v>20000000</v>
      </c>
    </row>
    <row r="136" spans="1:10" ht="12.75">
      <c r="A136" s="218"/>
      <c r="B136" s="100"/>
      <c r="C136" s="100">
        <v>4</v>
      </c>
      <c r="D136" s="135" t="s">
        <v>473</v>
      </c>
      <c r="E136" s="183"/>
      <c r="F136" s="183">
        <v>0</v>
      </c>
      <c r="G136" s="183">
        <f>F136+E136</f>
        <v>0</v>
      </c>
      <c r="H136" s="183"/>
      <c r="I136" s="183"/>
      <c r="J136" s="214">
        <f t="shared" si="3"/>
        <v>0</v>
      </c>
    </row>
    <row r="137" spans="1:10" ht="12.75">
      <c r="A137" s="218"/>
      <c r="B137" s="100"/>
      <c r="C137" s="100"/>
      <c r="D137" s="135" t="s">
        <v>474</v>
      </c>
      <c r="E137" s="183"/>
      <c r="F137" s="183"/>
      <c r="G137" s="183">
        <f>F137+E137</f>
        <v>0</v>
      </c>
      <c r="H137" s="183"/>
      <c r="I137" s="183"/>
      <c r="J137" s="214"/>
    </row>
    <row r="138" spans="1:10" ht="12.75">
      <c r="A138" s="216"/>
      <c r="B138" s="100"/>
      <c r="C138" s="100"/>
      <c r="D138" s="135"/>
      <c r="E138" s="183"/>
      <c r="F138" s="183"/>
      <c r="G138" s="183"/>
      <c r="H138" s="183"/>
      <c r="I138" s="183"/>
      <c r="J138" s="214">
        <f t="shared" si="3"/>
        <v>0</v>
      </c>
    </row>
    <row r="139" spans="1:10" ht="12.75">
      <c r="A139" s="212"/>
      <c r="B139" s="100">
        <v>2</v>
      </c>
      <c r="C139" s="100"/>
      <c r="D139" s="107" t="s">
        <v>221</v>
      </c>
      <c r="E139" s="182">
        <f>E140+E141</f>
        <v>0</v>
      </c>
      <c r="F139" s="182">
        <f>F140+F141</f>
        <v>40000000</v>
      </c>
      <c r="G139" s="182">
        <f>G140+G141</f>
        <v>40000000</v>
      </c>
      <c r="H139" s="182"/>
      <c r="I139" s="183"/>
      <c r="J139" s="214">
        <f t="shared" si="3"/>
        <v>40000000</v>
      </c>
    </row>
    <row r="140" spans="1:10" ht="12.75">
      <c r="A140" s="212"/>
      <c r="B140" s="100"/>
      <c r="C140" s="100">
        <v>1</v>
      </c>
      <c r="D140" s="135" t="s">
        <v>349</v>
      </c>
      <c r="E140" s="183">
        <v>0</v>
      </c>
      <c r="F140" s="183">
        <v>30000000</v>
      </c>
      <c r="G140" s="183">
        <f>F140+E140</f>
        <v>30000000</v>
      </c>
      <c r="H140" s="183"/>
      <c r="I140" s="183"/>
      <c r="J140" s="214">
        <f>SUM(G140:I140)</f>
        <v>30000000</v>
      </c>
    </row>
    <row r="141" spans="1:10" ht="12.75">
      <c r="A141" s="212"/>
      <c r="B141" s="110"/>
      <c r="C141" s="110">
        <v>2</v>
      </c>
      <c r="D141" s="154" t="s">
        <v>475</v>
      </c>
      <c r="E141" s="254"/>
      <c r="F141" s="254">
        <v>10000000</v>
      </c>
      <c r="G141" s="254">
        <f>F141+E141</f>
        <v>10000000</v>
      </c>
      <c r="H141" s="254"/>
      <c r="I141" s="254"/>
      <c r="J141" s="260">
        <f>SUM(G141:I141)</f>
        <v>10000000</v>
      </c>
    </row>
    <row r="142" spans="1:10" ht="12.75">
      <c r="A142" s="212"/>
      <c r="B142" s="45"/>
      <c r="C142" s="45"/>
      <c r="D142" s="45"/>
      <c r="E142" s="45"/>
      <c r="F142" s="45"/>
      <c r="G142" s="45"/>
      <c r="H142" s="45"/>
      <c r="I142" s="45"/>
      <c r="J142" s="264"/>
    </row>
    <row r="143" spans="1:10" ht="12.75">
      <c r="A143" s="218"/>
      <c r="B143" s="45"/>
      <c r="C143" s="45"/>
      <c r="D143" s="97" t="s">
        <v>381</v>
      </c>
      <c r="E143" s="107">
        <f>E145</f>
        <v>0</v>
      </c>
      <c r="F143" s="268">
        <f>F145</f>
        <v>0</v>
      </c>
      <c r="G143" s="330">
        <f>G145</f>
        <v>73000000</v>
      </c>
      <c r="H143" s="192">
        <f>H145</f>
        <v>40000000</v>
      </c>
      <c r="I143" s="268"/>
      <c r="J143" s="272">
        <f>J145</f>
        <v>113000000</v>
      </c>
    </row>
    <row r="144" spans="1:10" ht="12.75">
      <c r="A144" s="218"/>
      <c r="B144" s="180"/>
      <c r="C144" s="180"/>
      <c r="D144" s="118" t="s">
        <v>382</v>
      </c>
      <c r="E144" s="257"/>
      <c r="F144" s="257"/>
      <c r="G144" s="257"/>
      <c r="H144" s="182"/>
      <c r="I144" s="257"/>
      <c r="J144" s="261">
        <f>SUM(G144:I144)</f>
        <v>0</v>
      </c>
    </row>
    <row r="145" spans="1:10" ht="15" customHeight="1">
      <c r="A145" s="212"/>
      <c r="B145" s="100">
        <v>1</v>
      </c>
      <c r="C145" s="100"/>
      <c r="D145" s="107" t="s">
        <v>234</v>
      </c>
      <c r="E145" s="182"/>
      <c r="F145" s="182"/>
      <c r="G145" s="182">
        <f>G146+G147+G148+G152+G153+G154</f>
        <v>73000000</v>
      </c>
      <c r="H145" s="182">
        <f>H146+H147+H153+H148+H152+H154</f>
        <v>40000000</v>
      </c>
      <c r="I145" s="183"/>
      <c r="J145" s="214">
        <f>SUM(G145:I145)</f>
        <v>113000000</v>
      </c>
    </row>
    <row r="146" spans="1:10" ht="12.75" customHeight="1">
      <c r="A146" s="218"/>
      <c r="B146" s="100"/>
      <c r="C146" s="100">
        <v>1</v>
      </c>
      <c r="D146" s="135" t="s">
        <v>383</v>
      </c>
      <c r="E146" s="183"/>
      <c r="F146" s="183">
        <v>38000000</v>
      </c>
      <c r="G146" s="183">
        <f>SUM(E146:F146)</f>
        <v>38000000</v>
      </c>
      <c r="H146" s="183">
        <v>10000000</v>
      </c>
      <c r="I146" s="183"/>
      <c r="J146" s="215">
        <f aca="true" t="shared" si="4" ref="J146:J194">SUM(G146:I146)</f>
        <v>48000000</v>
      </c>
    </row>
    <row r="147" spans="1:10" ht="12.75" customHeight="1">
      <c r="A147" s="218"/>
      <c r="B147" s="100"/>
      <c r="C147" s="100">
        <v>2</v>
      </c>
      <c r="D147" s="135" t="s">
        <v>208</v>
      </c>
      <c r="E147" s="183">
        <v>20000000</v>
      </c>
      <c r="F147" s="183"/>
      <c r="G147" s="183">
        <f>SUM(E147:F147)</f>
        <v>20000000</v>
      </c>
      <c r="H147" s="183"/>
      <c r="I147" s="183"/>
      <c r="J147" s="215">
        <f t="shared" si="4"/>
        <v>20000000</v>
      </c>
    </row>
    <row r="148" spans="1:10" ht="12.75" customHeight="1" thickBot="1">
      <c r="A148" s="222"/>
      <c r="B148" s="127"/>
      <c r="C148" s="127">
        <v>3</v>
      </c>
      <c r="D148" s="165" t="s">
        <v>385</v>
      </c>
      <c r="E148" s="219"/>
      <c r="F148" s="219">
        <v>5000000</v>
      </c>
      <c r="G148" s="219">
        <f>SUM(E148:F148)</f>
        <v>5000000</v>
      </c>
      <c r="H148" s="219"/>
      <c r="I148" s="219"/>
      <c r="J148" s="228">
        <f t="shared" si="4"/>
        <v>5000000</v>
      </c>
    </row>
    <row r="149" spans="1:10" ht="12.75" customHeight="1" thickBot="1">
      <c r="A149" s="415" t="s">
        <v>443</v>
      </c>
      <c r="B149" s="413"/>
      <c r="C149" s="413"/>
      <c r="D149" s="413"/>
      <c r="E149" s="413"/>
      <c r="F149" s="413"/>
      <c r="G149" s="413"/>
      <c r="H149" s="413"/>
      <c r="I149" s="413"/>
      <c r="J149" s="414"/>
    </row>
    <row r="150" spans="1:10" ht="12.75" customHeight="1">
      <c r="A150" s="121" t="s">
        <v>119</v>
      </c>
      <c r="B150" s="111" t="s">
        <v>125</v>
      </c>
      <c r="C150" s="111" t="s">
        <v>125</v>
      </c>
      <c r="D150" s="390" t="s">
        <v>428</v>
      </c>
      <c r="E150" s="402" t="s">
        <v>438</v>
      </c>
      <c r="F150" s="403"/>
      <c r="G150" s="404"/>
      <c r="H150" s="118" t="s">
        <v>435</v>
      </c>
      <c r="I150" s="116" t="s">
        <v>142</v>
      </c>
      <c r="J150" s="146"/>
    </row>
    <row r="151" spans="1:10" ht="12.75" customHeight="1" thickBot="1">
      <c r="A151" s="122" t="s">
        <v>120</v>
      </c>
      <c r="B151" s="123" t="s">
        <v>126</v>
      </c>
      <c r="C151" s="123" t="s">
        <v>122</v>
      </c>
      <c r="D151" s="391"/>
      <c r="E151" s="124" t="s">
        <v>112</v>
      </c>
      <c r="F151" s="124" t="s">
        <v>113</v>
      </c>
      <c r="G151" s="125" t="s">
        <v>109</v>
      </c>
      <c r="H151" s="126"/>
      <c r="I151" s="126" t="s">
        <v>467</v>
      </c>
      <c r="J151" s="147" t="s">
        <v>109</v>
      </c>
    </row>
    <row r="152" spans="1:10" ht="12.75">
      <c r="A152" s="212"/>
      <c r="B152" s="100"/>
      <c r="C152" s="100">
        <v>4</v>
      </c>
      <c r="D152" s="135" t="s">
        <v>414</v>
      </c>
      <c r="E152" s="183"/>
      <c r="F152" s="183">
        <v>10000000</v>
      </c>
      <c r="G152" s="183">
        <f>SUM(E152:F152)</f>
        <v>10000000</v>
      </c>
      <c r="H152" s="183">
        <v>30000000</v>
      </c>
      <c r="I152" s="183"/>
      <c r="J152" s="214"/>
    </row>
    <row r="153" spans="1:10" ht="12.75">
      <c r="A153" s="212"/>
      <c r="B153" s="100"/>
      <c r="C153" s="100">
        <v>5</v>
      </c>
      <c r="D153" s="135" t="s">
        <v>413</v>
      </c>
      <c r="E153" s="183"/>
      <c r="F153" s="183">
        <v>0</v>
      </c>
      <c r="G153" s="183">
        <f>SUM(E153:F153)</f>
        <v>0</v>
      </c>
      <c r="H153" s="183"/>
      <c r="I153" s="183"/>
      <c r="J153" s="214">
        <f t="shared" si="4"/>
        <v>0</v>
      </c>
    </row>
    <row r="154" spans="1:10" ht="12.75">
      <c r="A154" s="212"/>
      <c r="B154" s="100"/>
      <c r="C154" s="100"/>
      <c r="D154" s="135"/>
      <c r="E154" s="183"/>
      <c r="F154" s="183"/>
      <c r="G154" s="183"/>
      <c r="H154" s="183"/>
      <c r="I154" s="183"/>
      <c r="J154" s="214">
        <f t="shared" si="4"/>
        <v>0</v>
      </c>
    </row>
    <row r="155" spans="1:10" ht="12.75">
      <c r="A155" s="212"/>
      <c r="B155" s="100"/>
      <c r="C155" s="100"/>
      <c r="D155" s="97" t="s">
        <v>251</v>
      </c>
      <c r="E155" s="192">
        <f>E156+E165+E171</f>
        <v>26000000</v>
      </c>
      <c r="F155" s="192">
        <f>F156+F165+F171</f>
        <v>15000000</v>
      </c>
      <c r="G155" s="192">
        <f>G156+G165+G171</f>
        <v>52000000</v>
      </c>
      <c r="H155" s="183">
        <f>H156+H165+H171</f>
        <v>0</v>
      </c>
      <c r="I155" s="183"/>
      <c r="J155" s="213">
        <f t="shared" si="4"/>
        <v>52000000</v>
      </c>
    </row>
    <row r="156" spans="1:10" ht="12.75">
      <c r="A156" s="212"/>
      <c r="B156" s="100">
        <v>1</v>
      </c>
      <c r="C156" s="100"/>
      <c r="D156" s="107" t="s">
        <v>392</v>
      </c>
      <c r="E156" s="182">
        <f>E158+E159+E160+E161+E162+E163</f>
        <v>0</v>
      </c>
      <c r="F156" s="182">
        <f>F158+F159+F160+F161+F162+F163</f>
        <v>15000000</v>
      </c>
      <c r="G156" s="182">
        <f>G158+G159+G160+G161+G162+G163</f>
        <v>15000000</v>
      </c>
      <c r="H156" s="183">
        <f>H158+H159+H160</f>
        <v>0</v>
      </c>
      <c r="I156" s="183"/>
      <c r="J156" s="214">
        <f t="shared" si="4"/>
        <v>15000000</v>
      </c>
    </row>
    <row r="157" spans="1:10" ht="12.75">
      <c r="A157" s="212"/>
      <c r="B157" s="100"/>
      <c r="C157" s="100"/>
      <c r="D157" s="107" t="s">
        <v>476</v>
      </c>
      <c r="E157" s="183"/>
      <c r="F157" s="183"/>
      <c r="G157" s="183"/>
      <c r="H157" s="183"/>
      <c r="I157" s="183"/>
      <c r="J157" s="214"/>
    </row>
    <row r="158" spans="1:10" ht="12.75">
      <c r="A158" s="216" t="s">
        <v>121</v>
      </c>
      <c r="B158" s="100"/>
      <c r="C158" s="100">
        <v>1</v>
      </c>
      <c r="D158" s="135" t="s">
        <v>497</v>
      </c>
      <c r="E158" s="183"/>
      <c r="F158" s="183">
        <v>10000000</v>
      </c>
      <c r="G158" s="183">
        <f aca="true" t="shared" si="5" ref="G158:G163">F158+E158</f>
        <v>10000000</v>
      </c>
      <c r="H158" s="183"/>
      <c r="I158" s="183"/>
      <c r="J158" s="214">
        <f t="shared" si="4"/>
        <v>10000000</v>
      </c>
    </row>
    <row r="159" spans="1:10" ht="12.75">
      <c r="A159" s="216" t="s">
        <v>124</v>
      </c>
      <c r="B159" s="100"/>
      <c r="C159" s="100">
        <v>2</v>
      </c>
      <c r="D159" s="135" t="s">
        <v>498</v>
      </c>
      <c r="E159" s="183"/>
      <c r="F159" s="183"/>
      <c r="G159" s="183">
        <f t="shared" si="5"/>
        <v>0</v>
      </c>
      <c r="H159" s="183"/>
      <c r="I159" s="183"/>
      <c r="J159" s="214">
        <f t="shared" si="4"/>
        <v>0</v>
      </c>
    </row>
    <row r="160" spans="1:10" ht="12.75">
      <c r="A160" s="216" t="s">
        <v>122</v>
      </c>
      <c r="B160" s="100"/>
      <c r="C160" s="100">
        <v>3</v>
      </c>
      <c r="D160" s="135" t="s">
        <v>199</v>
      </c>
      <c r="E160" s="183"/>
      <c r="F160" s="183"/>
      <c r="G160" s="183">
        <f t="shared" si="5"/>
        <v>0</v>
      </c>
      <c r="H160" s="183"/>
      <c r="I160" s="183"/>
      <c r="J160" s="214">
        <f t="shared" si="4"/>
        <v>0</v>
      </c>
    </row>
    <row r="161" spans="1:10" ht="12.75">
      <c r="A161" s="216" t="s">
        <v>121</v>
      </c>
      <c r="B161" s="100"/>
      <c r="C161" s="100">
        <v>4</v>
      </c>
      <c r="D161" s="135" t="s">
        <v>387</v>
      </c>
      <c r="E161" s="183"/>
      <c r="F161" s="183">
        <v>5000000</v>
      </c>
      <c r="G161" s="183">
        <f t="shared" si="5"/>
        <v>5000000</v>
      </c>
      <c r="H161" s="183"/>
      <c r="I161" s="183"/>
      <c r="J161" s="214">
        <f t="shared" si="4"/>
        <v>5000000</v>
      </c>
    </row>
    <row r="162" spans="1:10" ht="12.75">
      <c r="A162" s="216" t="s">
        <v>119</v>
      </c>
      <c r="B162" s="100"/>
      <c r="C162" s="100">
        <v>5</v>
      </c>
      <c r="D162" s="135" t="s">
        <v>395</v>
      </c>
      <c r="E162" s="183"/>
      <c r="F162" s="183"/>
      <c r="G162" s="183">
        <f t="shared" si="5"/>
        <v>0</v>
      </c>
      <c r="H162" s="183"/>
      <c r="I162" s="183"/>
      <c r="J162" s="214"/>
    </row>
    <row r="163" spans="1:10" ht="12.75">
      <c r="A163" s="217"/>
      <c r="B163" s="100"/>
      <c r="C163" s="100"/>
      <c r="D163" s="135" t="s">
        <v>396</v>
      </c>
      <c r="E163" s="183"/>
      <c r="F163" s="183"/>
      <c r="G163" s="183">
        <f t="shared" si="5"/>
        <v>0</v>
      </c>
      <c r="H163" s="183"/>
      <c r="I163" s="183"/>
      <c r="J163" s="214"/>
    </row>
    <row r="164" spans="1:10" ht="12.75">
      <c r="A164" s="217"/>
      <c r="B164" s="100"/>
      <c r="C164" s="100"/>
      <c r="D164" s="135"/>
      <c r="E164" s="183"/>
      <c r="F164" s="183"/>
      <c r="G164" s="183"/>
      <c r="H164" s="183"/>
      <c r="I164" s="183"/>
      <c r="J164" s="214"/>
    </row>
    <row r="165" spans="1:10" ht="12.75">
      <c r="A165" s="216" t="s">
        <v>119</v>
      </c>
      <c r="B165" s="100">
        <v>2</v>
      </c>
      <c r="C165" s="100"/>
      <c r="D165" s="107" t="s">
        <v>393</v>
      </c>
      <c r="E165" s="182">
        <f>E167+E168</f>
        <v>1000000</v>
      </c>
      <c r="F165" s="182"/>
      <c r="G165" s="182">
        <f>G167+G168+G169</f>
        <v>12000000</v>
      </c>
      <c r="H165" s="183"/>
      <c r="I165" s="183"/>
      <c r="J165" s="214">
        <f t="shared" si="4"/>
        <v>12000000</v>
      </c>
    </row>
    <row r="166" spans="1:10" ht="12.75">
      <c r="A166" s="216" t="s">
        <v>120</v>
      </c>
      <c r="B166" s="100"/>
      <c r="C166" s="100"/>
      <c r="D166" s="107" t="s">
        <v>394</v>
      </c>
      <c r="E166" s="182"/>
      <c r="F166" s="182"/>
      <c r="G166" s="182"/>
      <c r="H166" s="183"/>
      <c r="I166" s="183"/>
      <c r="J166" s="214"/>
    </row>
    <row r="167" spans="1:10" ht="12.75">
      <c r="A167" s="216" t="s">
        <v>123</v>
      </c>
      <c r="B167" s="100"/>
      <c r="C167" s="100">
        <v>1</v>
      </c>
      <c r="D167" s="135" t="s">
        <v>294</v>
      </c>
      <c r="E167" s="183">
        <v>1000000</v>
      </c>
      <c r="F167" s="183"/>
      <c r="G167" s="183">
        <f>F167+E167</f>
        <v>1000000</v>
      </c>
      <c r="H167" s="183"/>
      <c r="I167" s="183"/>
      <c r="J167" s="214">
        <f t="shared" si="4"/>
        <v>1000000</v>
      </c>
    </row>
    <row r="168" spans="1:10" ht="12.75">
      <c r="A168" s="216" t="s">
        <v>124</v>
      </c>
      <c r="B168" s="100"/>
      <c r="C168" s="100">
        <v>2</v>
      </c>
      <c r="D168" s="135" t="s">
        <v>397</v>
      </c>
      <c r="E168" s="183"/>
      <c r="F168" s="183"/>
      <c r="G168" s="183">
        <v>10000000</v>
      </c>
      <c r="H168" s="183"/>
      <c r="I168" s="183"/>
      <c r="J168" s="215">
        <f t="shared" si="4"/>
        <v>10000000</v>
      </c>
    </row>
    <row r="169" spans="1:10" ht="12.75">
      <c r="A169" s="216" t="s">
        <v>121</v>
      </c>
      <c r="B169" s="100"/>
      <c r="C169" s="100"/>
      <c r="D169" s="135" t="s">
        <v>398</v>
      </c>
      <c r="E169" s="183"/>
      <c r="F169" s="183"/>
      <c r="G169" s="183">
        <v>1000000</v>
      </c>
      <c r="H169" s="183"/>
      <c r="I169" s="183"/>
      <c r="J169" s="214">
        <f t="shared" si="4"/>
        <v>1000000</v>
      </c>
    </row>
    <row r="170" spans="1:10" ht="12.75">
      <c r="A170" s="216" t="s">
        <v>122</v>
      </c>
      <c r="B170" s="100"/>
      <c r="C170" s="100"/>
      <c r="D170" s="135"/>
      <c r="E170" s="183"/>
      <c r="F170" s="183"/>
      <c r="G170" s="183"/>
      <c r="H170" s="183"/>
      <c r="I170" s="183"/>
      <c r="J170" s="214"/>
    </row>
    <row r="171" spans="1:10" ht="12.75">
      <c r="A171" s="216" t="s">
        <v>120</v>
      </c>
      <c r="B171" s="100">
        <v>3</v>
      </c>
      <c r="C171" s="100"/>
      <c r="D171" s="107" t="s">
        <v>391</v>
      </c>
      <c r="E171" s="182">
        <f>E172+E173+E174</f>
        <v>25000000</v>
      </c>
      <c r="F171" s="182">
        <f>F172+F173+F174</f>
        <v>0</v>
      </c>
      <c r="G171" s="182">
        <f>G172+G173+G174</f>
        <v>25000000</v>
      </c>
      <c r="H171" s="183"/>
      <c r="I171" s="183"/>
      <c r="J171" s="214">
        <f t="shared" si="4"/>
        <v>25000000</v>
      </c>
    </row>
    <row r="172" spans="1:10" ht="12.75">
      <c r="A172" s="216" t="s">
        <v>119</v>
      </c>
      <c r="B172" s="100"/>
      <c r="C172" s="100">
        <v>1</v>
      </c>
      <c r="D172" s="135" t="s">
        <v>494</v>
      </c>
      <c r="E172" s="183">
        <v>20000000</v>
      </c>
      <c r="F172" s="183"/>
      <c r="G172" s="183">
        <f>F172+E172</f>
        <v>20000000</v>
      </c>
      <c r="H172" s="183"/>
      <c r="I172" s="183"/>
      <c r="J172" s="214">
        <f t="shared" si="4"/>
        <v>20000000</v>
      </c>
    </row>
    <row r="173" spans="1:10" ht="12.75">
      <c r="A173" s="218"/>
      <c r="B173" s="100"/>
      <c r="C173" s="100">
        <v>2</v>
      </c>
      <c r="D173" s="135" t="s">
        <v>329</v>
      </c>
      <c r="E173" s="183"/>
      <c r="F173" s="183"/>
      <c r="G173" s="183">
        <f>F173+E173</f>
        <v>0</v>
      </c>
      <c r="H173" s="183"/>
      <c r="I173" s="183"/>
      <c r="J173" s="214">
        <f t="shared" si="4"/>
        <v>0</v>
      </c>
    </row>
    <row r="174" spans="1:10" ht="12.75">
      <c r="A174" s="218"/>
      <c r="B174" s="100"/>
      <c r="C174" s="100">
        <v>3</v>
      </c>
      <c r="D174" s="135" t="s">
        <v>330</v>
      </c>
      <c r="E174" s="183">
        <v>5000000</v>
      </c>
      <c r="F174" s="183"/>
      <c r="G174" s="183">
        <f>F174+E174</f>
        <v>5000000</v>
      </c>
      <c r="H174" s="183"/>
      <c r="I174" s="183"/>
      <c r="J174" s="214">
        <f t="shared" si="4"/>
        <v>5000000</v>
      </c>
    </row>
    <row r="175" spans="1:10" ht="12.75">
      <c r="A175" s="216"/>
      <c r="B175" s="100"/>
      <c r="C175" s="100"/>
      <c r="D175" s="276"/>
      <c r="E175" s="183"/>
      <c r="F175" s="183"/>
      <c r="G175" s="183"/>
      <c r="H175" s="183"/>
      <c r="I175" s="183"/>
      <c r="J175" s="214">
        <f t="shared" si="4"/>
        <v>0</v>
      </c>
    </row>
    <row r="176" spans="1:10" ht="12.75">
      <c r="A176" s="212"/>
      <c r="B176" s="45"/>
      <c r="C176" s="45"/>
      <c r="D176" s="97" t="s">
        <v>390</v>
      </c>
      <c r="E176" s="268">
        <f>E178+E183+E189</f>
        <v>7500000</v>
      </c>
      <c r="F176" s="268">
        <f>F178+F183+F189</f>
        <v>33000000</v>
      </c>
      <c r="G176" s="268">
        <f>G178+G183+G189</f>
        <v>53501000</v>
      </c>
      <c r="H176" s="268">
        <f>H178+H183+H189</f>
        <v>53000000</v>
      </c>
      <c r="I176" s="268"/>
      <c r="J176" s="272">
        <f>J178+J183+J189</f>
        <v>106501000</v>
      </c>
    </row>
    <row r="177" spans="1:10" ht="12.75">
      <c r="A177" s="212"/>
      <c r="B177" s="180"/>
      <c r="C177" s="180"/>
      <c r="D177" s="118" t="s">
        <v>296</v>
      </c>
      <c r="E177" s="257"/>
      <c r="F177" s="257"/>
      <c r="G177" s="257"/>
      <c r="H177" s="257"/>
      <c r="I177" s="257"/>
      <c r="J177" s="261">
        <f t="shared" si="4"/>
        <v>0</v>
      </c>
    </row>
    <row r="178" spans="1:10" ht="15" customHeight="1">
      <c r="A178" s="218"/>
      <c r="B178" s="100">
        <v>1</v>
      </c>
      <c r="C178" s="100"/>
      <c r="D178" s="107" t="s">
        <v>161</v>
      </c>
      <c r="E178" s="182">
        <f>E179+E180+E181+E182</f>
        <v>0</v>
      </c>
      <c r="F178" s="182">
        <f>F179+F180+F181+F182</f>
        <v>23000000</v>
      </c>
      <c r="G178" s="182">
        <f>G179+G180+G181+G182</f>
        <v>28000000</v>
      </c>
      <c r="H178" s="182">
        <f>H179+H180+H181+H182</f>
        <v>50000000</v>
      </c>
      <c r="I178" s="183"/>
      <c r="J178" s="214">
        <f t="shared" si="4"/>
        <v>78000000</v>
      </c>
    </row>
    <row r="179" spans="1:10" ht="12.75" customHeight="1">
      <c r="A179" s="218"/>
      <c r="B179" s="100"/>
      <c r="C179" s="100">
        <v>1</v>
      </c>
      <c r="D179" s="135" t="s">
        <v>399</v>
      </c>
      <c r="E179" s="183"/>
      <c r="F179" s="183">
        <v>20000000</v>
      </c>
      <c r="G179" s="183">
        <f>SUM(E179+F179)</f>
        <v>20000000</v>
      </c>
      <c r="H179" s="183"/>
      <c r="I179" s="183"/>
      <c r="J179" s="215">
        <f t="shared" si="4"/>
        <v>20000000</v>
      </c>
    </row>
    <row r="180" spans="1:10" ht="12.75" customHeight="1">
      <c r="A180" s="212"/>
      <c r="B180" s="100"/>
      <c r="C180" s="100">
        <v>2</v>
      </c>
      <c r="D180" s="135" t="s">
        <v>400</v>
      </c>
      <c r="E180" s="183"/>
      <c r="F180" s="183"/>
      <c r="G180" s="183">
        <v>5000000</v>
      </c>
      <c r="H180" s="183"/>
      <c r="I180" s="183"/>
      <c r="J180" s="215">
        <f t="shared" si="4"/>
        <v>5000000</v>
      </c>
    </row>
    <row r="181" spans="1:10" ht="12.75" customHeight="1">
      <c r="A181" s="218"/>
      <c r="B181" s="100"/>
      <c r="C181" s="100">
        <v>3</v>
      </c>
      <c r="D181" s="135" t="s">
        <v>466</v>
      </c>
      <c r="E181" s="183"/>
      <c r="F181" s="183">
        <v>3000000</v>
      </c>
      <c r="G181" s="183">
        <f>SUM(E181:F181)</f>
        <v>3000000</v>
      </c>
      <c r="H181" s="183">
        <v>50000000</v>
      </c>
      <c r="I181" s="183"/>
      <c r="J181" s="215">
        <f t="shared" si="4"/>
        <v>53000000</v>
      </c>
    </row>
    <row r="182" spans="1:10" ht="12.75">
      <c r="A182" s="218"/>
      <c r="B182" s="100"/>
      <c r="C182" s="100"/>
      <c r="D182" s="135"/>
      <c r="E182" s="183"/>
      <c r="F182" s="183"/>
      <c r="G182" s="183"/>
      <c r="H182" s="183"/>
      <c r="I182" s="183"/>
      <c r="J182" s="215">
        <f t="shared" si="4"/>
        <v>0</v>
      </c>
    </row>
    <row r="183" spans="1:10" ht="12.75">
      <c r="A183" s="212"/>
      <c r="B183" s="100">
        <v>2</v>
      </c>
      <c r="C183" s="100"/>
      <c r="D183" s="107" t="s">
        <v>200</v>
      </c>
      <c r="E183" s="182">
        <f>E184+E185</f>
        <v>2500000</v>
      </c>
      <c r="F183" s="182">
        <f>F184+F185</f>
        <v>5000000</v>
      </c>
      <c r="G183" s="182">
        <f>G184+G185</f>
        <v>7500000</v>
      </c>
      <c r="H183" s="182">
        <f>H184+H185</f>
        <v>0</v>
      </c>
      <c r="I183" s="183"/>
      <c r="J183" s="214">
        <f t="shared" si="4"/>
        <v>7500000</v>
      </c>
    </row>
    <row r="184" spans="1:10" ht="12.75">
      <c r="A184" s="212"/>
      <c r="B184" s="100"/>
      <c r="C184" s="100">
        <v>1</v>
      </c>
      <c r="D184" s="135" t="s">
        <v>401</v>
      </c>
      <c r="E184" s="183"/>
      <c r="F184" s="183">
        <v>2500000</v>
      </c>
      <c r="G184" s="183">
        <f>SUM(E184:F184)</f>
        <v>2500000</v>
      </c>
      <c r="H184" s="183"/>
      <c r="I184" s="183"/>
      <c r="J184" s="215">
        <f t="shared" si="4"/>
        <v>2500000</v>
      </c>
    </row>
    <row r="185" spans="1:10" ht="13.5" thickBot="1">
      <c r="A185" s="286"/>
      <c r="B185" s="127"/>
      <c r="C185" s="127">
        <v>2</v>
      </c>
      <c r="D185" s="165" t="s">
        <v>402</v>
      </c>
      <c r="E185" s="219">
        <v>2500000</v>
      </c>
      <c r="F185" s="219">
        <v>2500000</v>
      </c>
      <c r="G185" s="219">
        <f>SUM(E185:F185)</f>
        <v>5000000</v>
      </c>
      <c r="H185" s="219"/>
      <c r="I185" s="219"/>
      <c r="J185" s="228">
        <f t="shared" si="4"/>
        <v>5000000</v>
      </c>
    </row>
    <row r="186" spans="1:10" ht="13.5" thickBot="1">
      <c r="A186" s="415" t="s">
        <v>443</v>
      </c>
      <c r="B186" s="413"/>
      <c r="C186" s="413"/>
      <c r="D186" s="413"/>
      <c r="E186" s="413"/>
      <c r="F186" s="413"/>
      <c r="G186" s="413"/>
      <c r="H186" s="413"/>
      <c r="I186" s="413"/>
      <c r="J186" s="414"/>
    </row>
    <row r="187" spans="1:10" ht="12.75">
      <c r="A187" s="121" t="s">
        <v>119</v>
      </c>
      <c r="B187" s="111" t="s">
        <v>125</v>
      </c>
      <c r="C187" s="111" t="s">
        <v>125</v>
      </c>
      <c r="D187" s="390" t="s">
        <v>428</v>
      </c>
      <c r="E187" s="402" t="s">
        <v>438</v>
      </c>
      <c r="F187" s="403"/>
      <c r="G187" s="404"/>
      <c r="H187" s="118" t="s">
        <v>435</v>
      </c>
      <c r="I187" s="116" t="s">
        <v>142</v>
      </c>
      <c r="J187" s="146"/>
    </row>
    <row r="188" spans="1:10" ht="13.5" thickBot="1">
      <c r="A188" s="122" t="s">
        <v>120</v>
      </c>
      <c r="B188" s="123" t="s">
        <v>126</v>
      </c>
      <c r="C188" s="123" t="s">
        <v>122</v>
      </c>
      <c r="D188" s="391"/>
      <c r="E188" s="124" t="s">
        <v>112</v>
      </c>
      <c r="F188" s="124" t="s">
        <v>113</v>
      </c>
      <c r="G188" s="125" t="s">
        <v>109</v>
      </c>
      <c r="H188" s="126"/>
      <c r="I188" s="126" t="s">
        <v>467</v>
      </c>
      <c r="J188" s="147" t="s">
        <v>109</v>
      </c>
    </row>
    <row r="189" spans="1:10" ht="12.75">
      <c r="A189" s="212"/>
      <c r="B189" s="100">
        <v>3</v>
      </c>
      <c r="C189" s="100"/>
      <c r="D189" s="107" t="s">
        <v>403</v>
      </c>
      <c r="E189" s="182">
        <f>E191+E192+E193</f>
        <v>5000000</v>
      </c>
      <c r="F189" s="182">
        <f>F191+F192+F193</f>
        <v>5000000</v>
      </c>
      <c r="G189" s="182">
        <f>G191+G192+G193</f>
        <v>18001000</v>
      </c>
      <c r="H189" s="182">
        <f>H191+H192+H193</f>
        <v>3000000</v>
      </c>
      <c r="I189" s="183"/>
      <c r="J189" s="214">
        <f t="shared" si="4"/>
        <v>21001000</v>
      </c>
    </row>
    <row r="190" spans="1:10" ht="12.75">
      <c r="A190" s="212"/>
      <c r="B190" s="100"/>
      <c r="C190" s="100"/>
      <c r="D190" s="107" t="s">
        <v>404</v>
      </c>
      <c r="E190" s="182"/>
      <c r="F190" s="182"/>
      <c r="G190" s="182"/>
      <c r="H190" s="182"/>
      <c r="I190" s="183"/>
      <c r="J190" s="214"/>
    </row>
    <row r="191" spans="1:10" ht="12.75">
      <c r="A191" s="216" t="s">
        <v>121</v>
      </c>
      <c r="B191" s="100"/>
      <c r="C191" s="100">
        <v>1</v>
      </c>
      <c r="D191" s="135" t="s">
        <v>171</v>
      </c>
      <c r="E191" s="183"/>
      <c r="F191" s="183"/>
      <c r="G191" s="183">
        <v>8000000</v>
      </c>
      <c r="H191" s="183"/>
      <c r="I191" s="183"/>
      <c r="J191" s="215">
        <f t="shared" si="4"/>
        <v>8000000</v>
      </c>
    </row>
    <row r="192" spans="1:10" ht="12.75">
      <c r="A192" s="216" t="s">
        <v>124</v>
      </c>
      <c r="B192" s="100"/>
      <c r="C192" s="100">
        <v>2</v>
      </c>
      <c r="D192" s="135" t="s">
        <v>388</v>
      </c>
      <c r="E192" s="183">
        <v>5000000</v>
      </c>
      <c r="F192" s="183">
        <v>5000000</v>
      </c>
      <c r="G192" s="183">
        <f>SUM(E192:F192)</f>
        <v>10000000</v>
      </c>
      <c r="H192" s="183"/>
      <c r="I192" s="183"/>
      <c r="J192" s="215">
        <f t="shared" si="4"/>
        <v>10000000</v>
      </c>
    </row>
    <row r="193" spans="1:10" ht="12.75">
      <c r="A193" s="216" t="s">
        <v>122</v>
      </c>
      <c r="B193" s="100"/>
      <c r="C193" s="100">
        <v>3</v>
      </c>
      <c r="D193" s="135" t="s">
        <v>389</v>
      </c>
      <c r="E193" s="183"/>
      <c r="F193" s="183"/>
      <c r="G193" s="183">
        <v>1000</v>
      </c>
      <c r="H193" s="183">
        <v>3000000</v>
      </c>
      <c r="I193" s="183"/>
      <c r="J193" s="215">
        <f t="shared" si="4"/>
        <v>3001000</v>
      </c>
    </row>
    <row r="194" spans="1:10" ht="12.75">
      <c r="A194" s="216" t="s">
        <v>121</v>
      </c>
      <c r="B194" s="100"/>
      <c r="C194" s="100"/>
      <c r="D194" s="134"/>
      <c r="E194" s="183"/>
      <c r="F194" s="183"/>
      <c r="G194" s="183"/>
      <c r="H194" s="183"/>
      <c r="I194" s="183"/>
      <c r="J194" s="214">
        <f t="shared" si="4"/>
        <v>0</v>
      </c>
    </row>
    <row r="195" spans="1:10" ht="12.75">
      <c r="A195" s="216" t="s">
        <v>119</v>
      </c>
      <c r="B195" s="100"/>
      <c r="C195" s="100"/>
      <c r="D195" s="97" t="s">
        <v>172</v>
      </c>
      <c r="E195" s="192"/>
      <c r="F195" s="192"/>
      <c r="G195" s="192">
        <f>G197+G201+G207</f>
        <v>36644000</v>
      </c>
      <c r="H195" s="192">
        <f>H197+H201</f>
        <v>8000000</v>
      </c>
      <c r="I195" s="183"/>
      <c r="J195" s="213">
        <f>H195+G195</f>
        <v>44644000</v>
      </c>
    </row>
    <row r="196" spans="1:10" ht="12.75">
      <c r="A196" s="217"/>
      <c r="B196" s="100"/>
      <c r="C196" s="100"/>
      <c r="D196" s="97" t="s">
        <v>297</v>
      </c>
      <c r="E196" s="183"/>
      <c r="F196" s="183"/>
      <c r="G196" s="183"/>
      <c r="H196" s="183"/>
      <c r="I196" s="183"/>
      <c r="J196" s="214">
        <f aca="true" t="shared" si="6" ref="J196:J233">SUM(G196:I196)</f>
        <v>0</v>
      </c>
    </row>
    <row r="197" spans="1:10" ht="12.75">
      <c r="A197" s="217"/>
      <c r="B197" s="100">
        <v>1</v>
      </c>
      <c r="C197" s="100"/>
      <c r="D197" s="107" t="s">
        <v>173</v>
      </c>
      <c r="E197" s="182">
        <f>E198+E199</f>
        <v>3000000</v>
      </c>
      <c r="F197" s="182">
        <f>F198+F199</f>
        <v>2500000</v>
      </c>
      <c r="G197" s="182">
        <f>G198+G199</f>
        <v>5500000</v>
      </c>
      <c r="H197" s="182">
        <f>H198+H199+H200+H201</f>
        <v>4000000</v>
      </c>
      <c r="I197" s="183"/>
      <c r="J197" s="214">
        <f t="shared" si="6"/>
        <v>9500000</v>
      </c>
    </row>
    <row r="198" spans="1:10" ht="12.75">
      <c r="A198" s="216" t="s">
        <v>119</v>
      </c>
      <c r="B198" s="100"/>
      <c r="C198" s="100">
        <v>1</v>
      </c>
      <c r="D198" s="135" t="s">
        <v>405</v>
      </c>
      <c r="E198" s="183">
        <v>3000000</v>
      </c>
      <c r="F198" s="183"/>
      <c r="G198" s="183">
        <f>SUM(E198:F198)</f>
        <v>3000000</v>
      </c>
      <c r="H198" s="183"/>
      <c r="I198" s="183"/>
      <c r="J198" s="215">
        <f t="shared" si="6"/>
        <v>3000000</v>
      </c>
    </row>
    <row r="199" spans="1:10" ht="12.75">
      <c r="A199" s="216" t="s">
        <v>120</v>
      </c>
      <c r="B199" s="100"/>
      <c r="C199" s="100">
        <v>2</v>
      </c>
      <c r="D199" s="135" t="s">
        <v>175</v>
      </c>
      <c r="E199" s="183"/>
      <c r="F199" s="183">
        <v>2500000</v>
      </c>
      <c r="G199" s="183">
        <f>SUM(E199:F199)</f>
        <v>2500000</v>
      </c>
      <c r="H199" s="183"/>
      <c r="I199" s="183"/>
      <c r="J199" s="214">
        <f t="shared" si="6"/>
        <v>2500000</v>
      </c>
    </row>
    <row r="200" spans="1:10" ht="12.75">
      <c r="A200" s="216" t="s">
        <v>123</v>
      </c>
      <c r="B200" s="100"/>
      <c r="C200" s="100"/>
      <c r="D200" s="135"/>
      <c r="E200" s="183"/>
      <c r="F200" s="183"/>
      <c r="G200" s="183"/>
      <c r="H200" s="183"/>
      <c r="I200" s="183"/>
      <c r="J200" s="214">
        <f t="shared" si="6"/>
        <v>0</v>
      </c>
    </row>
    <row r="201" spans="1:10" ht="12.75">
      <c r="A201" s="216" t="s">
        <v>124</v>
      </c>
      <c r="B201" s="100">
        <v>2</v>
      </c>
      <c r="C201" s="100"/>
      <c r="D201" s="107" t="s">
        <v>477</v>
      </c>
      <c r="E201" s="182"/>
      <c r="F201" s="182"/>
      <c r="G201" s="182">
        <f>G202+G203+G204+G205</f>
        <v>25000000</v>
      </c>
      <c r="H201" s="182">
        <f>H202+H203+H204+H205</f>
        <v>4000000</v>
      </c>
      <c r="I201" s="183"/>
      <c r="J201" s="214">
        <f t="shared" si="6"/>
        <v>29000000</v>
      </c>
    </row>
    <row r="202" spans="1:10" ht="12.75">
      <c r="A202" s="216" t="s">
        <v>121</v>
      </c>
      <c r="B202" s="100"/>
      <c r="C202" s="100">
        <v>1</v>
      </c>
      <c r="D202" s="135" t="s">
        <v>408</v>
      </c>
      <c r="E202" s="183"/>
      <c r="F202" s="183"/>
      <c r="G202" s="183">
        <v>10000000</v>
      </c>
      <c r="H202" s="183"/>
      <c r="I202" s="183"/>
      <c r="J202" s="215">
        <f t="shared" si="6"/>
        <v>10000000</v>
      </c>
    </row>
    <row r="203" spans="1:10" ht="12.75">
      <c r="A203" s="216" t="s">
        <v>122</v>
      </c>
      <c r="B203" s="100"/>
      <c r="C203" s="100">
        <v>2</v>
      </c>
      <c r="D203" s="135" t="s">
        <v>478</v>
      </c>
      <c r="E203" s="183">
        <v>6000000</v>
      </c>
      <c r="F203" s="183">
        <v>6000000</v>
      </c>
      <c r="G203" s="183">
        <f>SUM(E203:F203)</f>
        <v>12000000</v>
      </c>
      <c r="H203" s="183"/>
      <c r="I203" s="183"/>
      <c r="J203" s="215">
        <f t="shared" si="6"/>
        <v>12000000</v>
      </c>
    </row>
    <row r="204" spans="1:10" ht="12.75">
      <c r="A204" s="216" t="s">
        <v>120</v>
      </c>
      <c r="B204" s="100"/>
      <c r="C204" s="100">
        <v>3</v>
      </c>
      <c r="D204" s="135" t="s">
        <v>406</v>
      </c>
      <c r="E204" s="183">
        <v>1000000</v>
      </c>
      <c r="F204" s="183"/>
      <c r="G204" s="183">
        <f>SUM(E204:F204)</f>
        <v>1000000</v>
      </c>
      <c r="H204" s="183"/>
      <c r="I204" s="183"/>
      <c r="J204" s="215"/>
    </row>
    <row r="205" spans="1:10" ht="12.75">
      <c r="A205" s="216" t="s">
        <v>119</v>
      </c>
      <c r="B205" s="100"/>
      <c r="C205" s="100">
        <v>4</v>
      </c>
      <c r="D205" s="135" t="s">
        <v>314</v>
      </c>
      <c r="E205" s="183"/>
      <c r="F205" s="183">
        <v>2000000</v>
      </c>
      <c r="G205" s="183">
        <f>SUM(E205:F205)</f>
        <v>2000000</v>
      </c>
      <c r="H205" s="183">
        <v>4000000</v>
      </c>
      <c r="I205" s="183"/>
      <c r="J205" s="215">
        <f t="shared" si="6"/>
        <v>6000000</v>
      </c>
    </row>
    <row r="206" spans="1:10" ht="12.75">
      <c r="A206" s="218"/>
      <c r="B206" s="100"/>
      <c r="C206" s="100"/>
      <c r="D206" s="135"/>
      <c r="E206" s="183"/>
      <c r="F206" s="183"/>
      <c r="G206" s="183"/>
      <c r="H206" s="183"/>
      <c r="I206" s="183"/>
      <c r="J206" s="214">
        <f t="shared" si="6"/>
        <v>0</v>
      </c>
    </row>
    <row r="207" spans="1:10" ht="12.75">
      <c r="A207" s="218"/>
      <c r="B207" s="100">
        <v>3</v>
      </c>
      <c r="C207" s="100"/>
      <c r="D207" s="107" t="s">
        <v>298</v>
      </c>
      <c r="E207" s="197">
        <f>E208+E209</f>
        <v>3144000</v>
      </c>
      <c r="F207" s="197">
        <f>F208+F209</f>
        <v>0</v>
      </c>
      <c r="G207" s="197">
        <f>G208+G209</f>
        <v>6144000</v>
      </c>
      <c r="H207" s="197">
        <f>H208+H209</f>
        <v>0</v>
      </c>
      <c r="I207" s="183"/>
      <c r="J207" s="214">
        <f t="shared" si="6"/>
        <v>6144000</v>
      </c>
    </row>
    <row r="208" spans="1:10" ht="12.75">
      <c r="A208" s="216"/>
      <c r="B208" s="110"/>
      <c r="C208" s="110">
        <v>1</v>
      </c>
      <c r="D208" s="154" t="s">
        <v>407</v>
      </c>
      <c r="E208" s="254">
        <v>3144000</v>
      </c>
      <c r="F208" s="254">
        <f>SUM(F209:F209)</f>
        <v>0</v>
      </c>
      <c r="G208" s="254">
        <f>SUM(E208+F208)</f>
        <v>3144000</v>
      </c>
      <c r="H208" s="254"/>
      <c r="I208" s="254"/>
      <c r="J208" s="255">
        <f t="shared" si="6"/>
        <v>3144000</v>
      </c>
    </row>
    <row r="209" spans="1:10" ht="12.75">
      <c r="A209" s="212"/>
      <c r="B209" s="135"/>
      <c r="C209" s="135">
        <v>2</v>
      </c>
      <c r="D209" s="135" t="s">
        <v>479</v>
      </c>
      <c r="E209" s="135"/>
      <c r="F209" s="135"/>
      <c r="G209" s="273">
        <v>3000000</v>
      </c>
      <c r="H209" s="135"/>
      <c r="I209" s="135"/>
      <c r="J209" s="265">
        <f t="shared" si="6"/>
        <v>3000000</v>
      </c>
    </row>
    <row r="210" spans="1:11" s="278" customFormat="1" ht="12.75">
      <c r="A210" s="212"/>
      <c r="B210" s="268"/>
      <c r="C210" s="268"/>
      <c r="D210" s="97" t="s">
        <v>253</v>
      </c>
      <c r="E210" s="268">
        <f>E212</f>
        <v>1000000</v>
      </c>
      <c r="F210" s="268">
        <f>F212</f>
        <v>1000000</v>
      </c>
      <c r="G210" s="279">
        <f>G212</f>
        <v>2000000</v>
      </c>
      <c r="H210" s="268">
        <f>H212</f>
        <v>0</v>
      </c>
      <c r="I210" s="268"/>
      <c r="J210" s="272">
        <f t="shared" si="6"/>
        <v>2000000</v>
      </c>
      <c r="K210" s="277"/>
    </row>
    <row r="211" spans="1:10" ht="12.75">
      <c r="A211" s="212"/>
      <c r="B211" s="180"/>
      <c r="C211" s="180"/>
      <c r="D211" s="118" t="s">
        <v>331</v>
      </c>
      <c r="E211" s="257"/>
      <c r="F211" s="257"/>
      <c r="G211" s="257"/>
      <c r="H211" s="257"/>
      <c r="I211" s="257"/>
      <c r="J211" s="261">
        <f t="shared" si="6"/>
        <v>0</v>
      </c>
    </row>
    <row r="212" spans="1:10" ht="15" customHeight="1">
      <c r="A212" s="212"/>
      <c r="B212" s="100">
        <v>1</v>
      </c>
      <c r="C212" s="100"/>
      <c r="D212" s="107" t="s">
        <v>226</v>
      </c>
      <c r="E212" s="182">
        <f>E213+E214</f>
        <v>1000000</v>
      </c>
      <c r="F212" s="182">
        <f>F213+F214</f>
        <v>1000000</v>
      </c>
      <c r="G212" s="182">
        <f>G213+G214</f>
        <v>2000000</v>
      </c>
      <c r="H212" s="183">
        <f>H213+H214</f>
        <v>0</v>
      </c>
      <c r="I212" s="183"/>
      <c r="J212" s="214">
        <f>SUM(G212:I212)</f>
        <v>2000000</v>
      </c>
    </row>
    <row r="213" spans="1:10" ht="12.75" customHeight="1">
      <c r="A213" s="218"/>
      <c r="B213" s="100"/>
      <c r="C213" s="100">
        <v>1</v>
      </c>
      <c r="D213" s="135" t="s">
        <v>409</v>
      </c>
      <c r="E213" s="183">
        <v>1000000</v>
      </c>
      <c r="F213" s="183">
        <v>1000000</v>
      </c>
      <c r="G213" s="183">
        <f>SUM(E213:F213)</f>
        <v>2000000</v>
      </c>
      <c r="H213" s="183"/>
      <c r="I213" s="183"/>
      <c r="J213" s="215">
        <f t="shared" si="6"/>
        <v>2000000</v>
      </c>
    </row>
    <row r="214" spans="1:10" ht="12.75" customHeight="1">
      <c r="A214" s="218"/>
      <c r="B214" s="100"/>
      <c r="C214" s="100"/>
      <c r="D214" s="135"/>
      <c r="E214" s="183"/>
      <c r="F214" s="183"/>
      <c r="G214" s="183"/>
      <c r="H214" s="183"/>
      <c r="I214" s="183"/>
      <c r="J214" s="215">
        <f t="shared" si="6"/>
        <v>0</v>
      </c>
    </row>
    <row r="215" spans="1:10" ht="12.75" customHeight="1">
      <c r="A215" s="212"/>
      <c r="B215" s="100"/>
      <c r="C215" s="100"/>
      <c r="D215" s="97" t="s">
        <v>410</v>
      </c>
      <c r="E215" s="192">
        <f>E217+E226</f>
        <v>110000000</v>
      </c>
      <c r="F215" s="192">
        <f>F217+F226</f>
        <v>15000000</v>
      </c>
      <c r="G215" s="192">
        <f>G217+G226</f>
        <v>157000000</v>
      </c>
      <c r="H215" s="183">
        <f>H217+H226</f>
        <v>0</v>
      </c>
      <c r="I215" s="183"/>
      <c r="J215" s="213">
        <f t="shared" si="6"/>
        <v>157000000</v>
      </c>
    </row>
    <row r="216" spans="1:10" ht="12.75">
      <c r="A216" s="218"/>
      <c r="B216" s="100"/>
      <c r="C216" s="100"/>
      <c r="D216" s="97" t="s">
        <v>411</v>
      </c>
      <c r="E216" s="192"/>
      <c r="F216" s="192"/>
      <c r="G216" s="192"/>
      <c r="H216" s="183"/>
      <c r="I216" s="183"/>
      <c r="J216" s="213"/>
    </row>
    <row r="217" spans="1:10" ht="12.75">
      <c r="A217" s="218"/>
      <c r="B217" s="110">
        <v>1</v>
      </c>
      <c r="C217" s="110"/>
      <c r="D217" s="262" t="s">
        <v>254</v>
      </c>
      <c r="E217" s="263">
        <f>E218+E219+E220</f>
        <v>0</v>
      </c>
      <c r="F217" s="263">
        <f>F218+F219+F220</f>
        <v>10000000</v>
      </c>
      <c r="G217" s="263">
        <f>G218+G219+G220+G221+G222</f>
        <v>17000000</v>
      </c>
      <c r="H217" s="263">
        <f>H218+H219+H220</f>
        <v>0</v>
      </c>
      <c r="I217" s="254"/>
      <c r="J217" s="260">
        <f t="shared" si="6"/>
        <v>17000000</v>
      </c>
    </row>
    <row r="218" spans="1:10" ht="12.75">
      <c r="A218" s="218"/>
      <c r="B218" s="135"/>
      <c r="C218" s="107">
        <v>1</v>
      </c>
      <c r="D218" s="135" t="s">
        <v>256</v>
      </c>
      <c r="E218" s="135"/>
      <c r="F218" s="135"/>
      <c r="G218" s="135">
        <v>7000000</v>
      </c>
      <c r="H218" s="135"/>
      <c r="I218" s="135"/>
      <c r="J218" s="265">
        <f t="shared" si="6"/>
        <v>7000000</v>
      </c>
    </row>
    <row r="219" spans="1:10" ht="12.75">
      <c r="A219" s="218"/>
      <c r="B219" s="135"/>
      <c r="C219" s="107">
        <v>2</v>
      </c>
      <c r="D219" s="135" t="s">
        <v>480</v>
      </c>
      <c r="E219" s="135"/>
      <c r="F219" s="135"/>
      <c r="G219" s="135">
        <f>F219+E219</f>
        <v>0</v>
      </c>
      <c r="H219" s="135"/>
      <c r="I219" s="135"/>
      <c r="J219" s="265">
        <f t="shared" si="6"/>
        <v>0</v>
      </c>
    </row>
    <row r="220" spans="1:10" ht="12.75">
      <c r="A220" s="218"/>
      <c r="B220" s="180"/>
      <c r="C220" s="180">
        <v>3</v>
      </c>
      <c r="D220" s="259" t="s">
        <v>412</v>
      </c>
      <c r="E220" s="257"/>
      <c r="F220" s="257">
        <v>10000000</v>
      </c>
      <c r="G220" s="135">
        <f>F220+E220</f>
        <v>10000000</v>
      </c>
      <c r="H220" s="257"/>
      <c r="I220" s="257"/>
      <c r="J220" s="258">
        <f t="shared" si="6"/>
        <v>10000000</v>
      </c>
    </row>
    <row r="221" spans="1:10" ht="12.75">
      <c r="A221" s="212"/>
      <c r="B221" s="100"/>
      <c r="C221" s="100">
        <v>4</v>
      </c>
      <c r="D221" s="135" t="s">
        <v>481</v>
      </c>
      <c r="E221" s="183"/>
      <c r="F221" s="183"/>
      <c r="G221" s="135">
        <f>F221+E221</f>
        <v>0</v>
      </c>
      <c r="H221" s="183"/>
      <c r="I221" s="183"/>
      <c r="J221" s="214">
        <f t="shared" si="6"/>
        <v>0</v>
      </c>
    </row>
    <row r="222" spans="1:10" ht="13.5" thickBot="1">
      <c r="A222" s="286"/>
      <c r="B222" s="127"/>
      <c r="C222" s="127">
        <v>5</v>
      </c>
      <c r="D222" s="165" t="s">
        <v>415</v>
      </c>
      <c r="E222" s="219"/>
      <c r="F222" s="219"/>
      <c r="G222" s="135">
        <f>F222+E222</f>
        <v>0</v>
      </c>
      <c r="H222" s="219"/>
      <c r="I222" s="219"/>
      <c r="J222" s="220"/>
    </row>
    <row r="223" spans="1:10" ht="13.5" thickBot="1">
      <c r="A223" s="415" t="s">
        <v>443</v>
      </c>
      <c r="B223" s="413"/>
      <c r="C223" s="413"/>
      <c r="D223" s="413"/>
      <c r="E223" s="413"/>
      <c r="F223" s="413"/>
      <c r="G223" s="413"/>
      <c r="H223" s="413"/>
      <c r="I223" s="413"/>
      <c r="J223" s="414"/>
    </row>
    <row r="224" spans="1:10" ht="12.75">
      <c r="A224" s="121" t="s">
        <v>119</v>
      </c>
      <c r="B224" s="111" t="s">
        <v>125</v>
      </c>
      <c r="C224" s="111" t="s">
        <v>125</v>
      </c>
      <c r="D224" s="390" t="s">
        <v>428</v>
      </c>
      <c r="E224" s="402" t="s">
        <v>438</v>
      </c>
      <c r="F224" s="403"/>
      <c r="G224" s="404"/>
      <c r="H224" s="118" t="s">
        <v>435</v>
      </c>
      <c r="I224" s="116" t="s">
        <v>142</v>
      </c>
      <c r="J224" s="146"/>
    </row>
    <row r="225" spans="1:10" ht="13.5" thickBot="1">
      <c r="A225" s="122" t="s">
        <v>120</v>
      </c>
      <c r="B225" s="123" t="s">
        <v>126</v>
      </c>
      <c r="C225" s="123" t="s">
        <v>122</v>
      </c>
      <c r="D225" s="391"/>
      <c r="E225" s="124" t="s">
        <v>112</v>
      </c>
      <c r="F225" s="124" t="s">
        <v>113</v>
      </c>
      <c r="G225" s="125" t="s">
        <v>109</v>
      </c>
      <c r="H225" s="126"/>
      <c r="I225" s="126" t="s">
        <v>467</v>
      </c>
      <c r="J225" s="147" t="s">
        <v>109</v>
      </c>
    </row>
    <row r="226" spans="1:10" ht="12.75">
      <c r="A226" s="212"/>
      <c r="B226" s="100">
        <v>2</v>
      </c>
      <c r="C226" s="100"/>
      <c r="D226" s="107" t="s">
        <v>270</v>
      </c>
      <c r="E226" s="182">
        <f>E227+E228+E229+E230+E232+E233</f>
        <v>110000000</v>
      </c>
      <c r="F226" s="182">
        <f>F227+F228+F229+F230+F232+F233</f>
        <v>5000000</v>
      </c>
      <c r="G226" s="182">
        <f>G227+G228+G229+G230+G231+G232+G233</f>
        <v>140000000</v>
      </c>
      <c r="H226" s="183"/>
      <c r="I226" s="183"/>
      <c r="J226" s="214">
        <f t="shared" si="6"/>
        <v>140000000</v>
      </c>
    </row>
    <row r="227" spans="1:10" ht="12.75">
      <c r="A227" s="212"/>
      <c r="B227" s="100"/>
      <c r="C227" s="100">
        <v>1</v>
      </c>
      <c r="D227" s="135" t="s">
        <v>271</v>
      </c>
      <c r="E227" s="183">
        <v>110000000</v>
      </c>
      <c r="F227" s="183"/>
      <c r="G227" s="183">
        <f>F227+E227</f>
        <v>110000000</v>
      </c>
      <c r="H227" s="183"/>
      <c r="I227" s="183"/>
      <c r="J227" s="214">
        <f t="shared" si="6"/>
        <v>110000000</v>
      </c>
    </row>
    <row r="228" spans="1:10" ht="12.75">
      <c r="A228" s="216" t="s">
        <v>121</v>
      </c>
      <c r="B228" s="100"/>
      <c r="C228" s="100">
        <v>2</v>
      </c>
      <c r="D228" s="135" t="s">
        <v>496</v>
      </c>
      <c r="E228" s="183"/>
      <c r="F228" s="183">
        <v>5000000</v>
      </c>
      <c r="G228" s="183">
        <f aca="true" t="shared" si="7" ref="G228:G233">F228+E228</f>
        <v>5000000</v>
      </c>
      <c r="H228" s="183"/>
      <c r="I228" s="183"/>
      <c r="J228" s="214">
        <f t="shared" si="6"/>
        <v>5000000</v>
      </c>
    </row>
    <row r="229" spans="1:10" ht="12.75">
      <c r="A229" s="216" t="s">
        <v>124</v>
      </c>
      <c r="B229" s="100"/>
      <c r="C229" s="100">
        <v>3</v>
      </c>
      <c r="D229" s="135" t="s">
        <v>272</v>
      </c>
      <c r="E229" s="183"/>
      <c r="F229" s="183"/>
      <c r="G229" s="183">
        <v>5000000</v>
      </c>
      <c r="H229" s="183"/>
      <c r="I229" s="183"/>
      <c r="J229" s="214">
        <f t="shared" si="6"/>
        <v>5000000</v>
      </c>
    </row>
    <row r="230" spans="1:10" ht="12.75">
      <c r="A230" s="216" t="s">
        <v>122</v>
      </c>
      <c r="B230" s="100"/>
      <c r="C230" s="100">
        <v>4</v>
      </c>
      <c r="D230" s="135" t="s">
        <v>333</v>
      </c>
      <c r="E230" s="183"/>
      <c r="F230" s="183"/>
      <c r="G230" s="183">
        <f t="shared" si="7"/>
        <v>0</v>
      </c>
      <c r="H230" s="183"/>
      <c r="I230" s="183"/>
      <c r="J230" s="214">
        <f t="shared" si="6"/>
        <v>0</v>
      </c>
    </row>
    <row r="231" spans="1:10" ht="12.75">
      <c r="A231" s="216" t="s">
        <v>121</v>
      </c>
      <c r="B231" s="100"/>
      <c r="C231" s="100">
        <v>5</v>
      </c>
      <c r="D231" s="135" t="s">
        <v>334</v>
      </c>
      <c r="E231" s="183"/>
      <c r="F231" s="183"/>
      <c r="G231" s="183">
        <v>10000000</v>
      </c>
      <c r="H231" s="183"/>
      <c r="I231" s="183"/>
      <c r="J231" s="214">
        <f t="shared" si="6"/>
        <v>10000000</v>
      </c>
    </row>
    <row r="232" spans="1:10" ht="12.75">
      <c r="A232" s="216" t="s">
        <v>119</v>
      </c>
      <c r="B232" s="100"/>
      <c r="C232" s="100">
        <v>6</v>
      </c>
      <c r="D232" s="135" t="s">
        <v>335</v>
      </c>
      <c r="E232" s="183"/>
      <c r="F232" s="183"/>
      <c r="G232" s="183">
        <v>10000000</v>
      </c>
      <c r="H232" s="183"/>
      <c r="I232" s="183"/>
      <c r="J232" s="214">
        <f t="shared" si="6"/>
        <v>10000000</v>
      </c>
    </row>
    <row r="233" spans="1:10" ht="12.75">
      <c r="A233" s="217"/>
      <c r="B233" s="100"/>
      <c r="C233" s="100">
        <v>7</v>
      </c>
      <c r="D233" s="51" t="s">
        <v>290</v>
      </c>
      <c r="E233" s="183"/>
      <c r="F233" s="183"/>
      <c r="G233" s="183">
        <f t="shared" si="7"/>
        <v>0</v>
      </c>
      <c r="H233" s="183"/>
      <c r="I233" s="183"/>
      <c r="J233" s="214">
        <f t="shared" si="6"/>
        <v>0</v>
      </c>
    </row>
    <row r="234" spans="1:10" ht="12.75">
      <c r="A234" s="217"/>
      <c r="B234" s="100"/>
      <c r="C234" s="100"/>
      <c r="D234" s="51"/>
      <c r="E234" s="183"/>
      <c r="F234" s="183"/>
      <c r="G234" s="183"/>
      <c r="H234" s="183"/>
      <c r="I234" s="183"/>
      <c r="J234" s="214"/>
    </row>
    <row r="235" spans="1:10" ht="12.75">
      <c r="A235" s="216" t="s">
        <v>119</v>
      </c>
      <c r="B235" s="100"/>
      <c r="C235" s="100"/>
      <c r="D235" s="97" t="s">
        <v>259</v>
      </c>
      <c r="E235" s="192">
        <f>E236</f>
        <v>63000000</v>
      </c>
      <c r="F235" s="192">
        <f>F236</f>
        <v>20000000</v>
      </c>
      <c r="G235" s="192">
        <f>G236</f>
        <v>103000000</v>
      </c>
      <c r="H235" s="192">
        <f>H236</f>
        <v>41000000</v>
      </c>
      <c r="I235" s="183"/>
      <c r="J235" s="213">
        <f aca="true" t="shared" si="8" ref="J235:J287">SUM(G235:I235)</f>
        <v>144000000</v>
      </c>
    </row>
    <row r="236" spans="1:10" ht="12.75">
      <c r="A236" s="216" t="s">
        <v>120</v>
      </c>
      <c r="B236" s="100">
        <v>1</v>
      </c>
      <c r="C236" s="100"/>
      <c r="D236" s="107" t="s">
        <v>244</v>
      </c>
      <c r="E236" s="182">
        <f>E237+E238+E239+E240</f>
        <v>63000000</v>
      </c>
      <c r="F236" s="182">
        <f>F237+F238+F239+F240</f>
        <v>20000000</v>
      </c>
      <c r="G236" s="182">
        <f>G237+G238+G239+G240+G241+G242+G243+G243+G244+G245+G246</f>
        <v>103000000</v>
      </c>
      <c r="H236" s="182">
        <f>H237+H238+H239+H240+H241+H242+H243+H244+H245+H246+H247</f>
        <v>41000000</v>
      </c>
      <c r="I236" s="183"/>
      <c r="J236" s="214">
        <f t="shared" si="8"/>
        <v>144000000</v>
      </c>
    </row>
    <row r="237" spans="1:10" ht="12.75">
      <c r="A237" s="216" t="s">
        <v>123</v>
      </c>
      <c r="B237" s="100"/>
      <c r="C237" s="100"/>
      <c r="D237" s="135"/>
      <c r="E237" s="183"/>
      <c r="F237" s="183"/>
      <c r="G237" s="183"/>
      <c r="H237" s="183"/>
      <c r="I237" s="183"/>
      <c r="J237" s="214">
        <f t="shared" si="8"/>
        <v>0</v>
      </c>
    </row>
    <row r="238" spans="1:10" ht="12.75">
      <c r="A238" s="216" t="s">
        <v>124</v>
      </c>
      <c r="B238" s="100"/>
      <c r="C238" s="100">
        <v>1</v>
      </c>
      <c r="D238" s="135" t="s">
        <v>463</v>
      </c>
      <c r="E238" s="183">
        <v>50000000</v>
      </c>
      <c r="F238" s="183"/>
      <c r="G238" s="183">
        <f>SUM(E238:F238)</f>
        <v>50000000</v>
      </c>
      <c r="H238" s="183">
        <v>5000000</v>
      </c>
      <c r="I238" s="183"/>
      <c r="J238" s="215">
        <f t="shared" si="8"/>
        <v>55000000</v>
      </c>
    </row>
    <row r="239" spans="1:10" ht="12.75">
      <c r="A239" s="216" t="s">
        <v>121</v>
      </c>
      <c r="B239" s="100"/>
      <c r="C239" s="100">
        <v>2</v>
      </c>
      <c r="D239" s="135" t="s">
        <v>242</v>
      </c>
      <c r="E239" s="183">
        <v>3000000</v>
      </c>
      <c r="F239" s="183"/>
      <c r="G239" s="183">
        <v>3000000</v>
      </c>
      <c r="H239" s="183"/>
      <c r="I239" s="183"/>
      <c r="J239" s="215">
        <f t="shared" si="8"/>
        <v>3000000</v>
      </c>
    </row>
    <row r="240" spans="1:10" ht="12.75">
      <c r="A240" s="216" t="s">
        <v>122</v>
      </c>
      <c r="B240" s="110"/>
      <c r="C240" s="100">
        <v>3</v>
      </c>
      <c r="D240" s="154" t="s">
        <v>316</v>
      </c>
      <c r="E240" s="254">
        <v>10000000</v>
      </c>
      <c r="F240" s="254">
        <v>20000000</v>
      </c>
      <c r="G240" s="254">
        <f aca="true" t="shared" si="9" ref="G240:G245">SUM(E240:F240)</f>
        <v>30000000</v>
      </c>
      <c r="H240" s="254">
        <v>10000000</v>
      </c>
      <c r="I240" s="254"/>
      <c r="J240" s="255">
        <f t="shared" si="8"/>
        <v>40000000</v>
      </c>
    </row>
    <row r="241" spans="1:10" ht="14.25" customHeight="1">
      <c r="A241" s="216" t="s">
        <v>120</v>
      </c>
      <c r="B241" s="135"/>
      <c r="C241" s="100">
        <v>4</v>
      </c>
      <c r="D241" s="135" t="s">
        <v>317</v>
      </c>
      <c r="E241" s="254"/>
      <c r="F241" s="135"/>
      <c r="G241" s="254">
        <f t="shared" si="9"/>
        <v>0</v>
      </c>
      <c r="H241" s="254">
        <v>3000000</v>
      </c>
      <c r="I241" s="135"/>
      <c r="J241" s="265">
        <f t="shared" si="8"/>
        <v>3000000</v>
      </c>
    </row>
    <row r="242" spans="1:10" ht="12.75">
      <c r="A242" s="216" t="s">
        <v>119</v>
      </c>
      <c r="B242" s="135"/>
      <c r="C242" s="100">
        <v>5</v>
      </c>
      <c r="D242" s="135" t="s">
        <v>356</v>
      </c>
      <c r="E242" s="254"/>
      <c r="F242" s="135"/>
      <c r="G242" s="254">
        <f t="shared" si="9"/>
        <v>0</v>
      </c>
      <c r="H242" s="254">
        <v>5000000</v>
      </c>
      <c r="I242" s="135"/>
      <c r="J242" s="265">
        <f t="shared" si="8"/>
        <v>5000000</v>
      </c>
    </row>
    <row r="243" spans="1:10" ht="12.75">
      <c r="A243" s="218"/>
      <c r="B243" s="180"/>
      <c r="C243" s="100">
        <v>6</v>
      </c>
      <c r="D243" s="259" t="s">
        <v>268</v>
      </c>
      <c r="E243" s="254"/>
      <c r="F243" s="257"/>
      <c r="G243" s="254">
        <f t="shared" si="9"/>
        <v>0</v>
      </c>
      <c r="H243" s="254">
        <v>5000000</v>
      </c>
      <c r="I243" s="257"/>
      <c r="J243" s="258">
        <f t="shared" si="8"/>
        <v>5000000</v>
      </c>
    </row>
    <row r="244" spans="1:10" ht="15" customHeight="1">
      <c r="A244" s="218"/>
      <c r="B244" s="100"/>
      <c r="C244" s="100">
        <v>7</v>
      </c>
      <c r="D244" s="135" t="s">
        <v>286</v>
      </c>
      <c r="E244" s="183"/>
      <c r="F244" s="183"/>
      <c r="G244" s="254">
        <f t="shared" si="9"/>
        <v>0</v>
      </c>
      <c r="H244" s="183"/>
      <c r="I244" s="183"/>
      <c r="J244" s="215">
        <f t="shared" si="8"/>
        <v>0</v>
      </c>
    </row>
    <row r="245" spans="1:10" ht="12.75" customHeight="1">
      <c r="A245" s="216"/>
      <c r="B245" s="100"/>
      <c r="C245" s="100">
        <v>8</v>
      </c>
      <c r="D245" s="135" t="s">
        <v>287</v>
      </c>
      <c r="E245" s="183"/>
      <c r="F245" s="183"/>
      <c r="G245" s="254">
        <f t="shared" si="9"/>
        <v>0</v>
      </c>
      <c r="H245" s="183">
        <v>5000000</v>
      </c>
      <c r="I245" s="183"/>
      <c r="J245" s="215">
        <f t="shared" si="8"/>
        <v>5000000</v>
      </c>
    </row>
    <row r="246" spans="1:10" ht="12.75" customHeight="1">
      <c r="A246" s="212"/>
      <c r="B246" s="100"/>
      <c r="C246" s="100">
        <v>9</v>
      </c>
      <c r="D246" s="51" t="s">
        <v>417</v>
      </c>
      <c r="E246" s="183"/>
      <c r="F246" s="183"/>
      <c r="G246" s="254">
        <v>20000000</v>
      </c>
      <c r="H246" s="183">
        <v>8000000</v>
      </c>
      <c r="I246" s="183"/>
      <c r="J246" s="215">
        <f t="shared" si="8"/>
        <v>28000000</v>
      </c>
    </row>
    <row r="247" spans="1:10" ht="12.75" customHeight="1">
      <c r="A247" s="212"/>
      <c r="B247" s="100"/>
      <c r="C247" s="100"/>
      <c r="D247" s="51" t="s">
        <v>418</v>
      </c>
      <c r="E247" s="183"/>
      <c r="F247" s="183"/>
      <c r="G247" s="183"/>
      <c r="H247" s="183"/>
      <c r="I247" s="183"/>
      <c r="J247" s="215"/>
    </row>
    <row r="248" spans="1:10" ht="12.75">
      <c r="A248" s="212"/>
      <c r="B248" s="100"/>
      <c r="C248" s="100"/>
      <c r="D248" s="174"/>
      <c r="E248" s="183"/>
      <c r="F248" s="183"/>
      <c r="G248" s="183"/>
      <c r="H248" s="183"/>
      <c r="I248" s="183"/>
      <c r="J248" s="215">
        <f t="shared" si="8"/>
        <v>0</v>
      </c>
    </row>
    <row r="249" spans="1:10" ht="12.75">
      <c r="A249" s="212"/>
      <c r="B249" s="100"/>
      <c r="C249" s="100"/>
      <c r="D249" s="97" t="s">
        <v>263</v>
      </c>
      <c r="E249" s="192">
        <f>E250</f>
        <v>25000000</v>
      </c>
      <c r="F249" s="192">
        <f>F250</f>
        <v>0</v>
      </c>
      <c r="G249" s="192">
        <f>G250</f>
        <v>25000000</v>
      </c>
      <c r="H249" s="192">
        <f>H250</f>
        <v>0</v>
      </c>
      <c r="I249" s="183"/>
      <c r="J249" s="213">
        <f t="shared" si="8"/>
        <v>25000000</v>
      </c>
    </row>
    <row r="250" spans="1:10" ht="12.75">
      <c r="A250" s="218"/>
      <c r="B250" s="100">
        <v>1</v>
      </c>
      <c r="C250" s="100"/>
      <c r="D250" s="107" t="s">
        <v>482</v>
      </c>
      <c r="E250" s="182">
        <f>E251+E252+E253+E254+E255</f>
        <v>25000000</v>
      </c>
      <c r="F250" s="182">
        <f>F251+F252+F253+F254+F255</f>
        <v>0</v>
      </c>
      <c r="G250" s="182">
        <f>G251+G252+G253+G254+G255</f>
        <v>25000000</v>
      </c>
      <c r="H250" s="182">
        <f>H251+H252+H253+H254+H255</f>
        <v>0</v>
      </c>
      <c r="I250" s="183"/>
      <c r="J250" s="214">
        <f t="shared" si="8"/>
        <v>25000000</v>
      </c>
    </row>
    <row r="251" spans="1:10" ht="12.75">
      <c r="A251" s="218"/>
      <c r="B251" s="100"/>
      <c r="C251" s="100"/>
      <c r="D251" s="107" t="s">
        <v>265</v>
      </c>
      <c r="E251" s="183"/>
      <c r="F251" s="183"/>
      <c r="G251" s="183"/>
      <c r="H251" s="183"/>
      <c r="I251" s="183"/>
      <c r="J251" s="214">
        <f t="shared" si="8"/>
        <v>0</v>
      </c>
    </row>
    <row r="252" spans="1:10" ht="12.75">
      <c r="A252" s="212"/>
      <c r="B252" s="100"/>
      <c r="C252" s="100">
        <v>1</v>
      </c>
      <c r="D252" s="135" t="s">
        <v>231</v>
      </c>
      <c r="E252" s="183">
        <v>10000000</v>
      </c>
      <c r="F252" s="183"/>
      <c r="G252" s="183">
        <f>F252+E252</f>
        <v>10000000</v>
      </c>
      <c r="H252" s="183"/>
      <c r="I252" s="183"/>
      <c r="J252" s="215">
        <f t="shared" si="8"/>
        <v>10000000</v>
      </c>
    </row>
    <row r="253" spans="1:10" ht="12.75">
      <c r="A253" s="218"/>
      <c r="B253" s="100"/>
      <c r="C253" s="100">
        <v>2</v>
      </c>
      <c r="D253" s="135" t="s">
        <v>427</v>
      </c>
      <c r="E253" s="183">
        <v>5000000</v>
      </c>
      <c r="F253" s="183"/>
      <c r="G253" s="183">
        <f>F253+E253</f>
        <v>5000000</v>
      </c>
      <c r="H253" s="183"/>
      <c r="I253" s="183"/>
      <c r="J253" s="215">
        <f t="shared" si="8"/>
        <v>5000000</v>
      </c>
    </row>
    <row r="254" spans="1:10" ht="12.75">
      <c r="A254" s="218"/>
      <c r="B254" s="100"/>
      <c r="C254" s="100">
        <v>3</v>
      </c>
      <c r="D254" s="135" t="s">
        <v>233</v>
      </c>
      <c r="E254" s="183">
        <v>10000000</v>
      </c>
      <c r="F254" s="183"/>
      <c r="G254" s="183">
        <f>F254+E254</f>
        <v>10000000</v>
      </c>
      <c r="H254" s="183"/>
      <c r="I254" s="183"/>
      <c r="J254" s="215">
        <f t="shared" si="8"/>
        <v>10000000</v>
      </c>
    </row>
    <row r="255" spans="1:10" ht="12.75">
      <c r="A255" s="218"/>
      <c r="B255" s="100"/>
      <c r="C255" s="100"/>
      <c r="D255" s="135"/>
      <c r="E255" s="183">
        <v>0</v>
      </c>
      <c r="F255" s="183"/>
      <c r="G255" s="183">
        <f>F255+E255</f>
        <v>0</v>
      </c>
      <c r="H255" s="183"/>
      <c r="I255" s="183"/>
      <c r="J255" s="214">
        <f t="shared" si="8"/>
        <v>0</v>
      </c>
    </row>
    <row r="256" spans="1:10" ht="12.75">
      <c r="A256" s="218"/>
      <c r="B256" s="100"/>
      <c r="C256" s="100"/>
      <c r="D256" s="135"/>
      <c r="E256" s="183"/>
      <c r="F256" s="183"/>
      <c r="G256" s="183">
        <f>F256+E256</f>
        <v>0</v>
      </c>
      <c r="H256" s="183"/>
      <c r="I256" s="183"/>
      <c r="J256" s="214">
        <f t="shared" si="8"/>
        <v>0</v>
      </c>
    </row>
    <row r="257" spans="1:10" ht="12.75">
      <c r="A257" s="218"/>
      <c r="B257" s="100"/>
      <c r="C257" s="100"/>
      <c r="D257" s="135"/>
      <c r="E257" s="183"/>
      <c r="F257" s="183"/>
      <c r="G257" s="183"/>
      <c r="H257" s="183"/>
      <c r="I257" s="183"/>
      <c r="J257" s="214"/>
    </row>
    <row r="258" spans="1:10" ht="12.75">
      <c r="A258" s="212"/>
      <c r="B258" s="100"/>
      <c r="C258" s="100"/>
      <c r="D258" s="97" t="s">
        <v>261</v>
      </c>
      <c r="E258" s="192">
        <f>E259</f>
        <v>0</v>
      </c>
      <c r="F258" s="192">
        <f>F259</f>
        <v>4000000</v>
      </c>
      <c r="G258" s="192">
        <f>G259+G266</f>
        <v>16000000</v>
      </c>
      <c r="H258" s="183">
        <f>H259+H266</f>
        <v>0</v>
      </c>
      <c r="I258" s="183"/>
      <c r="J258" s="213">
        <f t="shared" si="8"/>
        <v>16000000</v>
      </c>
    </row>
    <row r="259" spans="1:10" ht="13.5" thickBot="1">
      <c r="A259" s="286"/>
      <c r="B259" s="127">
        <v>1</v>
      </c>
      <c r="C259" s="127"/>
      <c r="D259" s="287" t="s">
        <v>262</v>
      </c>
      <c r="E259" s="288">
        <f>E263+E264</f>
        <v>0</v>
      </c>
      <c r="F259" s="288">
        <f>F263+F264</f>
        <v>4000000</v>
      </c>
      <c r="G259" s="288">
        <f>G263+G264</f>
        <v>4000000</v>
      </c>
      <c r="H259" s="288">
        <f>H263+H264</f>
        <v>0</v>
      </c>
      <c r="I259" s="219"/>
      <c r="J259" s="220">
        <f t="shared" si="8"/>
        <v>4000000</v>
      </c>
    </row>
    <row r="260" spans="1:10" ht="13.5" thickBot="1">
      <c r="A260" s="415" t="s">
        <v>443</v>
      </c>
      <c r="B260" s="413"/>
      <c r="C260" s="413"/>
      <c r="D260" s="413"/>
      <c r="E260" s="413"/>
      <c r="F260" s="413"/>
      <c r="G260" s="413"/>
      <c r="H260" s="413"/>
      <c r="I260" s="413"/>
      <c r="J260" s="414"/>
    </row>
    <row r="261" spans="1:10" ht="12.75">
      <c r="A261" s="121" t="s">
        <v>119</v>
      </c>
      <c r="B261" s="111" t="s">
        <v>125</v>
      </c>
      <c r="C261" s="111" t="s">
        <v>125</v>
      </c>
      <c r="D261" s="390" t="s">
        <v>428</v>
      </c>
      <c r="E261" s="402" t="s">
        <v>438</v>
      </c>
      <c r="F261" s="403"/>
      <c r="G261" s="404"/>
      <c r="H261" s="118" t="s">
        <v>435</v>
      </c>
      <c r="I261" s="116" t="s">
        <v>142</v>
      </c>
      <c r="J261" s="146"/>
    </row>
    <row r="262" spans="1:10" ht="13.5" thickBot="1">
      <c r="A262" s="122" t="s">
        <v>120</v>
      </c>
      <c r="B262" s="123" t="s">
        <v>126</v>
      </c>
      <c r="C262" s="123" t="s">
        <v>122</v>
      </c>
      <c r="D262" s="391"/>
      <c r="E262" s="124" t="s">
        <v>112</v>
      </c>
      <c r="F262" s="124" t="s">
        <v>113</v>
      </c>
      <c r="G262" s="125" t="s">
        <v>109</v>
      </c>
      <c r="H262" s="126"/>
      <c r="I262" s="126" t="s">
        <v>467</v>
      </c>
      <c r="J262" s="147" t="s">
        <v>109</v>
      </c>
    </row>
    <row r="263" spans="1:10" ht="12.75">
      <c r="A263" s="212"/>
      <c r="B263" s="100"/>
      <c r="C263" s="100">
        <v>1</v>
      </c>
      <c r="D263" s="135" t="s">
        <v>227</v>
      </c>
      <c r="E263" s="183"/>
      <c r="F263" s="183">
        <v>2000000</v>
      </c>
      <c r="G263" s="183">
        <f>SUM(E263:F263)</f>
        <v>2000000</v>
      </c>
      <c r="H263" s="183"/>
      <c r="I263" s="183"/>
      <c r="J263" s="215">
        <f t="shared" si="8"/>
        <v>2000000</v>
      </c>
    </row>
    <row r="264" spans="1:10" ht="12.75">
      <c r="A264" s="212"/>
      <c r="B264" s="100"/>
      <c r="C264" s="100">
        <v>2</v>
      </c>
      <c r="D264" s="135" t="s">
        <v>312</v>
      </c>
      <c r="E264" s="183"/>
      <c r="F264" s="183">
        <v>2000000</v>
      </c>
      <c r="G264" s="183">
        <f>SUM(E264:F264)</f>
        <v>2000000</v>
      </c>
      <c r="H264" s="183"/>
      <c r="I264" s="183"/>
      <c r="J264" s="215">
        <f t="shared" si="8"/>
        <v>2000000</v>
      </c>
    </row>
    <row r="265" spans="1:10" ht="12.75">
      <c r="A265" s="216" t="s">
        <v>121</v>
      </c>
      <c r="B265" s="100"/>
      <c r="C265" s="100"/>
      <c r="D265" s="135"/>
      <c r="E265" s="183"/>
      <c r="F265" s="183"/>
      <c r="G265" s="183"/>
      <c r="H265" s="183"/>
      <c r="I265" s="183"/>
      <c r="J265" s="215"/>
    </row>
    <row r="266" spans="1:10" ht="12.75">
      <c r="A266" s="216" t="s">
        <v>124</v>
      </c>
      <c r="B266" s="100">
        <v>2</v>
      </c>
      <c r="C266" s="100"/>
      <c r="D266" s="107" t="s">
        <v>419</v>
      </c>
      <c r="E266" s="182">
        <f>E267+E268</f>
        <v>10000000</v>
      </c>
      <c r="F266" s="182">
        <f>F267+F268</f>
        <v>2000000</v>
      </c>
      <c r="G266" s="182">
        <f>G267+G268</f>
        <v>12000000</v>
      </c>
      <c r="H266" s="183"/>
      <c r="I266" s="183"/>
      <c r="J266" s="215"/>
    </row>
    <row r="267" spans="1:10" ht="12.75">
      <c r="A267" s="216" t="s">
        <v>122</v>
      </c>
      <c r="B267" s="100"/>
      <c r="C267" s="100">
        <v>1</v>
      </c>
      <c r="D267" s="135" t="s">
        <v>483</v>
      </c>
      <c r="E267" s="183">
        <v>4000000</v>
      </c>
      <c r="F267" s="183">
        <v>1000000</v>
      </c>
      <c r="G267" s="183">
        <f>F267+E267</f>
        <v>5000000</v>
      </c>
      <c r="H267" s="183"/>
      <c r="I267" s="183"/>
      <c r="J267" s="215"/>
    </row>
    <row r="268" spans="1:10" ht="12.75">
      <c r="A268" s="216" t="s">
        <v>121</v>
      </c>
      <c r="B268" s="100"/>
      <c r="C268" s="100">
        <v>2</v>
      </c>
      <c r="D268" s="135" t="s">
        <v>420</v>
      </c>
      <c r="E268" s="183">
        <v>6000000</v>
      </c>
      <c r="F268" s="183">
        <v>1000000</v>
      </c>
      <c r="G268" s="183">
        <f>F268+E268</f>
        <v>7000000</v>
      </c>
      <c r="H268" s="183"/>
      <c r="I268" s="183"/>
      <c r="J268" s="214">
        <f t="shared" si="8"/>
        <v>7000000</v>
      </c>
    </row>
    <row r="269" spans="1:10" ht="12.75">
      <c r="A269" s="216" t="s">
        <v>119</v>
      </c>
      <c r="B269" s="100"/>
      <c r="C269" s="100"/>
      <c r="D269" s="45"/>
      <c r="E269" s="183"/>
      <c r="F269" s="183"/>
      <c r="G269" s="183"/>
      <c r="H269" s="183"/>
      <c r="I269" s="183"/>
      <c r="J269" s="214">
        <f t="shared" si="8"/>
        <v>0</v>
      </c>
    </row>
    <row r="270" spans="1:10" ht="12.75">
      <c r="A270" s="217"/>
      <c r="B270" s="100"/>
      <c r="C270" s="100"/>
      <c r="D270" s="97" t="s">
        <v>266</v>
      </c>
      <c r="E270" s="192">
        <f>E271</f>
        <v>15000000</v>
      </c>
      <c r="F270" s="192">
        <f>F271</f>
        <v>0</v>
      </c>
      <c r="G270" s="192">
        <f>G271</f>
        <v>15000000</v>
      </c>
      <c r="H270" s="192">
        <f>H271</f>
        <v>19000000</v>
      </c>
      <c r="I270" s="183"/>
      <c r="J270" s="213">
        <f t="shared" si="8"/>
        <v>34000000</v>
      </c>
    </row>
    <row r="271" spans="1:10" ht="12.75">
      <c r="A271" s="217"/>
      <c r="B271" s="100">
        <v>1</v>
      </c>
      <c r="C271" s="100">
        <v>1</v>
      </c>
      <c r="D271" s="107" t="s">
        <v>223</v>
      </c>
      <c r="E271" s="182">
        <f>E272+E273++E275+E276+E277+E278+E279+E280</f>
        <v>15000000</v>
      </c>
      <c r="F271" s="182">
        <f>F272+F273++F275+F276+F277+F278+F279+F280</f>
        <v>0</v>
      </c>
      <c r="G271" s="182">
        <f>G272+G273++G275+G276+G277+G278+G279+G280</f>
        <v>15000000</v>
      </c>
      <c r="H271" s="182">
        <f>H272+H273+H274+H275+H276+H277+H278+H279+H280</f>
        <v>19000000</v>
      </c>
      <c r="I271" s="183"/>
      <c r="J271" s="214">
        <f t="shared" si="8"/>
        <v>34000000</v>
      </c>
    </row>
    <row r="272" spans="1:10" ht="12.75">
      <c r="A272" s="216" t="s">
        <v>119</v>
      </c>
      <c r="B272" s="100"/>
      <c r="C272" s="100">
        <v>2</v>
      </c>
      <c r="D272" s="135" t="s">
        <v>240</v>
      </c>
      <c r="E272" s="183">
        <v>5000000</v>
      </c>
      <c r="F272" s="183"/>
      <c r="G272" s="183">
        <f aca="true" t="shared" si="10" ref="G272:G280">F272+E272</f>
        <v>5000000</v>
      </c>
      <c r="H272" s="183"/>
      <c r="I272" s="183"/>
      <c r="J272" s="215">
        <f t="shared" si="8"/>
        <v>5000000</v>
      </c>
    </row>
    <row r="273" spans="1:10" ht="12.75">
      <c r="A273" s="216" t="s">
        <v>120</v>
      </c>
      <c r="B273" s="100"/>
      <c r="C273" s="100">
        <v>3</v>
      </c>
      <c r="D273" s="135" t="s">
        <v>421</v>
      </c>
      <c r="E273" s="183"/>
      <c r="F273" s="183"/>
      <c r="G273" s="183">
        <f t="shared" si="10"/>
        <v>0</v>
      </c>
      <c r="H273" s="183">
        <v>11000000</v>
      </c>
      <c r="I273" s="183"/>
      <c r="J273" s="215">
        <f t="shared" si="8"/>
        <v>11000000</v>
      </c>
    </row>
    <row r="274" spans="1:10" ht="12.75">
      <c r="A274" s="216" t="s">
        <v>123</v>
      </c>
      <c r="B274" s="100"/>
      <c r="C274" s="134"/>
      <c r="D274" s="203" t="s">
        <v>424</v>
      </c>
      <c r="E274" s="183"/>
      <c r="F274" s="183"/>
      <c r="G274" s="183"/>
      <c r="H274" s="183"/>
      <c r="I274" s="183"/>
      <c r="J274" s="214">
        <f t="shared" si="8"/>
        <v>0</v>
      </c>
    </row>
    <row r="275" spans="1:10" ht="12.75">
      <c r="A275" s="216" t="s">
        <v>124</v>
      </c>
      <c r="B275" s="110"/>
      <c r="C275" s="110">
        <v>4</v>
      </c>
      <c r="D275" s="154" t="s">
        <v>241</v>
      </c>
      <c r="E275" s="254">
        <v>10000000</v>
      </c>
      <c r="F275" s="254"/>
      <c r="G275" s="254">
        <f t="shared" si="10"/>
        <v>10000000</v>
      </c>
      <c r="H275" s="254"/>
      <c r="I275" s="254"/>
      <c r="J275" s="255">
        <f t="shared" si="8"/>
        <v>10000000</v>
      </c>
    </row>
    <row r="276" spans="1:10" ht="12.75">
      <c r="A276" s="216" t="s">
        <v>121</v>
      </c>
      <c r="B276" s="135"/>
      <c r="C276" s="100">
        <v>5</v>
      </c>
      <c r="D276" s="135" t="s">
        <v>291</v>
      </c>
      <c r="E276" s="135"/>
      <c r="F276" s="135"/>
      <c r="G276" s="135">
        <f t="shared" si="10"/>
        <v>0</v>
      </c>
      <c r="H276" s="135"/>
      <c r="I276" s="135"/>
      <c r="J276" s="265">
        <f t="shared" si="8"/>
        <v>0</v>
      </c>
    </row>
    <row r="277" spans="1:10" ht="12.75">
      <c r="A277" s="216" t="s">
        <v>122</v>
      </c>
      <c r="B277" s="100"/>
      <c r="C277" s="100"/>
      <c r="D277" s="256" t="s">
        <v>425</v>
      </c>
      <c r="E277" s="257"/>
      <c r="F277" s="257"/>
      <c r="G277" s="257">
        <f t="shared" si="10"/>
        <v>0</v>
      </c>
      <c r="H277" s="257"/>
      <c r="I277" s="257"/>
      <c r="J277" s="258">
        <f t="shared" si="8"/>
        <v>0</v>
      </c>
    </row>
    <row r="278" spans="1:10" ht="15" customHeight="1">
      <c r="A278" s="216" t="s">
        <v>120</v>
      </c>
      <c r="B278" s="100"/>
      <c r="C278" s="100">
        <v>6</v>
      </c>
      <c r="D278" s="51" t="s">
        <v>426</v>
      </c>
      <c r="E278" s="183"/>
      <c r="F278" s="183"/>
      <c r="G278" s="183">
        <f t="shared" si="10"/>
        <v>0</v>
      </c>
      <c r="H278" s="183">
        <v>8000000</v>
      </c>
      <c r="I278" s="183"/>
      <c r="J278" s="215">
        <f t="shared" si="8"/>
        <v>8000000</v>
      </c>
    </row>
    <row r="279" spans="1:10" ht="12.75" customHeight="1">
      <c r="A279" s="372" t="s">
        <v>119</v>
      </c>
      <c r="B279" s="100"/>
      <c r="C279" s="100">
        <v>7</v>
      </c>
      <c r="D279" s="51" t="s">
        <v>293</v>
      </c>
      <c r="E279" s="183"/>
      <c r="F279" s="183"/>
      <c r="G279" s="183">
        <f t="shared" si="10"/>
        <v>0</v>
      </c>
      <c r="H279" s="183"/>
      <c r="I279" s="183"/>
      <c r="J279" s="215">
        <f t="shared" si="8"/>
        <v>0</v>
      </c>
    </row>
    <row r="280" spans="1:10" ht="12.75" customHeight="1">
      <c r="A280" s="218"/>
      <c r="B280" s="100"/>
      <c r="C280" s="100">
        <v>8</v>
      </c>
      <c r="D280" s="51" t="s">
        <v>336</v>
      </c>
      <c r="E280" s="183"/>
      <c r="F280" s="183"/>
      <c r="G280" s="183">
        <f t="shared" si="10"/>
        <v>0</v>
      </c>
      <c r="H280" s="183"/>
      <c r="I280" s="183"/>
      <c r="J280" s="215">
        <f t="shared" si="8"/>
        <v>0</v>
      </c>
    </row>
    <row r="281" spans="1:10" ht="12.75" customHeight="1">
      <c r="A281" s="216"/>
      <c r="B281" s="100"/>
      <c r="C281" s="100"/>
      <c r="D281" s="51"/>
      <c r="E281" s="183"/>
      <c r="F281" s="183"/>
      <c r="G281" s="183"/>
      <c r="H281" s="183"/>
      <c r="I281" s="183"/>
      <c r="J281" s="215">
        <f t="shared" si="8"/>
        <v>0</v>
      </c>
    </row>
    <row r="282" spans="1:10" ht="12.75">
      <c r="A282" s="212"/>
      <c r="B282" s="100">
        <v>1</v>
      </c>
      <c r="C282" s="100"/>
      <c r="D282" s="97" t="s">
        <v>230</v>
      </c>
      <c r="E282" s="192">
        <f>E283</f>
        <v>1000000</v>
      </c>
      <c r="F282" s="192">
        <f>F283</f>
        <v>0</v>
      </c>
      <c r="G282" s="192">
        <f>G283</f>
        <v>1000000</v>
      </c>
      <c r="H282" s="183">
        <f>H283</f>
        <v>0</v>
      </c>
      <c r="I282" s="183"/>
      <c r="J282" s="213">
        <f t="shared" si="8"/>
        <v>1000000</v>
      </c>
    </row>
    <row r="283" spans="1:10" ht="12.75">
      <c r="A283" s="212"/>
      <c r="B283" s="100"/>
      <c r="C283" s="100">
        <v>1</v>
      </c>
      <c r="D283" s="135" t="s">
        <v>273</v>
      </c>
      <c r="E283" s="195">
        <v>1000000</v>
      </c>
      <c r="F283" s="182"/>
      <c r="G283" s="195">
        <f>F283+E283</f>
        <v>1000000</v>
      </c>
      <c r="H283" s="183"/>
      <c r="I283" s="183"/>
      <c r="J283" s="214">
        <f t="shared" si="8"/>
        <v>1000000</v>
      </c>
    </row>
    <row r="284" spans="1:10" ht="12.75">
      <c r="A284" s="212"/>
      <c r="B284" s="100"/>
      <c r="C284" s="100"/>
      <c r="D284" s="45"/>
      <c r="E284" s="183"/>
      <c r="F284" s="183"/>
      <c r="G284" s="183"/>
      <c r="H284" s="183"/>
      <c r="I284" s="183"/>
      <c r="J284" s="214">
        <f t="shared" si="8"/>
        <v>0</v>
      </c>
    </row>
    <row r="285" spans="1:10" ht="12.75">
      <c r="A285" s="212"/>
      <c r="B285" s="100">
        <v>1</v>
      </c>
      <c r="C285" s="100"/>
      <c r="D285" s="97" t="s">
        <v>338</v>
      </c>
      <c r="E285" s="183"/>
      <c r="F285" s="183"/>
      <c r="G285" s="192">
        <f>G286</f>
        <v>1000</v>
      </c>
      <c r="H285" s="183">
        <f>H286</f>
        <v>0</v>
      </c>
      <c r="I285" s="183"/>
      <c r="J285" s="213">
        <f t="shared" si="8"/>
        <v>1000</v>
      </c>
    </row>
    <row r="286" spans="1:10" ht="12.75">
      <c r="A286" s="218"/>
      <c r="B286" s="100"/>
      <c r="C286" s="100">
        <v>1</v>
      </c>
      <c r="D286" s="135" t="s">
        <v>491</v>
      </c>
      <c r="E286" s="182">
        <v>1000</v>
      </c>
      <c r="F286" s="182"/>
      <c r="G286" s="182">
        <f>F286+E286</f>
        <v>1000</v>
      </c>
      <c r="H286" s="183"/>
      <c r="I286" s="183"/>
      <c r="J286" s="214">
        <f t="shared" si="8"/>
        <v>1000</v>
      </c>
    </row>
    <row r="287" spans="1:10" ht="12.75">
      <c r="A287" s="218"/>
      <c r="B287" s="100"/>
      <c r="C287" s="100"/>
      <c r="D287" s="45"/>
      <c r="E287" s="183"/>
      <c r="F287" s="183"/>
      <c r="G287" s="183"/>
      <c r="H287" s="183"/>
      <c r="I287" s="183"/>
      <c r="J287" s="214">
        <f t="shared" si="8"/>
        <v>0</v>
      </c>
    </row>
    <row r="288" spans="1:10" ht="12.75">
      <c r="A288" s="212"/>
      <c r="B288" s="100">
        <v>1</v>
      </c>
      <c r="C288" s="100"/>
      <c r="D288" s="97" t="s">
        <v>274</v>
      </c>
      <c r="E288" s="192">
        <f>E289</f>
        <v>5000000</v>
      </c>
      <c r="F288" s="192">
        <f>F289</f>
        <v>0</v>
      </c>
      <c r="G288" s="192">
        <f>G289</f>
        <v>5000000</v>
      </c>
      <c r="H288" s="183">
        <f>H289</f>
        <v>0</v>
      </c>
      <c r="I288" s="183"/>
      <c r="J288" s="213">
        <f aca="true" t="shared" si="11" ref="J288:J295">SUM(G288:I288)</f>
        <v>5000000</v>
      </c>
    </row>
    <row r="289" spans="1:10" ht="12.75">
      <c r="A289" s="218"/>
      <c r="B289" s="100"/>
      <c r="C289" s="100">
        <v>1</v>
      </c>
      <c r="D289" s="154" t="s">
        <v>275</v>
      </c>
      <c r="E289" s="281">
        <v>5000000</v>
      </c>
      <c r="F289" s="263"/>
      <c r="G289" s="263">
        <f>F289+E289</f>
        <v>5000000</v>
      </c>
      <c r="H289" s="254"/>
      <c r="I289" s="254"/>
      <c r="J289" s="260">
        <f t="shared" si="11"/>
        <v>5000000</v>
      </c>
    </row>
    <row r="290" spans="1:10" ht="12.75">
      <c r="A290" s="218"/>
      <c r="B290" s="268"/>
      <c r="C290" s="107">
        <v>2</v>
      </c>
      <c r="D290" s="51" t="s">
        <v>276</v>
      </c>
      <c r="E290" s="268"/>
      <c r="F290" s="268"/>
      <c r="G290" s="268">
        <f>F290+E290</f>
        <v>0</v>
      </c>
      <c r="H290" s="268"/>
      <c r="I290" s="268"/>
      <c r="J290" s="272"/>
    </row>
    <row r="291" spans="1:10" ht="12.75">
      <c r="A291" s="218"/>
      <c r="B291" s="268"/>
      <c r="C291" s="107"/>
      <c r="D291" s="51"/>
      <c r="E291" s="268"/>
      <c r="F291" s="268"/>
      <c r="G291" s="268"/>
      <c r="H291" s="268"/>
      <c r="I291" s="268"/>
      <c r="J291" s="272"/>
    </row>
    <row r="292" spans="1:10" ht="12.75">
      <c r="A292" s="218"/>
      <c r="B292" s="282"/>
      <c r="C292" s="282"/>
      <c r="D292" s="97" t="s">
        <v>277</v>
      </c>
      <c r="E292" s="268">
        <f>E293</f>
        <v>25000000</v>
      </c>
      <c r="F292" s="268">
        <f>F293</f>
        <v>28000000</v>
      </c>
      <c r="G292" s="268">
        <f>G293</f>
        <v>53000000</v>
      </c>
      <c r="H292" s="268">
        <f>H293</f>
        <v>0</v>
      </c>
      <c r="I292" s="268"/>
      <c r="J292" s="272">
        <f t="shared" si="11"/>
        <v>53000000</v>
      </c>
    </row>
    <row r="293" spans="1:10" ht="12.75">
      <c r="A293" s="218"/>
      <c r="B293" s="100">
        <v>1</v>
      </c>
      <c r="C293" s="180"/>
      <c r="D293" s="118" t="s">
        <v>280</v>
      </c>
      <c r="E293" s="275">
        <f>E294+E295</f>
        <v>25000000</v>
      </c>
      <c r="F293" s="275">
        <f>F294+F295</f>
        <v>28000000</v>
      </c>
      <c r="G293" s="275">
        <f>G294+G295</f>
        <v>53000000</v>
      </c>
      <c r="H293" s="275">
        <f>H294+H295</f>
        <v>0</v>
      </c>
      <c r="I293" s="257"/>
      <c r="J293" s="258">
        <f t="shared" si="11"/>
        <v>53000000</v>
      </c>
    </row>
    <row r="294" spans="1:10" ht="12.75">
      <c r="A294" s="218"/>
      <c r="B294" s="100"/>
      <c r="C294" s="100">
        <v>1</v>
      </c>
      <c r="D294" s="135" t="s">
        <v>278</v>
      </c>
      <c r="E294" s="183">
        <v>25000000</v>
      </c>
      <c r="F294" s="183"/>
      <c r="G294" s="183">
        <f>F294+E294</f>
        <v>25000000</v>
      </c>
      <c r="H294" s="183"/>
      <c r="I294" s="183"/>
      <c r="J294" s="215">
        <f t="shared" si="11"/>
        <v>25000000</v>
      </c>
    </row>
    <row r="295" spans="1:10" ht="13.5" thickBot="1">
      <c r="A295" s="286"/>
      <c r="B295" s="289"/>
      <c r="C295" s="127">
        <v>2</v>
      </c>
      <c r="D295" s="165" t="s">
        <v>279</v>
      </c>
      <c r="E295" s="290"/>
      <c r="F295" s="219">
        <v>28000000</v>
      </c>
      <c r="G295" s="219">
        <f>F295+E295</f>
        <v>28000000</v>
      </c>
      <c r="H295" s="219"/>
      <c r="I295" s="219"/>
      <c r="J295" s="228">
        <f t="shared" si="11"/>
        <v>28000000</v>
      </c>
    </row>
    <row r="296" spans="1:10" ht="13.5" thickBot="1">
      <c r="A296" s="247"/>
      <c r="B296" s="211"/>
      <c r="C296" s="211"/>
      <c r="D296" s="224"/>
      <c r="E296" s="296"/>
      <c r="F296" s="225"/>
      <c r="G296" s="225"/>
      <c r="H296" s="225"/>
      <c r="I296" s="225"/>
      <c r="J296" s="297"/>
    </row>
    <row r="297" spans="1:10" ht="13.5" thickBot="1">
      <c r="A297" s="415" t="s">
        <v>443</v>
      </c>
      <c r="B297" s="413"/>
      <c r="C297" s="413"/>
      <c r="D297" s="413"/>
      <c r="E297" s="413"/>
      <c r="F297" s="413"/>
      <c r="G297" s="413"/>
      <c r="H297" s="413"/>
      <c r="I297" s="413"/>
      <c r="J297" s="414"/>
    </row>
    <row r="298" spans="1:10" ht="12.75">
      <c r="A298" s="121" t="s">
        <v>119</v>
      </c>
      <c r="B298" s="111" t="s">
        <v>125</v>
      </c>
      <c r="C298" s="111" t="s">
        <v>125</v>
      </c>
      <c r="D298" s="390" t="s">
        <v>428</v>
      </c>
      <c r="E298" s="402" t="s">
        <v>438</v>
      </c>
      <c r="F298" s="403"/>
      <c r="G298" s="404"/>
      <c r="H298" s="118" t="s">
        <v>435</v>
      </c>
      <c r="I298" s="116" t="s">
        <v>142</v>
      </c>
      <c r="J298" s="146"/>
    </row>
    <row r="299" spans="1:10" ht="13.5" thickBot="1">
      <c r="A299" s="121" t="s">
        <v>120</v>
      </c>
      <c r="B299" s="123" t="s">
        <v>126</v>
      </c>
      <c r="C299" s="123" t="s">
        <v>122</v>
      </c>
      <c r="D299" s="391"/>
      <c r="E299" s="124" t="s">
        <v>112</v>
      </c>
      <c r="F299" s="124" t="s">
        <v>113</v>
      </c>
      <c r="G299" s="125" t="s">
        <v>109</v>
      </c>
      <c r="H299" s="126"/>
      <c r="I299" s="126" t="s">
        <v>467</v>
      </c>
      <c r="J299" s="147" t="s">
        <v>109</v>
      </c>
    </row>
    <row r="300" spans="1:10" ht="12.75">
      <c r="A300" s="293" t="s">
        <v>121</v>
      </c>
      <c r="B300" s="132"/>
      <c r="C300" s="100"/>
      <c r="D300" s="97" t="s">
        <v>422</v>
      </c>
      <c r="E300" s="199"/>
      <c r="F300" s="183"/>
      <c r="G300" s="183"/>
      <c r="H300" s="183"/>
      <c r="I300" s="183"/>
      <c r="J300" s="215"/>
    </row>
    <row r="301" spans="1:10" ht="12.75">
      <c r="A301" s="294" t="s">
        <v>124</v>
      </c>
      <c r="B301" s="132">
        <v>1</v>
      </c>
      <c r="C301" s="100">
        <v>1</v>
      </c>
      <c r="D301" s="135" t="s">
        <v>423</v>
      </c>
      <c r="E301" s="199"/>
      <c r="F301" s="183"/>
      <c r="G301" s="183"/>
      <c r="H301" s="183"/>
      <c r="I301" s="183"/>
      <c r="J301" s="215"/>
    </row>
    <row r="302" spans="1:10" ht="12.75">
      <c r="A302" s="294" t="s">
        <v>122</v>
      </c>
      <c r="B302" s="132"/>
      <c r="C302" s="100"/>
      <c r="D302" s="51" t="s">
        <v>484</v>
      </c>
      <c r="E302" s="183"/>
      <c r="F302" s="183"/>
      <c r="G302" s="183"/>
      <c r="H302" s="183"/>
      <c r="I302" s="183"/>
      <c r="J302" s="230"/>
    </row>
    <row r="303" spans="1:10" ht="13.5" thickBot="1">
      <c r="A303" s="294" t="s">
        <v>121</v>
      </c>
      <c r="B303" s="289"/>
      <c r="C303" s="127"/>
      <c r="D303" s="237"/>
      <c r="E303" s="219"/>
      <c r="F303" s="219"/>
      <c r="G303" s="219"/>
      <c r="H303" s="219"/>
      <c r="I303" s="219"/>
      <c r="J303" s="292"/>
    </row>
    <row r="304" spans="1:10" ht="12.75">
      <c r="A304" s="293" t="s">
        <v>119</v>
      </c>
      <c r="B304" s="200" t="s">
        <v>109</v>
      </c>
      <c r="C304" s="201"/>
      <c r="D304" s="291" t="s">
        <v>354</v>
      </c>
      <c r="E304" s="275"/>
      <c r="F304" s="275"/>
      <c r="G304" s="275">
        <f>G292+G300+G288+G285+G282+G270+G258+G249+G235+G215+G210+G195+G176+G155+G143+G128+G118+G78</f>
        <v>1240649000</v>
      </c>
      <c r="H304" s="275">
        <f>H292+H300+H288+H282+H270+H258+H249+H235+H210+H195+H176+H155+H143+H128+H118+H78</f>
        <v>161000000</v>
      </c>
      <c r="I304" s="275">
        <f>I292+I288+I285+I282+I270+I258+I249+I235+I215+I210+I195+I176+I155+I143+I128+I118+I78</f>
        <v>0</v>
      </c>
      <c r="J304" s="261">
        <f>G304+H304</f>
        <v>1401649000</v>
      </c>
    </row>
    <row r="305" spans="1:10" ht="12.75">
      <c r="A305" s="294"/>
      <c r="B305" s="200"/>
      <c r="C305" s="201"/>
      <c r="D305" s="181" t="s">
        <v>355</v>
      </c>
      <c r="E305" s="182"/>
      <c r="F305" s="182"/>
      <c r="G305" s="182"/>
      <c r="H305" s="134"/>
      <c r="I305" s="183"/>
      <c r="J305" s="231"/>
    </row>
    <row r="306" spans="1:10" ht="12.75">
      <c r="A306" s="294" t="s">
        <v>119</v>
      </c>
      <c r="D306" s="45" t="s">
        <v>340</v>
      </c>
      <c r="E306" s="183"/>
      <c r="F306" s="183"/>
      <c r="G306" s="183"/>
      <c r="H306" s="45"/>
      <c r="I306" s="183"/>
      <c r="J306" s="231">
        <v>91500000</v>
      </c>
    </row>
    <row r="307" spans="1:10" ht="12.75">
      <c r="A307" s="294" t="s">
        <v>120</v>
      </c>
      <c r="D307" s="184" t="s">
        <v>318</v>
      </c>
      <c r="E307" s="183"/>
      <c r="F307" s="183"/>
      <c r="G307" s="183"/>
      <c r="H307" s="45"/>
      <c r="I307" s="183"/>
      <c r="J307" s="231">
        <v>980000000</v>
      </c>
    </row>
    <row r="308" spans="1:10" ht="12.75">
      <c r="A308" s="294" t="s">
        <v>123</v>
      </c>
      <c r="D308" s="284" t="s">
        <v>60</v>
      </c>
      <c r="E308" s="113"/>
      <c r="F308" s="113"/>
      <c r="G308" s="113"/>
      <c r="H308" s="113"/>
      <c r="I308" s="154"/>
      <c r="J308" s="231">
        <v>740000000</v>
      </c>
    </row>
    <row r="309" spans="1:11" s="233" customFormat="1" ht="15.75" thickBot="1">
      <c r="A309" s="295" t="s">
        <v>124</v>
      </c>
      <c r="E309" s="235" t="s">
        <v>429</v>
      </c>
      <c r="F309" s="236"/>
      <c r="G309" s="237"/>
      <c r="H309" s="237"/>
      <c r="I309" s="165"/>
      <c r="J309" s="238">
        <f>SUM(J304:J308)</f>
        <v>3213149000</v>
      </c>
      <c r="K309" s="285" t="s">
        <v>430</v>
      </c>
    </row>
    <row r="310" spans="1:11" ht="12.75">
      <c r="A310" s="283"/>
      <c r="K310" s="239">
        <v>1341000000</v>
      </c>
    </row>
    <row r="311" ht="12.75">
      <c r="A311" s="283"/>
    </row>
    <row r="312" spans="1:11" ht="12.75">
      <c r="A312" s="283"/>
      <c r="K312" s="18">
        <v>91000000</v>
      </c>
    </row>
    <row r="313" spans="1:11" ht="12.75">
      <c r="A313" s="283"/>
      <c r="K313" s="18">
        <v>980000000</v>
      </c>
    </row>
    <row r="314" ht="12.75">
      <c r="K314" s="18">
        <v>740000000</v>
      </c>
    </row>
    <row r="315" ht="12.75">
      <c r="K315" s="18">
        <f>SUM(K310:K314)</f>
        <v>3152000000</v>
      </c>
    </row>
  </sheetData>
  <mergeCells count="31">
    <mergeCell ref="D150:D151"/>
    <mergeCell ref="E150:G150"/>
    <mergeCell ref="A112:J112"/>
    <mergeCell ref="D113:D114"/>
    <mergeCell ref="E113:G113"/>
    <mergeCell ref="A149:J149"/>
    <mergeCell ref="A44:J44"/>
    <mergeCell ref="A75:J75"/>
    <mergeCell ref="D76:D77"/>
    <mergeCell ref="E76:G76"/>
    <mergeCell ref="B47:B48"/>
    <mergeCell ref="C47:C48"/>
    <mergeCell ref="D45:D46"/>
    <mergeCell ref="E45:G45"/>
    <mergeCell ref="B11:B12"/>
    <mergeCell ref="C11:C12"/>
    <mergeCell ref="A7:J7"/>
    <mergeCell ref="D8:D9"/>
    <mergeCell ref="E8:G8"/>
    <mergeCell ref="A186:J186"/>
    <mergeCell ref="D187:D188"/>
    <mergeCell ref="E187:G187"/>
    <mergeCell ref="A223:J223"/>
    <mergeCell ref="A297:J297"/>
    <mergeCell ref="D298:D299"/>
    <mergeCell ref="E298:G298"/>
    <mergeCell ref="D224:D225"/>
    <mergeCell ref="E224:G224"/>
    <mergeCell ref="A260:J260"/>
    <mergeCell ref="D261:D262"/>
    <mergeCell ref="E261:G261"/>
  </mergeCells>
  <printOptions/>
  <pageMargins left="0.984251968503937" right="0.5905511811023623" top="0.984251968503937" bottom="0.984251968503937" header="0" footer="0.5905511811023623"/>
  <pageSetup firstPageNumber="89" useFirstPageNumber="1" orientation="landscape" r:id="rId1"/>
  <headerFooter alignWithMargins="0">
    <oddHeader>&amp;C&amp;"CommercialScript BT,Normal"&amp;12Municipio El Cocuy. "Plan de Desarrollo 2004-2007"
&amp;"Monotype Corsiva,Normal"Todo es posible!, "Unidos por el progreso de El Cocuy"</oddHeader>
    <oddFooter>&amp;C&amp;"CommercialScript BT,Normal"&amp;12Mario Danilo Buitrago Zaldúa. "Alcalde Municipal"&amp;R&amp;12Página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2"/>
  <sheetViews>
    <sheetView workbookViewId="0" topLeftCell="A147">
      <selection activeCell="D159" sqref="D159"/>
    </sheetView>
  </sheetViews>
  <sheetFormatPr defaultColWidth="11.421875" defaultRowHeight="12.75"/>
  <cols>
    <col min="1" max="1" width="3.140625" style="0" customWidth="1"/>
    <col min="2" max="2" width="3.28125" style="0" customWidth="1"/>
    <col min="3" max="3" width="3.140625" style="0" customWidth="1"/>
    <col min="4" max="4" width="38.00390625" style="0" customWidth="1"/>
    <col min="5" max="5" width="11.8515625" style="31" customWidth="1"/>
    <col min="6" max="6" width="12.57421875" style="26" customWidth="1"/>
    <col min="7" max="7" width="13.28125" style="26" customWidth="1"/>
    <col min="8" max="8" width="12.140625" style="26" customWidth="1"/>
    <col min="9" max="9" width="9.28125" style="0" customWidth="1"/>
    <col min="10" max="10" width="14.7109375" style="0" customWidth="1"/>
  </cols>
  <sheetData>
    <row r="1" ht="12.75">
      <c r="K1" s="18"/>
    </row>
    <row r="2" ht="12.75">
      <c r="K2" s="18"/>
    </row>
    <row r="3" ht="12.75">
      <c r="K3" s="18"/>
    </row>
    <row r="4" ht="12.75">
      <c r="K4" s="18"/>
    </row>
    <row r="5" ht="12.75">
      <c r="K5" s="18"/>
    </row>
    <row r="6" ht="13.5" thickBot="1">
      <c r="K6" s="18"/>
    </row>
    <row r="7" spans="1:11" ht="13.5" thickBot="1">
      <c r="A7" s="405" t="s">
        <v>488</v>
      </c>
      <c r="B7" s="413"/>
      <c r="C7" s="413"/>
      <c r="D7" s="413"/>
      <c r="E7" s="413"/>
      <c r="F7" s="413"/>
      <c r="G7" s="413"/>
      <c r="H7" s="413"/>
      <c r="I7" s="413"/>
      <c r="J7" s="414"/>
      <c r="K7" s="18"/>
    </row>
    <row r="8" spans="1:11" ht="12.75" customHeight="1">
      <c r="A8" s="121" t="s">
        <v>119</v>
      </c>
      <c r="B8" s="111" t="s">
        <v>125</v>
      </c>
      <c r="C8" s="111" t="s">
        <v>125</v>
      </c>
      <c r="D8" s="390" t="s">
        <v>428</v>
      </c>
      <c r="E8" s="402" t="s">
        <v>438</v>
      </c>
      <c r="F8" s="403"/>
      <c r="G8" s="404"/>
      <c r="H8" s="353" t="s">
        <v>246</v>
      </c>
      <c r="I8" s="116" t="s">
        <v>142</v>
      </c>
      <c r="J8" s="146"/>
      <c r="K8" s="18"/>
    </row>
    <row r="9" spans="1:11" ht="12.75" customHeight="1">
      <c r="A9" s="121" t="s">
        <v>120</v>
      </c>
      <c r="B9" s="111" t="s">
        <v>126</v>
      </c>
      <c r="C9" s="111" t="s">
        <v>122</v>
      </c>
      <c r="D9" s="390"/>
      <c r="E9" s="248" t="s">
        <v>112</v>
      </c>
      <c r="F9" s="343" t="s">
        <v>113</v>
      </c>
      <c r="G9" s="300" t="s">
        <v>109</v>
      </c>
      <c r="H9" s="354"/>
      <c r="I9" s="200" t="s">
        <v>467</v>
      </c>
      <c r="J9" s="250" t="s">
        <v>109</v>
      </c>
      <c r="K9" s="18"/>
    </row>
    <row r="10" spans="1:11" ht="13.5" customHeight="1">
      <c r="A10" s="45"/>
      <c r="B10" s="45"/>
      <c r="C10" s="45"/>
      <c r="D10" s="97" t="s">
        <v>444</v>
      </c>
      <c r="E10" s="140"/>
      <c r="F10" s="301"/>
      <c r="G10" s="301"/>
      <c r="H10" s="301"/>
      <c r="I10" s="45"/>
      <c r="J10" s="45"/>
      <c r="K10" s="18"/>
    </row>
    <row r="11" spans="1:11" ht="14.25">
      <c r="A11" s="171"/>
      <c r="B11" s="410">
        <v>1</v>
      </c>
      <c r="C11" s="410"/>
      <c r="D11" s="200" t="s">
        <v>445</v>
      </c>
      <c r="E11" s="359"/>
      <c r="F11" s="344"/>
      <c r="G11" s="302">
        <f>G13+G18+G23</f>
        <v>91500000</v>
      </c>
      <c r="H11" s="302">
        <v>0</v>
      </c>
      <c r="I11" s="142"/>
      <c r="J11" s="150">
        <f>J13+J18+J23</f>
        <v>141500000</v>
      </c>
      <c r="K11" s="18"/>
    </row>
    <row r="12" spans="1:11" ht="14.25">
      <c r="A12" s="171"/>
      <c r="B12" s="411"/>
      <c r="C12" s="411"/>
      <c r="D12" s="106" t="s">
        <v>133</v>
      </c>
      <c r="E12" s="336"/>
      <c r="F12" s="303"/>
      <c r="G12" s="303"/>
      <c r="H12" s="301"/>
      <c r="I12" s="45"/>
      <c r="J12" s="148"/>
      <c r="K12" s="18"/>
    </row>
    <row r="13" spans="1:11" ht="12.75">
      <c r="A13" s="171"/>
      <c r="B13" s="100"/>
      <c r="C13" s="100"/>
      <c r="D13" s="106" t="s">
        <v>177</v>
      </c>
      <c r="E13" s="337"/>
      <c r="F13" s="304"/>
      <c r="G13" s="304">
        <f>G14+G15</f>
        <v>19000000</v>
      </c>
      <c r="H13" s="304">
        <f>H14+H15</f>
        <v>0</v>
      </c>
      <c r="I13" s="45">
        <v>0</v>
      </c>
      <c r="J13" s="151">
        <f>J14+J15+J16</f>
        <v>69000000</v>
      </c>
      <c r="K13" s="18"/>
    </row>
    <row r="14" spans="1:11" ht="12.75">
      <c r="A14" s="175" t="s">
        <v>120</v>
      </c>
      <c r="B14" s="100"/>
      <c r="C14" s="100">
        <v>1</v>
      </c>
      <c r="D14" s="51" t="s">
        <v>458</v>
      </c>
      <c r="E14" s="338"/>
      <c r="F14" s="305"/>
      <c r="G14" s="305">
        <v>10000000</v>
      </c>
      <c r="H14" s="301"/>
      <c r="I14" s="45"/>
      <c r="J14" s="148">
        <f>I14+H14+G14</f>
        <v>10000000</v>
      </c>
      <c r="K14" s="18"/>
    </row>
    <row r="15" spans="1:11" ht="12.75">
      <c r="A15" s="175" t="s">
        <v>127</v>
      </c>
      <c r="B15" s="100"/>
      <c r="C15" s="100">
        <v>2</v>
      </c>
      <c r="D15" s="51" t="s">
        <v>459</v>
      </c>
      <c r="E15" s="338"/>
      <c r="F15" s="305"/>
      <c r="G15" s="305">
        <v>9000000</v>
      </c>
      <c r="H15" s="301"/>
      <c r="I15" s="45"/>
      <c r="J15" s="148">
        <f>I15+H15+G15</f>
        <v>9000000</v>
      </c>
      <c r="K15" s="18"/>
    </row>
    <row r="16" spans="1:11" ht="12.75">
      <c r="A16" s="175"/>
      <c r="B16" s="100"/>
      <c r="C16" s="100"/>
      <c r="D16" s="51" t="s">
        <v>465</v>
      </c>
      <c r="E16" s="338"/>
      <c r="F16" s="305"/>
      <c r="G16" s="305"/>
      <c r="H16" s="269">
        <v>50000000</v>
      </c>
      <c r="I16" s="45"/>
      <c r="J16" s="148">
        <f>I16+H16+G16</f>
        <v>50000000</v>
      </c>
      <c r="K16" s="18"/>
    </row>
    <row r="17" spans="1:11" ht="12.75">
      <c r="A17" s="175" t="s">
        <v>128</v>
      </c>
      <c r="B17" s="100"/>
      <c r="C17" s="100"/>
      <c r="D17" s="51"/>
      <c r="E17" s="337"/>
      <c r="F17" s="304"/>
      <c r="G17" s="305"/>
      <c r="H17" s="301"/>
      <c r="I17" s="45"/>
      <c r="J17" s="148"/>
      <c r="K17" s="18"/>
    </row>
    <row r="18" spans="1:11" ht="12.75">
      <c r="A18" s="175" t="s">
        <v>123</v>
      </c>
      <c r="B18" s="100">
        <v>2</v>
      </c>
      <c r="C18" s="100"/>
      <c r="D18" s="106" t="s">
        <v>179</v>
      </c>
      <c r="E18" s="337"/>
      <c r="F18" s="304"/>
      <c r="G18" s="304">
        <f>G19+G20+G21+G22</f>
        <v>48000000</v>
      </c>
      <c r="H18" s="301">
        <f>H19+H20+H21+H22</f>
        <v>0</v>
      </c>
      <c r="I18" s="45">
        <f>I19+I20+I21+I22</f>
        <v>0</v>
      </c>
      <c r="J18" s="151">
        <f>I18+H18+G18</f>
        <v>48000000</v>
      </c>
      <c r="K18" s="18"/>
    </row>
    <row r="19" spans="1:11" ht="12.75">
      <c r="A19" s="175" t="s">
        <v>129</v>
      </c>
      <c r="B19" s="100"/>
      <c r="C19" s="100">
        <v>1</v>
      </c>
      <c r="D19" s="51" t="s">
        <v>441</v>
      </c>
      <c r="E19" s="338">
        <v>3000000</v>
      </c>
      <c r="F19" s="305">
        <v>11000000</v>
      </c>
      <c r="G19" s="305">
        <f>E19+F19</f>
        <v>14000000</v>
      </c>
      <c r="H19" s="301"/>
      <c r="I19" s="45"/>
      <c r="J19" s="148">
        <f>I19+H19+G19</f>
        <v>14000000</v>
      </c>
      <c r="K19" s="18"/>
    </row>
    <row r="20" spans="1:11" ht="12.75">
      <c r="A20" s="175" t="s">
        <v>123</v>
      </c>
      <c r="B20" s="100"/>
      <c r="C20" s="100">
        <v>2</v>
      </c>
      <c r="D20" s="51" t="s">
        <v>116</v>
      </c>
      <c r="E20" s="338"/>
      <c r="F20" s="305"/>
      <c r="G20" s="305">
        <v>19000000</v>
      </c>
      <c r="H20" s="301"/>
      <c r="I20" s="45"/>
      <c r="J20" s="148">
        <f>I20+H20+G20</f>
        <v>19000000</v>
      </c>
      <c r="K20" s="18"/>
    </row>
    <row r="21" spans="1:11" ht="12.75">
      <c r="A21" s="175" t="s">
        <v>130</v>
      </c>
      <c r="B21" s="100"/>
      <c r="C21" s="100">
        <v>3</v>
      </c>
      <c r="D21" s="51" t="s">
        <v>245</v>
      </c>
      <c r="E21" s="338"/>
      <c r="F21" s="305">
        <v>15000000</v>
      </c>
      <c r="G21" s="305">
        <v>15000000</v>
      </c>
      <c r="H21" s="301"/>
      <c r="I21" s="45"/>
      <c r="J21" s="148">
        <f>I21+H21+G21</f>
        <v>15000000</v>
      </c>
      <c r="K21" s="18"/>
    </row>
    <row r="22" spans="1:11" ht="12.75">
      <c r="A22" s="175" t="s">
        <v>121</v>
      </c>
      <c r="B22" s="100"/>
      <c r="C22" s="100"/>
      <c r="D22" s="134"/>
      <c r="E22" s="338"/>
      <c r="F22" s="305"/>
      <c r="G22" s="305"/>
      <c r="H22" s="301"/>
      <c r="I22" s="45"/>
      <c r="J22" s="148"/>
      <c r="K22" s="18"/>
    </row>
    <row r="23" spans="1:11" ht="12.75">
      <c r="A23" s="175" t="s">
        <v>131</v>
      </c>
      <c r="B23" s="100"/>
      <c r="C23" s="100"/>
      <c r="D23" s="106" t="s">
        <v>180</v>
      </c>
      <c r="E23" s="338"/>
      <c r="F23" s="305"/>
      <c r="G23" s="304">
        <f>G24+G25+G26</f>
        <v>24500000</v>
      </c>
      <c r="H23" s="301">
        <v>0</v>
      </c>
      <c r="I23" s="45"/>
      <c r="J23" s="151">
        <f>I23+H23+G23</f>
        <v>24500000</v>
      </c>
      <c r="K23" s="18"/>
    </row>
    <row r="24" spans="1:11" ht="12.75">
      <c r="A24" s="218"/>
      <c r="B24" s="100"/>
      <c r="C24" s="100">
        <v>1</v>
      </c>
      <c r="D24" s="51" t="s">
        <v>117</v>
      </c>
      <c r="E24" s="338">
        <v>3500000</v>
      </c>
      <c r="F24" s="305">
        <v>13000000</v>
      </c>
      <c r="G24" s="305">
        <f>E24+F24</f>
        <v>16500000</v>
      </c>
      <c r="H24" s="301"/>
      <c r="I24" s="45"/>
      <c r="J24" s="148">
        <f>I24+H24+G24</f>
        <v>16500000</v>
      </c>
      <c r="K24" s="18"/>
    </row>
    <row r="25" spans="1:11" ht="12.75">
      <c r="A25" s="218"/>
      <c r="B25" s="100"/>
      <c r="C25" s="100">
        <v>2</v>
      </c>
      <c r="D25" s="115" t="s">
        <v>431</v>
      </c>
      <c r="E25" s="338"/>
      <c r="F25" s="305"/>
      <c r="G25" s="305">
        <v>2000000</v>
      </c>
      <c r="H25" s="301"/>
      <c r="I25" s="45"/>
      <c r="J25" s="148">
        <f>I25+H25+G25</f>
        <v>2000000</v>
      </c>
      <c r="K25" s="18"/>
    </row>
    <row r="26" spans="1:11" ht="12.75">
      <c r="A26" s="218"/>
      <c r="B26" s="100"/>
      <c r="C26" s="100">
        <v>3</v>
      </c>
      <c r="D26" s="51" t="s">
        <v>442</v>
      </c>
      <c r="E26" s="338">
        <v>3000000</v>
      </c>
      <c r="F26" s="305">
        <v>3000000</v>
      </c>
      <c r="G26" s="305">
        <f>E26+F26</f>
        <v>6000000</v>
      </c>
      <c r="H26" s="301">
        <v>0</v>
      </c>
      <c r="I26" s="45"/>
      <c r="J26" s="148">
        <f>I26+H26+G26</f>
        <v>6000000</v>
      </c>
      <c r="K26" s="18"/>
    </row>
    <row r="27" spans="1:11" ht="13.5" thickBot="1">
      <c r="A27" s="247"/>
      <c r="B27" s="127"/>
      <c r="C27" s="127"/>
      <c r="D27" s="229"/>
      <c r="E27" s="339"/>
      <c r="F27" s="306"/>
      <c r="G27" s="306"/>
      <c r="H27" s="335"/>
      <c r="I27" s="237"/>
      <c r="J27" s="244"/>
      <c r="K27" s="18"/>
    </row>
    <row r="28" spans="1:11" ht="13.5" thickBot="1">
      <c r="A28" s="202" t="s">
        <v>109</v>
      </c>
      <c r="B28" s="123"/>
      <c r="C28" s="123"/>
      <c r="D28" s="240"/>
      <c r="E28" s="360"/>
      <c r="F28" s="345"/>
      <c r="G28" s="307">
        <f>G23+G18+G13</f>
        <v>91500000</v>
      </c>
      <c r="H28" s="367">
        <v>50000000</v>
      </c>
      <c r="I28" s="240">
        <v>0</v>
      </c>
      <c r="J28" s="158">
        <f>G28+H28+I28</f>
        <v>141500000</v>
      </c>
      <c r="K28" s="18"/>
    </row>
    <row r="29" spans="1:11" ht="12.75">
      <c r="A29" s="133"/>
      <c r="B29" s="133"/>
      <c r="C29" s="133"/>
      <c r="D29" s="134"/>
      <c r="E29" s="342"/>
      <c r="F29" s="319"/>
      <c r="G29" s="308"/>
      <c r="H29" s="319"/>
      <c r="I29" s="134"/>
      <c r="J29" s="186"/>
      <c r="K29" s="18"/>
    </row>
    <row r="30" spans="1:11" ht="12.75">
      <c r="A30" s="133"/>
      <c r="B30" s="133"/>
      <c r="C30" s="133"/>
      <c r="D30" s="134"/>
      <c r="E30" s="342"/>
      <c r="F30" s="319"/>
      <c r="G30" s="308"/>
      <c r="H30" s="319"/>
      <c r="I30" s="134"/>
      <c r="J30" s="186"/>
      <c r="K30" s="18"/>
    </row>
    <row r="31" spans="1:11" ht="12.75">
      <c r="A31" s="133"/>
      <c r="B31" s="133"/>
      <c r="C31" s="133"/>
      <c r="D31" s="134"/>
      <c r="E31" s="342"/>
      <c r="F31" s="319"/>
      <c r="G31" s="308"/>
      <c r="H31" s="319"/>
      <c r="I31" s="134"/>
      <c r="J31" s="186"/>
      <c r="K31" s="18"/>
    </row>
    <row r="32" spans="1:11" ht="12.75">
      <c r="A32" s="133"/>
      <c r="B32" s="133"/>
      <c r="C32" s="133"/>
      <c r="D32" s="134"/>
      <c r="E32" s="342"/>
      <c r="F32" s="319"/>
      <c r="G32" s="308"/>
      <c r="H32" s="319"/>
      <c r="I32" s="134"/>
      <c r="J32" s="186"/>
      <c r="K32" s="18"/>
    </row>
    <row r="33" spans="1:11" ht="12.75">
      <c r="A33" s="133"/>
      <c r="B33" s="133"/>
      <c r="C33" s="133"/>
      <c r="D33" s="134"/>
      <c r="E33" s="342"/>
      <c r="F33" s="319"/>
      <c r="G33" s="308"/>
      <c r="H33" s="319"/>
      <c r="I33" s="134"/>
      <c r="J33" s="186"/>
      <c r="K33" s="18"/>
    </row>
    <row r="34" spans="1:11" ht="12.75">
      <c r="A34" s="133"/>
      <c r="B34" s="133"/>
      <c r="C34" s="133"/>
      <c r="D34" s="134"/>
      <c r="E34" s="342"/>
      <c r="F34" s="319"/>
      <c r="G34" s="308"/>
      <c r="H34" s="319"/>
      <c r="I34" s="134"/>
      <c r="J34" s="186"/>
      <c r="K34" s="18"/>
    </row>
    <row r="35" spans="1:11" ht="12.75">
      <c r="A35" s="133"/>
      <c r="B35" s="133"/>
      <c r="C35" s="133"/>
      <c r="D35" s="134"/>
      <c r="E35" s="342"/>
      <c r="F35" s="319"/>
      <c r="G35" s="308"/>
      <c r="H35" s="319"/>
      <c r="I35" s="134"/>
      <c r="J35" s="186"/>
      <c r="K35" s="18"/>
    </row>
    <row r="36" spans="1:11" ht="12.75">
      <c r="A36" s="133"/>
      <c r="B36" s="133"/>
      <c r="C36" s="133"/>
      <c r="D36" s="134"/>
      <c r="E36" s="342"/>
      <c r="F36" s="319"/>
      <c r="G36" s="308"/>
      <c r="H36" s="319"/>
      <c r="I36" s="134"/>
      <c r="J36" s="186"/>
      <c r="K36" s="18"/>
    </row>
    <row r="37" spans="1:11" ht="12.75">
      <c r="A37" s="133"/>
      <c r="B37" s="133"/>
      <c r="C37" s="133"/>
      <c r="D37" s="134"/>
      <c r="E37" s="342"/>
      <c r="F37" s="319"/>
      <c r="G37" s="308"/>
      <c r="H37" s="319"/>
      <c r="I37" s="134"/>
      <c r="J37" s="186"/>
      <c r="K37" s="18"/>
    </row>
    <row r="38" spans="1:11" ht="12.75">
      <c r="A38" s="133"/>
      <c r="B38" s="133"/>
      <c r="C38" s="133"/>
      <c r="D38" s="134"/>
      <c r="E38" s="342"/>
      <c r="F38" s="319"/>
      <c r="G38" s="308"/>
      <c r="H38" s="319"/>
      <c r="I38" s="134"/>
      <c r="J38" s="186"/>
      <c r="K38" s="18"/>
    </row>
    <row r="39" spans="1:11" ht="12.75">
      <c r="A39" s="133"/>
      <c r="B39" s="133"/>
      <c r="C39" s="133"/>
      <c r="D39" s="134"/>
      <c r="E39" s="342"/>
      <c r="F39" s="319"/>
      <c r="G39" s="308"/>
      <c r="H39" s="319"/>
      <c r="I39" s="134"/>
      <c r="J39" s="186"/>
      <c r="K39" s="18"/>
    </row>
    <row r="40" spans="1:11" ht="12.75">
      <c r="A40" s="133"/>
      <c r="B40" s="133"/>
      <c r="C40" s="133"/>
      <c r="D40" s="134"/>
      <c r="E40" s="342"/>
      <c r="F40" s="319"/>
      <c r="G40" s="308"/>
      <c r="H40" s="319"/>
      <c r="I40" s="134"/>
      <c r="J40" s="186"/>
      <c r="K40" s="18"/>
    </row>
    <row r="41" spans="1:11" ht="12.75">
      <c r="A41" s="133"/>
      <c r="B41" s="133"/>
      <c r="C41" s="133"/>
      <c r="D41" s="134"/>
      <c r="E41" s="342"/>
      <c r="F41" s="319"/>
      <c r="G41" s="308"/>
      <c r="H41" s="319"/>
      <c r="I41" s="134"/>
      <c r="J41" s="186"/>
      <c r="K41" s="18"/>
    </row>
    <row r="42" spans="1:11" ht="12.75">
      <c r="A42" s="133"/>
      <c r="B42" s="133"/>
      <c r="C42" s="133"/>
      <c r="D42" s="134"/>
      <c r="E42" s="342"/>
      <c r="F42" s="319"/>
      <c r="G42" s="308"/>
      <c r="H42" s="319"/>
      <c r="I42" s="134"/>
      <c r="J42" s="186"/>
      <c r="K42" s="18"/>
    </row>
    <row r="43" spans="1:11" ht="13.5" thickBot="1">
      <c r="A43" s="133"/>
      <c r="B43" s="133"/>
      <c r="C43" s="133"/>
      <c r="D43" s="134"/>
      <c r="E43" s="342"/>
      <c r="F43" s="319"/>
      <c r="G43" s="308"/>
      <c r="H43" s="319"/>
      <c r="I43" s="134"/>
      <c r="J43" s="186"/>
      <c r="K43" s="18"/>
    </row>
    <row r="44" spans="1:11" ht="13.5" thickBot="1">
      <c r="A44" s="417" t="s">
        <v>488</v>
      </c>
      <c r="B44" s="418"/>
      <c r="C44" s="418"/>
      <c r="D44" s="418"/>
      <c r="E44" s="418"/>
      <c r="F44" s="418"/>
      <c r="G44" s="418"/>
      <c r="H44" s="418"/>
      <c r="I44" s="418"/>
      <c r="J44" s="419"/>
      <c r="K44" s="18"/>
    </row>
    <row r="45" spans="1:11" ht="12.75">
      <c r="A45" s="121" t="s">
        <v>119</v>
      </c>
      <c r="B45" s="111" t="s">
        <v>125</v>
      </c>
      <c r="C45" s="111" t="s">
        <v>125</v>
      </c>
      <c r="D45" s="390" t="s">
        <v>428</v>
      </c>
      <c r="E45" s="402" t="s">
        <v>438</v>
      </c>
      <c r="F45" s="403"/>
      <c r="G45" s="404"/>
      <c r="H45" s="353" t="s">
        <v>435</v>
      </c>
      <c r="I45" s="116" t="s">
        <v>142</v>
      </c>
      <c r="J45" s="146"/>
      <c r="K45" s="18"/>
    </row>
    <row r="46" spans="1:11" ht="13.5" thickBot="1">
      <c r="A46" s="122" t="s">
        <v>120</v>
      </c>
      <c r="B46" s="123" t="s">
        <v>126</v>
      </c>
      <c r="C46" s="123" t="s">
        <v>122</v>
      </c>
      <c r="D46" s="391"/>
      <c r="E46" s="124" t="s">
        <v>112</v>
      </c>
      <c r="F46" s="346" t="s">
        <v>113</v>
      </c>
      <c r="G46" s="309" t="s">
        <v>109</v>
      </c>
      <c r="H46" s="355"/>
      <c r="I46" s="126" t="s">
        <v>467</v>
      </c>
      <c r="J46" s="147" t="s">
        <v>109</v>
      </c>
      <c r="K46" s="18"/>
    </row>
    <row r="47" spans="1:11" ht="14.25">
      <c r="A47" s="205"/>
      <c r="B47" s="420"/>
      <c r="C47" s="420"/>
      <c r="D47" s="119" t="s">
        <v>468</v>
      </c>
      <c r="E47" s="359"/>
      <c r="F47" s="344"/>
      <c r="G47" s="310">
        <f>G67</f>
        <v>985000000</v>
      </c>
      <c r="H47" s="356"/>
      <c r="I47" s="114"/>
      <c r="J47" s="150">
        <f>I47+H47+G47</f>
        <v>985000000</v>
      </c>
      <c r="K47" s="18"/>
    </row>
    <row r="48" spans="1:11" ht="14.25">
      <c r="A48" s="206"/>
      <c r="B48" s="410"/>
      <c r="C48" s="410"/>
      <c r="D48" s="106" t="s">
        <v>446</v>
      </c>
      <c r="E48" s="336"/>
      <c r="F48" s="303"/>
      <c r="G48" s="305"/>
      <c r="H48" s="301"/>
      <c r="I48" s="45"/>
      <c r="J48" s="150">
        <f>I48+H48+G48</f>
        <v>0</v>
      </c>
      <c r="K48" s="18"/>
    </row>
    <row r="49" spans="1:11" ht="12.75">
      <c r="A49" s="206"/>
      <c r="B49" s="100">
        <v>1</v>
      </c>
      <c r="C49" s="100"/>
      <c r="D49" s="106" t="s">
        <v>145</v>
      </c>
      <c r="E49" s="361"/>
      <c r="F49" s="347"/>
      <c r="G49" s="311">
        <f>G50+G51+G52+G53</f>
        <v>956000000</v>
      </c>
      <c r="H49" s="301">
        <f>H50+H51+H52+H53</f>
        <v>0</v>
      </c>
      <c r="I49" s="45">
        <f>I50+I51+I52+I53</f>
        <v>0</v>
      </c>
      <c r="J49" s="150">
        <f>I49+H49+G49</f>
        <v>956000000</v>
      </c>
      <c r="K49" s="18"/>
    </row>
    <row r="50" spans="1:11" ht="12.75">
      <c r="A50" s="206"/>
      <c r="B50" s="100"/>
      <c r="C50" s="100">
        <v>1</v>
      </c>
      <c r="D50" s="51" t="s">
        <v>146</v>
      </c>
      <c r="E50" s="362"/>
      <c r="F50" s="348">
        <v>647000000</v>
      </c>
      <c r="G50" s="311">
        <f>E50+F50</f>
        <v>647000000</v>
      </c>
      <c r="H50" s="301"/>
      <c r="I50" s="45"/>
      <c r="J50" s="207">
        <f>I50+H50+G50</f>
        <v>647000000</v>
      </c>
      <c r="K50" s="18"/>
    </row>
    <row r="51" spans="1:11" ht="12.75">
      <c r="A51" s="206"/>
      <c r="B51" s="100"/>
      <c r="C51" s="100">
        <v>2</v>
      </c>
      <c r="D51" s="51" t="s">
        <v>147</v>
      </c>
      <c r="E51" s="362">
        <v>304000000</v>
      </c>
      <c r="F51" s="348"/>
      <c r="G51" s="311">
        <f>E51+F51</f>
        <v>304000000</v>
      </c>
      <c r="H51" s="301"/>
      <c r="I51" s="45"/>
      <c r="J51" s="207">
        <f>I51+H51+G51</f>
        <v>304000000</v>
      </c>
      <c r="K51" s="18"/>
    </row>
    <row r="52" spans="1:11" ht="12.75">
      <c r="A52" s="208"/>
      <c r="B52" s="100"/>
      <c r="C52" s="100">
        <v>3</v>
      </c>
      <c r="D52" s="51" t="s">
        <v>149</v>
      </c>
      <c r="E52" s="362"/>
      <c r="F52" s="348"/>
      <c r="G52" s="311">
        <v>5000000</v>
      </c>
      <c r="H52" s="301"/>
      <c r="I52" s="45"/>
      <c r="J52" s="150"/>
      <c r="K52" s="18"/>
    </row>
    <row r="53" spans="1:11" ht="12.75">
      <c r="A53" s="208" t="s">
        <v>119</v>
      </c>
      <c r="B53" s="100"/>
      <c r="C53" s="100"/>
      <c r="E53" s="362"/>
      <c r="F53" s="348"/>
      <c r="G53" s="311"/>
      <c r="H53" s="301"/>
      <c r="I53" s="45"/>
      <c r="J53" s="207">
        <f>I53+H53+G53</f>
        <v>0</v>
      </c>
      <c r="K53" s="18"/>
    </row>
    <row r="54" spans="1:11" ht="12.75">
      <c r="A54" s="208" t="s">
        <v>129</v>
      </c>
      <c r="B54" s="100">
        <v>2</v>
      </c>
      <c r="C54" s="100"/>
      <c r="D54" s="138" t="s">
        <v>447</v>
      </c>
      <c r="E54" s="337"/>
      <c r="F54" s="347"/>
      <c r="G54" s="311">
        <f>G56+G58+G59</f>
        <v>29000000</v>
      </c>
      <c r="H54" s="301"/>
      <c r="I54" s="45"/>
      <c r="J54" s="150">
        <f>I54+H54+G54</f>
        <v>29000000</v>
      </c>
      <c r="K54" s="18"/>
    </row>
    <row r="55" spans="1:11" ht="12.75">
      <c r="A55" s="208" t="s">
        <v>143</v>
      </c>
      <c r="B55" s="100"/>
      <c r="C55" s="100"/>
      <c r="D55" s="138" t="s">
        <v>448</v>
      </c>
      <c r="E55" s="337"/>
      <c r="F55" s="347"/>
      <c r="G55" s="311"/>
      <c r="H55" s="301"/>
      <c r="I55" s="45"/>
      <c r="J55" s="150"/>
      <c r="K55" s="18"/>
    </row>
    <row r="56" spans="1:11" ht="12.75">
      <c r="A56" s="208" t="s">
        <v>128</v>
      </c>
      <c r="B56" s="100"/>
      <c r="C56" s="100">
        <v>1</v>
      </c>
      <c r="D56" s="139" t="s">
        <v>451</v>
      </c>
      <c r="E56" s="338">
        <v>12000000</v>
      </c>
      <c r="F56" s="348"/>
      <c r="G56" s="311">
        <f>E56+F56</f>
        <v>12000000</v>
      </c>
      <c r="H56" s="301"/>
      <c r="I56" s="45"/>
      <c r="J56" s="207">
        <f>G56+H56+I56</f>
        <v>12000000</v>
      </c>
      <c r="K56" s="18"/>
    </row>
    <row r="57" spans="1:11" ht="12.75">
      <c r="A57" s="208" t="s">
        <v>127</v>
      </c>
      <c r="B57" s="100"/>
      <c r="C57" s="100"/>
      <c r="D57" s="139" t="s">
        <v>452</v>
      </c>
      <c r="E57" s="362"/>
      <c r="F57" s="348"/>
      <c r="G57" s="311"/>
      <c r="H57" s="301"/>
      <c r="I57" s="45"/>
      <c r="J57" s="207"/>
      <c r="K57" s="18"/>
    </row>
    <row r="58" spans="1:11" ht="12.75">
      <c r="A58" s="208"/>
      <c r="B58" s="100"/>
      <c r="C58" s="100">
        <v>2</v>
      </c>
      <c r="D58" s="51" t="s">
        <v>449</v>
      </c>
      <c r="E58" s="362"/>
      <c r="F58" s="348">
        <v>17000000</v>
      </c>
      <c r="G58" s="311">
        <f>E58+F58</f>
        <v>17000000</v>
      </c>
      <c r="H58" s="301"/>
      <c r="I58" s="45"/>
      <c r="J58" s="207">
        <f>G58+H58+I58</f>
        <v>17000000</v>
      </c>
      <c r="K58" s="18"/>
    </row>
    <row r="59" spans="1:11" ht="12.75">
      <c r="A59" s="208"/>
      <c r="B59" s="100"/>
      <c r="C59" s="100"/>
      <c r="D59" s="51" t="s">
        <v>450</v>
      </c>
      <c r="E59" s="338"/>
      <c r="F59" s="348"/>
      <c r="G59" s="311">
        <f>E59+F59</f>
        <v>0</v>
      </c>
      <c r="H59" s="301"/>
      <c r="I59" s="45"/>
      <c r="J59" s="207">
        <f>G59+H59+I59</f>
        <v>0</v>
      </c>
      <c r="K59" s="18"/>
    </row>
    <row r="60" spans="1:11" ht="14.25">
      <c r="A60" s="206"/>
      <c r="B60" s="100"/>
      <c r="C60" s="100"/>
      <c r="D60" s="134"/>
      <c r="E60" s="336"/>
      <c r="F60" s="303"/>
      <c r="G60" s="312"/>
      <c r="H60" s="301"/>
      <c r="I60" s="45"/>
      <c r="J60" s="207"/>
      <c r="K60" s="18"/>
    </row>
    <row r="61" spans="1:11" ht="12.75">
      <c r="A61" s="206"/>
      <c r="B61" s="100">
        <v>3</v>
      </c>
      <c r="C61" s="100"/>
      <c r="D61" s="107" t="s">
        <v>469</v>
      </c>
      <c r="E61" s="363"/>
      <c r="F61" s="349"/>
      <c r="G61" s="312">
        <f>G62+G63</f>
        <v>0</v>
      </c>
      <c r="H61" s="301">
        <v>0</v>
      </c>
      <c r="I61" s="45">
        <f>I62+I63</f>
        <v>0</v>
      </c>
      <c r="J61" s="207">
        <f>G61+H61+I61</f>
        <v>0</v>
      </c>
      <c r="K61" s="18"/>
    </row>
    <row r="62" spans="1:11" ht="14.25">
      <c r="A62" s="206"/>
      <c r="B62" s="100"/>
      <c r="C62" s="100"/>
      <c r="D62" s="8" t="s">
        <v>433</v>
      </c>
      <c r="E62" s="336"/>
      <c r="F62" s="303"/>
      <c r="G62" s="313">
        <f>E62+F62</f>
        <v>0</v>
      </c>
      <c r="H62" s="301"/>
      <c r="I62" s="45"/>
      <c r="J62" s="207">
        <f>G62+H62+I62</f>
        <v>0</v>
      </c>
      <c r="K62" s="18"/>
    </row>
    <row r="63" spans="1:11" ht="12.75">
      <c r="A63" s="206"/>
      <c r="B63" s="100"/>
      <c r="C63" s="100">
        <v>1</v>
      </c>
      <c r="D63" s="51" t="s">
        <v>432</v>
      </c>
      <c r="E63" s="338"/>
      <c r="F63" s="305"/>
      <c r="G63" s="313">
        <f>E63+F63</f>
        <v>0</v>
      </c>
      <c r="H63" s="301"/>
      <c r="I63" s="45"/>
      <c r="J63" s="207">
        <f>G63+H63+I63</f>
        <v>0</v>
      </c>
      <c r="K63" s="18"/>
    </row>
    <row r="64" spans="1:11" ht="12.75">
      <c r="A64" s="206"/>
      <c r="B64" s="100"/>
      <c r="C64" s="100"/>
      <c r="D64" s="51"/>
      <c r="E64" s="338"/>
      <c r="F64" s="305"/>
      <c r="G64" s="313"/>
      <c r="H64" s="301"/>
      <c r="I64" s="45"/>
      <c r="J64" s="207"/>
      <c r="K64" s="18"/>
    </row>
    <row r="65" spans="1:11" ht="12.75">
      <c r="A65" s="206"/>
      <c r="B65" s="100">
        <v>5</v>
      </c>
      <c r="C65" s="100"/>
      <c r="D65" s="164" t="s">
        <v>193</v>
      </c>
      <c r="E65" s="340"/>
      <c r="F65" s="311"/>
      <c r="G65" s="314">
        <f>G66</f>
        <v>0</v>
      </c>
      <c r="H65" s="352">
        <f>H66</f>
        <v>0</v>
      </c>
      <c r="I65" s="107">
        <f>I66</f>
        <v>0</v>
      </c>
      <c r="J65" s="207">
        <f>G65+H65+I65</f>
        <v>0</v>
      </c>
      <c r="K65" s="18"/>
    </row>
    <row r="66" spans="1:11" ht="12.75">
      <c r="A66" s="209"/>
      <c r="B66" s="100"/>
      <c r="C66" s="100"/>
      <c r="D66" s="136" t="s">
        <v>378</v>
      </c>
      <c r="E66" s="340"/>
      <c r="F66" s="311"/>
      <c r="G66" s="311">
        <f>E66+F66</f>
        <v>0</v>
      </c>
      <c r="H66" s="311"/>
      <c r="I66" s="135"/>
      <c r="J66" s="207">
        <f>G66+H66+I66</f>
        <v>0</v>
      </c>
      <c r="K66" s="18"/>
    </row>
    <row r="67" spans="1:11" ht="13.5" thickBot="1">
      <c r="A67" s="210"/>
      <c r="B67" s="127" t="s">
        <v>206</v>
      </c>
      <c r="C67" s="127"/>
      <c r="D67" s="165"/>
      <c r="E67" s="364"/>
      <c r="F67" s="350"/>
      <c r="G67" s="315">
        <f>G65+G54+G49</f>
        <v>985000000</v>
      </c>
      <c r="H67" s="357">
        <v>0</v>
      </c>
      <c r="I67" s="167">
        <v>0</v>
      </c>
      <c r="J67" s="150">
        <f>I67+H67+G67</f>
        <v>985000000</v>
      </c>
      <c r="K67" s="18"/>
    </row>
    <row r="68" ht="12.75">
      <c r="K68" s="18"/>
    </row>
    <row r="69" ht="12.75">
      <c r="K69" s="18"/>
    </row>
    <row r="70" ht="12.75">
      <c r="K70" s="18"/>
    </row>
    <row r="71" ht="12.75">
      <c r="K71" s="18"/>
    </row>
    <row r="72" ht="12.75">
      <c r="K72" s="18"/>
    </row>
    <row r="73" ht="12.75">
      <c r="K73" s="18"/>
    </row>
    <row r="74" ht="13.5" thickBot="1">
      <c r="K74" s="18"/>
    </row>
    <row r="75" spans="1:11" ht="13.5" thickBot="1">
      <c r="A75" s="415" t="s">
        <v>488</v>
      </c>
      <c r="B75" s="413"/>
      <c r="C75" s="413"/>
      <c r="D75" s="413"/>
      <c r="E75" s="413"/>
      <c r="F75" s="413"/>
      <c r="G75" s="413"/>
      <c r="H75" s="413"/>
      <c r="I75" s="413"/>
      <c r="J75" s="414"/>
      <c r="K75" s="18"/>
    </row>
    <row r="76" spans="1:11" ht="12.75">
      <c r="A76" s="121" t="s">
        <v>119</v>
      </c>
      <c r="B76" s="111" t="s">
        <v>125</v>
      </c>
      <c r="C76" s="111" t="s">
        <v>125</v>
      </c>
      <c r="D76" s="390" t="s">
        <v>428</v>
      </c>
      <c r="E76" s="402" t="s">
        <v>438</v>
      </c>
      <c r="F76" s="403"/>
      <c r="G76" s="404"/>
      <c r="H76" s="353" t="s">
        <v>435</v>
      </c>
      <c r="I76" s="116" t="s">
        <v>142</v>
      </c>
      <c r="J76" s="146"/>
      <c r="K76" s="18"/>
    </row>
    <row r="77" spans="1:11" ht="13.5" thickBot="1">
      <c r="A77" s="122" t="s">
        <v>120</v>
      </c>
      <c r="B77" s="123" t="s">
        <v>126</v>
      </c>
      <c r="C77" s="123" t="s">
        <v>122</v>
      </c>
      <c r="D77" s="391"/>
      <c r="E77" s="124" t="s">
        <v>112</v>
      </c>
      <c r="F77" s="346" t="s">
        <v>113</v>
      </c>
      <c r="G77" s="384" t="s">
        <v>109</v>
      </c>
      <c r="H77" s="385" t="s">
        <v>319</v>
      </c>
      <c r="I77" s="97" t="s">
        <v>467</v>
      </c>
      <c r="J77" s="106" t="s">
        <v>109</v>
      </c>
      <c r="K77" s="18"/>
    </row>
    <row r="78" spans="1:11" ht="12.75">
      <c r="A78" s="212"/>
      <c r="B78" s="180"/>
      <c r="C78" s="180"/>
      <c r="D78" s="118" t="s">
        <v>353</v>
      </c>
      <c r="E78" s="190"/>
      <c r="F78" s="316"/>
      <c r="G78" s="316">
        <f>G79+G91+G100+G105+G108</f>
        <v>533000000</v>
      </c>
      <c r="H78" s="386">
        <f>H79</f>
        <v>0</v>
      </c>
      <c r="I78" s="387"/>
      <c r="J78" s="388">
        <f aca="true" t="shared" si="0" ref="J78:J106">SUM(G78:I78)</f>
        <v>533000000</v>
      </c>
      <c r="K78" s="20" t="s">
        <v>486</v>
      </c>
    </row>
    <row r="79" spans="1:11" ht="15" customHeight="1">
      <c r="A79" s="212"/>
      <c r="B79" s="100">
        <v>1</v>
      </c>
      <c r="C79" s="100"/>
      <c r="D79" s="107" t="s">
        <v>361</v>
      </c>
      <c r="E79" s="341">
        <f>E82+E83+E84+E85+E86+E87+E88+E89</f>
        <v>209000000</v>
      </c>
      <c r="F79" s="317">
        <f>F82+F83+F84+F85+F86+F87+F88+F89</f>
        <v>42000000</v>
      </c>
      <c r="G79" s="317">
        <f>G82+G83+G84+G85+G86+G87+G88+G89</f>
        <v>261000000</v>
      </c>
      <c r="H79" s="320">
        <f>H82+H83+H84+H85+H86+H87+H88+H89</f>
        <v>0</v>
      </c>
      <c r="I79" s="183"/>
      <c r="J79" s="214"/>
      <c r="K79" s="18"/>
    </row>
    <row r="80" spans="1:11" ht="12.75" customHeight="1">
      <c r="A80" s="212"/>
      <c r="B80" s="100"/>
      <c r="C80" s="100"/>
      <c r="D80" s="107" t="s">
        <v>362</v>
      </c>
      <c r="E80" s="183"/>
      <c r="F80" s="318"/>
      <c r="G80" s="318"/>
      <c r="H80" s="318"/>
      <c r="I80" s="183"/>
      <c r="J80" s="214">
        <f t="shared" si="0"/>
        <v>0</v>
      </c>
      <c r="K80" s="18"/>
    </row>
    <row r="81" spans="1:11" ht="12.75" customHeight="1">
      <c r="A81" s="212"/>
      <c r="B81" s="100"/>
      <c r="C81" s="100">
        <v>1</v>
      </c>
      <c r="D81" s="135" t="s">
        <v>470</v>
      </c>
      <c r="E81" s="342"/>
      <c r="F81" s="319"/>
      <c r="G81" s="319"/>
      <c r="H81" s="318"/>
      <c r="I81" s="183"/>
      <c r="J81" s="214"/>
      <c r="K81" s="18"/>
    </row>
    <row r="82" spans="1:11" ht="12.75" customHeight="1">
      <c r="A82" s="212"/>
      <c r="B82" s="100"/>
      <c r="C82" s="100"/>
      <c r="D82" s="135" t="s">
        <v>372</v>
      </c>
      <c r="E82" s="194">
        <v>135000000</v>
      </c>
      <c r="F82" s="318"/>
      <c r="G82" s="318">
        <f>F82+E82</f>
        <v>135000000</v>
      </c>
      <c r="H82" s="318"/>
      <c r="I82" s="183"/>
      <c r="J82" s="214"/>
      <c r="K82" s="18"/>
    </row>
    <row r="83" spans="1:11" ht="12.75" customHeight="1">
      <c r="A83" s="212"/>
      <c r="B83" s="100"/>
      <c r="C83" s="100">
        <v>2</v>
      </c>
      <c r="D83" s="135" t="s">
        <v>357</v>
      </c>
      <c r="E83" s="183">
        <v>20000000</v>
      </c>
      <c r="F83" s="318"/>
      <c r="G83" s="318">
        <f aca="true" t="shared" si="1" ref="G83:G88">F83+E83</f>
        <v>20000000</v>
      </c>
      <c r="H83" s="318"/>
      <c r="I83" s="183"/>
      <c r="J83" s="214"/>
      <c r="K83" s="18"/>
    </row>
    <row r="84" spans="1:11" ht="12.75">
      <c r="A84" s="216" t="s">
        <v>121</v>
      </c>
      <c r="B84" s="100"/>
      <c r="C84" s="100">
        <v>3</v>
      </c>
      <c r="D84" s="135" t="s">
        <v>462</v>
      </c>
      <c r="E84" s="194"/>
      <c r="F84" s="318"/>
      <c r="G84" s="318">
        <v>10000000</v>
      </c>
      <c r="H84" s="318"/>
      <c r="I84" s="183"/>
      <c r="J84" s="215">
        <f t="shared" si="0"/>
        <v>10000000</v>
      </c>
      <c r="K84" s="20"/>
    </row>
    <row r="85" spans="1:11" ht="12.75">
      <c r="A85" s="216" t="s">
        <v>124</v>
      </c>
      <c r="B85" s="100"/>
      <c r="C85" s="100">
        <v>5</v>
      </c>
      <c r="D85" s="135" t="s">
        <v>373</v>
      </c>
      <c r="E85" s="183"/>
      <c r="F85" s="318">
        <v>2000000</v>
      </c>
      <c r="G85" s="318">
        <f t="shared" si="1"/>
        <v>2000000</v>
      </c>
      <c r="H85" s="318"/>
      <c r="I85" s="183"/>
      <c r="J85" s="214">
        <f t="shared" si="0"/>
        <v>2000000</v>
      </c>
      <c r="K85" s="18"/>
    </row>
    <row r="86" spans="1:11" ht="12.75">
      <c r="A86" s="216" t="s">
        <v>122</v>
      </c>
      <c r="B86" s="100"/>
      <c r="C86" s="100">
        <v>6</v>
      </c>
      <c r="D86" s="135" t="s">
        <v>374</v>
      </c>
      <c r="E86" s="196"/>
      <c r="F86" s="318">
        <v>10000000</v>
      </c>
      <c r="G86" s="318">
        <f t="shared" si="1"/>
        <v>10000000</v>
      </c>
      <c r="H86" s="321"/>
      <c r="I86" s="196"/>
      <c r="J86" s="214">
        <f t="shared" si="0"/>
        <v>10000000</v>
      </c>
      <c r="K86" s="18"/>
    </row>
    <row r="87" spans="1:11" ht="12.75">
      <c r="A87" s="216" t="s">
        <v>121</v>
      </c>
      <c r="B87" s="100"/>
      <c r="C87" s="100">
        <v>7</v>
      </c>
      <c r="D87" s="135" t="s">
        <v>198</v>
      </c>
      <c r="E87" s="183">
        <v>54000000</v>
      </c>
      <c r="F87" s="318"/>
      <c r="G87" s="318">
        <f t="shared" si="1"/>
        <v>54000000</v>
      </c>
      <c r="H87" s="321"/>
      <c r="I87" s="196"/>
      <c r="J87" s="214">
        <f t="shared" si="0"/>
        <v>54000000</v>
      </c>
      <c r="K87" s="18"/>
    </row>
    <row r="88" spans="1:11" ht="12.75">
      <c r="A88" s="216" t="s">
        <v>119</v>
      </c>
      <c r="B88" s="100"/>
      <c r="C88" s="100">
        <v>8</v>
      </c>
      <c r="D88" s="135" t="s">
        <v>375</v>
      </c>
      <c r="E88" s="183"/>
      <c r="F88" s="318">
        <v>20000000</v>
      </c>
      <c r="G88" s="318">
        <f t="shared" si="1"/>
        <v>20000000</v>
      </c>
      <c r="H88" s="321"/>
      <c r="I88" s="196"/>
      <c r="J88" s="214">
        <f t="shared" si="0"/>
        <v>20000000</v>
      </c>
      <c r="K88" s="18"/>
    </row>
    <row r="89" spans="1:11" ht="12.75">
      <c r="A89" s="217"/>
      <c r="B89" s="100"/>
      <c r="C89" s="100">
        <v>9</v>
      </c>
      <c r="D89" s="135" t="s">
        <v>461</v>
      </c>
      <c r="E89" s="183"/>
      <c r="F89" s="318">
        <v>10000000</v>
      </c>
      <c r="G89" s="318">
        <f>F89+E89</f>
        <v>10000000</v>
      </c>
      <c r="H89" s="321"/>
      <c r="I89" s="196"/>
      <c r="J89" s="214"/>
      <c r="K89" s="18"/>
    </row>
    <row r="90" spans="1:11" ht="12.75">
      <c r="A90" s="217"/>
      <c r="B90" s="100"/>
      <c r="C90" s="100"/>
      <c r="D90" s="135"/>
      <c r="E90" s="183"/>
      <c r="F90" s="318"/>
      <c r="G90" s="318"/>
      <c r="H90" s="321"/>
      <c r="I90" s="196"/>
      <c r="J90" s="214"/>
      <c r="K90" s="18"/>
    </row>
    <row r="91" spans="1:11" ht="12.75">
      <c r="A91" s="216" t="s">
        <v>119</v>
      </c>
      <c r="B91" s="100">
        <v>2</v>
      </c>
      <c r="C91" s="100"/>
      <c r="D91" s="107" t="s">
        <v>359</v>
      </c>
      <c r="E91" s="182"/>
      <c r="F91" s="320"/>
      <c r="G91" s="320">
        <f>G93+G94+G95+G96+G97+G98</f>
        <v>146000000</v>
      </c>
      <c r="H91" s="320">
        <f>H93+H94+H95+H96+H97+H98</f>
        <v>0</v>
      </c>
      <c r="I91" s="196"/>
      <c r="J91" s="214"/>
      <c r="K91" s="18"/>
    </row>
    <row r="92" spans="1:11" ht="12.75">
      <c r="A92" s="216" t="s">
        <v>120</v>
      </c>
      <c r="B92" s="100"/>
      <c r="C92" s="100"/>
      <c r="D92" s="107" t="s">
        <v>360</v>
      </c>
      <c r="E92" s="196"/>
      <c r="F92" s="321"/>
      <c r="G92" s="321"/>
      <c r="H92" s="321"/>
      <c r="I92" s="196"/>
      <c r="J92" s="214">
        <f t="shared" si="0"/>
        <v>0</v>
      </c>
      <c r="K92" s="18"/>
    </row>
    <row r="93" spans="1:11" ht="12.75">
      <c r="A93" s="216" t="s">
        <v>123</v>
      </c>
      <c r="B93" s="100"/>
      <c r="C93" s="100">
        <v>1</v>
      </c>
      <c r="D93" s="135" t="s">
        <v>485</v>
      </c>
      <c r="E93" s="183">
        <v>5000000</v>
      </c>
      <c r="F93" s="318"/>
      <c r="G93" s="318">
        <f aca="true" t="shared" si="2" ref="G93:G98">F93+E93</f>
        <v>5000000</v>
      </c>
      <c r="H93" s="318"/>
      <c r="I93" s="183"/>
      <c r="J93" s="214">
        <f t="shared" si="0"/>
        <v>5000000</v>
      </c>
      <c r="K93" s="18"/>
    </row>
    <row r="94" spans="1:11" ht="12.75">
      <c r="A94" s="216" t="s">
        <v>124</v>
      </c>
      <c r="B94" s="100"/>
      <c r="C94" s="100">
        <v>2</v>
      </c>
      <c r="D94" s="135" t="s">
        <v>327</v>
      </c>
      <c r="E94" s="183"/>
      <c r="F94" s="318"/>
      <c r="G94" s="318">
        <f t="shared" si="2"/>
        <v>0</v>
      </c>
      <c r="H94" s="318"/>
      <c r="I94" s="183"/>
      <c r="J94" s="214">
        <f t="shared" si="0"/>
        <v>0</v>
      </c>
      <c r="K94" s="18"/>
    </row>
    <row r="95" spans="1:11" ht="12.75">
      <c r="A95" s="216" t="s">
        <v>121</v>
      </c>
      <c r="B95" s="100"/>
      <c r="C95" s="100">
        <v>4</v>
      </c>
      <c r="D95" s="135" t="s">
        <v>471</v>
      </c>
      <c r="E95" s="183"/>
      <c r="F95" s="318"/>
      <c r="G95" s="318">
        <f t="shared" si="2"/>
        <v>0</v>
      </c>
      <c r="H95" s="318"/>
      <c r="I95" s="183"/>
      <c r="J95" s="214"/>
      <c r="K95" s="18"/>
    </row>
    <row r="96" spans="1:11" ht="12.75">
      <c r="A96" s="216" t="s">
        <v>122</v>
      </c>
      <c r="B96" s="100"/>
      <c r="C96" s="100"/>
      <c r="D96" s="135" t="s">
        <v>377</v>
      </c>
      <c r="E96" s="183">
        <v>136000000</v>
      </c>
      <c r="F96" s="318"/>
      <c r="G96" s="318">
        <f t="shared" si="2"/>
        <v>136000000</v>
      </c>
      <c r="H96" s="318"/>
      <c r="I96" s="183"/>
      <c r="J96" s="214"/>
      <c r="K96" s="18"/>
    </row>
    <row r="97" spans="1:11" ht="12.75">
      <c r="A97" s="216" t="s">
        <v>120</v>
      </c>
      <c r="B97" s="100"/>
      <c r="C97" s="100">
        <v>4</v>
      </c>
      <c r="D97" s="135" t="s">
        <v>159</v>
      </c>
      <c r="E97" s="183"/>
      <c r="F97" s="318"/>
      <c r="G97" s="318">
        <f t="shared" si="2"/>
        <v>0</v>
      </c>
      <c r="H97" s="318"/>
      <c r="I97" s="183"/>
      <c r="J97" s="214">
        <f t="shared" si="0"/>
        <v>0</v>
      </c>
      <c r="K97" s="18"/>
    </row>
    <row r="98" spans="1:11" ht="12.75">
      <c r="A98" s="216" t="s">
        <v>119</v>
      </c>
      <c r="B98" s="100"/>
      <c r="C98" s="100">
        <v>5</v>
      </c>
      <c r="D98" s="135" t="s">
        <v>308</v>
      </c>
      <c r="E98" s="183"/>
      <c r="F98" s="318">
        <v>5000000</v>
      </c>
      <c r="G98" s="318">
        <f t="shared" si="2"/>
        <v>5000000</v>
      </c>
      <c r="H98" s="318"/>
      <c r="I98" s="183"/>
      <c r="J98" s="214">
        <f t="shared" si="0"/>
        <v>5000000</v>
      </c>
      <c r="K98" s="18"/>
    </row>
    <row r="99" spans="1:11" ht="12.75">
      <c r="A99" s="218"/>
      <c r="B99" s="100"/>
      <c r="C99" s="100"/>
      <c r="D99" s="135"/>
      <c r="E99" s="183"/>
      <c r="F99" s="318"/>
      <c r="G99" s="318"/>
      <c r="H99" s="318"/>
      <c r="I99" s="183"/>
      <c r="J99" s="214"/>
      <c r="K99" s="18"/>
    </row>
    <row r="100" spans="1:11" ht="12.75">
      <c r="A100" s="218"/>
      <c r="B100" s="100">
        <v>3</v>
      </c>
      <c r="C100" s="100"/>
      <c r="D100" s="107" t="s">
        <v>325</v>
      </c>
      <c r="E100" s="320">
        <f>E102+E103</f>
        <v>0</v>
      </c>
      <c r="F100" s="320">
        <f>F102+F103</f>
        <v>58000000</v>
      </c>
      <c r="G100" s="320">
        <f>G102+G103</f>
        <v>58000000</v>
      </c>
      <c r="H100" s="318">
        <f>H102+H103</f>
        <v>0</v>
      </c>
      <c r="I100" s="183"/>
      <c r="J100" s="214">
        <f t="shared" si="0"/>
        <v>58000000</v>
      </c>
      <c r="K100" s="18"/>
    </row>
    <row r="101" spans="1:11" ht="12.75">
      <c r="A101" s="216"/>
      <c r="B101" s="100"/>
      <c r="C101" s="100"/>
      <c r="D101" s="107" t="s">
        <v>326</v>
      </c>
      <c r="E101" s="183"/>
      <c r="F101" s="318"/>
      <c r="G101" s="318"/>
      <c r="H101" s="318"/>
      <c r="I101" s="183"/>
      <c r="J101" s="214">
        <f t="shared" si="0"/>
        <v>0</v>
      </c>
      <c r="K101" s="18"/>
    </row>
    <row r="102" spans="1:11" ht="12.75">
      <c r="A102" s="212"/>
      <c r="B102" s="100"/>
      <c r="C102" s="100">
        <v>1</v>
      </c>
      <c r="D102" s="135" t="s">
        <v>345</v>
      </c>
      <c r="E102" s="183"/>
      <c r="F102" s="318">
        <v>43000000</v>
      </c>
      <c r="G102" s="318">
        <f>F102+E102</f>
        <v>43000000</v>
      </c>
      <c r="H102" s="318"/>
      <c r="I102" s="183"/>
      <c r="J102" s="214">
        <f t="shared" si="0"/>
        <v>43000000</v>
      </c>
      <c r="K102" s="18"/>
    </row>
    <row r="103" spans="1:11" ht="12.75">
      <c r="A103" s="212"/>
      <c r="B103" s="100"/>
      <c r="C103" s="100">
        <v>2</v>
      </c>
      <c r="D103" s="135" t="s">
        <v>282</v>
      </c>
      <c r="E103" s="183"/>
      <c r="F103" s="318">
        <v>15000000</v>
      </c>
      <c r="G103" s="318">
        <f>F103+E103</f>
        <v>15000000</v>
      </c>
      <c r="H103" s="318"/>
      <c r="I103" s="183"/>
      <c r="J103" s="214">
        <f t="shared" si="0"/>
        <v>15000000</v>
      </c>
      <c r="K103" s="18"/>
    </row>
    <row r="104" spans="1:11" ht="12.75">
      <c r="A104" s="212"/>
      <c r="B104" s="100"/>
      <c r="C104" s="100"/>
      <c r="D104" s="135"/>
      <c r="E104" s="183"/>
      <c r="F104" s="318"/>
      <c r="G104" s="318"/>
      <c r="H104" s="318"/>
      <c r="I104" s="183"/>
      <c r="J104" s="214"/>
      <c r="K104" s="18"/>
    </row>
    <row r="105" spans="1:11" ht="12.75">
      <c r="A105" s="212"/>
      <c r="B105" s="110">
        <v>4</v>
      </c>
      <c r="C105" s="110"/>
      <c r="D105" s="262" t="s">
        <v>303</v>
      </c>
      <c r="E105" s="263"/>
      <c r="F105" s="322"/>
      <c r="G105" s="322">
        <f>G106</f>
        <v>63000000</v>
      </c>
      <c r="H105" s="322">
        <f>H106</f>
        <v>0</v>
      </c>
      <c r="I105" s="254"/>
      <c r="J105" s="260">
        <f t="shared" si="0"/>
        <v>63000000</v>
      </c>
      <c r="K105" s="18"/>
    </row>
    <row r="106" spans="1:11" ht="12.75">
      <c r="A106" s="218"/>
      <c r="B106" s="45"/>
      <c r="C106" s="100">
        <v>1</v>
      </c>
      <c r="D106" s="135" t="s">
        <v>366</v>
      </c>
      <c r="E106" s="140"/>
      <c r="F106" s="301"/>
      <c r="G106" s="320">
        <v>63000000</v>
      </c>
      <c r="H106" s="352"/>
      <c r="I106" s="107"/>
      <c r="J106" s="271">
        <f t="shared" si="0"/>
        <v>63000000</v>
      </c>
      <c r="K106" s="18"/>
    </row>
    <row r="107" spans="1:11" ht="12.75">
      <c r="A107" s="218"/>
      <c r="B107" s="45"/>
      <c r="C107" s="45"/>
      <c r="D107" s="45"/>
      <c r="E107" s="140"/>
      <c r="F107" s="301"/>
      <c r="G107" s="301"/>
      <c r="H107" s="301"/>
      <c r="I107" s="45"/>
      <c r="J107" s="264"/>
      <c r="K107" s="18"/>
    </row>
    <row r="108" spans="1:11" ht="12.75">
      <c r="A108" s="212"/>
      <c r="B108" s="180">
        <v>5</v>
      </c>
      <c r="C108" s="180"/>
      <c r="D108" s="274" t="s">
        <v>346</v>
      </c>
      <c r="E108" s="275">
        <f>E109+E110</f>
        <v>5000000</v>
      </c>
      <c r="F108" s="323">
        <f>F109+F110</f>
        <v>0</v>
      </c>
      <c r="G108" s="323">
        <f>G109+G110</f>
        <v>5000000</v>
      </c>
      <c r="H108" s="323">
        <f>H109+H110</f>
        <v>0</v>
      </c>
      <c r="I108" s="257"/>
      <c r="J108" s="261">
        <f aca="true" t="shared" si="3" ref="J108:J139">SUM(G108:I108)</f>
        <v>5000000</v>
      </c>
      <c r="K108" s="18"/>
    </row>
    <row r="109" spans="1:11" ht="12.75">
      <c r="A109" s="218"/>
      <c r="B109" s="100"/>
      <c r="C109" s="100">
        <v>1</v>
      </c>
      <c r="D109" s="135" t="s">
        <v>250</v>
      </c>
      <c r="E109" s="183">
        <v>5000000</v>
      </c>
      <c r="F109" s="318"/>
      <c r="G109" s="318">
        <f>SUM(E109:F109)</f>
        <v>5000000</v>
      </c>
      <c r="H109" s="318"/>
      <c r="I109" s="183"/>
      <c r="J109" s="214">
        <f t="shared" si="3"/>
        <v>5000000</v>
      </c>
      <c r="K109" s="18"/>
    </row>
    <row r="110" spans="1:11" ht="15" customHeight="1">
      <c r="A110" s="218"/>
      <c r="B110" s="100"/>
      <c r="C110" s="100">
        <v>2</v>
      </c>
      <c r="D110" s="135" t="s">
        <v>369</v>
      </c>
      <c r="E110" s="183"/>
      <c r="F110" s="318"/>
      <c r="G110" s="318">
        <f>SUM(E110:F110)</f>
        <v>0</v>
      </c>
      <c r="H110" s="318"/>
      <c r="I110" s="183"/>
      <c r="J110" s="214">
        <f t="shared" si="3"/>
        <v>0</v>
      </c>
      <c r="K110" s="18"/>
    </row>
    <row r="111" spans="1:11" ht="12.75" customHeight="1" thickBot="1">
      <c r="A111" s="222"/>
      <c r="B111" s="127"/>
      <c r="C111" s="127"/>
      <c r="D111" s="165"/>
      <c r="E111" s="219"/>
      <c r="F111" s="324"/>
      <c r="G111" s="324"/>
      <c r="H111" s="324"/>
      <c r="I111" s="219"/>
      <c r="J111" s="220">
        <f t="shared" si="3"/>
        <v>0</v>
      </c>
      <c r="K111" s="18"/>
    </row>
    <row r="112" spans="1:11" ht="12.75" customHeight="1" thickBot="1">
      <c r="A112" s="415" t="s">
        <v>488</v>
      </c>
      <c r="B112" s="413"/>
      <c r="C112" s="413"/>
      <c r="D112" s="413"/>
      <c r="E112" s="413"/>
      <c r="F112" s="413"/>
      <c r="G112" s="413"/>
      <c r="H112" s="413"/>
      <c r="I112" s="413"/>
      <c r="J112" s="414"/>
      <c r="K112" s="18"/>
    </row>
    <row r="113" spans="1:11" ht="12.75" customHeight="1">
      <c r="A113" s="121" t="s">
        <v>119</v>
      </c>
      <c r="B113" s="111" t="s">
        <v>125</v>
      </c>
      <c r="C113" s="111" t="s">
        <v>125</v>
      </c>
      <c r="D113" s="390" t="s">
        <v>428</v>
      </c>
      <c r="E113" s="402" t="s">
        <v>438</v>
      </c>
      <c r="F113" s="403"/>
      <c r="G113" s="404"/>
      <c r="H113" s="353" t="s">
        <v>435</v>
      </c>
      <c r="I113" s="116" t="s">
        <v>142</v>
      </c>
      <c r="J113" s="146"/>
      <c r="K113" s="18"/>
    </row>
    <row r="114" spans="1:11" ht="12.75" customHeight="1" thickBot="1">
      <c r="A114" s="122" t="s">
        <v>120</v>
      </c>
      <c r="B114" s="123" t="s">
        <v>126</v>
      </c>
      <c r="C114" s="123" t="s">
        <v>122</v>
      </c>
      <c r="D114" s="391"/>
      <c r="E114" s="124" t="s">
        <v>112</v>
      </c>
      <c r="F114" s="346" t="s">
        <v>113</v>
      </c>
      <c r="G114" s="384" t="s">
        <v>109</v>
      </c>
      <c r="H114" s="385" t="s">
        <v>319</v>
      </c>
      <c r="I114" s="97" t="s">
        <v>467</v>
      </c>
      <c r="J114" s="106" t="s">
        <v>109</v>
      </c>
      <c r="K114" s="18"/>
    </row>
    <row r="115" spans="1:11" ht="12.75" customHeight="1">
      <c r="A115" s="212"/>
      <c r="B115" s="100">
        <v>6</v>
      </c>
      <c r="C115" s="100"/>
      <c r="D115" s="107" t="s">
        <v>379</v>
      </c>
      <c r="E115" s="183"/>
      <c r="F115" s="318"/>
      <c r="G115" s="320">
        <f>G116</f>
        <v>0</v>
      </c>
      <c r="H115" s="328">
        <f>H116</f>
        <v>0</v>
      </c>
      <c r="I115" s="257"/>
      <c r="J115" s="261"/>
      <c r="K115" s="18"/>
    </row>
    <row r="116" spans="1:11" ht="12.75" customHeight="1">
      <c r="A116" s="212"/>
      <c r="B116" s="100"/>
      <c r="C116" s="100">
        <v>1</v>
      </c>
      <c r="D116" s="135" t="s">
        <v>380</v>
      </c>
      <c r="E116" s="183"/>
      <c r="F116" s="318"/>
      <c r="G116" s="318">
        <f>F116+E116</f>
        <v>0</v>
      </c>
      <c r="H116" s="318"/>
      <c r="I116" s="183"/>
      <c r="J116" s="214"/>
      <c r="K116" s="18"/>
    </row>
    <row r="117" spans="1:11" ht="12.75">
      <c r="A117" s="212"/>
      <c r="B117" s="100"/>
      <c r="C117" s="100"/>
      <c r="D117" s="135"/>
      <c r="E117" s="183"/>
      <c r="F117" s="318"/>
      <c r="G117" s="318"/>
      <c r="H117" s="318"/>
      <c r="I117" s="183"/>
      <c r="J117" s="214"/>
      <c r="K117" s="18"/>
    </row>
    <row r="118" spans="1:11" ht="12.75">
      <c r="A118" s="212"/>
      <c r="B118" s="100"/>
      <c r="C118" s="100"/>
      <c r="D118" s="97" t="s">
        <v>214</v>
      </c>
      <c r="E118" s="192">
        <f>E119</f>
        <v>15000000</v>
      </c>
      <c r="F118" s="325">
        <f>F119</f>
        <v>15003000</v>
      </c>
      <c r="G118" s="325">
        <f>G119</f>
        <v>30003000</v>
      </c>
      <c r="H118" s="318">
        <f>H119</f>
        <v>0</v>
      </c>
      <c r="I118" s="183"/>
      <c r="J118" s="213">
        <f t="shared" si="3"/>
        <v>30003000</v>
      </c>
      <c r="K118" s="18"/>
    </row>
    <row r="119" spans="1:11" ht="12.75">
      <c r="A119" s="212"/>
      <c r="B119" s="100">
        <v>1</v>
      </c>
      <c r="C119" s="100"/>
      <c r="D119" s="107" t="s">
        <v>363</v>
      </c>
      <c r="E119" s="182">
        <f>E121+E122+E123+E124+E125+E126</f>
        <v>15000000</v>
      </c>
      <c r="F119" s="320">
        <f>F121+F122+F123+G124+G125+G126</f>
        <v>15003000</v>
      </c>
      <c r="G119" s="320">
        <f>F119+E119</f>
        <v>30003000</v>
      </c>
      <c r="H119" s="320">
        <f>H121+H122+H123+H124+H125+H126</f>
        <v>0</v>
      </c>
      <c r="I119" s="183"/>
      <c r="J119" s="214">
        <f t="shared" si="3"/>
        <v>30003000</v>
      </c>
      <c r="K119" s="18"/>
    </row>
    <row r="120" spans="1:11" ht="12.75">
      <c r="A120" s="212"/>
      <c r="B120" s="100"/>
      <c r="C120" s="100"/>
      <c r="D120" s="107" t="s">
        <v>364</v>
      </c>
      <c r="E120" s="183"/>
      <c r="F120" s="318"/>
      <c r="G120" s="318"/>
      <c r="H120" s="318"/>
      <c r="I120" s="183"/>
      <c r="J120" s="214">
        <f t="shared" si="3"/>
        <v>0</v>
      </c>
      <c r="K120" s="18"/>
    </row>
    <row r="121" spans="1:11" ht="12.75">
      <c r="A121" s="216" t="s">
        <v>121</v>
      </c>
      <c r="B121" s="100"/>
      <c r="C121" s="100">
        <v>1</v>
      </c>
      <c r="D121" s="135" t="s">
        <v>367</v>
      </c>
      <c r="E121" s="183">
        <v>15000000</v>
      </c>
      <c r="F121" s="318">
        <v>15000000</v>
      </c>
      <c r="G121" s="318">
        <f>F121+E121</f>
        <v>30000000</v>
      </c>
      <c r="H121" s="318"/>
      <c r="I121" s="183"/>
      <c r="J121" s="215">
        <f t="shared" si="3"/>
        <v>30000000</v>
      </c>
      <c r="K121" s="18"/>
    </row>
    <row r="122" spans="1:11" ht="12.75">
      <c r="A122" s="216" t="s">
        <v>124</v>
      </c>
      <c r="B122" s="100"/>
      <c r="C122" s="100">
        <v>2</v>
      </c>
      <c r="D122" s="135" t="s">
        <v>365</v>
      </c>
      <c r="E122" s="183"/>
      <c r="F122" s="318"/>
      <c r="G122" s="318">
        <f>F122+E122</f>
        <v>0</v>
      </c>
      <c r="H122" s="318"/>
      <c r="I122" s="183"/>
      <c r="J122" s="215">
        <f t="shared" si="3"/>
        <v>0</v>
      </c>
      <c r="K122" s="18"/>
    </row>
    <row r="123" spans="1:11" ht="12.75">
      <c r="A123" s="216" t="s">
        <v>122</v>
      </c>
      <c r="B123" s="100"/>
      <c r="C123" s="100">
        <v>3</v>
      </c>
      <c r="D123" s="135" t="s">
        <v>472</v>
      </c>
      <c r="E123" s="183"/>
      <c r="F123" s="318"/>
      <c r="G123" s="318">
        <f>F123+E123</f>
        <v>0</v>
      </c>
      <c r="H123" s="318"/>
      <c r="I123" s="183"/>
      <c r="J123" s="214">
        <f t="shared" si="3"/>
        <v>0</v>
      </c>
      <c r="K123" s="18"/>
    </row>
    <row r="124" spans="1:11" ht="12.75">
      <c r="A124" s="216" t="s">
        <v>121</v>
      </c>
      <c r="B124" s="100"/>
      <c r="C124" s="100">
        <v>4</v>
      </c>
      <c r="D124" s="135" t="s">
        <v>368</v>
      </c>
      <c r="E124" s="183"/>
      <c r="F124" s="301"/>
      <c r="G124" s="318">
        <v>1000</v>
      </c>
      <c r="H124" s="318"/>
      <c r="I124" s="183"/>
      <c r="J124" s="214">
        <f>SUM(G124:I124)</f>
        <v>1000</v>
      </c>
      <c r="K124" s="18"/>
    </row>
    <row r="125" spans="1:11" ht="12.75">
      <c r="A125" s="216" t="s">
        <v>119</v>
      </c>
      <c r="B125" s="100"/>
      <c r="C125" s="100">
        <v>5</v>
      </c>
      <c r="D125" s="135" t="s">
        <v>285</v>
      </c>
      <c r="E125" s="183"/>
      <c r="F125" s="301"/>
      <c r="G125" s="318">
        <v>1000</v>
      </c>
      <c r="H125" s="318"/>
      <c r="I125" s="183"/>
      <c r="J125" s="214">
        <f>SUM(G125:I125)</f>
        <v>1000</v>
      </c>
      <c r="K125" s="18"/>
    </row>
    <row r="126" spans="1:11" ht="12.75">
      <c r="A126" s="217"/>
      <c r="B126" s="100"/>
      <c r="C126" s="100">
        <v>6</v>
      </c>
      <c r="D126" s="135" t="s">
        <v>386</v>
      </c>
      <c r="E126" s="183"/>
      <c r="F126" s="301"/>
      <c r="G126" s="318">
        <v>1000</v>
      </c>
      <c r="H126" s="318"/>
      <c r="I126" s="183"/>
      <c r="J126" s="214">
        <f>SUM(G126:I126)</f>
        <v>1000</v>
      </c>
      <c r="K126" s="18"/>
    </row>
    <row r="127" spans="1:11" ht="12.75">
      <c r="A127" s="217"/>
      <c r="B127" s="100"/>
      <c r="C127" s="100"/>
      <c r="D127" s="135"/>
      <c r="E127" s="183"/>
      <c r="F127" s="318"/>
      <c r="G127" s="318"/>
      <c r="H127" s="318"/>
      <c r="I127" s="183"/>
      <c r="J127" s="214">
        <f t="shared" si="3"/>
        <v>0</v>
      </c>
      <c r="K127" s="18"/>
    </row>
    <row r="128" spans="1:11" ht="12.75">
      <c r="A128" s="216" t="s">
        <v>119</v>
      </c>
      <c r="B128" s="100"/>
      <c r="C128" s="100"/>
      <c r="D128" s="97" t="s">
        <v>315</v>
      </c>
      <c r="E128" s="192">
        <f>E130+E139</f>
        <v>0</v>
      </c>
      <c r="F128" s="325">
        <f>F130+F139</f>
        <v>95000000</v>
      </c>
      <c r="G128" s="325">
        <f>G130+G139</f>
        <v>125000000</v>
      </c>
      <c r="H128" s="318">
        <f>H130+H139</f>
        <v>0</v>
      </c>
      <c r="I128" s="183"/>
      <c r="J128" s="213">
        <f t="shared" si="3"/>
        <v>125000000</v>
      </c>
      <c r="K128" s="18"/>
    </row>
    <row r="129" spans="1:11" ht="12.75">
      <c r="A129" s="216" t="s">
        <v>120</v>
      </c>
      <c r="B129" s="100"/>
      <c r="C129" s="100"/>
      <c r="D129" s="97" t="s">
        <v>347</v>
      </c>
      <c r="E129" s="183"/>
      <c r="F129" s="318"/>
      <c r="G129" s="318"/>
      <c r="H129" s="318"/>
      <c r="I129" s="183"/>
      <c r="J129" s="214">
        <f t="shared" si="3"/>
        <v>0</v>
      </c>
      <c r="K129" s="18"/>
    </row>
    <row r="130" spans="1:11" ht="12.75">
      <c r="A130" s="216" t="s">
        <v>123</v>
      </c>
      <c r="B130" s="100">
        <v>1</v>
      </c>
      <c r="C130" s="100"/>
      <c r="D130" s="107" t="s">
        <v>237</v>
      </c>
      <c r="E130" s="183"/>
      <c r="F130" s="320">
        <f>F131+F132+F133+F134+F135+F136</f>
        <v>55000000</v>
      </c>
      <c r="G130" s="320">
        <f>G131+G133+G134+G135+G136+G137</f>
        <v>85000000</v>
      </c>
      <c r="H130" s="320">
        <f>H131+H132+H133+H134+H135+H136</f>
        <v>0</v>
      </c>
      <c r="I130" s="183"/>
      <c r="J130" s="214">
        <f t="shared" si="3"/>
        <v>85000000</v>
      </c>
      <c r="K130" s="18"/>
    </row>
    <row r="131" spans="1:11" ht="12.75">
      <c r="A131" s="216" t="s">
        <v>124</v>
      </c>
      <c r="B131" s="100"/>
      <c r="C131" s="100">
        <v>1</v>
      </c>
      <c r="D131" s="135" t="s">
        <v>370</v>
      </c>
      <c r="E131" s="183"/>
      <c r="F131" s="318">
        <v>10000000</v>
      </c>
      <c r="G131" s="318">
        <f>F131+E131</f>
        <v>10000000</v>
      </c>
      <c r="H131" s="318"/>
      <c r="I131" s="183"/>
      <c r="J131" s="215">
        <f t="shared" si="3"/>
        <v>10000000</v>
      </c>
      <c r="K131" s="18"/>
    </row>
    <row r="132" spans="1:11" ht="12.75">
      <c r="A132" s="216" t="s">
        <v>121</v>
      </c>
      <c r="B132" s="100"/>
      <c r="C132" s="100"/>
      <c r="D132" s="203" t="s">
        <v>371</v>
      </c>
      <c r="E132" s="183"/>
      <c r="F132" s="318"/>
      <c r="G132" s="318"/>
      <c r="H132" s="318"/>
      <c r="I132" s="183"/>
      <c r="J132" s="215">
        <f t="shared" si="3"/>
        <v>0</v>
      </c>
      <c r="K132" s="18"/>
    </row>
    <row r="133" spans="1:11" ht="12.75">
      <c r="A133" s="216" t="s">
        <v>122</v>
      </c>
      <c r="B133" s="100"/>
      <c r="C133" s="100">
        <v>2</v>
      </c>
      <c r="D133" s="135" t="s">
        <v>238</v>
      </c>
      <c r="E133" s="183"/>
      <c r="F133" s="318">
        <v>5000000</v>
      </c>
      <c r="G133" s="318">
        <f>F133+E133</f>
        <v>5000000</v>
      </c>
      <c r="H133" s="318"/>
      <c r="I133" s="183"/>
      <c r="J133" s="215">
        <f t="shared" si="3"/>
        <v>5000000</v>
      </c>
      <c r="K133" s="18"/>
    </row>
    <row r="134" spans="1:11" ht="12.75">
      <c r="A134" s="216" t="s">
        <v>120</v>
      </c>
      <c r="B134" s="100"/>
      <c r="C134" s="100">
        <v>3</v>
      </c>
      <c r="D134" s="135" t="s">
        <v>384</v>
      </c>
      <c r="E134" s="183"/>
      <c r="F134" s="318"/>
      <c r="G134" s="318"/>
      <c r="H134" s="318"/>
      <c r="I134" s="183"/>
      <c r="J134" s="214">
        <f t="shared" si="3"/>
        <v>0</v>
      </c>
      <c r="K134" s="18"/>
    </row>
    <row r="135" spans="1:11" ht="12.75">
      <c r="A135" s="216" t="s">
        <v>119</v>
      </c>
      <c r="B135" s="100"/>
      <c r="C135" s="100"/>
      <c r="D135" s="135" t="s">
        <v>416</v>
      </c>
      <c r="E135" s="183"/>
      <c r="F135" s="318">
        <v>20000000</v>
      </c>
      <c r="G135" s="318">
        <f>F135+E135</f>
        <v>20000000</v>
      </c>
      <c r="H135" s="318"/>
      <c r="I135" s="183"/>
      <c r="J135" s="214">
        <f t="shared" si="3"/>
        <v>20000000</v>
      </c>
      <c r="K135" s="18"/>
    </row>
    <row r="136" spans="1:11" ht="12.75">
      <c r="A136" s="218"/>
      <c r="B136" s="100"/>
      <c r="C136" s="100">
        <v>4</v>
      </c>
      <c r="D136" s="135" t="s">
        <v>473</v>
      </c>
      <c r="E136" s="183"/>
      <c r="F136" s="318">
        <v>20000000</v>
      </c>
      <c r="G136" s="318">
        <f>F136+E136</f>
        <v>20000000</v>
      </c>
      <c r="H136" s="318"/>
      <c r="I136" s="183"/>
      <c r="J136" s="214">
        <f t="shared" si="3"/>
        <v>20000000</v>
      </c>
      <c r="K136" s="18"/>
    </row>
    <row r="137" spans="1:11" ht="12.75">
      <c r="A137" s="218"/>
      <c r="B137" s="100"/>
      <c r="C137" s="100"/>
      <c r="D137" s="135" t="s">
        <v>474</v>
      </c>
      <c r="E137" s="183"/>
      <c r="F137" s="318">
        <v>30000000</v>
      </c>
      <c r="G137" s="318">
        <f>F137+E137</f>
        <v>30000000</v>
      </c>
      <c r="H137" s="318"/>
      <c r="I137" s="183"/>
      <c r="J137" s="214"/>
      <c r="K137" s="18"/>
    </row>
    <row r="138" spans="1:11" ht="12.75">
      <c r="A138" s="216"/>
      <c r="B138" s="100"/>
      <c r="C138" s="100"/>
      <c r="D138" s="135"/>
      <c r="E138" s="183"/>
      <c r="F138" s="318"/>
      <c r="G138" s="318"/>
      <c r="H138" s="318"/>
      <c r="I138" s="183"/>
      <c r="J138" s="214">
        <f t="shared" si="3"/>
        <v>0</v>
      </c>
      <c r="K138" s="18"/>
    </row>
    <row r="139" spans="1:11" ht="12.75">
      <c r="A139" s="212"/>
      <c r="B139" s="100">
        <v>2</v>
      </c>
      <c r="C139" s="100"/>
      <c r="D139" s="107" t="s">
        <v>221</v>
      </c>
      <c r="E139" s="182">
        <f>E140+E141</f>
        <v>0</v>
      </c>
      <c r="F139" s="320">
        <f>F140+F141</f>
        <v>40000000</v>
      </c>
      <c r="G139" s="320">
        <f>G140+G141</f>
        <v>40000000</v>
      </c>
      <c r="H139" s="320"/>
      <c r="I139" s="183"/>
      <c r="J139" s="214">
        <f t="shared" si="3"/>
        <v>40000000</v>
      </c>
      <c r="K139" s="18"/>
    </row>
    <row r="140" spans="1:11" ht="12.75">
      <c r="A140" s="212"/>
      <c r="B140" s="100"/>
      <c r="C140" s="100">
        <v>1</v>
      </c>
      <c r="D140" s="135" t="s">
        <v>349</v>
      </c>
      <c r="E140" s="183">
        <v>0</v>
      </c>
      <c r="F140" s="318">
        <v>30000000</v>
      </c>
      <c r="G140" s="318">
        <f>F140+E140</f>
        <v>30000000</v>
      </c>
      <c r="H140" s="318"/>
      <c r="I140" s="183"/>
      <c r="J140" s="214">
        <f>SUM(G140:I140)</f>
        <v>30000000</v>
      </c>
      <c r="K140" s="18"/>
    </row>
    <row r="141" spans="1:11" ht="12.75">
      <c r="A141" s="212"/>
      <c r="B141" s="110"/>
      <c r="C141" s="110">
        <v>2</v>
      </c>
      <c r="D141" s="154" t="s">
        <v>475</v>
      </c>
      <c r="E141" s="254"/>
      <c r="F141" s="326">
        <v>10000000</v>
      </c>
      <c r="G141" s="326">
        <f>F141+E141</f>
        <v>10000000</v>
      </c>
      <c r="H141" s="326"/>
      <c r="I141" s="254"/>
      <c r="J141" s="260">
        <f>SUM(G141:I141)</f>
        <v>10000000</v>
      </c>
      <c r="K141" s="18"/>
    </row>
    <row r="142" spans="1:11" ht="12.75">
      <c r="A142" s="212"/>
      <c r="B142" s="45"/>
      <c r="C142" s="45"/>
      <c r="D142" s="45"/>
      <c r="E142" s="140"/>
      <c r="F142" s="301"/>
      <c r="G142" s="301"/>
      <c r="H142" s="301"/>
      <c r="I142" s="45"/>
      <c r="J142" s="264"/>
      <c r="K142" s="18"/>
    </row>
    <row r="143" spans="1:11" ht="12.75">
      <c r="A143" s="218"/>
      <c r="B143" s="45"/>
      <c r="C143" s="45"/>
      <c r="D143" s="97" t="s">
        <v>381</v>
      </c>
      <c r="E143" s="365">
        <f>E145</f>
        <v>0</v>
      </c>
      <c r="F143" s="327">
        <f>F145</f>
        <v>0</v>
      </c>
      <c r="G143" s="327">
        <f>G145</f>
        <v>65000000</v>
      </c>
      <c r="H143" s="327">
        <f>H145</f>
        <v>10000000</v>
      </c>
      <c r="I143" s="268"/>
      <c r="J143" s="272">
        <f>J145</f>
        <v>75000000</v>
      </c>
      <c r="K143" s="18"/>
    </row>
    <row r="144" spans="1:11" ht="12.75">
      <c r="A144" s="218"/>
      <c r="B144" s="180"/>
      <c r="C144" s="180"/>
      <c r="D144" s="118" t="s">
        <v>382</v>
      </c>
      <c r="E144" s="257"/>
      <c r="F144" s="328"/>
      <c r="G144" s="328"/>
      <c r="H144" s="328"/>
      <c r="I144" s="257"/>
      <c r="J144" s="261">
        <f>SUM(G144:I144)</f>
        <v>0</v>
      </c>
      <c r="K144" s="18"/>
    </row>
    <row r="145" spans="1:11" ht="15" customHeight="1">
      <c r="A145" s="212"/>
      <c r="B145" s="100">
        <v>1</v>
      </c>
      <c r="C145" s="100"/>
      <c r="D145" s="107" t="s">
        <v>234</v>
      </c>
      <c r="E145" s="182"/>
      <c r="F145" s="320"/>
      <c r="G145" s="320">
        <f>G146+G147+G148+G152+G153+G154</f>
        <v>65000000</v>
      </c>
      <c r="H145" s="320">
        <f>H146+H147+H153+H148+H152+H154</f>
        <v>10000000</v>
      </c>
      <c r="I145" s="183"/>
      <c r="J145" s="214">
        <f>SUM(G145:I145)</f>
        <v>75000000</v>
      </c>
      <c r="K145" s="18"/>
    </row>
    <row r="146" spans="1:11" ht="12.75" customHeight="1">
      <c r="A146" s="218"/>
      <c r="B146" s="100"/>
      <c r="C146" s="100">
        <v>1</v>
      </c>
      <c r="D146" s="135" t="s">
        <v>383</v>
      </c>
      <c r="E146" s="183"/>
      <c r="F146" s="318">
        <v>40000000</v>
      </c>
      <c r="G146" s="318">
        <f>SUM(E146:F146)</f>
        <v>40000000</v>
      </c>
      <c r="H146" s="318">
        <v>10000000</v>
      </c>
      <c r="I146" s="183"/>
      <c r="J146" s="215">
        <f aca="true" t="shared" si="4" ref="J146:J194">SUM(G146:I146)</f>
        <v>50000000</v>
      </c>
      <c r="K146" s="18"/>
    </row>
    <row r="147" spans="1:11" ht="12.75" customHeight="1">
      <c r="A147" s="218"/>
      <c r="B147" s="100"/>
      <c r="C147" s="100">
        <v>2</v>
      </c>
      <c r="D147" s="135" t="s">
        <v>208</v>
      </c>
      <c r="E147" s="183">
        <v>25000000</v>
      </c>
      <c r="F147" s="318"/>
      <c r="G147" s="318">
        <f>SUM(E147:F147)</f>
        <v>25000000</v>
      </c>
      <c r="H147" s="318"/>
      <c r="I147" s="183"/>
      <c r="J147" s="215">
        <f t="shared" si="4"/>
        <v>25000000</v>
      </c>
      <c r="K147" s="18"/>
    </row>
    <row r="148" spans="1:11" ht="12.75" customHeight="1" thickBot="1">
      <c r="A148" s="222"/>
      <c r="B148" s="127"/>
      <c r="C148" s="127">
        <v>3</v>
      </c>
      <c r="D148" s="165" t="s">
        <v>385</v>
      </c>
      <c r="E148" s="219"/>
      <c r="F148" s="324"/>
      <c r="G148" s="324">
        <f>SUM(E148:F148)</f>
        <v>0</v>
      </c>
      <c r="H148" s="324"/>
      <c r="I148" s="219"/>
      <c r="J148" s="228">
        <f t="shared" si="4"/>
        <v>0</v>
      </c>
      <c r="K148" s="18"/>
    </row>
    <row r="149" spans="1:11" ht="12.75" customHeight="1" thickBot="1">
      <c r="A149" s="415" t="s">
        <v>488</v>
      </c>
      <c r="B149" s="413"/>
      <c r="C149" s="413"/>
      <c r="D149" s="413"/>
      <c r="E149" s="413"/>
      <c r="F149" s="413"/>
      <c r="G149" s="413"/>
      <c r="H149" s="413"/>
      <c r="I149" s="413"/>
      <c r="J149" s="414"/>
      <c r="K149" s="18"/>
    </row>
    <row r="150" spans="1:11" ht="12.75" customHeight="1">
      <c r="A150" s="121" t="s">
        <v>119</v>
      </c>
      <c r="B150" s="111" t="s">
        <v>125</v>
      </c>
      <c r="C150" s="111" t="s">
        <v>125</v>
      </c>
      <c r="D150" s="390" t="s">
        <v>428</v>
      </c>
      <c r="E150" s="402" t="s">
        <v>438</v>
      </c>
      <c r="F150" s="403"/>
      <c r="G150" s="404"/>
      <c r="H150" s="353" t="s">
        <v>435</v>
      </c>
      <c r="I150" s="116" t="s">
        <v>142</v>
      </c>
      <c r="J150" s="146"/>
      <c r="K150" s="18"/>
    </row>
    <row r="151" spans="1:11" ht="12.75" customHeight="1" thickBot="1">
      <c r="A151" s="122" t="s">
        <v>120</v>
      </c>
      <c r="B151" s="123" t="s">
        <v>126</v>
      </c>
      <c r="C151" s="123" t="s">
        <v>122</v>
      </c>
      <c r="D151" s="391"/>
      <c r="E151" s="124" t="s">
        <v>112</v>
      </c>
      <c r="F151" s="346" t="s">
        <v>113</v>
      </c>
      <c r="G151" s="384" t="s">
        <v>109</v>
      </c>
      <c r="H151" s="385" t="s">
        <v>319</v>
      </c>
      <c r="I151" s="97" t="s">
        <v>467</v>
      </c>
      <c r="J151" s="106" t="s">
        <v>109</v>
      </c>
      <c r="K151" s="18"/>
    </row>
    <row r="152" spans="1:11" ht="12.75">
      <c r="A152" s="212"/>
      <c r="B152" s="100"/>
      <c r="C152" s="100">
        <v>4</v>
      </c>
      <c r="D152" s="135" t="s">
        <v>414</v>
      </c>
      <c r="E152" s="183"/>
      <c r="F152" s="318"/>
      <c r="G152" s="318">
        <f>SUM(E152:F152)</f>
        <v>0</v>
      </c>
      <c r="H152" s="328"/>
      <c r="I152" s="257"/>
      <c r="J152" s="261"/>
      <c r="K152" s="18"/>
    </row>
    <row r="153" spans="1:11" ht="12.75">
      <c r="A153" s="212"/>
      <c r="B153" s="100"/>
      <c r="C153" s="100">
        <v>5</v>
      </c>
      <c r="D153" s="135" t="s">
        <v>413</v>
      </c>
      <c r="E153" s="183"/>
      <c r="F153" s="318">
        <v>0</v>
      </c>
      <c r="G153" s="318">
        <f>SUM(E153:F153)</f>
        <v>0</v>
      </c>
      <c r="H153" s="318"/>
      <c r="I153" s="183"/>
      <c r="J153" s="214">
        <f t="shared" si="4"/>
        <v>0</v>
      </c>
      <c r="K153" s="18"/>
    </row>
    <row r="154" spans="1:11" ht="12.75">
      <c r="A154" s="212"/>
      <c r="B154" s="100"/>
      <c r="C154" s="100"/>
      <c r="D154" s="135"/>
      <c r="E154" s="183"/>
      <c r="F154" s="318"/>
      <c r="G154" s="318"/>
      <c r="H154" s="318"/>
      <c r="I154" s="183"/>
      <c r="J154" s="214">
        <f t="shared" si="4"/>
        <v>0</v>
      </c>
      <c r="K154" s="18"/>
    </row>
    <row r="155" spans="1:11" ht="12.75">
      <c r="A155" s="212"/>
      <c r="B155" s="100"/>
      <c r="C155" s="100"/>
      <c r="D155" s="97" t="s">
        <v>251</v>
      </c>
      <c r="E155" s="192">
        <f>E156+E165+E171</f>
        <v>55000000</v>
      </c>
      <c r="F155" s="325">
        <f>F156+F165+F171</f>
        <v>30000000</v>
      </c>
      <c r="G155" s="325">
        <f>G156+G165+G171</f>
        <v>90000000</v>
      </c>
      <c r="H155" s="325">
        <f>H156+H165+H171</f>
        <v>30000000</v>
      </c>
      <c r="I155" s="183"/>
      <c r="J155" s="213">
        <f t="shared" si="4"/>
        <v>120000000</v>
      </c>
      <c r="K155" s="18"/>
    </row>
    <row r="156" spans="1:11" ht="12.75">
      <c r="A156" s="212"/>
      <c r="B156" s="100">
        <v>1</v>
      </c>
      <c r="C156" s="100"/>
      <c r="D156" s="107" t="s">
        <v>392</v>
      </c>
      <c r="E156" s="182">
        <f>E158+E159+E160+E161+E162+E163</f>
        <v>0</v>
      </c>
      <c r="F156" s="320">
        <f>F158+F159+F160+F161+F162+F163</f>
        <v>30000000</v>
      </c>
      <c r="G156" s="320">
        <f>G158+G159+G160+G161+G162+G163</f>
        <v>30000000</v>
      </c>
      <c r="H156" s="318">
        <f>H158+H159+H160</f>
        <v>30000000</v>
      </c>
      <c r="I156" s="183"/>
      <c r="J156" s="214">
        <f t="shared" si="4"/>
        <v>60000000</v>
      </c>
      <c r="K156" s="18"/>
    </row>
    <row r="157" spans="1:11" ht="12.75">
      <c r="A157" s="212"/>
      <c r="B157" s="100"/>
      <c r="C157" s="100"/>
      <c r="D157" s="107" t="s">
        <v>476</v>
      </c>
      <c r="E157" s="183"/>
      <c r="F157" s="318"/>
      <c r="G157" s="318"/>
      <c r="H157" s="318"/>
      <c r="I157" s="183"/>
      <c r="J157" s="214"/>
      <c r="K157" s="18"/>
    </row>
    <row r="158" spans="1:11" ht="12.75">
      <c r="A158" s="216" t="s">
        <v>121</v>
      </c>
      <c r="B158" s="100"/>
      <c r="C158" s="100">
        <v>1</v>
      </c>
      <c r="D158" s="135" t="s">
        <v>497</v>
      </c>
      <c r="E158" s="183"/>
      <c r="F158" s="318">
        <v>10000000</v>
      </c>
      <c r="G158" s="318">
        <f aca="true" t="shared" si="5" ref="G158:G163">F158+E158</f>
        <v>10000000</v>
      </c>
      <c r="H158" s="318"/>
      <c r="I158" s="183"/>
      <c r="J158" s="214">
        <f t="shared" si="4"/>
        <v>10000000</v>
      </c>
      <c r="K158" s="18"/>
    </row>
    <row r="159" spans="1:11" ht="12.75">
      <c r="A159" s="216" t="s">
        <v>124</v>
      </c>
      <c r="B159" s="100"/>
      <c r="C159" s="100">
        <v>2</v>
      </c>
      <c r="D159" s="135" t="s">
        <v>309</v>
      </c>
      <c r="E159" s="183"/>
      <c r="F159" s="318"/>
      <c r="G159" s="318">
        <f t="shared" si="5"/>
        <v>0</v>
      </c>
      <c r="H159" s="318">
        <v>30000000</v>
      </c>
      <c r="I159" s="183"/>
      <c r="J159" s="214">
        <f t="shared" si="4"/>
        <v>30000000</v>
      </c>
      <c r="K159" s="18"/>
    </row>
    <row r="160" spans="1:11" ht="12.75">
      <c r="A160" s="216" t="s">
        <v>122</v>
      </c>
      <c r="B160" s="100"/>
      <c r="C160" s="100">
        <v>3</v>
      </c>
      <c r="D160" s="135" t="s">
        <v>199</v>
      </c>
      <c r="E160" s="183"/>
      <c r="F160" s="318"/>
      <c r="G160" s="318">
        <f t="shared" si="5"/>
        <v>0</v>
      </c>
      <c r="H160" s="318"/>
      <c r="I160" s="183"/>
      <c r="J160" s="214">
        <f t="shared" si="4"/>
        <v>0</v>
      </c>
      <c r="K160" s="18"/>
    </row>
    <row r="161" spans="1:11" ht="12.75">
      <c r="A161" s="216" t="s">
        <v>121</v>
      </c>
      <c r="B161" s="100"/>
      <c r="C161" s="100">
        <v>4</v>
      </c>
      <c r="D161" s="135" t="s">
        <v>387</v>
      </c>
      <c r="E161" s="183"/>
      <c r="F161" s="318">
        <v>10000000</v>
      </c>
      <c r="G161" s="318">
        <f t="shared" si="5"/>
        <v>10000000</v>
      </c>
      <c r="H161" s="318"/>
      <c r="I161" s="183"/>
      <c r="J161" s="214">
        <f t="shared" si="4"/>
        <v>10000000</v>
      </c>
      <c r="K161" s="18"/>
    </row>
    <row r="162" spans="1:11" ht="12.75">
      <c r="A162" s="216" t="s">
        <v>119</v>
      </c>
      <c r="B162" s="100"/>
      <c r="C162" s="100">
        <v>5</v>
      </c>
      <c r="D162" s="135" t="s">
        <v>395</v>
      </c>
      <c r="E162" s="183"/>
      <c r="F162" s="318">
        <v>10000000</v>
      </c>
      <c r="G162" s="318">
        <f t="shared" si="5"/>
        <v>10000000</v>
      </c>
      <c r="H162" s="318"/>
      <c r="I162" s="183"/>
      <c r="J162" s="214"/>
      <c r="K162" s="18"/>
    </row>
    <row r="163" spans="1:11" ht="12.75">
      <c r="A163" s="217"/>
      <c r="B163" s="100"/>
      <c r="C163" s="100"/>
      <c r="D163" s="135" t="s">
        <v>396</v>
      </c>
      <c r="E163" s="183"/>
      <c r="F163" s="318"/>
      <c r="G163" s="318">
        <f t="shared" si="5"/>
        <v>0</v>
      </c>
      <c r="H163" s="318"/>
      <c r="I163" s="183"/>
      <c r="J163" s="214"/>
      <c r="K163" s="18"/>
    </row>
    <row r="164" spans="1:11" ht="12.75">
      <c r="A164" s="217"/>
      <c r="B164" s="100"/>
      <c r="C164" s="100"/>
      <c r="D164" s="135"/>
      <c r="E164" s="183"/>
      <c r="F164" s="318"/>
      <c r="G164" s="318"/>
      <c r="H164" s="318"/>
      <c r="I164" s="183"/>
      <c r="J164" s="214"/>
      <c r="K164" s="18"/>
    </row>
    <row r="165" spans="1:11" ht="12.75">
      <c r="A165" s="216" t="s">
        <v>119</v>
      </c>
      <c r="B165" s="100">
        <v>2</v>
      </c>
      <c r="C165" s="100"/>
      <c r="D165" s="107" t="s">
        <v>393</v>
      </c>
      <c r="E165" s="182">
        <f>E167+E168</f>
        <v>5000000</v>
      </c>
      <c r="F165" s="320"/>
      <c r="G165" s="320">
        <f>G167+G168+G169</f>
        <v>10000000</v>
      </c>
      <c r="H165" s="318"/>
      <c r="I165" s="183"/>
      <c r="J165" s="214">
        <f t="shared" si="4"/>
        <v>10000000</v>
      </c>
      <c r="K165" s="18"/>
    </row>
    <row r="166" spans="1:11" ht="12.75">
      <c r="A166" s="216" t="s">
        <v>120</v>
      </c>
      <c r="B166" s="100"/>
      <c r="C166" s="100"/>
      <c r="D166" s="107" t="s">
        <v>394</v>
      </c>
      <c r="E166" s="182"/>
      <c r="F166" s="320"/>
      <c r="G166" s="320"/>
      <c r="H166" s="318"/>
      <c r="I166" s="183"/>
      <c r="J166" s="214"/>
      <c r="K166" s="18"/>
    </row>
    <row r="167" spans="1:11" ht="12.75">
      <c r="A167" s="216" t="s">
        <v>123</v>
      </c>
      <c r="B167" s="100"/>
      <c r="C167" s="100">
        <v>1</v>
      </c>
      <c r="D167" s="135" t="s">
        <v>294</v>
      </c>
      <c r="E167" s="183">
        <v>5000000</v>
      </c>
      <c r="F167" s="318"/>
      <c r="G167" s="318">
        <f>F167+E167</f>
        <v>5000000</v>
      </c>
      <c r="H167" s="318"/>
      <c r="I167" s="183"/>
      <c r="J167" s="214">
        <f t="shared" si="4"/>
        <v>5000000</v>
      </c>
      <c r="K167" s="18"/>
    </row>
    <row r="168" spans="1:11" ht="12.75">
      <c r="A168" s="216" t="s">
        <v>124</v>
      </c>
      <c r="B168" s="100"/>
      <c r="C168" s="100">
        <v>2</v>
      </c>
      <c r="D168" s="135" t="s">
        <v>397</v>
      </c>
      <c r="E168" s="183"/>
      <c r="F168" s="318"/>
      <c r="G168" s="318">
        <f>F168+E168</f>
        <v>0</v>
      </c>
      <c r="H168" s="318"/>
      <c r="I168" s="183"/>
      <c r="J168" s="215">
        <f t="shared" si="4"/>
        <v>0</v>
      </c>
      <c r="K168" s="18"/>
    </row>
    <row r="169" spans="1:11" ht="12.75">
      <c r="A169" s="216" t="s">
        <v>121</v>
      </c>
      <c r="B169" s="100"/>
      <c r="C169" s="100"/>
      <c r="D169" s="135" t="s">
        <v>398</v>
      </c>
      <c r="E169" s="183">
        <v>5000000</v>
      </c>
      <c r="F169" s="183"/>
      <c r="G169" s="318">
        <f>F169+E169</f>
        <v>5000000</v>
      </c>
      <c r="H169" s="318"/>
      <c r="I169" s="183"/>
      <c r="J169" s="214">
        <f t="shared" si="4"/>
        <v>5000000</v>
      </c>
      <c r="K169" s="18"/>
    </row>
    <row r="170" spans="1:11" ht="12.75">
      <c r="A170" s="216" t="s">
        <v>122</v>
      </c>
      <c r="B170" s="100"/>
      <c r="C170" s="100"/>
      <c r="D170" s="135"/>
      <c r="E170" s="183"/>
      <c r="F170" s="318"/>
      <c r="G170" s="318"/>
      <c r="H170" s="318"/>
      <c r="I170" s="183"/>
      <c r="J170" s="214"/>
      <c r="K170" s="18"/>
    </row>
    <row r="171" spans="1:11" ht="12.75">
      <c r="A171" s="216" t="s">
        <v>120</v>
      </c>
      <c r="B171" s="100">
        <v>3</v>
      </c>
      <c r="C171" s="100"/>
      <c r="D171" s="107" t="s">
        <v>391</v>
      </c>
      <c r="E171" s="182">
        <f>E172+E173+E174</f>
        <v>50000000</v>
      </c>
      <c r="F171" s="320">
        <f>F172+F173+F174</f>
        <v>0</v>
      </c>
      <c r="G171" s="320">
        <f>G172+G173+G174</f>
        <v>50000000</v>
      </c>
      <c r="H171" s="318"/>
      <c r="I171" s="183"/>
      <c r="J171" s="214">
        <f t="shared" si="4"/>
        <v>50000000</v>
      </c>
      <c r="K171" s="18"/>
    </row>
    <row r="172" spans="1:11" ht="12.75">
      <c r="A172" s="216" t="s">
        <v>119</v>
      </c>
      <c r="B172" s="100"/>
      <c r="C172" s="100">
        <v>1</v>
      </c>
      <c r="D172" s="135" t="s">
        <v>494</v>
      </c>
      <c r="E172" s="183">
        <v>50000000</v>
      </c>
      <c r="F172" s="318"/>
      <c r="G172" s="318">
        <f>F172+E172</f>
        <v>50000000</v>
      </c>
      <c r="H172" s="318"/>
      <c r="I172" s="183"/>
      <c r="J172" s="214">
        <f t="shared" si="4"/>
        <v>50000000</v>
      </c>
      <c r="K172" s="18"/>
    </row>
    <row r="173" spans="1:11" ht="12.75">
      <c r="A173" s="218"/>
      <c r="B173" s="100"/>
      <c r="C173" s="100">
        <v>2</v>
      </c>
      <c r="D173" s="135" t="s">
        <v>329</v>
      </c>
      <c r="E173" s="183"/>
      <c r="F173" s="318"/>
      <c r="G173" s="318">
        <f>F173+E173</f>
        <v>0</v>
      </c>
      <c r="H173" s="318"/>
      <c r="I173" s="183"/>
      <c r="J173" s="214">
        <f t="shared" si="4"/>
        <v>0</v>
      </c>
      <c r="K173" s="18"/>
    </row>
    <row r="174" spans="1:11" ht="12.75">
      <c r="A174" s="218"/>
      <c r="B174" s="100"/>
      <c r="C174" s="100">
        <v>3</v>
      </c>
      <c r="D174" s="135" t="s">
        <v>330</v>
      </c>
      <c r="E174" s="183"/>
      <c r="F174" s="318"/>
      <c r="G174" s="318">
        <f>F174+E174</f>
        <v>0</v>
      </c>
      <c r="H174" s="318"/>
      <c r="I174" s="183"/>
      <c r="J174" s="214">
        <f t="shared" si="4"/>
        <v>0</v>
      </c>
      <c r="K174" s="18"/>
    </row>
    <row r="175" spans="1:11" ht="12.75">
      <c r="A175" s="216"/>
      <c r="B175" s="100"/>
      <c r="C175" s="100"/>
      <c r="D175" s="276"/>
      <c r="E175" s="183"/>
      <c r="F175" s="318"/>
      <c r="G175" s="318"/>
      <c r="H175" s="318"/>
      <c r="I175" s="183"/>
      <c r="J175" s="214">
        <f t="shared" si="4"/>
        <v>0</v>
      </c>
      <c r="K175" s="18"/>
    </row>
    <row r="176" spans="1:11" ht="12.75">
      <c r="A176" s="212"/>
      <c r="B176" s="45"/>
      <c r="C176" s="45"/>
      <c r="D176" s="97" t="s">
        <v>390</v>
      </c>
      <c r="E176" s="298">
        <f>E178+E183+E189</f>
        <v>7500000</v>
      </c>
      <c r="F176" s="327">
        <f>F178+F183+F189</f>
        <v>36000000</v>
      </c>
      <c r="G176" s="327">
        <f>G178+G183+G189</f>
        <v>56501000</v>
      </c>
      <c r="H176" s="325">
        <f>H178+H183+H189</f>
        <v>3000000</v>
      </c>
      <c r="I176" s="268"/>
      <c r="J176" s="272">
        <f>J178+J183+J189</f>
        <v>59501000</v>
      </c>
      <c r="K176" s="18"/>
    </row>
    <row r="177" spans="1:11" ht="12.75">
      <c r="A177" s="212"/>
      <c r="B177" s="180"/>
      <c r="C177" s="180"/>
      <c r="D177" s="118" t="s">
        <v>296</v>
      </c>
      <c r="E177" s="257"/>
      <c r="F177" s="328"/>
      <c r="G177" s="328"/>
      <c r="H177" s="320">
        <f>H178+H179+H180+H181</f>
        <v>0</v>
      </c>
      <c r="I177" s="257"/>
      <c r="J177" s="261">
        <f t="shared" si="4"/>
        <v>0</v>
      </c>
      <c r="K177" s="18"/>
    </row>
    <row r="178" spans="1:11" ht="15" customHeight="1">
      <c r="A178" s="218"/>
      <c r="B178" s="100">
        <v>1</v>
      </c>
      <c r="C178" s="100"/>
      <c r="D178" s="107" t="s">
        <v>161</v>
      </c>
      <c r="E178" s="182">
        <f>E179+E180+E181+E182</f>
        <v>0</v>
      </c>
      <c r="F178" s="320">
        <f>F179+F180+F181+F182</f>
        <v>26000000</v>
      </c>
      <c r="G178" s="320">
        <f>G179+G180+G181+G182</f>
        <v>31000000</v>
      </c>
      <c r="H178" s="320">
        <f>H179+H180+H181+H182</f>
        <v>0</v>
      </c>
      <c r="I178" s="183"/>
      <c r="J178" s="214">
        <f t="shared" si="4"/>
        <v>31000000</v>
      </c>
      <c r="K178" s="18"/>
    </row>
    <row r="179" spans="1:11" ht="12.75" customHeight="1">
      <c r="A179" s="218"/>
      <c r="B179" s="100"/>
      <c r="C179" s="100">
        <v>1</v>
      </c>
      <c r="D179" s="135" t="s">
        <v>399</v>
      </c>
      <c r="E179" s="183"/>
      <c r="F179" s="318">
        <v>26000000</v>
      </c>
      <c r="G179" s="318">
        <f>SUM(E179+F179)</f>
        <v>26000000</v>
      </c>
      <c r="H179" s="318"/>
      <c r="I179" s="183"/>
      <c r="J179" s="215">
        <f t="shared" si="4"/>
        <v>26000000</v>
      </c>
      <c r="K179" s="18"/>
    </row>
    <row r="180" spans="1:11" ht="12.75" customHeight="1">
      <c r="A180" s="212"/>
      <c r="B180" s="100"/>
      <c r="C180" s="100">
        <v>2</v>
      </c>
      <c r="D180" s="135" t="s">
        <v>400</v>
      </c>
      <c r="E180" s="183"/>
      <c r="F180" s="318"/>
      <c r="G180" s="318">
        <v>5000000</v>
      </c>
      <c r="H180" s="318"/>
      <c r="I180" s="183"/>
      <c r="J180" s="215">
        <f t="shared" si="4"/>
        <v>5000000</v>
      </c>
      <c r="K180" s="18"/>
    </row>
    <row r="181" spans="1:11" ht="12.75" customHeight="1">
      <c r="A181" s="218"/>
      <c r="B181" s="100"/>
      <c r="C181" s="100">
        <v>3</v>
      </c>
      <c r="D181" s="135" t="s">
        <v>466</v>
      </c>
      <c r="E181" s="183"/>
      <c r="F181" s="318"/>
      <c r="G181" s="318">
        <f>SUM(E181:F181)</f>
        <v>0</v>
      </c>
      <c r="H181" s="318"/>
      <c r="I181" s="183"/>
      <c r="J181" s="215">
        <f t="shared" si="4"/>
        <v>0</v>
      </c>
      <c r="K181" s="18"/>
    </row>
    <row r="182" spans="1:11" ht="12.75">
      <c r="A182" s="218"/>
      <c r="B182" s="100"/>
      <c r="C182" s="100"/>
      <c r="D182" s="135"/>
      <c r="E182" s="183"/>
      <c r="F182" s="318"/>
      <c r="G182" s="318"/>
      <c r="H182" s="318"/>
      <c r="I182" s="183"/>
      <c r="J182" s="215">
        <f t="shared" si="4"/>
        <v>0</v>
      </c>
      <c r="K182" s="18"/>
    </row>
    <row r="183" spans="1:11" ht="12.75">
      <c r="A183" s="212"/>
      <c r="B183" s="100">
        <v>2</v>
      </c>
      <c r="C183" s="100"/>
      <c r="D183" s="107" t="s">
        <v>200</v>
      </c>
      <c r="E183" s="182">
        <f>E184+E185</f>
        <v>2500000</v>
      </c>
      <c r="F183" s="320">
        <f>F184+F185</f>
        <v>5000000</v>
      </c>
      <c r="G183" s="320">
        <f>G184+G185</f>
        <v>7500000</v>
      </c>
      <c r="H183" s="320">
        <f>H184+H185</f>
        <v>0</v>
      </c>
      <c r="I183" s="183"/>
      <c r="J183" s="214">
        <f t="shared" si="4"/>
        <v>7500000</v>
      </c>
      <c r="K183" s="18"/>
    </row>
    <row r="184" spans="1:11" ht="12.75">
      <c r="A184" s="212"/>
      <c r="B184" s="100"/>
      <c r="C184" s="100">
        <v>1</v>
      </c>
      <c r="D184" s="135" t="s">
        <v>401</v>
      </c>
      <c r="E184" s="183"/>
      <c r="F184" s="318">
        <v>2500000</v>
      </c>
      <c r="G184" s="318">
        <f>SUM(E184:F184)</f>
        <v>2500000</v>
      </c>
      <c r="H184" s="318"/>
      <c r="I184" s="183"/>
      <c r="J184" s="215">
        <f t="shared" si="4"/>
        <v>2500000</v>
      </c>
      <c r="K184" s="18"/>
    </row>
    <row r="185" spans="1:11" ht="13.5" thickBot="1">
      <c r="A185" s="286"/>
      <c r="B185" s="127"/>
      <c r="C185" s="127">
        <v>2</v>
      </c>
      <c r="D185" s="165" t="s">
        <v>402</v>
      </c>
      <c r="E185" s="219">
        <v>2500000</v>
      </c>
      <c r="F185" s="324">
        <v>2500000</v>
      </c>
      <c r="G185" s="324">
        <f>SUM(E185:F185)</f>
        <v>5000000</v>
      </c>
      <c r="H185" s="324"/>
      <c r="I185" s="219"/>
      <c r="J185" s="228">
        <f t="shared" si="4"/>
        <v>5000000</v>
      </c>
      <c r="K185" s="18"/>
    </row>
    <row r="186" spans="1:11" ht="13.5" thickBot="1">
      <c r="A186" s="415" t="s">
        <v>488</v>
      </c>
      <c r="B186" s="413"/>
      <c r="C186" s="413"/>
      <c r="D186" s="413"/>
      <c r="E186" s="413"/>
      <c r="F186" s="413"/>
      <c r="G186" s="413"/>
      <c r="H186" s="413"/>
      <c r="I186" s="413"/>
      <c r="J186" s="414"/>
      <c r="K186" s="18"/>
    </row>
    <row r="187" spans="1:11" ht="12.75">
      <c r="A187" s="121" t="s">
        <v>119</v>
      </c>
      <c r="B187" s="111" t="s">
        <v>125</v>
      </c>
      <c r="C187" s="111" t="s">
        <v>125</v>
      </c>
      <c r="D187" s="390" t="s">
        <v>428</v>
      </c>
      <c r="E187" s="402" t="s">
        <v>438</v>
      </c>
      <c r="F187" s="403"/>
      <c r="G187" s="404"/>
      <c r="H187" s="353" t="s">
        <v>435</v>
      </c>
      <c r="I187" s="116" t="s">
        <v>142</v>
      </c>
      <c r="J187" s="146"/>
      <c r="K187" s="18"/>
    </row>
    <row r="188" spans="1:11" ht="13.5" thickBot="1">
      <c r="A188" s="122" t="s">
        <v>120</v>
      </c>
      <c r="B188" s="123" t="s">
        <v>126</v>
      </c>
      <c r="C188" s="123" t="s">
        <v>122</v>
      </c>
      <c r="D188" s="391"/>
      <c r="E188" s="124" t="s">
        <v>112</v>
      </c>
      <c r="F188" s="346" t="s">
        <v>113</v>
      </c>
      <c r="G188" s="384" t="s">
        <v>109</v>
      </c>
      <c r="H188" s="385" t="s">
        <v>319</v>
      </c>
      <c r="I188" s="97" t="s">
        <v>467</v>
      </c>
      <c r="J188" s="106" t="s">
        <v>109</v>
      </c>
      <c r="K188" s="18"/>
    </row>
    <row r="189" spans="1:11" ht="12.75">
      <c r="A189" s="212"/>
      <c r="B189" s="100">
        <v>3</v>
      </c>
      <c r="C189" s="100"/>
      <c r="D189" s="107" t="s">
        <v>403</v>
      </c>
      <c r="E189" s="182">
        <f>E191+E192+E193</f>
        <v>5000000</v>
      </c>
      <c r="F189" s="320">
        <f>F191+F192+F193</f>
        <v>5000000</v>
      </c>
      <c r="G189" s="320">
        <f>G191+G192+G193</f>
        <v>18001000</v>
      </c>
      <c r="H189" s="323">
        <f>H191+H192+H193</f>
        <v>3000000</v>
      </c>
      <c r="I189" s="257"/>
      <c r="J189" s="261">
        <f t="shared" si="4"/>
        <v>21001000</v>
      </c>
      <c r="K189" s="18"/>
    </row>
    <row r="190" spans="1:11" ht="12.75">
      <c r="A190" s="212"/>
      <c r="B190" s="100"/>
      <c r="C190" s="100"/>
      <c r="D190" s="107" t="s">
        <v>404</v>
      </c>
      <c r="E190" s="182"/>
      <c r="F190" s="320"/>
      <c r="G190" s="320"/>
      <c r="H190" s="320"/>
      <c r="I190" s="183"/>
      <c r="J190" s="214"/>
      <c r="K190" s="18"/>
    </row>
    <row r="191" spans="1:11" ht="12.75">
      <c r="A191" s="216" t="s">
        <v>121</v>
      </c>
      <c r="B191" s="100"/>
      <c r="C191" s="100">
        <v>1</v>
      </c>
      <c r="D191" s="135" t="s">
        <v>490</v>
      </c>
      <c r="E191" s="183"/>
      <c r="F191" s="318"/>
      <c r="G191" s="318">
        <v>8000000</v>
      </c>
      <c r="H191" s="318"/>
      <c r="I191" s="183"/>
      <c r="J191" s="215">
        <f t="shared" si="4"/>
        <v>8000000</v>
      </c>
      <c r="K191" s="18"/>
    </row>
    <row r="192" spans="1:11" ht="12.75">
      <c r="A192" s="216" t="s">
        <v>124</v>
      </c>
      <c r="B192" s="100"/>
      <c r="C192" s="100">
        <v>2</v>
      </c>
      <c r="D192" s="135" t="s">
        <v>388</v>
      </c>
      <c r="E192" s="183">
        <v>5000000</v>
      </c>
      <c r="F192" s="318">
        <v>5000000</v>
      </c>
      <c r="G192" s="318">
        <f>SUM(E192:F192)</f>
        <v>10000000</v>
      </c>
      <c r="H192" s="318"/>
      <c r="I192" s="183"/>
      <c r="J192" s="215">
        <f t="shared" si="4"/>
        <v>10000000</v>
      </c>
      <c r="K192" s="18"/>
    </row>
    <row r="193" spans="1:11" ht="12.75">
      <c r="A193" s="216" t="s">
        <v>122</v>
      </c>
      <c r="B193" s="100"/>
      <c r="C193" s="100">
        <v>3</v>
      </c>
      <c r="D193" s="135" t="s">
        <v>389</v>
      </c>
      <c r="E193" s="183"/>
      <c r="F193" s="318"/>
      <c r="G193" s="318">
        <v>1000</v>
      </c>
      <c r="H193" s="318">
        <v>3000000</v>
      </c>
      <c r="I193" s="183"/>
      <c r="J193" s="215">
        <f t="shared" si="4"/>
        <v>3001000</v>
      </c>
      <c r="K193" s="18"/>
    </row>
    <row r="194" spans="1:11" ht="12.75">
      <c r="A194" s="216" t="s">
        <v>121</v>
      </c>
      <c r="B194" s="100"/>
      <c r="C194" s="100"/>
      <c r="D194" s="134"/>
      <c r="E194" s="183"/>
      <c r="F194" s="318"/>
      <c r="G194" s="318"/>
      <c r="H194" s="318"/>
      <c r="I194" s="183"/>
      <c r="J194" s="214">
        <f t="shared" si="4"/>
        <v>0</v>
      </c>
      <c r="K194" s="18"/>
    </row>
    <row r="195" spans="1:11" ht="12.75">
      <c r="A195" s="216" t="s">
        <v>119</v>
      </c>
      <c r="B195" s="100"/>
      <c r="C195" s="100"/>
      <c r="D195" s="97" t="s">
        <v>172</v>
      </c>
      <c r="E195" s="192"/>
      <c r="F195" s="325"/>
      <c r="G195" s="325">
        <f>G197+G201+G207</f>
        <v>38644000</v>
      </c>
      <c r="H195" s="325">
        <f>H197+H201</f>
        <v>8000000</v>
      </c>
      <c r="I195" s="183"/>
      <c r="J195" s="213">
        <f>H195+G195</f>
        <v>46644000</v>
      </c>
      <c r="K195" s="18"/>
    </row>
    <row r="196" spans="1:11" ht="12.75">
      <c r="A196" s="217"/>
      <c r="B196" s="100"/>
      <c r="C196" s="100"/>
      <c r="D196" s="97" t="s">
        <v>297</v>
      </c>
      <c r="E196" s="183"/>
      <c r="F196" s="318"/>
      <c r="G196" s="318"/>
      <c r="H196" s="318"/>
      <c r="I196" s="183"/>
      <c r="J196" s="214">
        <f aca="true" t="shared" si="6" ref="J196:J233">SUM(G196:I196)</f>
        <v>0</v>
      </c>
      <c r="K196" s="18"/>
    </row>
    <row r="197" spans="1:11" ht="12.75">
      <c r="A197" s="217"/>
      <c r="B197" s="100">
        <v>1</v>
      </c>
      <c r="C197" s="100"/>
      <c r="D197" s="107" t="s">
        <v>173</v>
      </c>
      <c r="E197" s="182">
        <f>E198+E199</f>
        <v>3000000</v>
      </c>
      <c r="F197" s="320">
        <f>F198+F199</f>
        <v>4500000</v>
      </c>
      <c r="G197" s="320">
        <f>G198+G199</f>
        <v>7500000</v>
      </c>
      <c r="H197" s="320">
        <f>H198+H199+H200+H201</f>
        <v>4000000</v>
      </c>
      <c r="I197" s="183"/>
      <c r="J197" s="214">
        <f t="shared" si="6"/>
        <v>11500000</v>
      </c>
      <c r="K197" s="18"/>
    </row>
    <row r="198" spans="1:11" ht="12.75">
      <c r="A198" s="216" t="s">
        <v>119</v>
      </c>
      <c r="B198" s="100"/>
      <c r="C198" s="100">
        <v>1</v>
      </c>
      <c r="D198" s="135" t="s">
        <v>405</v>
      </c>
      <c r="E198" s="183">
        <v>3000000</v>
      </c>
      <c r="F198" s="318"/>
      <c r="G198" s="318">
        <f>SUM(E198:F198)</f>
        <v>3000000</v>
      </c>
      <c r="H198" s="318"/>
      <c r="I198" s="183"/>
      <c r="J198" s="215">
        <f t="shared" si="6"/>
        <v>3000000</v>
      </c>
      <c r="K198" s="18"/>
    </row>
    <row r="199" spans="1:11" ht="12.75">
      <c r="A199" s="216" t="s">
        <v>120</v>
      </c>
      <c r="B199" s="100"/>
      <c r="C199" s="100">
        <v>2</v>
      </c>
      <c r="D199" s="135" t="s">
        <v>175</v>
      </c>
      <c r="E199" s="183"/>
      <c r="F199" s="318">
        <v>4500000</v>
      </c>
      <c r="G199" s="318">
        <f>SUM(E199:F199)</f>
        <v>4500000</v>
      </c>
      <c r="H199" s="318"/>
      <c r="I199" s="183"/>
      <c r="J199" s="214">
        <f t="shared" si="6"/>
        <v>4500000</v>
      </c>
      <c r="K199" s="18"/>
    </row>
    <row r="200" spans="1:11" ht="12.75">
      <c r="A200" s="216" t="s">
        <v>123</v>
      </c>
      <c r="B200" s="100"/>
      <c r="C200" s="100"/>
      <c r="D200" s="135"/>
      <c r="E200" s="183"/>
      <c r="F200" s="318"/>
      <c r="G200" s="318"/>
      <c r="H200" s="318"/>
      <c r="I200" s="183"/>
      <c r="J200" s="214">
        <f t="shared" si="6"/>
        <v>0</v>
      </c>
      <c r="K200" s="18"/>
    </row>
    <row r="201" spans="1:11" ht="12.75">
      <c r="A201" s="216" t="s">
        <v>124</v>
      </c>
      <c r="B201" s="100">
        <v>2</v>
      </c>
      <c r="C201" s="100"/>
      <c r="D201" s="107" t="s">
        <v>477</v>
      </c>
      <c r="E201" s="182"/>
      <c r="F201" s="320"/>
      <c r="G201" s="320">
        <f>G202+G203+G204+G205</f>
        <v>25000000</v>
      </c>
      <c r="H201" s="320">
        <f>H202+H203+H204+H205</f>
        <v>4000000</v>
      </c>
      <c r="I201" s="183"/>
      <c r="J201" s="214">
        <f t="shared" si="6"/>
        <v>29000000</v>
      </c>
      <c r="K201" s="18"/>
    </row>
    <row r="202" spans="1:11" ht="12.75">
      <c r="A202" s="216" t="s">
        <v>121</v>
      </c>
      <c r="B202" s="100"/>
      <c r="C202" s="100">
        <v>1</v>
      </c>
      <c r="D202" s="135" t="s">
        <v>408</v>
      </c>
      <c r="E202" s="183"/>
      <c r="F202" s="318"/>
      <c r="G202" s="318">
        <v>10000000</v>
      </c>
      <c r="H202" s="318"/>
      <c r="I202" s="183"/>
      <c r="J202" s="215">
        <f t="shared" si="6"/>
        <v>10000000</v>
      </c>
      <c r="K202" s="18"/>
    </row>
    <row r="203" spans="1:11" ht="12.75">
      <c r="A203" s="216" t="s">
        <v>122</v>
      </c>
      <c r="B203" s="100"/>
      <c r="C203" s="100">
        <v>2</v>
      </c>
      <c r="D203" s="135" t="s">
        <v>478</v>
      </c>
      <c r="E203" s="183">
        <v>6000000</v>
      </c>
      <c r="F203" s="318">
        <v>6000000</v>
      </c>
      <c r="G203" s="318">
        <f>SUM(E203:F203)</f>
        <v>12000000</v>
      </c>
      <c r="H203" s="318"/>
      <c r="I203" s="183"/>
      <c r="J203" s="215">
        <f t="shared" si="6"/>
        <v>12000000</v>
      </c>
      <c r="K203" s="18"/>
    </row>
    <row r="204" spans="1:11" ht="12.75">
      <c r="A204" s="216" t="s">
        <v>120</v>
      </c>
      <c r="B204" s="100"/>
      <c r="C204" s="100">
        <v>3</v>
      </c>
      <c r="D204" s="135" t="s">
        <v>406</v>
      </c>
      <c r="E204" s="183">
        <v>1000000</v>
      </c>
      <c r="F204" s="318"/>
      <c r="G204" s="318">
        <f>SUM(E204:F204)</f>
        <v>1000000</v>
      </c>
      <c r="H204" s="318"/>
      <c r="I204" s="183"/>
      <c r="J204" s="215"/>
      <c r="K204" s="18"/>
    </row>
    <row r="205" spans="1:11" ht="12.75">
      <c r="A205" s="216" t="s">
        <v>119</v>
      </c>
      <c r="B205" s="100"/>
      <c r="C205" s="100">
        <v>4</v>
      </c>
      <c r="D205" s="135" t="s">
        <v>314</v>
      </c>
      <c r="E205" s="183"/>
      <c r="F205" s="318">
        <v>2000000</v>
      </c>
      <c r="G205" s="318">
        <f>SUM(E205:F205)</f>
        <v>2000000</v>
      </c>
      <c r="H205" s="318">
        <v>4000000</v>
      </c>
      <c r="I205" s="183"/>
      <c r="J205" s="215">
        <f t="shared" si="6"/>
        <v>6000000</v>
      </c>
      <c r="K205" s="18"/>
    </row>
    <row r="206" spans="1:11" ht="12.75">
      <c r="A206" s="218"/>
      <c r="B206" s="100"/>
      <c r="C206" s="100"/>
      <c r="D206" s="135"/>
      <c r="E206" s="183"/>
      <c r="F206" s="318"/>
      <c r="G206" s="318"/>
      <c r="H206" s="318"/>
      <c r="I206" s="183"/>
      <c r="J206" s="214">
        <f t="shared" si="6"/>
        <v>0</v>
      </c>
      <c r="K206" s="18"/>
    </row>
    <row r="207" spans="1:11" ht="12.75">
      <c r="A207" s="218"/>
      <c r="B207" s="100">
        <v>3</v>
      </c>
      <c r="C207" s="100"/>
      <c r="D207" s="107" t="s">
        <v>298</v>
      </c>
      <c r="E207" s="197">
        <f>E208+E209</f>
        <v>3144000</v>
      </c>
      <c r="F207" s="329">
        <f>F208+F209</f>
        <v>0</v>
      </c>
      <c r="G207" s="329">
        <f>G208+G209</f>
        <v>6144000</v>
      </c>
      <c r="H207" s="329">
        <f>H208+H209</f>
        <v>0</v>
      </c>
      <c r="I207" s="183"/>
      <c r="J207" s="214">
        <f t="shared" si="6"/>
        <v>6144000</v>
      </c>
      <c r="K207" s="18"/>
    </row>
    <row r="208" spans="1:11" ht="12.75">
      <c r="A208" s="216"/>
      <c r="B208" s="110"/>
      <c r="C208" s="110">
        <v>1</v>
      </c>
      <c r="D208" s="154" t="s">
        <v>407</v>
      </c>
      <c r="E208" s="254">
        <v>3144000</v>
      </c>
      <c r="F208" s="326">
        <f>SUM(F209:F209)</f>
        <v>0</v>
      </c>
      <c r="G208" s="326">
        <f>SUM(E208+F208)</f>
        <v>3144000</v>
      </c>
      <c r="H208" s="326"/>
      <c r="I208" s="254"/>
      <c r="J208" s="255">
        <f t="shared" si="6"/>
        <v>3144000</v>
      </c>
      <c r="K208" s="18"/>
    </row>
    <row r="209" spans="1:11" ht="12.75">
      <c r="A209" s="212"/>
      <c r="B209" s="135"/>
      <c r="C209" s="135">
        <v>2</v>
      </c>
      <c r="D209" s="135" t="s">
        <v>479</v>
      </c>
      <c r="E209" s="340"/>
      <c r="F209" s="311"/>
      <c r="G209" s="270">
        <v>3000000</v>
      </c>
      <c r="H209" s="311"/>
      <c r="I209" s="135"/>
      <c r="J209" s="265">
        <f t="shared" si="6"/>
        <v>3000000</v>
      </c>
      <c r="K209" s="18"/>
    </row>
    <row r="210" spans="1:11" s="278" customFormat="1" ht="12.75">
      <c r="A210" s="212"/>
      <c r="B210" s="268"/>
      <c r="C210" s="268"/>
      <c r="D210" s="97" t="s">
        <v>253</v>
      </c>
      <c r="E210" s="298">
        <f>E212</f>
        <v>1000000</v>
      </c>
      <c r="F210" s="327">
        <f>F212</f>
        <v>1000000</v>
      </c>
      <c r="G210" s="330">
        <f>G212</f>
        <v>2000000</v>
      </c>
      <c r="H210" s="327">
        <f>H212</f>
        <v>0</v>
      </c>
      <c r="I210" s="268"/>
      <c r="J210" s="272">
        <f t="shared" si="6"/>
        <v>2000000</v>
      </c>
      <c r="K210" s="277"/>
    </row>
    <row r="211" spans="1:11" ht="12.75">
      <c r="A211" s="212"/>
      <c r="B211" s="180"/>
      <c r="C211" s="180"/>
      <c r="D211" s="118" t="s">
        <v>331</v>
      </c>
      <c r="E211" s="257"/>
      <c r="F211" s="328"/>
      <c r="G211" s="328"/>
      <c r="H211" s="328"/>
      <c r="I211" s="257"/>
      <c r="J211" s="261">
        <f t="shared" si="6"/>
        <v>0</v>
      </c>
      <c r="K211" s="18"/>
    </row>
    <row r="212" spans="1:11" ht="15" customHeight="1">
      <c r="A212" s="212"/>
      <c r="B212" s="100">
        <v>1</v>
      </c>
      <c r="C212" s="100"/>
      <c r="D212" s="107" t="s">
        <v>226</v>
      </c>
      <c r="E212" s="182">
        <f>E213+E214</f>
        <v>1000000</v>
      </c>
      <c r="F212" s="320">
        <f>F213+F214</f>
        <v>1000000</v>
      </c>
      <c r="G212" s="320">
        <f>G213+G214</f>
        <v>2000000</v>
      </c>
      <c r="H212" s="318">
        <f>H213+H214</f>
        <v>0</v>
      </c>
      <c r="I212" s="183"/>
      <c r="J212" s="214">
        <f t="shared" si="6"/>
        <v>2000000</v>
      </c>
      <c r="K212" s="18"/>
    </row>
    <row r="213" spans="1:11" ht="12.75" customHeight="1">
      <c r="A213" s="218"/>
      <c r="B213" s="100"/>
      <c r="C213" s="100">
        <v>1</v>
      </c>
      <c r="D213" s="135" t="s">
        <v>409</v>
      </c>
      <c r="E213" s="183">
        <v>1000000</v>
      </c>
      <c r="F213" s="318">
        <v>1000000</v>
      </c>
      <c r="G213" s="318">
        <f>SUM(E213:F213)</f>
        <v>2000000</v>
      </c>
      <c r="H213" s="318"/>
      <c r="I213" s="183"/>
      <c r="J213" s="215">
        <f t="shared" si="6"/>
        <v>2000000</v>
      </c>
      <c r="K213" s="18"/>
    </row>
    <row r="214" spans="1:11" ht="12.75" customHeight="1">
      <c r="A214" s="218"/>
      <c r="B214" s="100"/>
      <c r="C214" s="100"/>
      <c r="D214" s="135"/>
      <c r="E214" s="183"/>
      <c r="F214" s="318"/>
      <c r="G214" s="318"/>
      <c r="H214" s="318"/>
      <c r="I214" s="183"/>
      <c r="J214" s="215">
        <f t="shared" si="6"/>
        <v>0</v>
      </c>
      <c r="K214" s="18"/>
    </row>
    <row r="215" spans="1:11" ht="12.75" customHeight="1">
      <c r="A215" s="212"/>
      <c r="B215" s="100"/>
      <c r="C215" s="100"/>
      <c r="D215" s="97" t="s">
        <v>410</v>
      </c>
      <c r="E215" s="192">
        <f>E217+E226</f>
        <v>80000000</v>
      </c>
      <c r="F215" s="325">
        <f>F217+F226</f>
        <v>35000000</v>
      </c>
      <c r="G215" s="325">
        <f>G217+G226</f>
        <v>140000000</v>
      </c>
      <c r="H215" s="318">
        <f>H217+H226</f>
        <v>0</v>
      </c>
      <c r="I215" s="183"/>
      <c r="J215" s="213">
        <f t="shared" si="6"/>
        <v>140000000</v>
      </c>
      <c r="K215" s="18"/>
    </row>
    <row r="216" spans="1:11" ht="12.75">
      <c r="A216" s="218"/>
      <c r="B216" s="100"/>
      <c r="C216" s="100"/>
      <c r="D216" s="97" t="s">
        <v>411</v>
      </c>
      <c r="E216" s="192"/>
      <c r="F216" s="325"/>
      <c r="G216" s="325"/>
      <c r="H216" s="318"/>
      <c r="I216" s="183"/>
      <c r="J216" s="213"/>
      <c r="K216" s="18"/>
    </row>
    <row r="217" spans="1:11" ht="12.75">
      <c r="A217" s="218"/>
      <c r="B217" s="110">
        <v>1</v>
      </c>
      <c r="C217" s="110"/>
      <c r="D217" s="262" t="s">
        <v>254</v>
      </c>
      <c r="E217" s="263">
        <f>E218+E219+E220</f>
        <v>0</v>
      </c>
      <c r="F217" s="322">
        <f>F218+F219+F220</f>
        <v>30000000</v>
      </c>
      <c r="G217" s="322">
        <f>G218+G219+G220</f>
        <v>40000000</v>
      </c>
      <c r="H217" s="322">
        <f>H218+H219+H220</f>
        <v>0</v>
      </c>
      <c r="I217" s="254"/>
      <c r="J217" s="260">
        <f t="shared" si="6"/>
        <v>40000000</v>
      </c>
      <c r="K217" s="18"/>
    </row>
    <row r="218" spans="1:11" ht="12.75">
      <c r="A218" s="218"/>
      <c r="B218" s="135"/>
      <c r="C218" s="100">
        <v>1</v>
      </c>
      <c r="D218" s="135" t="s">
        <v>256</v>
      </c>
      <c r="E218" s="340"/>
      <c r="F218" s="270"/>
      <c r="G218" s="270">
        <v>10000000</v>
      </c>
      <c r="H218" s="311"/>
      <c r="I218" s="135"/>
      <c r="J218" s="265">
        <f t="shared" si="6"/>
        <v>10000000</v>
      </c>
      <c r="K218" s="18"/>
    </row>
    <row r="219" spans="1:11" ht="12.75">
      <c r="A219" s="218"/>
      <c r="B219" s="135"/>
      <c r="C219" s="100">
        <v>2</v>
      </c>
      <c r="D219" s="135" t="s">
        <v>480</v>
      </c>
      <c r="E219" s="340"/>
      <c r="F219" s="328">
        <v>5000000</v>
      </c>
      <c r="G219" s="270">
        <f>F219+E219</f>
        <v>5000000</v>
      </c>
      <c r="H219" s="311"/>
      <c r="I219" s="135"/>
      <c r="J219" s="265">
        <f t="shared" si="6"/>
        <v>5000000</v>
      </c>
      <c r="K219" s="18"/>
    </row>
    <row r="220" spans="1:11" ht="12.75">
      <c r="A220" s="218"/>
      <c r="B220" s="180"/>
      <c r="C220" s="180">
        <v>3</v>
      </c>
      <c r="D220" s="259" t="s">
        <v>412</v>
      </c>
      <c r="E220" s="257"/>
      <c r="F220" s="328">
        <v>25000000</v>
      </c>
      <c r="G220" s="270">
        <f>F220+E220</f>
        <v>25000000</v>
      </c>
      <c r="H220" s="328"/>
      <c r="I220" s="257"/>
      <c r="J220" s="258">
        <f t="shared" si="6"/>
        <v>25000000</v>
      </c>
      <c r="K220" s="18"/>
    </row>
    <row r="221" spans="1:11" ht="12.75">
      <c r="A221" s="212"/>
      <c r="B221" s="100"/>
      <c r="C221" s="100">
        <v>4</v>
      </c>
      <c r="D221" s="135" t="s">
        <v>481</v>
      </c>
      <c r="E221" s="183"/>
      <c r="F221" s="318"/>
      <c r="G221" s="270">
        <f>F221+E221</f>
        <v>0</v>
      </c>
      <c r="H221" s="318"/>
      <c r="I221" s="183"/>
      <c r="J221" s="214">
        <f t="shared" si="6"/>
        <v>0</v>
      </c>
      <c r="K221" s="18"/>
    </row>
    <row r="222" spans="1:11" ht="13.5" thickBot="1">
      <c r="A222" s="286"/>
      <c r="B222" s="127"/>
      <c r="C222" s="127">
        <v>5</v>
      </c>
      <c r="D222" s="165" t="s">
        <v>415</v>
      </c>
      <c r="E222" s="219">
        <v>10000000</v>
      </c>
      <c r="F222" s="324">
        <v>10000000</v>
      </c>
      <c r="G222" s="270">
        <f>F222+E222</f>
        <v>20000000</v>
      </c>
      <c r="H222" s="324"/>
      <c r="I222" s="219"/>
      <c r="J222" s="220"/>
      <c r="K222" s="18"/>
    </row>
    <row r="223" spans="1:11" ht="13.5" thickBot="1">
      <c r="A223" s="415" t="s">
        <v>488</v>
      </c>
      <c r="B223" s="413"/>
      <c r="C223" s="413"/>
      <c r="D223" s="413"/>
      <c r="E223" s="413"/>
      <c r="F223" s="413"/>
      <c r="G223" s="413"/>
      <c r="H223" s="413"/>
      <c r="I223" s="413"/>
      <c r="J223" s="414"/>
      <c r="K223" s="18"/>
    </row>
    <row r="224" spans="1:11" ht="12.75">
      <c r="A224" s="121" t="s">
        <v>119</v>
      </c>
      <c r="B224" s="111" t="s">
        <v>125</v>
      </c>
      <c r="C224" s="111" t="s">
        <v>125</v>
      </c>
      <c r="D224" s="390" t="s">
        <v>428</v>
      </c>
      <c r="E224" s="402" t="s">
        <v>438</v>
      </c>
      <c r="F224" s="403"/>
      <c r="G224" s="404"/>
      <c r="H224" s="353" t="s">
        <v>435</v>
      </c>
      <c r="I224" s="116" t="s">
        <v>142</v>
      </c>
      <c r="J224" s="146"/>
      <c r="K224" s="18"/>
    </row>
    <row r="225" spans="1:11" ht="13.5" thickBot="1">
      <c r="A225" s="122" t="s">
        <v>120</v>
      </c>
      <c r="B225" s="123" t="s">
        <v>126</v>
      </c>
      <c r="C225" s="123" t="s">
        <v>122</v>
      </c>
      <c r="D225" s="391"/>
      <c r="E225" s="124" t="s">
        <v>112</v>
      </c>
      <c r="F225" s="346" t="s">
        <v>113</v>
      </c>
      <c r="G225" s="384" t="s">
        <v>109</v>
      </c>
      <c r="H225" s="385" t="s">
        <v>319</v>
      </c>
      <c r="I225" s="97" t="s">
        <v>467</v>
      </c>
      <c r="J225" s="106" t="s">
        <v>109</v>
      </c>
      <c r="K225" s="18"/>
    </row>
    <row r="226" spans="1:11" ht="12.75">
      <c r="A226" s="212"/>
      <c r="B226" s="100">
        <v>2</v>
      </c>
      <c r="C226" s="100"/>
      <c r="D226" s="107" t="s">
        <v>270</v>
      </c>
      <c r="E226" s="182">
        <f>E227+E228+E229+E230+E232+E233</f>
        <v>80000000</v>
      </c>
      <c r="F226" s="320">
        <f>F227+F228+F229+F230+F232+F233</f>
        <v>5000000</v>
      </c>
      <c r="G226" s="320">
        <f>G227+G228+G229+G230+G231+G232+G233</f>
        <v>100000000</v>
      </c>
      <c r="H226" s="328"/>
      <c r="I226" s="257"/>
      <c r="J226" s="261">
        <f t="shared" si="6"/>
        <v>100000000</v>
      </c>
      <c r="K226" s="18"/>
    </row>
    <row r="227" spans="1:11" ht="12.75">
      <c r="A227" s="212"/>
      <c r="B227" s="100"/>
      <c r="C227" s="100">
        <v>1</v>
      </c>
      <c r="D227" s="135" t="s">
        <v>271</v>
      </c>
      <c r="E227" s="183">
        <v>80000000</v>
      </c>
      <c r="F227" s="318"/>
      <c r="G227" s="318">
        <f>F227+E227</f>
        <v>80000000</v>
      </c>
      <c r="H227" s="318"/>
      <c r="I227" s="183"/>
      <c r="J227" s="214">
        <f t="shared" si="6"/>
        <v>80000000</v>
      </c>
      <c r="K227" s="18"/>
    </row>
    <row r="228" spans="1:11" ht="12.75">
      <c r="A228" s="216" t="s">
        <v>121</v>
      </c>
      <c r="B228" s="100"/>
      <c r="C228" s="100">
        <v>2</v>
      </c>
      <c r="D228" s="135" t="s">
        <v>281</v>
      </c>
      <c r="E228" s="183"/>
      <c r="F228" s="318">
        <v>5000000</v>
      </c>
      <c r="G228" s="318">
        <f>F228+E228</f>
        <v>5000000</v>
      </c>
      <c r="H228" s="318"/>
      <c r="I228" s="183"/>
      <c r="J228" s="214">
        <f t="shared" si="6"/>
        <v>5000000</v>
      </c>
      <c r="K228" s="18"/>
    </row>
    <row r="229" spans="1:11" ht="12.75">
      <c r="A229" s="216" t="s">
        <v>124</v>
      </c>
      <c r="B229" s="100"/>
      <c r="C229" s="100">
        <v>3</v>
      </c>
      <c r="D229" s="135" t="s">
        <v>272</v>
      </c>
      <c r="E229" s="183"/>
      <c r="F229" s="318"/>
      <c r="G229" s="318">
        <v>5000000</v>
      </c>
      <c r="H229" s="318"/>
      <c r="I229" s="183"/>
      <c r="J229" s="214">
        <f t="shared" si="6"/>
        <v>5000000</v>
      </c>
      <c r="K229" s="18"/>
    </row>
    <row r="230" spans="1:11" ht="12.75">
      <c r="A230" s="216" t="s">
        <v>122</v>
      </c>
      <c r="B230" s="100"/>
      <c r="C230" s="100">
        <v>4</v>
      </c>
      <c r="D230" s="135" t="s">
        <v>333</v>
      </c>
      <c r="E230" s="183"/>
      <c r="F230" s="318"/>
      <c r="G230" s="318">
        <f>F230+E230</f>
        <v>0</v>
      </c>
      <c r="H230" s="318"/>
      <c r="I230" s="183"/>
      <c r="J230" s="214">
        <f t="shared" si="6"/>
        <v>0</v>
      </c>
      <c r="K230" s="18"/>
    </row>
    <row r="231" spans="1:11" ht="12.75">
      <c r="A231" s="216" t="s">
        <v>121</v>
      </c>
      <c r="B231" s="100"/>
      <c r="C231" s="100">
        <v>5</v>
      </c>
      <c r="D231" s="135" t="s">
        <v>334</v>
      </c>
      <c r="E231" s="183"/>
      <c r="F231" s="318"/>
      <c r="G231" s="318">
        <v>10000000</v>
      </c>
      <c r="H231" s="318"/>
      <c r="I231" s="183"/>
      <c r="J231" s="214">
        <f t="shared" si="6"/>
        <v>10000000</v>
      </c>
      <c r="K231" s="18"/>
    </row>
    <row r="232" spans="1:11" ht="12.75">
      <c r="A232" s="216" t="s">
        <v>119</v>
      </c>
      <c r="B232" s="100"/>
      <c r="C232" s="100">
        <v>6</v>
      </c>
      <c r="D232" s="135" t="s">
        <v>335</v>
      </c>
      <c r="E232" s="183"/>
      <c r="F232" s="318"/>
      <c r="G232" s="318"/>
      <c r="H232" s="318"/>
      <c r="I232" s="183"/>
      <c r="J232" s="214">
        <f t="shared" si="6"/>
        <v>0</v>
      </c>
      <c r="K232" s="18"/>
    </row>
    <row r="233" spans="1:11" ht="12.75">
      <c r="A233" s="217"/>
      <c r="B233" s="100"/>
      <c r="C233" s="100"/>
      <c r="D233" s="51"/>
      <c r="E233" s="183"/>
      <c r="F233" s="318"/>
      <c r="G233" s="318"/>
      <c r="H233" s="318"/>
      <c r="I233" s="183"/>
      <c r="J233" s="214">
        <f t="shared" si="6"/>
        <v>0</v>
      </c>
      <c r="K233" s="18"/>
    </row>
    <row r="234" spans="1:11" ht="12.75">
      <c r="A234" s="217"/>
      <c r="B234" s="100"/>
      <c r="C234" s="100"/>
      <c r="D234" s="51"/>
      <c r="E234" s="183"/>
      <c r="F234" s="318"/>
      <c r="G234" s="318"/>
      <c r="H234" s="318"/>
      <c r="I234" s="183"/>
      <c r="J234" s="214"/>
      <c r="K234" s="18"/>
    </row>
    <row r="235" spans="1:11" ht="12.75">
      <c r="A235" s="216" t="s">
        <v>119</v>
      </c>
      <c r="B235" s="100"/>
      <c r="C235" s="100"/>
      <c r="D235" s="97" t="s">
        <v>259</v>
      </c>
      <c r="E235" s="192">
        <f>E236</f>
        <v>67000000</v>
      </c>
      <c r="F235" s="325">
        <f>F236</f>
        <v>22000000</v>
      </c>
      <c r="G235" s="325">
        <f>G236</f>
        <v>118500000</v>
      </c>
      <c r="H235" s="325">
        <f>H236</f>
        <v>26000000</v>
      </c>
      <c r="I235" s="183"/>
      <c r="J235" s="213">
        <f aca="true" t="shared" si="7" ref="J235:J295">SUM(G235:I235)</f>
        <v>144500000</v>
      </c>
      <c r="K235" s="18"/>
    </row>
    <row r="236" spans="1:11" ht="12.75">
      <c r="A236" s="216" t="s">
        <v>120</v>
      </c>
      <c r="B236" s="100">
        <v>1</v>
      </c>
      <c r="C236" s="100"/>
      <c r="D236" s="107" t="s">
        <v>244</v>
      </c>
      <c r="E236" s="182">
        <f>E237+E238+E239+E240</f>
        <v>67000000</v>
      </c>
      <c r="F236" s="320">
        <f>F237+F238+F239+F240</f>
        <v>22000000</v>
      </c>
      <c r="G236" s="320">
        <f>G237+G238+G239+G240+G241+G242+G243+G244+G245+G246+G247</f>
        <v>118500000</v>
      </c>
      <c r="H236" s="320">
        <f>H237+H238+H239+H240+H241+H242+H243+H244+H245+H246+H247</f>
        <v>26000000</v>
      </c>
      <c r="I236" s="183"/>
      <c r="J236" s="214">
        <f t="shared" si="7"/>
        <v>144500000</v>
      </c>
      <c r="K236" s="18"/>
    </row>
    <row r="237" spans="1:11" ht="12.75">
      <c r="A237" s="216" t="s">
        <v>123</v>
      </c>
      <c r="B237" s="100"/>
      <c r="C237" s="100">
        <v>1</v>
      </c>
      <c r="D237" s="135" t="s">
        <v>260</v>
      </c>
      <c r="E237" s="183"/>
      <c r="F237" s="318"/>
      <c r="G237" s="318">
        <v>5000000</v>
      </c>
      <c r="H237" s="318"/>
      <c r="I237" s="183"/>
      <c r="J237" s="214">
        <f t="shared" si="7"/>
        <v>5000000</v>
      </c>
      <c r="K237" s="18"/>
    </row>
    <row r="238" spans="1:11" ht="12.75">
      <c r="A238" s="216" t="s">
        <v>124</v>
      </c>
      <c r="B238" s="100"/>
      <c r="C238" s="100">
        <v>2</v>
      </c>
      <c r="D238" s="135" t="s">
        <v>463</v>
      </c>
      <c r="E238" s="183">
        <v>53000000</v>
      </c>
      <c r="F238" s="318"/>
      <c r="G238" s="318">
        <f>SUM(E238:F238)</f>
        <v>53000000</v>
      </c>
      <c r="H238" s="318"/>
      <c r="I238" s="183"/>
      <c r="J238" s="215">
        <f t="shared" si="7"/>
        <v>53000000</v>
      </c>
      <c r="K238" s="18"/>
    </row>
    <row r="239" spans="1:11" ht="12.75">
      <c r="A239" s="216" t="s">
        <v>121</v>
      </c>
      <c r="B239" s="100"/>
      <c r="C239" s="100">
        <v>3</v>
      </c>
      <c r="D239" s="135" t="s">
        <v>242</v>
      </c>
      <c r="E239" s="183">
        <v>3000000</v>
      </c>
      <c r="F239" s="318"/>
      <c r="G239" s="318">
        <v>3000000</v>
      </c>
      <c r="H239" s="318"/>
      <c r="I239" s="183"/>
      <c r="J239" s="215">
        <f t="shared" si="7"/>
        <v>3000000</v>
      </c>
      <c r="K239" s="18"/>
    </row>
    <row r="240" spans="1:11" ht="12.75">
      <c r="A240" s="216" t="s">
        <v>122</v>
      </c>
      <c r="B240" s="110"/>
      <c r="C240" s="100">
        <v>4</v>
      </c>
      <c r="D240" s="154" t="s">
        <v>316</v>
      </c>
      <c r="E240" s="254">
        <v>11000000</v>
      </c>
      <c r="F240" s="326">
        <v>22000000</v>
      </c>
      <c r="G240" s="326">
        <f aca="true" t="shared" si="8" ref="G240:G245">SUM(E240:F240)</f>
        <v>33000000</v>
      </c>
      <c r="H240" s="326">
        <v>10000000</v>
      </c>
      <c r="I240" s="254"/>
      <c r="J240" s="255">
        <f t="shared" si="7"/>
        <v>43000000</v>
      </c>
      <c r="K240" s="18"/>
    </row>
    <row r="241" spans="1:11" ht="14.25" customHeight="1">
      <c r="A241" s="216" t="s">
        <v>120</v>
      </c>
      <c r="B241" s="135"/>
      <c r="C241" s="100">
        <v>5</v>
      </c>
      <c r="D241" s="135" t="s">
        <v>317</v>
      </c>
      <c r="E241" s="340"/>
      <c r="F241" s="311"/>
      <c r="G241" s="326">
        <f t="shared" si="8"/>
        <v>0</v>
      </c>
      <c r="H241" s="326">
        <v>3000000</v>
      </c>
      <c r="I241" s="135"/>
      <c r="J241" s="265">
        <f t="shared" si="7"/>
        <v>3000000</v>
      </c>
      <c r="K241" s="18"/>
    </row>
    <row r="242" spans="1:11" ht="12.75">
      <c r="A242" s="216" t="s">
        <v>119</v>
      </c>
      <c r="B242" s="135"/>
      <c r="C242" s="100">
        <v>6</v>
      </c>
      <c r="D242" s="135" t="s">
        <v>356</v>
      </c>
      <c r="E242" s="340">
        <v>5000000</v>
      </c>
      <c r="F242" s="311"/>
      <c r="G242" s="326">
        <f t="shared" si="8"/>
        <v>5000000</v>
      </c>
      <c r="H242" s="326"/>
      <c r="I242" s="135"/>
      <c r="J242" s="265">
        <f t="shared" si="7"/>
        <v>5000000</v>
      </c>
      <c r="K242" s="18"/>
    </row>
    <row r="243" spans="1:11" ht="12.75">
      <c r="A243" s="218"/>
      <c r="B243" s="180"/>
      <c r="C243" s="100">
        <v>7</v>
      </c>
      <c r="D243" s="259" t="s">
        <v>268</v>
      </c>
      <c r="E243" s="257"/>
      <c r="F243" s="328"/>
      <c r="G243" s="326">
        <f t="shared" si="8"/>
        <v>0</v>
      </c>
      <c r="H243" s="328">
        <v>3000000</v>
      </c>
      <c r="I243" s="257"/>
      <c r="J243" s="258">
        <f t="shared" si="7"/>
        <v>3000000</v>
      </c>
      <c r="K243" s="18"/>
    </row>
    <row r="244" spans="1:11" ht="15" customHeight="1">
      <c r="A244" s="218"/>
      <c r="B244" s="100"/>
      <c r="C244" s="100">
        <v>8</v>
      </c>
      <c r="D244" s="135" t="s">
        <v>286</v>
      </c>
      <c r="E244" s="183"/>
      <c r="F244" s="318"/>
      <c r="G244" s="326">
        <f t="shared" si="8"/>
        <v>0</v>
      </c>
      <c r="H244" s="318">
        <v>5000000</v>
      </c>
      <c r="I244" s="183"/>
      <c r="J244" s="215">
        <f t="shared" si="7"/>
        <v>5000000</v>
      </c>
      <c r="K244" s="18"/>
    </row>
    <row r="245" spans="1:11" ht="12.75" customHeight="1">
      <c r="A245" s="216"/>
      <c r="B245" s="100"/>
      <c r="C245" s="100">
        <v>9</v>
      </c>
      <c r="D245" s="135" t="s">
        <v>287</v>
      </c>
      <c r="E245" s="183"/>
      <c r="F245" s="318"/>
      <c r="G245" s="326">
        <f t="shared" si="8"/>
        <v>0</v>
      </c>
      <c r="H245" s="318">
        <v>5000000</v>
      </c>
      <c r="I245" s="183"/>
      <c r="J245" s="215">
        <f t="shared" si="7"/>
        <v>5000000</v>
      </c>
      <c r="K245" s="18"/>
    </row>
    <row r="246" spans="1:11" ht="12.75" customHeight="1">
      <c r="A246" s="212"/>
      <c r="B246" s="100"/>
      <c r="C246" s="100">
        <v>10</v>
      </c>
      <c r="D246" s="51" t="s">
        <v>417</v>
      </c>
      <c r="E246" s="183"/>
      <c r="F246" s="318"/>
      <c r="G246" s="326">
        <v>19500000</v>
      </c>
      <c r="H246" s="318"/>
      <c r="I246" s="183"/>
      <c r="J246" s="215">
        <f t="shared" si="7"/>
        <v>19500000</v>
      </c>
      <c r="K246" s="18"/>
    </row>
    <row r="247" spans="1:11" ht="12.75" customHeight="1">
      <c r="A247" s="212"/>
      <c r="B247" s="100"/>
      <c r="C247" s="100"/>
      <c r="D247" s="51" t="s">
        <v>418</v>
      </c>
      <c r="E247" s="183"/>
      <c r="F247" s="318"/>
      <c r="G247" s="318"/>
      <c r="H247" s="318"/>
      <c r="I247" s="183"/>
      <c r="J247" s="215"/>
      <c r="K247" s="18"/>
    </row>
    <row r="248" spans="1:11" ht="12.75">
      <c r="A248" s="212"/>
      <c r="B248" s="100"/>
      <c r="C248" s="100"/>
      <c r="D248" s="174"/>
      <c r="E248" s="183"/>
      <c r="F248" s="318"/>
      <c r="G248" s="318"/>
      <c r="H248" s="318"/>
      <c r="I248" s="183"/>
      <c r="J248" s="215">
        <f t="shared" si="7"/>
        <v>0</v>
      </c>
      <c r="K248" s="18"/>
    </row>
    <row r="249" spans="1:11" ht="12.75">
      <c r="A249" s="212"/>
      <c r="B249" s="100"/>
      <c r="C249" s="100"/>
      <c r="D249" s="97" t="s">
        <v>263</v>
      </c>
      <c r="E249" s="192">
        <f>E250</f>
        <v>27000000</v>
      </c>
      <c r="F249" s="325">
        <f>F250</f>
        <v>0</v>
      </c>
      <c r="G249" s="325">
        <f>G250</f>
        <v>27000000</v>
      </c>
      <c r="H249" s="325">
        <f>H250</f>
        <v>24000000</v>
      </c>
      <c r="I249" s="183"/>
      <c r="J249" s="213">
        <f t="shared" si="7"/>
        <v>51000000</v>
      </c>
      <c r="K249" s="18"/>
    </row>
    <row r="250" spans="1:11" ht="12.75">
      <c r="A250" s="218"/>
      <c r="B250" s="100">
        <v>1</v>
      </c>
      <c r="C250" s="100"/>
      <c r="D250" s="107" t="s">
        <v>482</v>
      </c>
      <c r="E250" s="182">
        <f>E251+E252+E253+E254+E255</f>
        <v>27000000</v>
      </c>
      <c r="F250" s="320">
        <f>F251+F252+F253+F254+F255</f>
        <v>0</v>
      </c>
      <c r="G250" s="320">
        <f>G251+G252+G253+G254+G255</f>
        <v>27000000</v>
      </c>
      <c r="H250" s="320">
        <f>H252+H253+H254+H255+H256+H257+H258+H259</f>
        <v>24000000</v>
      </c>
      <c r="I250" s="183"/>
      <c r="J250" s="214">
        <f t="shared" si="7"/>
        <v>51000000</v>
      </c>
      <c r="K250" s="18"/>
    </row>
    <row r="251" spans="1:11" ht="12.75">
      <c r="A251" s="218"/>
      <c r="B251" s="100"/>
      <c r="C251" s="100"/>
      <c r="D251" s="107" t="s">
        <v>265</v>
      </c>
      <c r="E251" s="183"/>
      <c r="F251" s="318"/>
      <c r="G251" s="318"/>
      <c r="H251" s="318"/>
      <c r="I251" s="183"/>
      <c r="J251" s="214">
        <f t="shared" si="7"/>
        <v>0</v>
      </c>
      <c r="K251" s="18"/>
    </row>
    <row r="252" spans="1:11" ht="12.75">
      <c r="A252" s="212"/>
      <c r="B252" s="100"/>
      <c r="C252" s="100">
        <v>1</v>
      </c>
      <c r="D252" s="135" t="s">
        <v>231</v>
      </c>
      <c r="E252" s="183">
        <v>10000000</v>
      </c>
      <c r="F252" s="318"/>
      <c r="G252" s="318">
        <f>F252+E252</f>
        <v>10000000</v>
      </c>
      <c r="H252" s="318"/>
      <c r="I252" s="183"/>
      <c r="J252" s="215">
        <f t="shared" si="7"/>
        <v>10000000</v>
      </c>
      <c r="K252" s="18"/>
    </row>
    <row r="253" spans="1:11" ht="12.75">
      <c r="A253" s="218"/>
      <c r="B253" s="100"/>
      <c r="C253" s="100">
        <v>2</v>
      </c>
      <c r="D253" s="135" t="s">
        <v>427</v>
      </c>
      <c r="E253" s="183">
        <v>5000000</v>
      </c>
      <c r="F253" s="318"/>
      <c r="G253" s="318">
        <f>F253+E253</f>
        <v>5000000</v>
      </c>
      <c r="H253" s="318"/>
      <c r="I253" s="183"/>
      <c r="J253" s="215">
        <f t="shared" si="7"/>
        <v>5000000</v>
      </c>
      <c r="K253" s="18"/>
    </row>
    <row r="254" spans="1:11" ht="12.75">
      <c r="A254" s="218"/>
      <c r="B254" s="100"/>
      <c r="C254" s="100">
        <v>3</v>
      </c>
      <c r="D254" s="135" t="s">
        <v>233</v>
      </c>
      <c r="E254" s="183">
        <v>12000000</v>
      </c>
      <c r="F254" s="318"/>
      <c r="G254" s="318">
        <f>F254+E254</f>
        <v>12000000</v>
      </c>
      <c r="H254" s="318"/>
      <c r="I254" s="183"/>
      <c r="J254" s="215">
        <f t="shared" si="7"/>
        <v>12000000</v>
      </c>
      <c r="K254" s="18"/>
    </row>
    <row r="255" spans="1:11" ht="12.75">
      <c r="A255" s="218"/>
      <c r="B255" s="100"/>
      <c r="C255" s="100">
        <v>4</v>
      </c>
      <c r="D255" s="135" t="s">
        <v>500</v>
      </c>
      <c r="E255" s="183">
        <v>0</v>
      </c>
      <c r="F255" s="318"/>
      <c r="G255" s="318">
        <f>F255+E255</f>
        <v>0</v>
      </c>
      <c r="H255" s="318">
        <v>24000000</v>
      </c>
      <c r="I255" s="183"/>
      <c r="J255" s="214">
        <f t="shared" si="7"/>
        <v>24000000</v>
      </c>
      <c r="K255" s="18"/>
    </row>
    <row r="256" spans="1:11" ht="12.75">
      <c r="A256" s="218"/>
      <c r="B256" s="100"/>
      <c r="C256" s="100"/>
      <c r="D256" s="135"/>
      <c r="E256" s="183"/>
      <c r="F256" s="318"/>
      <c r="G256" s="318">
        <f>F256+E256</f>
        <v>0</v>
      </c>
      <c r="H256" s="318"/>
      <c r="I256" s="183"/>
      <c r="J256" s="214">
        <f t="shared" si="7"/>
        <v>0</v>
      </c>
      <c r="K256" s="18"/>
    </row>
    <row r="257" spans="1:11" ht="12.75">
      <c r="A257" s="218"/>
      <c r="B257" s="100"/>
      <c r="C257" s="100"/>
      <c r="D257" s="135"/>
      <c r="E257" s="183"/>
      <c r="F257" s="318"/>
      <c r="G257" s="318"/>
      <c r="H257" s="318"/>
      <c r="I257" s="183"/>
      <c r="J257" s="214"/>
      <c r="K257" s="18"/>
    </row>
    <row r="258" spans="1:11" ht="12.75">
      <c r="A258" s="212"/>
      <c r="B258" s="100"/>
      <c r="C258" s="100"/>
      <c r="D258" s="97" t="s">
        <v>261</v>
      </c>
      <c r="E258" s="192">
        <f>E259</f>
        <v>0</v>
      </c>
      <c r="F258" s="325">
        <f>F259</f>
        <v>4000000</v>
      </c>
      <c r="G258" s="325">
        <f>G259+G266</f>
        <v>16000000</v>
      </c>
      <c r="H258" s="318">
        <f>H259+H266</f>
        <v>0</v>
      </c>
      <c r="I258" s="183"/>
      <c r="J258" s="213">
        <f t="shared" si="7"/>
        <v>16000000</v>
      </c>
      <c r="K258" s="18"/>
    </row>
    <row r="259" spans="1:11" ht="13.5" thickBot="1">
      <c r="A259" s="286"/>
      <c r="B259" s="127">
        <v>1</v>
      </c>
      <c r="C259" s="127"/>
      <c r="D259" s="287" t="s">
        <v>262</v>
      </c>
      <c r="E259" s="288">
        <f>E263+E264</f>
        <v>0</v>
      </c>
      <c r="F259" s="331">
        <f>F263+F264</f>
        <v>4000000</v>
      </c>
      <c r="G259" s="331">
        <f>G263+G264</f>
        <v>4000000</v>
      </c>
      <c r="H259" s="331">
        <f>H263+H264</f>
        <v>0</v>
      </c>
      <c r="I259" s="219"/>
      <c r="J259" s="220">
        <f t="shared" si="7"/>
        <v>4000000</v>
      </c>
      <c r="K259" s="18"/>
    </row>
    <row r="260" spans="1:11" ht="13.5" thickBot="1">
      <c r="A260" s="415" t="s">
        <v>488</v>
      </c>
      <c r="B260" s="413"/>
      <c r="C260" s="413"/>
      <c r="D260" s="413"/>
      <c r="E260" s="413"/>
      <c r="F260" s="413"/>
      <c r="G260" s="413"/>
      <c r="H260" s="413"/>
      <c r="I260" s="413"/>
      <c r="J260" s="414"/>
      <c r="K260" s="18"/>
    </row>
    <row r="261" spans="1:11" ht="12.75">
      <c r="A261" s="121" t="s">
        <v>119</v>
      </c>
      <c r="B261" s="111" t="s">
        <v>125</v>
      </c>
      <c r="C261" s="111" t="s">
        <v>125</v>
      </c>
      <c r="D261" s="390" t="s">
        <v>428</v>
      </c>
      <c r="E261" s="402" t="s">
        <v>438</v>
      </c>
      <c r="F261" s="403"/>
      <c r="G261" s="404"/>
      <c r="H261" s="353" t="s">
        <v>435</v>
      </c>
      <c r="I261" s="116" t="s">
        <v>142</v>
      </c>
      <c r="J261" s="146"/>
      <c r="K261" s="18"/>
    </row>
    <row r="262" spans="1:11" ht="13.5" thickBot="1">
      <c r="A262" s="122" t="s">
        <v>120</v>
      </c>
      <c r="B262" s="123" t="s">
        <v>126</v>
      </c>
      <c r="C262" s="123" t="s">
        <v>122</v>
      </c>
      <c r="D262" s="391"/>
      <c r="E262" s="124" t="s">
        <v>112</v>
      </c>
      <c r="F262" s="346" t="s">
        <v>113</v>
      </c>
      <c r="G262" s="384" t="s">
        <v>109</v>
      </c>
      <c r="H262" s="385" t="s">
        <v>319</v>
      </c>
      <c r="I262" s="97" t="s">
        <v>467</v>
      </c>
      <c r="J262" s="106" t="s">
        <v>109</v>
      </c>
      <c r="K262" s="18"/>
    </row>
    <row r="263" spans="1:11" ht="12.75">
      <c r="A263" s="212"/>
      <c r="B263" s="100"/>
      <c r="C263" s="100">
        <v>1</v>
      </c>
      <c r="D263" s="135" t="s">
        <v>227</v>
      </c>
      <c r="E263" s="183"/>
      <c r="F263" s="318">
        <v>2000000</v>
      </c>
      <c r="G263" s="318">
        <f>SUM(E263:F263)</f>
        <v>2000000</v>
      </c>
      <c r="H263" s="328"/>
      <c r="I263" s="257"/>
      <c r="J263" s="258">
        <f t="shared" si="7"/>
        <v>2000000</v>
      </c>
      <c r="K263" s="18"/>
    </row>
    <row r="264" spans="1:11" ht="12.75">
      <c r="A264" s="212"/>
      <c r="B264" s="100"/>
      <c r="C264" s="100">
        <v>2</v>
      </c>
      <c r="D264" s="135" t="s">
        <v>312</v>
      </c>
      <c r="E264" s="183"/>
      <c r="F264" s="318">
        <v>2000000</v>
      </c>
      <c r="G264" s="318">
        <f>SUM(E264:F264)</f>
        <v>2000000</v>
      </c>
      <c r="H264" s="318"/>
      <c r="I264" s="183"/>
      <c r="J264" s="215">
        <f t="shared" si="7"/>
        <v>2000000</v>
      </c>
      <c r="K264" s="18"/>
    </row>
    <row r="265" spans="1:11" ht="12.75">
      <c r="A265" s="216" t="s">
        <v>121</v>
      </c>
      <c r="B265" s="100"/>
      <c r="C265" s="100"/>
      <c r="D265" s="135"/>
      <c r="E265" s="183"/>
      <c r="F265" s="318"/>
      <c r="G265" s="318"/>
      <c r="H265" s="318"/>
      <c r="I265" s="183"/>
      <c r="J265" s="215"/>
      <c r="K265" s="18"/>
    </row>
    <row r="266" spans="1:11" ht="12.75">
      <c r="A266" s="216" t="s">
        <v>124</v>
      </c>
      <c r="B266" s="100">
        <v>2</v>
      </c>
      <c r="C266" s="100"/>
      <c r="D266" s="107" t="s">
        <v>419</v>
      </c>
      <c r="E266" s="182">
        <f>E267+E268</f>
        <v>10000000</v>
      </c>
      <c r="F266" s="320">
        <f>F267+F268</f>
        <v>2000000</v>
      </c>
      <c r="G266" s="320">
        <f>G267+G268</f>
        <v>12000000</v>
      </c>
      <c r="H266" s="318"/>
      <c r="I266" s="183"/>
      <c r="J266" s="215"/>
      <c r="K266" s="18"/>
    </row>
    <row r="267" spans="1:11" ht="12.75">
      <c r="A267" s="216" t="s">
        <v>122</v>
      </c>
      <c r="B267" s="100"/>
      <c r="C267" s="100">
        <v>1</v>
      </c>
      <c r="D267" s="135" t="s">
        <v>483</v>
      </c>
      <c r="E267" s="183">
        <v>4000000</v>
      </c>
      <c r="F267" s="318">
        <v>1000000</v>
      </c>
      <c r="G267" s="318">
        <f>F267+E267</f>
        <v>5000000</v>
      </c>
      <c r="H267" s="318"/>
      <c r="I267" s="183"/>
      <c r="J267" s="215"/>
      <c r="K267" s="18"/>
    </row>
    <row r="268" spans="1:11" ht="12.75">
      <c r="A268" s="216" t="s">
        <v>121</v>
      </c>
      <c r="B268" s="100"/>
      <c r="C268" s="100">
        <v>2</v>
      </c>
      <c r="D268" s="135" t="s">
        <v>420</v>
      </c>
      <c r="E268" s="183">
        <v>6000000</v>
      </c>
      <c r="F268" s="318">
        <v>1000000</v>
      </c>
      <c r="G268" s="318">
        <f>F268+E268</f>
        <v>7000000</v>
      </c>
      <c r="H268" s="318"/>
      <c r="I268" s="183"/>
      <c r="J268" s="214">
        <f t="shared" si="7"/>
        <v>7000000</v>
      </c>
      <c r="K268" s="18"/>
    </row>
    <row r="269" spans="1:11" ht="12.75">
      <c r="A269" s="216" t="s">
        <v>119</v>
      </c>
      <c r="B269" s="100"/>
      <c r="C269" s="100"/>
      <c r="D269" s="45"/>
      <c r="E269" s="183"/>
      <c r="F269" s="318"/>
      <c r="G269" s="318"/>
      <c r="H269" s="318"/>
      <c r="I269" s="183"/>
      <c r="J269" s="214">
        <f t="shared" si="7"/>
        <v>0</v>
      </c>
      <c r="K269" s="18"/>
    </row>
    <row r="270" spans="1:11" ht="12.75">
      <c r="A270" s="217"/>
      <c r="B270" s="100"/>
      <c r="C270" s="100"/>
      <c r="D270" s="97" t="s">
        <v>266</v>
      </c>
      <c r="E270" s="192">
        <f>E271</f>
        <v>15000000</v>
      </c>
      <c r="F270" s="325">
        <f>F271</f>
        <v>0</v>
      </c>
      <c r="G270" s="325">
        <f>G271</f>
        <v>25000000</v>
      </c>
      <c r="H270" s="325">
        <f>H271</f>
        <v>11000000</v>
      </c>
      <c r="I270" s="183"/>
      <c r="J270" s="213">
        <f t="shared" si="7"/>
        <v>36000000</v>
      </c>
      <c r="K270" s="18"/>
    </row>
    <row r="271" spans="1:11" ht="12.75">
      <c r="A271" s="217"/>
      <c r="B271" s="100">
        <v>1</v>
      </c>
      <c r="C271" s="100">
        <v>1</v>
      </c>
      <c r="D271" s="107" t="s">
        <v>223</v>
      </c>
      <c r="E271" s="182">
        <f>E272+E273++E275+E276+E277+E278+E279+E280</f>
        <v>15000000</v>
      </c>
      <c r="F271" s="320">
        <f>F272+F273++F275+F276+F277+F278+F279+F280</f>
        <v>0</v>
      </c>
      <c r="G271" s="320">
        <f>G272+G273++G275+G276+G277+G278+G279+G280</f>
        <v>25000000</v>
      </c>
      <c r="H271" s="320">
        <f>H272+H273+H274+H275+H276+H277+H278+H279+H280</f>
        <v>11000000</v>
      </c>
      <c r="I271" s="183"/>
      <c r="J271" s="214">
        <f t="shared" si="7"/>
        <v>36000000</v>
      </c>
      <c r="K271" s="18"/>
    </row>
    <row r="272" spans="1:11" ht="12.75">
      <c r="A272" s="216" t="s">
        <v>119</v>
      </c>
      <c r="B272" s="100"/>
      <c r="C272" s="100">
        <v>2</v>
      </c>
      <c r="D272" s="135" t="s">
        <v>240</v>
      </c>
      <c r="E272" s="183">
        <v>5000000</v>
      </c>
      <c r="F272" s="318"/>
      <c r="G272" s="318">
        <f aca="true" t="shared" si="9" ref="G272:G280">F272+E272</f>
        <v>5000000</v>
      </c>
      <c r="H272" s="318"/>
      <c r="I272" s="183"/>
      <c r="J272" s="215">
        <f t="shared" si="7"/>
        <v>5000000</v>
      </c>
      <c r="K272" s="18"/>
    </row>
    <row r="273" spans="1:11" ht="12.75">
      <c r="A273" s="216" t="s">
        <v>120</v>
      </c>
      <c r="B273" s="100"/>
      <c r="C273" s="100">
        <v>3</v>
      </c>
      <c r="D273" s="135" t="s">
        <v>421</v>
      </c>
      <c r="E273" s="183"/>
      <c r="F273" s="318"/>
      <c r="G273" s="318">
        <f t="shared" si="9"/>
        <v>0</v>
      </c>
      <c r="H273" s="318">
        <v>11000000</v>
      </c>
      <c r="I273" s="183"/>
      <c r="J273" s="215">
        <f t="shared" si="7"/>
        <v>11000000</v>
      </c>
      <c r="K273" s="18"/>
    </row>
    <row r="274" spans="1:11" ht="12.75">
      <c r="A274" s="216" t="s">
        <v>123</v>
      </c>
      <c r="B274" s="100"/>
      <c r="C274" s="134"/>
      <c r="D274" s="203" t="s">
        <v>424</v>
      </c>
      <c r="E274" s="183"/>
      <c r="F274" s="318"/>
      <c r="G274" s="318"/>
      <c r="H274" s="318"/>
      <c r="I274" s="183"/>
      <c r="J274" s="214">
        <f t="shared" si="7"/>
        <v>0</v>
      </c>
      <c r="K274" s="18"/>
    </row>
    <row r="275" spans="1:11" ht="12.75">
      <c r="A275" s="216" t="s">
        <v>124</v>
      </c>
      <c r="B275" s="110"/>
      <c r="C275" s="110">
        <v>4</v>
      </c>
      <c r="D275" s="154" t="s">
        <v>241</v>
      </c>
      <c r="E275" s="254">
        <v>10000000</v>
      </c>
      <c r="F275" s="326"/>
      <c r="G275" s="326">
        <f t="shared" si="9"/>
        <v>10000000</v>
      </c>
      <c r="H275" s="326"/>
      <c r="I275" s="254"/>
      <c r="J275" s="255">
        <f t="shared" si="7"/>
        <v>10000000</v>
      </c>
      <c r="K275" s="18"/>
    </row>
    <row r="276" spans="1:11" ht="12.75">
      <c r="A276" s="216" t="s">
        <v>121</v>
      </c>
      <c r="B276" s="135"/>
      <c r="C276" s="100">
        <v>5</v>
      </c>
      <c r="D276" s="135" t="s">
        <v>291</v>
      </c>
      <c r="E276" s="340"/>
      <c r="F276" s="311"/>
      <c r="G276" s="326">
        <v>2000000</v>
      </c>
      <c r="H276" s="311"/>
      <c r="I276" s="135"/>
      <c r="J276" s="265">
        <f t="shared" si="7"/>
        <v>2000000</v>
      </c>
      <c r="K276" s="18"/>
    </row>
    <row r="277" spans="1:11" ht="12.75">
      <c r="A277" s="216" t="s">
        <v>122</v>
      </c>
      <c r="B277" s="100"/>
      <c r="C277" s="100"/>
      <c r="D277" s="256" t="s">
        <v>425</v>
      </c>
      <c r="E277" s="257"/>
      <c r="F277" s="328"/>
      <c r="G277" s="326">
        <v>3000000</v>
      </c>
      <c r="H277" s="328"/>
      <c r="I277" s="257"/>
      <c r="J277" s="258">
        <f t="shared" si="7"/>
        <v>3000000</v>
      </c>
      <c r="K277" s="18"/>
    </row>
    <row r="278" spans="1:11" ht="15" customHeight="1">
      <c r="A278" s="216" t="s">
        <v>120</v>
      </c>
      <c r="B278" s="100"/>
      <c r="C278" s="100">
        <v>6</v>
      </c>
      <c r="D278" s="51" t="s">
        <v>426</v>
      </c>
      <c r="E278" s="183"/>
      <c r="F278" s="318"/>
      <c r="G278" s="326">
        <v>5000000</v>
      </c>
      <c r="H278" s="318"/>
      <c r="I278" s="183"/>
      <c r="J278" s="215">
        <f t="shared" si="7"/>
        <v>5000000</v>
      </c>
      <c r="K278" s="18"/>
    </row>
    <row r="279" spans="1:11" ht="12.75" customHeight="1">
      <c r="A279" s="372" t="s">
        <v>119</v>
      </c>
      <c r="B279" s="100"/>
      <c r="C279" s="100">
        <v>7</v>
      </c>
      <c r="D279" s="51" t="s">
        <v>293</v>
      </c>
      <c r="E279" s="183"/>
      <c r="F279" s="318"/>
      <c r="G279" s="326">
        <f t="shared" si="9"/>
        <v>0</v>
      </c>
      <c r="H279" s="318"/>
      <c r="I279" s="183"/>
      <c r="J279" s="215">
        <f t="shared" si="7"/>
        <v>0</v>
      </c>
      <c r="K279" s="18"/>
    </row>
    <row r="280" spans="1:11" ht="12.75" customHeight="1">
      <c r="A280" s="218"/>
      <c r="B280" s="100"/>
      <c r="C280" s="100">
        <v>8</v>
      </c>
      <c r="D280" s="51" t="s">
        <v>336</v>
      </c>
      <c r="E280" s="183"/>
      <c r="F280" s="318"/>
      <c r="G280" s="318">
        <f t="shared" si="9"/>
        <v>0</v>
      </c>
      <c r="H280" s="318"/>
      <c r="I280" s="183"/>
      <c r="J280" s="215">
        <f t="shared" si="7"/>
        <v>0</v>
      </c>
      <c r="K280" s="18"/>
    </row>
    <row r="281" spans="1:11" ht="12.75" customHeight="1">
      <c r="A281" s="216"/>
      <c r="B281" s="100"/>
      <c r="C281" s="100"/>
      <c r="D281" s="51"/>
      <c r="E281" s="183"/>
      <c r="F281" s="318"/>
      <c r="G281" s="318"/>
      <c r="H281" s="318"/>
      <c r="I281" s="183"/>
      <c r="J281" s="215">
        <f t="shared" si="7"/>
        <v>0</v>
      </c>
      <c r="K281" s="18"/>
    </row>
    <row r="282" spans="1:11" ht="12.75">
      <c r="A282" s="212"/>
      <c r="B282" s="100">
        <v>1</v>
      </c>
      <c r="C282" s="100"/>
      <c r="D282" s="97" t="s">
        <v>230</v>
      </c>
      <c r="E282" s="192">
        <f>E283</f>
        <v>1000000</v>
      </c>
      <c r="F282" s="325">
        <f>F283</f>
        <v>0</v>
      </c>
      <c r="G282" s="325">
        <f>G283</f>
        <v>1000000</v>
      </c>
      <c r="H282" s="318">
        <f>H283</f>
        <v>0</v>
      </c>
      <c r="I282" s="183"/>
      <c r="J282" s="213">
        <f t="shared" si="7"/>
        <v>1000000</v>
      </c>
      <c r="K282" s="18"/>
    </row>
    <row r="283" spans="1:11" ht="12.75">
      <c r="A283" s="212"/>
      <c r="B283" s="100"/>
      <c r="C283" s="100">
        <v>1</v>
      </c>
      <c r="D283" s="135" t="s">
        <v>273</v>
      </c>
      <c r="E283" s="195">
        <v>1000000</v>
      </c>
      <c r="F283" s="320"/>
      <c r="G283" s="332">
        <f>F283+E283</f>
        <v>1000000</v>
      </c>
      <c r="H283" s="318"/>
      <c r="I283" s="183"/>
      <c r="J283" s="214">
        <f t="shared" si="7"/>
        <v>1000000</v>
      </c>
      <c r="K283" s="18"/>
    </row>
    <row r="284" spans="1:11" ht="12.75">
      <c r="A284" s="212"/>
      <c r="B284" s="100"/>
      <c r="C284" s="100"/>
      <c r="D284" s="45"/>
      <c r="E284" s="183"/>
      <c r="F284" s="318"/>
      <c r="G284" s="318"/>
      <c r="H284" s="318"/>
      <c r="I284" s="183"/>
      <c r="J284" s="214">
        <f t="shared" si="7"/>
        <v>0</v>
      </c>
      <c r="K284" s="18"/>
    </row>
    <row r="285" spans="1:11" ht="12.75">
      <c r="A285" s="212"/>
      <c r="B285" s="100">
        <v>1</v>
      </c>
      <c r="C285" s="100"/>
      <c r="D285" s="97" t="s">
        <v>338</v>
      </c>
      <c r="E285" s="183"/>
      <c r="F285" s="318"/>
      <c r="G285" s="325">
        <f>G286</f>
        <v>2000</v>
      </c>
      <c r="H285" s="318">
        <f>H286</f>
        <v>0</v>
      </c>
      <c r="I285" s="183"/>
      <c r="J285" s="213">
        <f t="shared" si="7"/>
        <v>2000</v>
      </c>
      <c r="K285" s="18"/>
    </row>
    <row r="286" spans="1:11" ht="12.75">
      <c r="A286" s="218"/>
      <c r="B286" s="100"/>
      <c r="C286" s="100">
        <v>1</v>
      </c>
      <c r="D286" s="135" t="s">
        <v>491</v>
      </c>
      <c r="E286" s="182">
        <v>2000</v>
      </c>
      <c r="F286" s="320"/>
      <c r="G286" s="320">
        <f>F286+E286</f>
        <v>2000</v>
      </c>
      <c r="H286" s="318"/>
      <c r="I286" s="183"/>
      <c r="J286" s="214">
        <f t="shared" si="7"/>
        <v>2000</v>
      </c>
      <c r="K286" s="18"/>
    </row>
    <row r="287" spans="1:11" ht="12.75">
      <c r="A287" s="218"/>
      <c r="B287" s="100"/>
      <c r="C287" s="100"/>
      <c r="D287" s="45"/>
      <c r="E287" s="183"/>
      <c r="F287" s="318"/>
      <c r="G287" s="318"/>
      <c r="H287" s="318"/>
      <c r="I287" s="183"/>
      <c r="J287" s="214">
        <f t="shared" si="7"/>
        <v>0</v>
      </c>
      <c r="K287" s="18"/>
    </row>
    <row r="288" spans="1:11" ht="12.75">
      <c r="A288" s="212"/>
      <c r="B288" s="100">
        <v>1</v>
      </c>
      <c r="C288" s="100"/>
      <c r="D288" s="97" t="s">
        <v>274</v>
      </c>
      <c r="E288" s="192">
        <f>E289</f>
        <v>7000000</v>
      </c>
      <c r="F288" s="325">
        <f>F289</f>
        <v>0</v>
      </c>
      <c r="G288" s="325">
        <f>G289</f>
        <v>7000000</v>
      </c>
      <c r="H288" s="318">
        <f>H289</f>
        <v>0</v>
      </c>
      <c r="I288" s="183"/>
      <c r="J288" s="213">
        <f t="shared" si="7"/>
        <v>7000000</v>
      </c>
      <c r="K288" s="18"/>
    </row>
    <row r="289" spans="1:11" ht="12.75">
      <c r="A289" s="218"/>
      <c r="B289" s="100"/>
      <c r="C289" s="100">
        <v>1</v>
      </c>
      <c r="D289" s="154" t="s">
        <v>275</v>
      </c>
      <c r="E289" s="281">
        <v>7000000</v>
      </c>
      <c r="F289" s="322"/>
      <c r="G289" s="322">
        <f>F289+E289</f>
        <v>7000000</v>
      </c>
      <c r="H289" s="326"/>
      <c r="I289" s="254"/>
      <c r="J289" s="260">
        <f t="shared" si="7"/>
        <v>7000000</v>
      </c>
      <c r="K289" s="18"/>
    </row>
    <row r="290" spans="1:11" ht="12.75">
      <c r="A290" s="218"/>
      <c r="B290" s="268"/>
      <c r="C290" s="107">
        <v>2</v>
      </c>
      <c r="D290" s="51" t="s">
        <v>276</v>
      </c>
      <c r="E290" s="298"/>
      <c r="F290" s="327"/>
      <c r="G290" s="327">
        <f>F290+E290</f>
        <v>0</v>
      </c>
      <c r="H290" s="327"/>
      <c r="I290" s="268"/>
      <c r="J290" s="272"/>
      <c r="K290" s="18"/>
    </row>
    <row r="291" spans="1:11" ht="12.75">
      <c r="A291" s="218"/>
      <c r="B291" s="268"/>
      <c r="C291" s="107"/>
      <c r="D291" s="51"/>
      <c r="E291" s="298"/>
      <c r="F291" s="327"/>
      <c r="G291" s="327"/>
      <c r="H291" s="327"/>
      <c r="I291" s="268"/>
      <c r="J291" s="272"/>
      <c r="K291" s="18"/>
    </row>
    <row r="292" spans="1:11" ht="12.75">
      <c r="A292" s="218"/>
      <c r="B292" s="282"/>
      <c r="C292" s="282"/>
      <c r="D292" s="97" t="s">
        <v>277</v>
      </c>
      <c r="E292" s="327">
        <f>E293</f>
        <v>26000000</v>
      </c>
      <c r="F292" s="366">
        <f>F293</f>
        <v>29000000</v>
      </c>
      <c r="G292" s="330">
        <f>G293</f>
        <v>55000000</v>
      </c>
      <c r="H292" s="327">
        <f>H293</f>
        <v>0</v>
      </c>
      <c r="I292" s="268"/>
      <c r="J292" s="272">
        <f t="shared" si="7"/>
        <v>55000000</v>
      </c>
      <c r="K292" s="18"/>
    </row>
    <row r="293" spans="1:11" ht="12.75">
      <c r="A293" s="218"/>
      <c r="B293" s="100">
        <v>1</v>
      </c>
      <c r="C293" s="180"/>
      <c r="D293" s="118" t="s">
        <v>280</v>
      </c>
      <c r="E293" s="275">
        <f>E294+E295</f>
        <v>26000000</v>
      </c>
      <c r="F293" s="323">
        <f>F294+F295</f>
        <v>29000000</v>
      </c>
      <c r="G293" s="323">
        <f>G294+G295</f>
        <v>55000000</v>
      </c>
      <c r="H293" s="323">
        <f>H294+H295</f>
        <v>0</v>
      </c>
      <c r="I293" s="257"/>
      <c r="J293" s="258">
        <f t="shared" si="7"/>
        <v>55000000</v>
      </c>
      <c r="K293" s="18"/>
    </row>
    <row r="294" spans="1:11" ht="12.75">
      <c r="A294" s="218"/>
      <c r="B294" s="100"/>
      <c r="C294" s="100">
        <v>1</v>
      </c>
      <c r="D294" s="135" t="s">
        <v>278</v>
      </c>
      <c r="E294" s="183">
        <v>26000000</v>
      </c>
      <c r="F294" s="318"/>
      <c r="G294" s="318">
        <f>F294+E294</f>
        <v>26000000</v>
      </c>
      <c r="H294" s="318"/>
      <c r="I294" s="183"/>
      <c r="J294" s="215">
        <f t="shared" si="7"/>
        <v>26000000</v>
      </c>
      <c r="K294" s="18"/>
    </row>
    <row r="295" spans="1:11" ht="13.5" thickBot="1">
      <c r="A295" s="286"/>
      <c r="B295" s="289"/>
      <c r="C295" s="127">
        <v>2</v>
      </c>
      <c r="D295" s="165" t="s">
        <v>279</v>
      </c>
      <c r="E295" s="290"/>
      <c r="F295" s="324">
        <v>29000000</v>
      </c>
      <c r="G295" s="324">
        <f>F295+E295</f>
        <v>29000000</v>
      </c>
      <c r="H295" s="324"/>
      <c r="I295" s="219"/>
      <c r="J295" s="228">
        <f t="shared" si="7"/>
        <v>29000000</v>
      </c>
      <c r="K295" s="18"/>
    </row>
    <row r="296" spans="1:11" ht="13.5" thickBot="1">
      <c r="A296" s="247"/>
      <c r="B296" s="211"/>
      <c r="C296" s="211"/>
      <c r="D296" s="224"/>
      <c r="E296" s="296"/>
      <c r="F296" s="333"/>
      <c r="G296" s="333"/>
      <c r="H296" s="333"/>
      <c r="I296" s="225"/>
      <c r="J296" s="297"/>
      <c r="K296" s="18"/>
    </row>
    <row r="297" spans="1:11" ht="13.5" thickBot="1">
      <c r="A297" s="415" t="s">
        <v>488</v>
      </c>
      <c r="B297" s="413"/>
      <c r="C297" s="413"/>
      <c r="D297" s="413"/>
      <c r="E297" s="413"/>
      <c r="F297" s="413"/>
      <c r="G297" s="413"/>
      <c r="H297" s="413"/>
      <c r="I297" s="413"/>
      <c r="J297" s="414"/>
      <c r="K297" s="18"/>
    </row>
    <row r="298" spans="1:11" ht="12.75">
      <c r="A298" s="121" t="s">
        <v>119</v>
      </c>
      <c r="B298" s="111" t="s">
        <v>125</v>
      </c>
      <c r="C298" s="111" t="s">
        <v>125</v>
      </c>
      <c r="D298" s="390" t="s">
        <v>428</v>
      </c>
      <c r="E298" s="402" t="s">
        <v>438</v>
      </c>
      <c r="F298" s="403"/>
      <c r="G298" s="404"/>
      <c r="H298" s="353" t="s">
        <v>435</v>
      </c>
      <c r="I298" s="116" t="s">
        <v>142</v>
      </c>
      <c r="J298" s="146"/>
      <c r="K298" s="18"/>
    </row>
    <row r="299" spans="1:11" ht="13.5" thickBot="1">
      <c r="A299" s="121" t="s">
        <v>120</v>
      </c>
      <c r="B299" s="123" t="s">
        <v>126</v>
      </c>
      <c r="C299" s="123" t="s">
        <v>122</v>
      </c>
      <c r="D299" s="391"/>
      <c r="E299" s="124" t="s">
        <v>112</v>
      </c>
      <c r="F299" s="346" t="s">
        <v>113</v>
      </c>
      <c r="G299" s="384" t="s">
        <v>109</v>
      </c>
      <c r="H299" s="385" t="s">
        <v>313</v>
      </c>
      <c r="I299" s="97" t="s">
        <v>467</v>
      </c>
      <c r="J299" s="106" t="s">
        <v>109</v>
      </c>
      <c r="K299" s="18"/>
    </row>
    <row r="300" spans="1:11" ht="12.75">
      <c r="A300" s="293" t="s">
        <v>121</v>
      </c>
      <c r="B300" s="132"/>
      <c r="C300" s="100"/>
      <c r="D300" s="97" t="s">
        <v>422</v>
      </c>
      <c r="E300" s="199"/>
      <c r="F300" s="318"/>
      <c r="G300" s="318"/>
      <c r="H300" s="328"/>
      <c r="I300" s="257"/>
      <c r="J300" s="258"/>
      <c r="K300" s="18"/>
    </row>
    <row r="301" spans="1:11" ht="12.75">
      <c r="A301" s="294" t="s">
        <v>124</v>
      </c>
      <c r="B301" s="132">
        <v>1</v>
      </c>
      <c r="C301" s="100">
        <v>1</v>
      </c>
      <c r="D301" s="135" t="s">
        <v>423</v>
      </c>
      <c r="E301" s="199"/>
      <c r="F301" s="318"/>
      <c r="G301" s="318"/>
      <c r="H301" s="318"/>
      <c r="I301" s="183"/>
      <c r="J301" s="215"/>
      <c r="K301" s="18"/>
    </row>
    <row r="302" spans="1:11" ht="12.75">
      <c r="A302" s="294" t="s">
        <v>122</v>
      </c>
      <c r="B302" s="132"/>
      <c r="C302" s="100"/>
      <c r="D302" s="51" t="s">
        <v>484</v>
      </c>
      <c r="E302" s="183"/>
      <c r="F302" s="318"/>
      <c r="G302" s="318"/>
      <c r="H302" s="318"/>
      <c r="I302" s="183"/>
      <c r="J302" s="230"/>
      <c r="K302" s="18"/>
    </row>
    <row r="303" spans="1:11" ht="13.5" thickBot="1">
      <c r="A303" s="294" t="s">
        <v>121</v>
      </c>
      <c r="B303" s="289"/>
      <c r="C303" s="127"/>
      <c r="D303" s="237"/>
      <c r="E303" s="219"/>
      <c r="F303" s="324"/>
      <c r="G303" s="324"/>
      <c r="H303" s="324"/>
      <c r="I303" s="219"/>
      <c r="J303" s="292"/>
      <c r="K303" s="18"/>
    </row>
    <row r="304" spans="1:11" ht="12.75">
      <c r="A304" s="293" t="s">
        <v>119</v>
      </c>
      <c r="B304" s="200" t="s">
        <v>109</v>
      </c>
      <c r="C304" s="201"/>
      <c r="D304" s="291" t="s">
        <v>354</v>
      </c>
      <c r="E304" s="275"/>
      <c r="F304" s="323"/>
      <c r="G304" s="358">
        <f>G292+G300+G288+G285+G282+G270+G258+G249+G235+G215+G210+G195+G176+G155+G143+G128+G118+G78</f>
        <v>1329650000</v>
      </c>
      <c r="H304" s="323">
        <f>H292+H300+H288+H282+H270+H258+H249+H235+H210+H195+H176+H155+H143+H128+H118+H78+H28</f>
        <v>162000000</v>
      </c>
      <c r="I304" s="275">
        <f>I292+I288+I285+I282+I270+I258+I249+I235+I215+I210+I195+I176+I155+I143+I128+I118+I78</f>
        <v>0</v>
      </c>
      <c r="J304" s="261">
        <f>H304+G304</f>
        <v>1491650000</v>
      </c>
      <c r="K304" s="18"/>
    </row>
    <row r="305" spans="1:11" ht="12.75">
      <c r="A305" s="294"/>
      <c r="B305" s="200"/>
      <c r="C305" s="201"/>
      <c r="D305" s="181" t="s">
        <v>355</v>
      </c>
      <c r="E305" s="182"/>
      <c r="F305" s="320"/>
      <c r="G305" s="320">
        <v>1240000</v>
      </c>
      <c r="H305" s="319">
        <v>162500</v>
      </c>
      <c r="I305" s="183"/>
      <c r="J305" s="231"/>
      <c r="K305" s="18"/>
    </row>
    <row r="306" spans="1:11" ht="12.75">
      <c r="A306" s="294" t="s">
        <v>119</v>
      </c>
      <c r="D306" s="45" t="s">
        <v>340</v>
      </c>
      <c r="E306" s="183"/>
      <c r="F306" s="318"/>
      <c r="G306" s="318"/>
      <c r="H306" s="301"/>
      <c r="I306" s="183"/>
      <c r="J306" s="231">
        <v>97500000</v>
      </c>
      <c r="K306" s="18"/>
    </row>
    <row r="307" spans="1:11" ht="12.75">
      <c r="A307" s="294" t="s">
        <v>120</v>
      </c>
      <c r="D307" s="184" t="s">
        <v>318</v>
      </c>
      <c r="E307" s="183"/>
      <c r="F307" s="318"/>
      <c r="G307" s="318"/>
      <c r="H307" s="301"/>
      <c r="I307" s="183"/>
      <c r="J307" s="231">
        <v>1039000000</v>
      </c>
      <c r="K307" s="18"/>
    </row>
    <row r="308" spans="1:11" ht="12.75">
      <c r="A308" s="294" t="s">
        <v>123</v>
      </c>
      <c r="D308" s="284" t="s">
        <v>60</v>
      </c>
      <c r="E308" s="253"/>
      <c r="F308" s="334"/>
      <c r="G308" s="334"/>
      <c r="H308" s="334"/>
      <c r="I308" s="154"/>
      <c r="J308" s="231">
        <v>785000000</v>
      </c>
      <c r="K308" s="18"/>
    </row>
    <row r="309" spans="1:11" s="233" customFormat="1" ht="15.75" thickBot="1">
      <c r="A309" s="295" t="s">
        <v>124</v>
      </c>
      <c r="E309" s="235" t="s">
        <v>489</v>
      </c>
      <c r="F309" s="351"/>
      <c r="G309" s="335"/>
      <c r="H309" s="335"/>
      <c r="I309" s="165"/>
      <c r="J309" s="299">
        <f>SUM(J304:J308)</f>
        <v>3413150000</v>
      </c>
      <c r="K309" s="285" t="s">
        <v>430</v>
      </c>
    </row>
    <row r="310" spans="1:10" ht="12.75">
      <c r="A310" s="376"/>
      <c r="B310" s="377"/>
      <c r="C310" s="377"/>
      <c r="D310" s="377"/>
      <c r="E310" s="378"/>
      <c r="F310" s="379"/>
      <c r="G310" s="379"/>
      <c r="H310" s="379"/>
      <c r="I310" s="377"/>
      <c r="J310" s="380"/>
    </row>
    <row r="311" spans="1:10" ht="16.5" thickBot="1">
      <c r="A311" s="423" t="s">
        <v>492</v>
      </c>
      <c r="B311" s="421"/>
      <c r="C311" s="421"/>
      <c r="D311" s="421"/>
      <c r="E311" s="421">
        <f>J309+Hoja7!J309+Hoja6!J314+Hoja5!J298</f>
        <v>12454626143</v>
      </c>
      <c r="F311" s="422"/>
      <c r="G311" s="381"/>
      <c r="H311" s="381"/>
      <c r="I311" s="368"/>
      <c r="J311" s="369"/>
    </row>
    <row r="312" ht="12.75">
      <c r="D312" s="371"/>
    </row>
  </sheetData>
  <mergeCells count="33">
    <mergeCell ref="E311:F311"/>
    <mergeCell ref="A311:D311"/>
    <mergeCell ref="A7:J7"/>
    <mergeCell ref="D8:D9"/>
    <mergeCell ref="E8:G8"/>
    <mergeCell ref="B11:B12"/>
    <mergeCell ref="C11:C12"/>
    <mergeCell ref="A44:J44"/>
    <mergeCell ref="D45:D46"/>
    <mergeCell ref="E45:G45"/>
    <mergeCell ref="B47:B48"/>
    <mergeCell ref="C47:C48"/>
    <mergeCell ref="A75:J75"/>
    <mergeCell ref="D76:D77"/>
    <mergeCell ref="E76:G76"/>
    <mergeCell ref="A112:J112"/>
    <mergeCell ref="D113:D114"/>
    <mergeCell ref="E113:G113"/>
    <mergeCell ref="A149:J149"/>
    <mergeCell ref="D150:D151"/>
    <mergeCell ref="E150:G150"/>
    <mergeCell ref="A186:J186"/>
    <mergeCell ref="D187:D188"/>
    <mergeCell ref="E187:G187"/>
    <mergeCell ref="A223:J223"/>
    <mergeCell ref="A297:J297"/>
    <mergeCell ref="D298:D299"/>
    <mergeCell ref="E298:G298"/>
    <mergeCell ref="D224:D225"/>
    <mergeCell ref="E224:G224"/>
    <mergeCell ref="A260:J260"/>
    <mergeCell ref="D261:D262"/>
    <mergeCell ref="E261:G261"/>
  </mergeCells>
  <printOptions/>
  <pageMargins left="0.984251968503937" right="0.5905511811023623" top="0.984251968503937" bottom="0.984251968503937" header="0" footer="0.5905511811023623"/>
  <pageSetup firstPageNumber="98" useFirstPageNumber="1" orientation="landscape" r:id="rId1"/>
  <headerFooter alignWithMargins="0">
    <oddHeader>&amp;C&amp;"CommercialScript BT,Normal"&amp;12Municipio El Cocuy. Plan de desarrollo 2004-2007.&amp;"Arial,Normal"&amp;10
&amp;"Monotype Corsiva,Normal"&amp;12Todo es Posible!, "Unidos por el progreso de El Cocuy"</oddHeader>
    <oddFooter>&amp;C&amp;"CommercialScript BT,Normal"&amp;12Mario Danilo Buitrago Zaldúa Buitrago.. "Alcalde Municipal"&amp;R&amp;12Página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 Col.</cp:lastModifiedBy>
  <cp:lastPrinted>2004-11-08T19:23:38Z</cp:lastPrinted>
  <dcterms:created xsi:type="dcterms:W3CDTF">1996-11-27T10:00:04Z</dcterms:created>
  <dcterms:modified xsi:type="dcterms:W3CDTF">2004-11-08T19:23:49Z</dcterms:modified>
  <cp:category/>
  <cp:version/>
  <cp:contentType/>
  <cp:contentStatus/>
</cp:coreProperties>
</file>