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2240" windowHeight="6990" tabRatio="716" activeTab="0"/>
  </bookViews>
  <sheets>
    <sheet name="POAI 20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Diana</author>
    <author>clcruz</author>
  </authors>
  <commentList>
    <comment ref="C6" authorId="0">
      <text>
        <r>
          <rPr>
            <b/>
            <sz val="20"/>
            <rFont val="Tahoma"/>
            <family val="2"/>
          </rPr>
          <t>COLOCARLE UN VALOR EN PORCENTAJE A LAS DIMENSIONES O EJES QUE SUMEN EL 100%.
EL VALOR DEL PONDERADOR PUEDE SER POR ASIGNACION PRESUPUESTAL O POR IMPORTANCIA DE LA META EN EL PLAN DE DESARROLLO</t>
        </r>
      </text>
    </comment>
    <comment ref="E6" authorId="0">
      <text>
        <r>
          <rPr>
            <b/>
            <sz val="20"/>
            <rFont val="Tahoma"/>
            <family val="2"/>
          </rPr>
          <t>COLOCARLE UN VALOR EN PORCENTAJE A LOS SECTORES QUE SUMEN EL 100%.
EL VALOR DEL PONDERADOR PUEDE SER POR ASIGNACION PRESUPUESTAL O POR IMPORTANCIA DE LA META EN EL PLAN DE DESARROLLO</t>
        </r>
      </text>
    </comment>
    <comment ref="G6" authorId="1">
      <text>
        <r>
          <rPr>
            <sz val="12"/>
            <rFont val="Tahoma"/>
            <family val="2"/>
          </rPr>
          <t>NUMERO DE LA META DE RESUKTADO, HACERLO DE FORMA CONSECUTIVA CUANDO SE CAMBIE DE SECTOR.</t>
        </r>
      </text>
    </comment>
    <comment ref="I6" authorId="0">
      <text>
        <r>
          <rPr>
            <b/>
            <sz val="20"/>
            <rFont val="Tahoma"/>
            <family val="2"/>
          </rPr>
          <t xml:space="preserve">EL INDICADOR DE LA META ES LA UNIDAD DE MEDIDA </t>
        </r>
      </text>
    </comment>
    <comment ref="J6" authorId="0">
      <text>
        <r>
          <rPr>
            <b/>
            <sz val="20"/>
            <rFont val="Tahoma"/>
            <family val="2"/>
          </rPr>
          <t xml:space="preserve">ES OBLIGATORIA PARA METAS DE RESULTADO </t>
        </r>
      </text>
    </comment>
    <comment ref="K6" authorId="1">
      <text>
        <r>
          <rPr>
            <sz val="10"/>
            <rFont val="Tahoma"/>
            <family val="2"/>
          </rPr>
          <t>ES LA META DE RESULTADO QUE SE PROPUSO LOGRAR  EN LOS 4 AÑOS DE GOBIERNO.</t>
        </r>
        <r>
          <rPr>
            <sz val="8"/>
            <rFont val="Tahoma"/>
            <family val="2"/>
          </rPr>
          <t xml:space="preserve">
</t>
        </r>
      </text>
    </comment>
    <comment ref="L6" authorId="0">
      <text>
        <r>
          <rPr>
            <b/>
            <sz val="9"/>
            <rFont val="Tahoma"/>
            <family val="2"/>
          </rPr>
          <t>COLOCARLE UN VALOR EN PORCENTAJE A LAS METAS DE RESULTADO QUE  SUMEN EL 100%.
EL VALOR DEL PONDERADOR PUEDE SER POR ASIGNACION PRESUPUESTAL O POR IMPORTANCIA DE LA META EN EL PLAN DE DESARROLLO</t>
        </r>
      </text>
    </comment>
    <comment ref="M6" authorId="1">
      <text>
        <r>
          <rPr>
            <sz val="10"/>
            <rFont val="Tahoma"/>
            <family val="2"/>
          </rPr>
          <t>A LAS METAS DE RESULTADO  SE LES  REALIZARA  UN  MONITOREO  CADA 2 AÑOS PARA MEDIR SU AVANCE.</t>
        </r>
      </text>
    </comment>
    <comment ref="O6" authorId="0">
      <text>
        <r>
          <rPr>
            <b/>
            <sz val="20"/>
            <rFont val="Tahoma"/>
            <family val="2"/>
          </rPr>
          <t xml:space="preserve"> LA DESCRIPCION DE LA META DE PRODUCTO DEBE TENER COMO MÍNIMO UNA ACCIÓN Y UNA  CANTIDAD, EJEMPLO: DESARROLLO E IMPLEMENTACION DE 1 PROGRAMA DE PREVENCION DE VIOLENCIA CONTRA LA MUJER.  </t>
        </r>
      </text>
    </comment>
    <comment ref="P6" authorId="0">
      <text>
        <r>
          <rPr>
            <b/>
            <sz val="20"/>
            <rFont val="Tahoma"/>
            <family val="2"/>
          </rPr>
          <t>EL INDICADOR ES LA UNIDAD DE MEDIDA DE LA META DE PRODUCTO</t>
        </r>
      </text>
    </comment>
    <comment ref="Q6" authorId="0">
      <text>
        <r>
          <rPr>
            <b/>
            <sz val="9"/>
            <rFont val="Tahoma"/>
            <family val="2"/>
          </rPr>
          <t>HAY TRES TIPOS DE META: META DE INCREMENTO - MI, META DE REDUCCIÓN - MR Y META DE MANTENIMIENTO - MM</t>
        </r>
      </text>
    </comment>
    <comment ref="R6" authorId="0">
      <text>
        <r>
          <rPr>
            <b/>
            <sz val="9"/>
            <rFont val="Tahoma"/>
            <family val="2"/>
          </rPr>
          <t>PRIMERA INFANCIA, INFANCIA, ADOLESCENCIA, JUVENTUD, MUJER, FAMILIA, VCA ( DESPLAZADOS) DISCAPACITADOS, ADULTOS MAYORES, AFRODESCENDIENTES, INDIGENAS, ROOM</t>
        </r>
      </text>
    </comment>
    <comment ref="S6" authorId="0">
      <text>
        <r>
          <rPr>
            <b/>
            <sz val="9"/>
            <rFont val="Tahoma"/>
            <family val="2"/>
          </rPr>
          <t xml:space="preserve">NUMERO DE LA META DE PRODUCTO, HACERLO DE FORMA CONSECUTIVA CUANDO SE CAMBIE DE SECTOR </t>
        </r>
      </text>
    </comment>
    <comment ref="T6" authorId="0">
      <text>
        <r>
          <rPr>
            <b/>
            <sz val="9"/>
            <rFont val="Tahoma"/>
            <family val="2"/>
          </rPr>
          <t>COLOCAR EL CODIGO O0 CUENTA FUT A CADA META DE PRODUCTO, ESTO FACILITARÁ EL GASTO DE INVERSIÓN DESDE EL INICIO DEL PROCESO</t>
        </r>
      </text>
    </comment>
    <comment ref="X6" authorId="0">
      <text>
        <r>
          <rPr>
            <b/>
            <sz val="9"/>
            <rFont val="Tahoma"/>
            <family val="2"/>
          </rPr>
          <t>EN TODOS LOS CASOS NO ES INDISPENSABLE</t>
        </r>
      </text>
    </comment>
    <comment ref="Y6" authorId="1">
      <text>
        <r>
          <rPr>
            <sz val="10"/>
            <rFont val="Tahoma"/>
            <family val="2"/>
          </rPr>
          <t>ES LA META DE PRODUCTO QUE SE PROPUSO LOGRAR  EN LOS 4 AÑOS DE GOBIERNO.</t>
        </r>
      </text>
    </comment>
    <comment ref="Z6" authorId="0">
      <text>
        <r>
          <rPr>
            <b/>
            <sz val="9"/>
            <rFont val="Tahoma"/>
            <family val="2"/>
          </rPr>
          <t>COLOCARLE UN VALOR EN PORCENTAJE A LAS METAS DE PRODUCTO QUE  SUMEN EL 100%.
EL VALOR DEL PONDERADOR PUEDE SER POR ASIGNACION PRESUPUESTAL O POR IMPORTANCIA DE LA META EN EL PLAN DE DESARROLLO</t>
        </r>
      </text>
    </comment>
    <comment ref="AB6" authorId="1">
      <text>
        <r>
          <rPr>
            <sz val="20"/>
            <rFont val="Tahoma"/>
            <family val="2"/>
          </rPr>
          <t xml:space="preserve">NO OLVIDAR ACUMULAR  LO PROGRAMADO CON LA LINEA BASE   EN EL CASO  QUE HAYA </t>
        </r>
      </text>
    </comment>
    <comment ref="AE6" authorId="1">
      <text>
        <r>
          <rPr>
            <sz val="8"/>
            <rFont val="Tahoma"/>
            <family val="2"/>
          </rPr>
          <t>NO OLVIDAR ACUMULAR  LO PROGRAMADO CON EL AÑO ANTERIOR (PROGRAMADO 2012)</t>
        </r>
      </text>
    </comment>
    <comment ref="AH6" authorId="1">
      <text>
        <r>
          <rPr>
            <sz val="8"/>
            <rFont val="Tahoma"/>
            <family val="2"/>
          </rPr>
          <t>NO OLVIDAR ACUMULAR  LO PROGRAMADO CON EL AÑO ANTERIOR (PROGRAMADO 2013</t>
        </r>
      </text>
    </comment>
    <comment ref="AK6" authorId="1">
      <text>
        <r>
          <rPr>
            <sz val="8"/>
            <rFont val="Tahoma"/>
            <family val="2"/>
          </rPr>
          <t>NO OLVIDAR ACUMULAR  LO PROGRAMADO CON EL AÑO ANTERIOR (PROGRAMADO 2014)</t>
        </r>
      </text>
    </comment>
    <comment ref="CC6" authorId="0">
      <text>
        <r>
          <rPr>
            <b/>
            <sz val="20"/>
            <rFont val="Tahoma"/>
            <family val="2"/>
          </rPr>
          <t xml:space="preserve">EL SECRETARIO O JEFE DE DEPENDENCIA </t>
        </r>
        <r>
          <rPr>
            <sz val="2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<sst xmlns="http://schemas.openxmlformats.org/spreadsheetml/2006/main" count="766" uniqueCount="638">
  <si>
    <t xml:space="preserve">DIMENSION/ EJE </t>
  </si>
  <si>
    <t>SECTOR</t>
  </si>
  <si>
    <t>PROGRAMA</t>
  </si>
  <si>
    <t>CODIGO FUT</t>
  </si>
  <si>
    <t>TIPO DE META</t>
  </si>
  <si>
    <t>No M. R.</t>
  </si>
  <si>
    <t>No M.P</t>
  </si>
  <si>
    <t>POBLACION OBJETIVO</t>
  </si>
  <si>
    <t>LINEA BASE DIC. 2011</t>
  </si>
  <si>
    <t>DESCRIPCION META DE RESULTADO</t>
  </si>
  <si>
    <t>NOMBRE DEL INDICADOR META DE RESULTADO</t>
  </si>
  <si>
    <t>PONDERADOR META DE RESULTADO CUATRIENIO (%)</t>
  </si>
  <si>
    <t>PONDERADOR DIMENSION/EJE (%)</t>
  </si>
  <si>
    <t>PONDERADOR SECTOR (%)</t>
  </si>
  <si>
    <t>VALOR DEL INDICADOR DE RESULTADO VIGENCIA 2013</t>
  </si>
  <si>
    <t>VALOR DEL INDICADOR DE RESULTADO VIGENCIA 2015</t>
  </si>
  <si>
    <t>DESCRIPCION META DE PRODUCTO</t>
  </si>
  <si>
    <t>NOMBRE DEL INDICADOR META DE PRODUCTO</t>
  </si>
  <si>
    <t>LINEA BASE INDICADOR PRODUCTO DIC. 2011</t>
  </si>
  <si>
    <t>VALOR ESPERADO DEL INDICADOR PRODUCTO CUATRIENIO</t>
  </si>
  <si>
    <t>PONDERADOR META DE PRODUCTO CUATRIENIO (%)</t>
  </si>
  <si>
    <t>PONDERADOR META DE PRODUCTO 2012 (%)</t>
  </si>
  <si>
    <t>PONDERADOR META DE PRODUCTO 2013 (%)</t>
  </si>
  <si>
    <t>PONDERADOR META DE PRODUCTO 2014 (%)</t>
  </si>
  <si>
    <t>PONDERADOR META DE PRODUCTO 2015 (%)</t>
  </si>
  <si>
    <t>VALOR EJECUTADO INDICADOR PRODUCTO  2012</t>
  </si>
  <si>
    <t>VALOR PROGRAMADO INDICADOR PRODUCTO  2013</t>
  </si>
  <si>
    <t>VALOR EJECUTADO INDICADOR PRODUCTO  2013</t>
  </si>
  <si>
    <t>VALOR PROGRAMADO INDICADOR PRODUCTO  2014</t>
  </si>
  <si>
    <t>VALOR EJECUTADO INDICADOR PRODUCTO  2014</t>
  </si>
  <si>
    <t>VALOR PROGRAMADO INDICADOR PRODUCTO  2015</t>
  </si>
  <si>
    <t>VALOR EJECUTADO INDICADOR PRODUCTO  2015</t>
  </si>
  <si>
    <t>RECURSOS PROGRAMADOS  2012 (MILES DE PESOS)</t>
  </si>
  <si>
    <t xml:space="preserve">RECURSOS EJECUTADOS 2012 (MILES DE PESOS) </t>
  </si>
  <si>
    <t>RECURSOS PROGRAMADOS  2013 (MILES DE PESOS)</t>
  </si>
  <si>
    <t xml:space="preserve">RECURSOS EJECUTADOS 2013 (MILES DE PESOS) </t>
  </si>
  <si>
    <t>RECURSOS PROGRAMADOS  2014 (MILES DE PESOS)</t>
  </si>
  <si>
    <t xml:space="preserve">RECURSOS EJECUTADOS 2014 (MILES DE PESOS) </t>
  </si>
  <si>
    <t>RECURSOS PROGRAMADOS  2015 (MILES DE PESOS)</t>
  </si>
  <si>
    <t xml:space="preserve">RECURSOS EJECUTADOS 2015 (MILES DE PESOS) </t>
  </si>
  <si>
    <t>INGRESOS CORRIENTES DE LIBRE DESTINACION (RECURSO PROPIO)</t>
  </si>
  <si>
    <t>SGP  ESPECIFICO</t>
  </si>
  <si>
    <t>SGP OTROS SECTORES</t>
  </si>
  <si>
    <t xml:space="preserve">CREDITO </t>
  </si>
  <si>
    <t xml:space="preserve">REGALIAS </t>
  </si>
  <si>
    <t xml:space="preserve">APORTES TRANSFERENCIAS COFINANCIACION NACION </t>
  </si>
  <si>
    <t xml:space="preserve">APORTES TRANSFERENCIAS COFINANCIACION DEPARTAMENTO  </t>
  </si>
  <si>
    <t xml:space="preserve">OTROS INGRESOS </t>
  </si>
  <si>
    <t>VALOR ESPERADO CUATRENIO</t>
  </si>
  <si>
    <t>PROYECTOS</t>
  </si>
  <si>
    <t>INGRESOS CORRIENTES DE LIBRE DESTINACION (SGP)</t>
  </si>
  <si>
    <t xml:space="preserve">SGP  ESPECIFICO (educación, salud, Agua potable, alimentación escolar) </t>
  </si>
  <si>
    <t>SGP PROPOSITO GENERAL FORZOSA INVERSION</t>
  </si>
  <si>
    <t>A.1.2.2</t>
  </si>
  <si>
    <t>A.1.2.3</t>
  </si>
  <si>
    <t>A.1.2.4</t>
  </si>
  <si>
    <t>A.1.2.5</t>
  </si>
  <si>
    <t>A.1.2.7</t>
  </si>
  <si>
    <t>A.1.2.10.2</t>
  </si>
  <si>
    <t>A.5.1</t>
  </si>
  <si>
    <t>A.5.6</t>
  </si>
  <si>
    <t>A.5.7</t>
  </si>
  <si>
    <t>A.5.8</t>
  </si>
  <si>
    <t>A.5.9</t>
  </si>
  <si>
    <t>A.6.6</t>
  </si>
  <si>
    <t>A.7.2</t>
  </si>
  <si>
    <t>A.7.3</t>
  </si>
  <si>
    <t>A.7.4</t>
  </si>
  <si>
    <t>A.9.1</t>
  </si>
  <si>
    <t>A.9.2</t>
  </si>
  <si>
    <t>A.9.4</t>
  </si>
  <si>
    <t>A.9.11</t>
  </si>
  <si>
    <t>A.9.17</t>
  </si>
  <si>
    <t>A.12.1</t>
  </si>
  <si>
    <t>A.12.6</t>
  </si>
  <si>
    <t>A.12.7</t>
  </si>
  <si>
    <t>A.12.11</t>
  </si>
  <si>
    <t>A.13.1</t>
  </si>
  <si>
    <t>A.14.1.5</t>
  </si>
  <si>
    <t>A.14.4.4.1</t>
  </si>
  <si>
    <t>A.14.5.4.2</t>
  </si>
  <si>
    <t>A.14.6.1</t>
  </si>
  <si>
    <t>A.14.7.2</t>
  </si>
  <si>
    <t>A.15.2</t>
  </si>
  <si>
    <t>A.15.3</t>
  </si>
  <si>
    <t>A.15.4</t>
  </si>
  <si>
    <t>A.15.5</t>
  </si>
  <si>
    <t>A.16.1</t>
  </si>
  <si>
    <t>A.17.1</t>
  </si>
  <si>
    <t>A.17.2</t>
  </si>
  <si>
    <t>A.17.10</t>
  </si>
  <si>
    <t>A.18.1</t>
  </si>
  <si>
    <t>A.18.3</t>
  </si>
  <si>
    <t>A.18.4.3</t>
  </si>
  <si>
    <t>A.18.4.6</t>
  </si>
  <si>
    <t>ENTIDAD RESPONSABLE</t>
  </si>
  <si>
    <t>I- EDUCACION</t>
  </si>
  <si>
    <t>II- SALUD</t>
  </si>
  <si>
    <t>1.1.1. Continuidad salud Regimen subsidiado</t>
  </si>
  <si>
    <t>III- ARTE Y  CULTURA</t>
  </si>
  <si>
    <t>IV-  RECREACION Y  DEPORTE</t>
  </si>
  <si>
    <t>PROGRESO SOCIAL</t>
  </si>
  <si>
    <t>VI- FORTALECIMIENTO INSTITUCIONAL</t>
  </si>
  <si>
    <t>VII-  JUSTICIA</t>
  </si>
  <si>
    <t>VIII - DESARROLLO COMUNITARIO Y PARTICIPACION CIUDADANA</t>
  </si>
  <si>
    <t>IX - PREVENCION Y ATENCION DE DESASTRES</t>
  </si>
  <si>
    <t>XI-  VIVIENDA</t>
  </si>
  <si>
    <t>XIII - AGUA POTABLE Y SANEAMIENTO BASICO</t>
  </si>
  <si>
    <t>LEGITIMIDAD INSTITUCIONAL</t>
  </si>
  <si>
    <t>XIV   VIAS Y   TRANSPORTE</t>
  </si>
  <si>
    <t>XV -   AGROPECUARIO</t>
  </si>
  <si>
    <t>INFRAESTRUCTURA CONSTRUCCION Y HABITAT</t>
  </si>
  <si>
    <t>XVI   TURISMO  Y  PROMOCION DEL DESARROLLO</t>
  </si>
  <si>
    <t>XVII-  AMBIENTAL</t>
  </si>
  <si>
    <t>DESARROLLO ECONOMICO PRODUCTIVO Y EMPRESARIAL</t>
  </si>
  <si>
    <t>FORTALECIMIENTO EDUCATIVO</t>
  </si>
  <si>
    <t>Numero de estudiantes beneficiados</t>
  </si>
  <si>
    <t>Numero de sedes educativas con acceso a tecnologias informaticas</t>
  </si>
  <si>
    <t>Facilitar el acceso a  tecnologia de la informacion en las diferentes  sedes educativas</t>
  </si>
  <si>
    <t>Incentivar  el esfuerzo y rendimiento academico a los  tres mejores bachilleres por año</t>
  </si>
  <si>
    <t>No.  de estudiantes de grado once beneficiados</t>
  </si>
  <si>
    <t>reubicar y construir sedes educativas afectadas por la ola invernal</t>
  </si>
  <si>
    <t>No de escuelas reubicadas</t>
  </si>
  <si>
    <t>No. De sedes mejoradas</t>
  </si>
  <si>
    <t>No de restaurantes escolares construidos</t>
  </si>
  <si>
    <t>No de restaurantes adecuados</t>
  </si>
  <si>
    <t>Realizar el mantenimiento a las sedes educativas urbanas y rurales</t>
  </si>
  <si>
    <t>Construir restaurantes escolares</t>
  </si>
  <si>
    <t>instructores contratados</t>
  </si>
  <si>
    <t>No de Instructores contratados</t>
  </si>
  <si>
    <t>CHAGUANI CULTURAL Y MUSICAL</t>
  </si>
  <si>
    <t>Escuelas deportivas fortalecidas</t>
  </si>
  <si>
    <t>Contratar instructores para cada disciplina</t>
  </si>
  <si>
    <t>No de disciplinas deportivas con instructor</t>
  </si>
  <si>
    <t>Fortalecer los  eventos deportivos y tradicionales</t>
  </si>
  <si>
    <t>Actividades deportivas realizadas</t>
  </si>
  <si>
    <t>Fortalecer las Escuelas de formacion  deportivas incluyendo el sector rural</t>
  </si>
  <si>
    <t>Construccion, mantenimiento y restauracion de polideportivos  urbanos y rurales</t>
  </si>
  <si>
    <t>No de polideportivos construidos y mantenidos</t>
  </si>
  <si>
    <t>Construccion el polideportivo municipal</t>
  </si>
  <si>
    <t>Polideportivo municipal construido</t>
  </si>
  <si>
    <t>Reconstruccion de polideportivos rurales</t>
  </si>
  <si>
    <t>Polideportivos reconstruidos y mejorados</t>
  </si>
  <si>
    <t>RECREACION Y DEPORTE PARA TODOS</t>
  </si>
  <si>
    <t xml:space="preserve"> Modernizar   los Procesos integrales de evaluacion institucional,  reorganizacion  administrativa fortalecimiento institucional</t>
  </si>
  <si>
    <t>No. De programas implementados</t>
  </si>
  <si>
    <t>Implementar al 100% el Meci</t>
  </si>
  <si>
    <t>Modelo Estandar de Control Interno implementado</t>
  </si>
  <si>
    <t>Estatuto tributario actualizado y ajustado</t>
  </si>
  <si>
    <t>Adoptar e implementar planes de capacitacion y formacion según las necesidades de ls servidores publicos.</t>
  </si>
  <si>
    <t>No de capacitaciones y de formacion realizadas a funcionarios</t>
  </si>
  <si>
    <t>Actualizar el Esquema de Ordenamiento Territorial</t>
  </si>
  <si>
    <t>EOT Actualizado</t>
  </si>
  <si>
    <t>Sistema de archivo implementado</t>
  </si>
  <si>
    <t>Implementar el sistema de  archivo historico de gestion Municipal de  acuerdo a la normatividad vigente</t>
  </si>
  <si>
    <t>POR UNA ADMINISTRACION FORTALECIDA</t>
  </si>
  <si>
    <t>Fortalecer Plan de desarrollo y Banco Municipal de Proyectos de Inversion</t>
  </si>
  <si>
    <t xml:space="preserve"> % de proyectos formulados y viabilizados</t>
  </si>
  <si>
    <t xml:space="preserve"> Fortalecimiento al fondo de seguridad Municipal y de Justicia</t>
  </si>
  <si>
    <t>No de profesionales contratados</t>
  </si>
  <si>
    <t>Fortalecer  el sistema integral de la red de comunicación de la seguridad</t>
  </si>
  <si>
    <t>No.de equipos al servicio de la red</t>
  </si>
  <si>
    <t>JUSTICIA Y SEGURIDAD CON EQUIDAD</t>
  </si>
  <si>
    <t>Capacitar a la comunidad en programas de participacion ciudadana y control social</t>
  </si>
  <si>
    <t>No de integrantes de JAC capacitadas</t>
  </si>
  <si>
    <t>Fortalecer la gestion en el desarrollo comunal y actividades programadas por las Juntas de Accion Comunal</t>
  </si>
  <si>
    <t>PROMOCION DEL DESARROLLO COMUNITARIO</t>
  </si>
  <si>
    <t>Puesta en marcha del CMGRD</t>
  </si>
  <si>
    <t>No de actividades realizadas</t>
  </si>
  <si>
    <t>Crear el Consejo Municipal de Gestion del Riesgo y Desastres mediante Acto Administrativo</t>
  </si>
  <si>
    <t>Documento Plec</t>
  </si>
  <si>
    <t>Apoyar y fortalecer los organismos de prevencion y atención de desastres</t>
  </si>
  <si>
    <t>No de organismos fortalecidos</t>
  </si>
  <si>
    <t>Dotar y capacitar los Organismos de Socorro</t>
  </si>
  <si>
    <t>Organismos de Socorro Capacitados</t>
  </si>
  <si>
    <t>No de viviendas construidas</t>
  </si>
  <si>
    <t>Construir viviendas de interes social urbanas</t>
  </si>
  <si>
    <t>Viviendas construidas</t>
  </si>
  <si>
    <t>Construir viviendas de interes social rural en lote propio</t>
  </si>
  <si>
    <t>No de viviendas consttruidas</t>
  </si>
  <si>
    <t>UN HOGAR UNA VIVIENDA</t>
  </si>
  <si>
    <t>Realizar programas de Mejoramiento y reubicacion  de vivienda beneficiarios sisben I y II sisben</t>
  </si>
  <si>
    <t>No de viviendas mejoradas</t>
  </si>
  <si>
    <t>Continuar programa de mejoramiento de vivienda pisos y techo</t>
  </si>
  <si>
    <t>Continuar con el programa de mejoramiento de vivienda construccion de cocinas</t>
  </si>
  <si>
    <t>No de ususario beneficiados del programa</t>
  </si>
  <si>
    <t>Realizar otros mejoramientos de vivienda y saneamiento basico</t>
  </si>
  <si>
    <t>MEJOR VIVIENDA MEJOR CALIDAD DE VIDA</t>
  </si>
  <si>
    <t>No. De Sedes mantenidas por año</t>
  </si>
  <si>
    <t xml:space="preserve"> Realizar las obras necesarias para el Mantenimiento, adecuacion y ampliacion de las diferentes sedes de la Administracion Municipal</t>
  </si>
  <si>
    <t>Ampliar la cobertura estudiantil en 199 estudiantes nuevos (30%)  en los diferentes niveles de educacion</t>
  </si>
  <si>
    <t>No. de estudiantes incorporados al sistema</t>
  </si>
  <si>
    <t>% de estudiantes beneficiados</t>
  </si>
  <si>
    <t>HECTOR RIAÑO</t>
  </si>
  <si>
    <t>Mantener la cobertura el transporte escolar en el 100%  a los alumnos que lo requieren</t>
  </si>
  <si>
    <t>% De estudiantes beneficiados</t>
  </si>
  <si>
    <t>Suminstrar Refrigerio reforzado al 100% a los estudiantes matriculados</t>
  </si>
  <si>
    <t xml:space="preserve">% de estudiantes beneficiados </t>
  </si>
  <si>
    <t>Apoyar el programa de culminacion de secundaria convenio CAFAM por año</t>
  </si>
  <si>
    <t>Mejorar la calidad y la competitividad  de la educacion</t>
  </si>
  <si>
    <t>EDUCACION CON CALIDAD Y MEJOR AMBIENTE EDUCATIVO</t>
  </si>
  <si>
    <t>No de escuelas musicales creadas</t>
  </si>
  <si>
    <t>Realizar una dotacion para la banda marcial y municipal en los cuatro años</t>
  </si>
  <si>
    <t>No de dotaciones</t>
  </si>
  <si>
    <t>Realizar mantenimiento a las bandas Municipal y Marcial</t>
  </si>
  <si>
    <t>No  de mantenimientos</t>
  </si>
  <si>
    <t>% de ninños y niñas beneficiadas</t>
  </si>
  <si>
    <t>No de programas</t>
  </si>
  <si>
    <t xml:space="preserve">Sostener los programas  de proteccion, atencion, desarrollo y existencia de la primera infancia de acuerdo a la oferta institucional vigente </t>
  </si>
  <si>
    <t>Garantizar la atencion integral al 100% de niños y ninas de primera infancia, infancia y adolescencia según demanda</t>
  </si>
  <si>
    <t>Atender y apoyar al 100%  adulto mayor según los cupos disponibles</t>
  </si>
  <si>
    <t>% de adultos mayores atendidos</t>
  </si>
  <si>
    <t>No de eventos por año</t>
  </si>
  <si>
    <t>fortalecer un evento mensual de recreacion y libre esparcimiento al adulto mayor</t>
  </si>
  <si>
    <t>Asesorar en la planificacion y ejecucion  proyectos productivos presentados por parte de madres y padres cabeza de familia</t>
  </si>
  <si>
    <t>No. De ayudas entregadas</t>
  </si>
  <si>
    <t>MG</t>
  </si>
  <si>
    <t xml:space="preserve">No.  De proyectos presentados por padres y madres cabeza de familia </t>
  </si>
  <si>
    <t>Capacitar y asesorar a las madres y padres cabezas de hogar en la consolidacion de proyectos productivos viables</t>
  </si>
  <si>
    <t>una capacitacion anual</t>
  </si>
  <si>
    <t>Entregar el 100% de los  subsidios en especie o en dinero a las familias en  condiciones de VCA, según la demanda</t>
  </si>
  <si>
    <t>% de subsidios entregados</t>
  </si>
  <si>
    <t>Proporcionar la entrega de ayudas tecnicas que redunden en la calidad de vida de ciertos  discapacitados</t>
  </si>
  <si>
    <t>Apoyar al 100% de la poblacion victima del conflicto armado interno, de mayor necesidad</t>
  </si>
  <si>
    <t>% de poblacion VCAI atendida</t>
  </si>
  <si>
    <t>Comisaria e inspecicon de policia fortalecida</t>
  </si>
  <si>
    <t>Mantener el Talento humano para garantizar el pleno acceso a la justicia</t>
  </si>
  <si>
    <t>No de personas contratadas</t>
  </si>
  <si>
    <t>Fortalecer al 100% la comisaria de Familia e inspeccion de Policia para apoyo a la comunidad en la solucion pacifica de conflictos</t>
  </si>
  <si>
    <t>Contratar Profesionales y personal necesario para el funcionamiento de la comisaria de familia</t>
  </si>
  <si>
    <t>XII - EQUIPAMIENTO MUNICIPAL</t>
  </si>
  <si>
    <t>Metros cuadrados de area de uso publico e institucional ampliada y mantenida</t>
  </si>
  <si>
    <t>Fortalecer en el 15 % el area de de los establecimientos e instalaciones de uso público que permitan mejor prestacion del servicio con equipamiento de tipo social, comunitario, recreacional, deportivo, cultural</t>
  </si>
  <si>
    <t>No de lotes adquiridos  y estudios realizados</t>
  </si>
  <si>
    <t xml:space="preserve">Adecuar y realizar cambio de uso del area del antiguo matadero Municipal </t>
  </si>
  <si>
    <t>No de adecuaciones realizadas en el cuatrenio</t>
  </si>
  <si>
    <t>Metros cuadrados de  area adecuada en el cuatrenio</t>
  </si>
  <si>
    <t>Mejorar y mantener 100 % las instalaciones del Hogar de Paso</t>
  </si>
  <si>
    <t>% del area del hogar de paso mantenida</t>
  </si>
  <si>
    <t>Adecuar 100 % el area del parque principal y del Saman</t>
  </si>
  <si>
    <t>Construccion concha acustica</t>
  </si>
  <si>
    <t>Concha acustica construida</t>
  </si>
  <si>
    <t>Metros cuadrados de la plaza de ferias  ampliados en el cuatrenio</t>
  </si>
  <si>
    <t>Ampliar el 30% del area de los corrales y de las baterias de baños en la plaza de ferias con su respectivo mantemiento</t>
  </si>
  <si>
    <t xml:space="preserve">Terminar al 100% la Plaza de Mercado  y puesta en funcionamiento </t>
  </si>
  <si>
    <t>100 % de la plaza de Mercado terminada</t>
  </si>
  <si>
    <t>Construir un  centro de Acopio</t>
  </si>
  <si>
    <t>No de centros de Acoppio construidos</t>
  </si>
  <si>
    <t>A,4,5</t>
  </si>
  <si>
    <t>A,4,1</t>
  </si>
  <si>
    <t>Mantener  y conservar los 145 kilometros de la red vial municipal</t>
  </si>
  <si>
    <t>MOVILIDAD PARA LA COMPETIVIDAD</t>
  </si>
  <si>
    <t>No de kilometros mantenidos</t>
  </si>
  <si>
    <t xml:space="preserve">Realizar el manteniento rutinario a 90 kilometros de la red vial  terciaria del muicipio </t>
  </si>
  <si>
    <t>No de kilometros de4 red vial terciaria con mantenimiento</t>
  </si>
  <si>
    <t>Construir 5 kilometros de cinta huellas en vias rurales con obras de drenaje</t>
  </si>
  <si>
    <t>No de Kilometrosd de via con cinta huellas construidas</t>
  </si>
  <si>
    <t xml:space="preserve">Realizar 4 contratos de mantenimiento  al parque de maquinaria utilizada en la recuperacion de  la  malla vial durante el periodo de gobierno. </t>
  </si>
  <si>
    <t>No de contratos de mantenimiento a la maquinaria realizados en el cuatrenio</t>
  </si>
  <si>
    <t>% de caminos reales mantenidos en el periodo de gobierno</t>
  </si>
  <si>
    <t>Cofinanciar el 10% de la adquisicion de una Motoniveladora para incrementar el parque de maquinaria</t>
  </si>
  <si>
    <t>% e cofinanciacion para adquisicion de maquinaria</t>
  </si>
  <si>
    <t>No de Kilometros a interconectar</t>
  </si>
  <si>
    <t xml:space="preserve">Aperturar 5 kilometros de la via que conduce de Cacagual a Puerto Chaguaní </t>
  </si>
  <si>
    <t>No de kilometros de via construida</t>
  </si>
  <si>
    <t>Realizar el mantenimiento al 30% de los caminos reales del Municipio</t>
  </si>
  <si>
    <t>Recuperar  400 mts de espacio publico para camellon, andenes y senderos peatonales</t>
  </si>
  <si>
    <t>No de metros de espacio publico recuperado</t>
  </si>
  <si>
    <t>A,4,2</t>
  </si>
  <si>
    <t>A.15.10</t>
  </si>
  <si>
    <t>A.15.9</t>
  </si>
  <si>
    <t>Lote comprado, estudios y diseños y planta construida el el cuatrenio</t>
  </si>
  <si>
    <t xml:space="preserve">Ejecutar el 40 % del plan maestro de Acueducto </t>
  </si>
  <si>
    <t>Mejorar el 20% la calidad en la prestacion del servicio</t>
  </si>
  <si>
    <t>% de calidad mejorado</t>
  </si>
  <si>
    <t>Entregar bimensualmente los subsidios a los usuarios beneficiados</t>
  </si>
  <si>
    <t>No de entregas de subsidios por año</t>
  </si>
  <si>
    <t>AGUA PARA TODOS</t>
  </si>
  <si>
    <t>Ampliar la cobertura en la prestacion del servicio der agua en el sector rural al 85%</t>
  </si>
  <si>
    <t xml:space="preserve">% de cobertura del servicio de agua </t>
  </si>
  <si>
    <t>Realizar mantenimiento periodico a los acueductos veredales</t>
  </si>
  <si>
    <t>No de acueductos veredales con mantenimiento</t>
  </si>
  <si>
    <t>No de acueductos construidos en el cuatrenio</t>
  </si>
  <si>
    <t>Construccion de Acueductos veredales</t>
  </si>
  <si>
    <t>Realizar el mantenimiento y adecuacion a la planta de Agua Potable</t>
  </si>
  <si>
    <t>No de mantenimientos realizados en el cuatrenio</t>
  </si>
  <si>
    <t xml:space="preserve">Elaborar estudios y diseños de la PTAR </t>
  </si>
  <si>
    <t>Reducir al 35% el numero de vertimientos a la fuente hidrica</t>
  </si>
  <si>
    <t>% de vertimientos reducidos</t>
  </si>
  <si>
    <t>Ejecutar el 40% del Plan Maestro de Alcantarillado</t>
  </si>
  <si>
    <t>% de plan maestro ejecutado</t>
  </si>
  <si>
    <t>% mantemnimiento ejecutado anual</t>
  </si>
  <si>
    <t>Mantenimiento del 100% sistema de Alcantarillado anualmente</t>
  </si>
  <si>
    <t>No de estudios elaborados</t>
  </si>
  <si>
    <t>Construir 40 Unidades Sanitarias</t>
  </si>
  <si>
    <t>No de unidades construidas en el cuatrenio</t>
  </si>
  <si>
    <t>Adecuar y realizar  mantenimiento al 30% de los pozos septicos existentes</t>
  </si>
  <si>
    <t>% de pozos septicos mantenidos</t>
  </si>
  <si>
    <t>DESCONTAMINANDO LAS FUENTES HIDRICAS</t>
  </si>
  <si>
    <t>Mantenimiento del 100% sistema de Acueducto anualmente</t>
  </si>
  <si>
    <t>% de cubrimiento del servicio de aseo</t>
  </si>
  <si>
    <t>92 - 10</t>
  </si>
  <si>
    <t>100 - 30</t>
  </si>
  <si>
    <t>Ampliar la cobertura en la prestacion del servicio de aseo al 100% en el sector Urbano y al 30% en el sector rural</t>
  </si>
  <si>
    <t>Comprar dos cajas recolectoras  para residuos solidos</t>
  </si>
  <si>
    <t>No de cajas comp`radas</t>
  </si>
  <si>
    <t>Realizar una campaña anual sobre el manejo de residuos solidos</t>
  </si>
  <si>
    <t>No de campañas realizadas</t>
  </si>
  <si>
    <t>Disponer el 100% de los Residuos solidos recolectados</t>
  </si>
  <si>
    <t>% de residuos solidos dispuestos</t>
  </si>
  <si>
    <t xml:space="preserve">Cofinanciar el 10% de la adquisicion de un vehiculo compactador de basura </t>
  </si>
  <si>
    <t>CHAGUANI MAS LIMPIA</t>
  </si>
  <si>
    <t>Reorganizar administrativa y tecnicamente el 100%  la oficina de servicios publicos</t>
  </si>
  <si>
    <t>% de cofinanciacion para adquisicion de compactador</t>
  </si>
  <si>
    <t>% de la oficina de servicios reorganizada</t>
  </si>
  <si>
    <t>No de esquemas diseñados e implementados en el cuatenio</t>
  </si>
  <si>
    <t xml:space="preserve">Transferir anualmente al Plan Departamental de aguas el 100%  de los recursos comprometidos  a travéz de acuerdo municipal </t>
  </si>
  <si>
    <t>% de recursos tranferidos al PDA en el cuatrenio</t>
  </si>
  <si>
    <t>SERVICIOS PUBLICOS FORTALECIDOS</t>
  </si>
  <si>
    <t>Crear una Empresa de Servicios Públicos Administrativa, Tecnica y Operativamente  sostenible</t>
  </si>
  <si>
    <t>PREPARADOS PARA LAS EMERGENCIAS</t>
  </si>
  <si>
    <t>Ampliar las redes  programa construccion  colas electricas rurales al 95%</t>
  </si>
  <si>
    <t xml:space="preserve">% de redes electricas expandidas en el sector </t>
  </si>
  <si>
    <t>Empresa de Servicios Públicos Creada</t>
  </si>
  <si>
    <t>Diseñar e implementar tres esquemas organizacionales para el desempeño de la oficina e servicios públicos en el cuatrenio</t>
  </si>
  <si>
    <t>Gestionar el proyecto para la  implementacion  del   servicio de gas domiciliario</t>
  </si>
  <si>
    <t>No de proyectos gestionados</t>
  </si>
  <si>
    <t>% deredes y sercio de alumbrado cubierto</t>
  </si>
  <si>
    <t xml:space="preserve">Atender el 100% de la poblacion que se vea afectada por desastres </t>
  </si>
  <si>
    <t>X- SERVICIOS   PUBLICOS DIFERENTES A ACUEDUCTO ALCANTARILLADO Y ASEO</t>
  </si>
  <si>
    <t>% de la poblacion atendida por desastres</t>
  </si>
  <si>
    <t>% de la poblacion atendida con otros servicios públicos</t>
  </si>
  <si>
    <t>MAS SERVICIOS CON CALIDAD</t>
  </si>
  <si>
    <t>CHAGUANI CON MEJOR ESPACIO PUBLICO Y EQUIPAMIENTO</t>
  </si>
  <si>
    <t>Interconectar veredas con vias terciarias en una longitud de  5 Kilometros</t>
  </si>
  <si>
    <t>Realizar la renovacion por siembra de 50 Hectareas de cafetales, apoyar en la siembra de 50 hectareas de caucho</t>
  </si>
  <si>
    <t>Realizar la captura de la información para el SIGAP del 80% de los usuarios del programa de asistencia técnica agropecuaria.</t>
  </si>
  <si>
    <t>Gestionar un proyecto para la adquisicion de un tractor mecanizado</t>
  </si>
  <si>
    <t>Contratar Profesionales y personal necesario para el servicio de Asistencia Tecnica Directa Rural</t>
  </si>
  <si>
    <t>No de Has renovadas y sembradas</t>
  </si>
  <si>
    <t>% de usuarios del programa de asiostencia tecnica inscritos en el SIGAP</t>
  </si>
  <si>
    <t>Aumentar la productividad del sector agropecuario en   1500  toneladas producidas durante el periodo de gobierno</t>
  </si>
  <si>
    <t>Realizar  visita a 250 productores cada año</t>
  </si>
  <si>
    <t>No de visitas realizadas por año</t>
  </si>
  <si>
    <t>ND</t>
  </si>
  <si>
    <t>Efectuar  jornadas de vacunación contra la fiebre aftosa y bruselosis bovina, rabia, encefalitis equina venezolana y Peste porcina clásica.</t>
  </si>
  <si>
    <t>Capacitar a pequeños productores en prácticas de agricultura y ganadería de conservación, uso eficientes de recursos</t>
  </si>
  <si>
    <t>No de productores capacitados en el cuatrenio</t>
  </si>
  <si>
    <t>Incentivar el establecimiento de cultivos de Pancoger a 100 familias en el cuatrenio.</t>
  </si>
  <si>
    <t>No de familias que implementan cultivos de Pancoger</t>
  </si>
  <si>
    <t>Comprar 20 Hectareas de predios con fines de interes hídrido o reservas hidro-forestales</t>
  </si>
  <si>
    <t>No de Has adquiridas en el cuatrenio</t>
  </si>
  <si>
    <t>No de Has reforestadas en el cuatrenio</t>
  </si>
  <si>
    <t>CHAGUANI AMBIENTALMENTE SOSTENIBLE</t>
  </si>
  <si>
    <t>Recuperar y mantener el 30% las microcuencas</t>
  </si>
  <si>
    <t>V- ATENCION A GRUPOS VULNERABLES</t>
  </si>
  <si>
    <t>POR EL DESARROLLO AGOPECUARIO DE CHAGUANI</t>
  </si>
  <si>
    <t>Apoyar e incentivar la creacion de tres (3) microempresas. Asociativas productivas durante el cuatrenio</t>
  </si>
  <si>
    <t>No de microempresas apoyadas</t>
  </si>
  <si>
    <t xml:space="preserve">Fortalecer y promocionar los cuatro sitios de interes turistico en elos cuatro años de gobierno </t>
  </si>
  <si>
    <t xml:space="preserve">No de sitios de interes turistico fortalecidos </t>
  </si>
  <si>
    <t>Apoyar  y fortalecer cuatro programas de promocion de las ferias y exposiciones del sector agropecuario por año</t>
  </si>
  <si>
    <t>No de ferias realizadas en el cuatrenio</t>
  </si>
  <si>
    <t>Crear la escuela Municipal de musica</t>
  </si>
  <si>
    <t>No de dotaciones realizadas en el cuatrenio</t>
  </si>
  <si>
    <t>No. De eventos de promocion cultural realizados por año</t>
  </si>
  <si>
    <t>Incrementar a 7500 el numero de personas que interactuan en los procesos y eventos culturales en el año</t>
  </si>
  <si>
    <t>No de personas que interactuan en procesos y eventos culturales en el año</t>
  </si>
  <si>
    <t>Actualizar y ajustar el Estatuto tributario Municipal que incluya actualizacion catastral y de contribuyentes  y recuperacion de cartera morosa</t>
  </si>
  <si>
    <t>Compra de terreno y Estudios y Diseños para la construccion de la Biblioteca y aula para escuelas de formacion cultural</t>
  </si>
  <si>
    <t>JUAN CARLOS FLOREZ</t>
  </si>
  <si>
    <t xml:space="preserve"> </t>
  </si>
  <si>
    <t>apoyar y fomentar  al 100%  la realizacion  de   eventos de promocion y expresion artistica y cultural  cultural por año</t>
  </si>
  <si>
    <t>Isabel Cantor</t>
  </si>
  <si>
    <t>TOTAL FORTALECIMIENTO INSTITUCIONAL</t>
  </si>
  <si>
    <t>LUIS HERNAN SALDAÑA ANGEL</t>
  </si>
  <si>
    <t>TOTAL JUSTICIA</t>
  </si>
  <si>
    <t>SUB TOTAL DESARROLLO COMUNITARIO</t>
  </si>
  <si>
    <t>LUIS HERNA SALDAÑA ANGEL</t>
  </si>
  <si>
    <t>SUB TOTAL PREVENCION Y ATENCION DE DESASTRES</t>
  </si>
  <si>
    <t>SUB TOTAL SERVICOS PUBLICOS DIF</t>
  </si>
  <si>
    <t>SUB TOTAL VIVIENDA</t>
  </si>
  <si>
    <t>LUIS ALFONSO TELLEZ</t>
  </si>
  <si>
    <t>SEVICIO DE ALCANTARILLADO</t>
  </si>
  <si>
    <t>SERVICIO DE ASEO</t>
  </si>
  <si>
    <t>SERVICIO DE ACUEDUCTO</t>
  </si>
  <si>
    <t>SUB TOTAL AGUA POTABLE</t>
  </si>
  <si>
    <t>SUT TOTAL TRANSPORTE</t>
  </si>
  <si>
    <t>DIRECTOR UMATA</t>
  </si>
  <si>
    <t>SUB TOTAL AGROPECUARIO</t>
  </si>
  <si>
    <t>SUB TOTAL TURISMO Y P DEL DESAR</t>
  </si>
  <si>
    <t>SUB TOTAL EDUCACION</t>
  </si>
  <si>
    <t>SUB TOTAL SALUD</t>
  </si>
  <si>
    <t>SUBTOTAL ARTE Y CULTURA</t>
  </si>
  <si>
    <t>SUBTOTAL RECREACION Y DEPORTES</t>
  </si>
  <si>
    <t>SUBTOTAL ATENCION A GRUPOS VULNERABLES</t>
  </si>
  <si>
    <t>SUB TOTAL AMBIENTE</t>
  </si>
  <si>
    <t>Dotar a los estudiantes de material fisico y didactico hasta un 60%de los estudiantes en el cuatrenio</t>
  </si>
  <si>
    <t>Numero de programas apoyados  por año</t>
  </si>
  <si>
    <t>Adecuar y dotar los Restaurantes escolares urbanos y rurales una vez en el cuatrenio</t>
  </si>
  <si>
    <t>Contratar blibliotecologos e  instructores en cada una de las escuelas de formacion artistica</t>
  </si>
  <si>
    <t>realizar dos dotaciones a  la Biblioteca Municipal</t>
  </si>
  <si>
    <t xml:space="preserve"> JUAN FERNANDO PEDRAZA </t>
  </si>
  <si>
    <t>JUAN FERNANDO PEDRAZA</t>
  </si>
  <si>
    <t>%   De poblacion que  participa en los diferentes eventos deportivos</t>
  </si>
  <si>
    <t>Mantener al 100% el personal profesional y técnico necesario por año, para la revision de la estructura administrativa y su gestion</t>
  </si>
  <si>
    <t>% de personal profesional y técnico contratado por año</t>
  </si>
  <si>
    <t>Vincular   e integrar el 10% de la poblacion en la participacion de las actividades deportivas y aprovechamiento del tiempo libre</t>
  </si>
  <si>
    <t>Dotar el 10% de la poblacion discapacitada, según su grado de discapacidad, en la poblacion Sisben nivel 1 y 2</t>
  </si>
  <si>
    <t>% de poblacion discapacitada atendida en el cuatrenio</t>
  </si>
  <si>
    <t>N/I</t>
  </si>
  <si>
    <t>Apoyar al 100% de la poblacion LGTB en participacion de programas sociales</t>
  </si>
  <si>
    <t>% de poblacion LGTB vinculada</t>
  </si>
  <si>
    <t>Capacitar y asesorar la poblacion LGTB en programas de orientacion</t>
  </si>
  <si>
    <t>una capacitacion anual despues del segundo año de gobierno</t>
  </si>
  <si>
    <t>Mantener el parque automotor e instalaciones del comando al servicio de la seguridad</t>
  </si>
  <si>
    <t>No.de vehiculos y comando de policia al servicio de la seguridad con mantenimiento</t>
  </si>
  <si>
    <t>Ampliar y mantener al 100% las redes y el servicio de alumbrado público</t>
  </si>
  <si>
    <t>A.6.2 - A.6.3</t>
  </si>
  <si>
    <t>SUB TOTAL EQUIPAMIENTO MPAL</t>
  </si>
  <si>
    <t>Comprar el lote, realizar estudios y diseños, construir planta de tratamiento</t>
  </si>
  <si>
    <t>Mantener los escenarios deportivos urbanos y rurales</t>
  </si>
  <si>
    <t>Escenarios deportivos mantenidos en el cuatrenio</t>
  </si>
  <si>
    <t>No de Facahadas embellecidas</t>
  </si>
  <si>
    <t>POR UNA CHAGUANI CON IGUALDAD DE DERECHOS</t>
  </si>
  <si>
    <t>Fortalecer 14 JAC y crear 1 JAC</t>
  </si>
  <si>
    <t>Elaborar proyectos de vivienda de interes social y prioritario en los sectores rural y urbano</t>
  </si>
  <si>
    <t>No de ususario beneficiados del programa en el cuatrenio</t>
  </si>
  <si>
    <t>Reforestar 15 Hectareas de arbloes nativos para el mejoramiento y recuperación de cuencas y microcuencas hidrograficas</t>
  </si>
  <si>
    <t>Proteger y conservar las fuentes hidricas del Municipio Afluentes del Rio Magdalena con programas de revegetalizacion, Limpieza y protección</t>
  </si>
  <si>
    <t>No de jornadas de proteccion, limpieza y revegetalizacion en el cuatrenio</t>
  </si>
  <si>
    <t>CHAGUANI TURISTICA Y EMPRENDEDORA</t>
  </si>
  <si>
    <t>Incrementar el numero de familias con ingresos resultado del fomento turistico</t>
  </si>
  <si>
    <t>Numero de familias con ingresos provenientes del turismo</t>
  </si>
  <si>
    <t xml:space="preserve">Atender en un 95% de la poblacion, las soluciones de  servicios publicos diferentes a acueducto, alcantarillado y aseo </t>
  </si>
  <si>
    <t>No. De beneficiarios en  el cuatrenio</t>
  </si>
  <si>
    <t>No de jornadas de vacunacion realizadas en el cuatrenio</t>
  </si>
  <si>
    <t>OBJETIVO DEL PROYECTO</t>
  </si>
  <si>
    <t xml:space="preserve">Educación para la competitividad </t>
  </si>
  <si>
    <t>Garantizar a la población Chaguaniceña el acceso y la permanencia a una educación pertinente y de calidad, que contribuya a la formación de capital social, convirtiéndola en el eje articulador del desarrollo sostenible del Municipio.</t>
  </si>
  <si>
    <t>Mejoramiento de la infraestructura física y dotación de las instituciones educativa</t>
  </si>
  <si>
    <t xml:space="preserve">Construir cien viviendas en el cuatrenio con participación de los programas departamentales y nacionales   para dismunuir el NBI del municipio </t>
  </si>
  <si>
    <t>Mejorar la vivienda de las familias urbanas y rurales  en condición de hacinamiento y de mals codiciones habitacionesles  , a traves de la incoporacion de  nuevas areas a la viviendas (habitaciones, cocinas, baños) y/o la construccion de pisos antibacteriales, techos y cocinas</t>
  </si>
  <si>
    <t>Mejorar las condiciones de movilidad de los habitantes del municipio a través de la intervención de las vías rurales, urbanas y las limitaciones de transporte de la población,  para que se convierta en un aspecto generador de desarrollo socioeconómico</t>
  </si>
  <si>
    <t>Lograr que el turismo se posicione como una opción de la economía del Municipio</t>
  </si>
  <si>
    <t>TURISMO SOTENIBLE</t>
  </si>
  <si>
    <t>Adelantar acciones para fortalecer el comercio del municipio a través de alianzas interinstitucionales, como la cámara de comercio y la federación nacional de comerciantes, para que el comercio este a la vanguardia en la atención y la prestación de los servicios que ofrece</t>
  </si>
  <si>
    <t>Fortalecimiento de la micro empresa y el Comercio</t>
  </si>
  <si>
    <t>DESARROLLO AMBIENTAL SOSTENIBLE</t>
  </si>
  <si>
    <t>Buscar estrategias para contribuir a la recuperación del equilibrio entre la oferta y la demanda de los bienes y servicios ambientales y de los recursos naturales renovables en el Municipio, como base para asegurar el desarrollo sostenible y el bienestar de las actuales y futuras generaciones</t>
  </si>
  <si>
    <t>SUBPROYECTO</t>
  </si>
  <si>
    <t>DOTACION DE MATERIAL FISICO Y DIDACTICO</t>
  </si>
  <si>
    <t>TRANSPORTE ESCOLAR</t>
  </si>
  <si>
    <t>ALIMENTACION ESCOLAR</t>
  </si>
  <si>
    <t>TERMINA TUS ESTUDIOS</t>
  </si>
  <si>
    <t>ACCESO A LAS NUEVAS TECNOLOGIAS</t>
  </si>
  <si>
    <t>CONSTRUCCION DE NUEVAS ESCUELAS</t>
  </si>
  <si>
    <t>MANTENIMIENTO SEDES EDUCATIVAS</t>
  </si>
  <si>
    <t>CONSTRUCCION DE RESTAURANTES ESCOLARES</t>
  </si>
  <si>
    <t>DOTACION DE RESTAURANTES ESCOLARES</t>
  </si>
  <si>
    <t>FORMADORES MUSICALES</t>
  </si>
  <si>
    <t>FORMADORES CULTURALES</t>
  </si>
  <si>
    <t>ADQUSICION MATERIAL BIBLIOGRAFICO Y MOBILIARIO</t>
  </si>
  <si>
    <t>APOYO A LA PROMOCION DE EXPRESIONES ARTISTICAS</t>
  </si>
  <si>
    <t>INSTRUCTORES DEPORTIVOS</t>
  </si>
  <si>
    <t>FOMENTO,DESARROLLO Y PRACTICA DEL DEPORTE, LA RECREACION Y EL APROVECHAMIENTO DEL TIEMPO LIBRE</t>
  </si>
  <si>
    <t>CONSTRUCCION  DE ESCENARIO DEPORTIVO  PARA LA PRACTICA DEL DEPORTE</t>
  </si>
  <si>
    <t>ASESORIA Y APOYO A MADRES/PADRES CABEZA DE HOGAR</t>
  </si>
  <si>
    <t>ATENCION Y APOYO A LA POBLACION L.G.T.B</t>
  </si>
  <si>
    <t xml:space="preserve">MANTENIMINETO Y ADECUACION A LAS DIFERENTES SEDES DE LA ADMINISTRACION </t>
  </si>
  <si>
    <t>MEJORAMIENTO Y MANTENIMIENTO  A LAS INSTALACIONES DEL HOGAR DE PASO</t>
  </si>
  <si>
    <t>CONSTRUCCION DE UNIDADES SANITARIAS</t>
  </si>
  <si>
    <t>MEJORAMIENTO Y MANTENIMEINTO AL SERVICIO DE ASEO</t>
  </si>
  <si>
    <t>MANTENIMIENTO RUTINARIO A LOS CAMINOS REALES DEL MUNICIPIO</t>
  </si>
  <si>
    <t>CONSTRUCCION DE VIAS</t>
  </si>
  <si>
    <t xml:space="preserve">GESTIONAR Y  APOYAR PARA LA CREACION DE NUEVAS MICROEMPRESAS PRODUCTIVAS </t>
  </si>
  <si>
    <t xml:space="preserve">PROMOCIONAR  LOS SITIOS TURISTICOS DEL MUNICIPIO </t>
  </si>
  <si>
    <t>BRINDAR APOYO A LOS TRES MEJORES  BACHILLERES ACADEMICOS</t>
  </si>
  <si>
    <t>PROMOCIONAR  LAS FERIAS Y EXPOSIONES DEL SECTOR AGROPECUARIOS</t>
  </si>
  <si>
    <t xml:space="preserve">MANTENIMIENTO Y DOTACION A LOS ESCENARIOS DEPORTIVOS Y RECREATIVOS </t>
  </si>
  <si>
    <t xml:space="preserve">RECONSTRUCCION Y DOTACION DE ESCENARIOS DEPORTIVOS </t>
  </si>
  <si>
    <t>APOYO A PROGRAMAS ORIENTADAS  LA PRIMERA INFANCIA, INFANCIA , ADOLESCENCIA Y JUVENTUD</t>
  </si>
  <si>
    <t>ADQUISICION DE INSUMOS SUSMINISTROS Y DOTACION PARA  EL DESARROLLO DE PROGRAMAS DESTINADOS A POBLACION EN SITUACION DE DISCAPACIDAD</t>
  </si>
  <si>
    <t>ATENCION Y APOYO A LA POBLACION VCA</t>
  </si>
  <si>
    <t>MODELO ESTANDAR DE CONTROL INTERNO</t>
  </si>
  <si>
    <t>ACTUALIZACION CATASTRAL</t>
  </si>
  <si>
    <t>FORMACION A SERVIDORES PUBLICOS</t>
  </si>
  <si>
    <t>ORDENA TU TERRITORIO</t>
  </si>
  <si>
    <t xml:space="preserve">RECUPERACION DE LA MENORIA INSTITUCIONAL </t>
  </si>
  <si>
    <t>BANCO DE PROYECTOS</t>
  </si>
  <si>
    <t>CAMISARIA DE FAMILIA</t>
  </si>
  <si>
    <t>GARANTIZANDO LOS  DERECHOS DE LA COMUNIDAD</t>
  </si>
  <si>
    <t>CREE EN LOS TUYOS</t>
  </si>
  <si>
    <t>ORGANIZADOS ANTE UNA EMERGENCIA</t>
  </si>
  <si>
    <t>PLAN LOCAL DE EMERGENCIA Y CONTINGENCIA</t>
  </si>
  <si>
    <t>DOTACION Y CAPACITACION DE ORGANISMOS DE SOCORRO</t>
  </si>
  <si>
    <t>ATENCION A DESASTRES</t>
  </si>
  <si>
    <t>GAS DOMICILIARIO</t>
  </si>
  <si>
    <t>CONSTRUCCION DE VIVIENDAS URBANAS</t>
  </si>
  <si>
    <t>CONSTRUCCION DE VIVIENDA EN SITIO PROPIO</t>
  </si>
  <si>
    <t>MEJORAMIENTO DE PISOS Y TECHOS</t>
  </si>
  <si>
    <t>MEJORAMIENTO DE VIVIENDA</t>
  </si>
  <si>
    <t>MEJORAMIENTO Y SANEAMIENTO BASICO</t>
  </si>
  <si>
    <t>NUEVOS USOS INSTITUCIONLES</t>
  </si>
  <si>
    <t>MEJORAMIENTO Y MANTENIMIENTO  DE LOS PARQUES MUNICIPALES</t>
  </si>
  <si>
    <t>PLAN MAESTRO</t>
  </si>
  <si>
    <t>SUBSIDIOS A LOS SERVICIOS PUBLICOS DOMICILIARIOS</t>
  </si>
  <si>
    <t xml:space="preserve"> MANTENIMIENTO AL SISTEMA DE ALCANTARILLADO</t>
  </si>
  <si>
    <t>ADQUISICION VEHICULO COMPACTADOR</t>
  </si>
  <si>
    <t>PLAN DEPARTAMENTAL DE AGUAS</t>
  </si>
  <si>
    <t>ADQUISICION DE MAQUINARIA PESADA</t>
  </si>
  <si>
    <t xml:space="preserve"> MANTENIMIENTO A LA MAQUNARIA PESADA DEL MUNICIPIO</t>
  </si>
  <si>
    <t>CONSTRUCCION , MEJORAMIENTOVY  RECUPERACION DEL ESPACIO PUBLICO</t>
  </si>
  <si>
    <t>PLAN DE SALUD PÚBLICA E INTERVENCIONES COLECTIVAS</t>
  </si>
  <si>
    <t>Desarrollar anualmente los planes operativos anuales siguiendo los lineamientos del Ministerio de la Protección Social y la Secretaria de Salud del Departamento,  con el propósito de cumplir los objetivos del milenio, especialmente los enfocados a la reducción de la mortalidad infantil, la salud materna, la reducción de las enfermedades trasmitidas por vectores, haciendo énfasis en la promoción y prevención en materia de salud, prevención de riesgos y atención de las poblaciones especiales.</t>
  </si>
  <si>
    <t>ASEGURAMIENTO PARA LA POBLACION CHAGUANICEÑA</t>
  </si>
  <si>
    <t>Realizar las acciones necesarias para que la población este afiliada al sistema de seguridad social en salud .</t>
  </si>
  <si>
    <t>Desarrollo de eventos culturales</t>
  </si>
  <si>
    <t>Apoyar los espacios de expresión cultural, dándole especial énfasis a los festivales, encuentros, la celebración del día del campesino, los conciertos musicales, exposiciones, etc. De otro lado se apoyar  la participación del municipio en eventos de orden regional, departamental y nacional.</t>
  </si>
  <si>
    <t>escuelas de formación cultural</t>
  </si>
  <si>
    <t>escuelas de formación musical</t>
  </si>
  <si>
    <t>Reconocer las diferentes expresiones artísticas como una de las mejores formas para crear en el ser humano sensibilidad social y aprecio por la estética y la ética. Bajo esta premisa seguirán funcionando las escuelas de formación artística que tradicionalmente han recibido apoyo de la Administración.</t>
  </si>
  <si>
    <t>Fortalecimiento de las escuelas de formación deportiva</t>
  </si>
  <si>
    <t xml:space="preserve">Fomentar la práctica del deporte, en las ramas que tradicionalmente se han venido implementando como el futsal, voleibol, básquetbol y otras de interés de los jóvenes, promoviendo la integración y competencia con otras escuelas de la región, departamento o nación. Los beneficios de estas escuelas deben llegar a las gentes del campo, dando especial atención a las poblaciones especiales de que trata el presente Plan. </t>
  </si>
  <si>
    <t>Participación y desarrollo de eventos deportivos y recreativos</t>
  </si>
  <si>
    <t xml:space="preserve">Integrar a los deportistas y a la comunidad en torno a la práctica deportiva. </t>
  </si>
  <si>
    <t>Infraestructura deportiva</t>
  </si>
  <si>
    <t>Recuperar y adecuar la infraestructura deportiva para una correcta práctica del deporte y se convertirán en puntos de encuentro de las gentes, tanto en el sector urbano como en las veredas</t>
  </si>
  <si>
    <t>DESARROLLO COMUNITARIO</t>
  </si>
  <si>
    <t>Promover la participación ciudadana a través de la generación de mecanismos que permitan la comunicación entre la administración municipal y la comunidad para mantener una interacción permanente que fomente el control social y el interés por lo público.</t>
  </si>
  <si>
    <t>Fortalecer la atención integral de personas en situación de desplazamiento, desmovilizados y/o víctimas de la violencia, para el restablecimiento de sus derechos, con el propósito de  mitigar, transformar o superar estas situaciones.</t>
  </si>
  <si>
    <t>ATENCION A LA POBLACION EN SITUACION DE DESPLAZAMIENTO, DESMOVILIZADOS Y/O VICTIMAS DE LA VIOLENCIA.</t>
  </si>
  <si>
    <t>MODERNIZACION ADMINISTRATIVA</t>
  </si>
  <si>
    <t>Adelantara procesos de evaluación institucional y capacitación a sus funcionarios que le permitan establecer una gestión orientada a resultados, para el desarrollo eficiente de sus competencias, dentro de sus límites financieros. De otro lado desarrollara acciones que le permitan mantener actualizado procesos como el Banco de Proyectos y el SISBEN, y acciones en materia de actualización y depuración de la cartera de contribuyentes y la seguridad jurídica y contable del Municipio</t>
  </si>
  <si>
    <t>Plan integral de Convivencia y Seguridad Ciudadana.</t>
  </si>
  <si>
    <t>SEGURIDAD, CONVIVENCIA CIUDADANA Y LA JUSTICIA</t>
  </si>
  <si>
    <t xml:space="preserve">Orientar su acción a la promoción, reconocimiento, garantía y restitución de los derechos de las personas, comunidades, y grupos poblacionales. </t>
  </si>
  <si>
    <t>Disponer de los recursos necesarios para el funcionamiento de la comisaria de familia</t>
  </si>
  <si>
    <t>Fortalecer la atención integral y el apoyo a los adultos mayores, en aspectos de salud, espacios de ocupación del tiempo libre, el derecho a la seguridad alimentaria y nutricional de toda la población especialmente de aquellos adultos mayores con condiciones socioeconómicas que los coloca en situación de alto grado de vulnerabilidad</t>
  </si>
  <si>
    <t>Desarrollar proyectos productivos para la mujer  en asocio con el departamento y la nación, para que la mujer, ejerza sus derechos a través de capacitación que le permitan conocer sus derechos  en todos los ámbitos.</t>
  </si>
  <si>
    <t>Identificar anualmente las necesidades en materia de infraestructura física y dotación, para asignarles recursos del municipio y  formular los respectivas lineas de accion para buscar recursos que apalanque las inversiones en materia de infraestructura, especialmente el de la Institución Educativa Departamental Fray jose Ledo</t>
  </si>
  <si>
    <t>Contratar un instructor idoneo en musica por año durante el periodo de gobierno</t>
  </si>
  <si>
    <t>ADQUISICION DE INSTRUMENTOS MUSICALES</t>
  </si>
  <si>
    <t>MANTENIMIENTO DE INSTRUMENTOS MUSICALES</t>
  </si>
  <si>
    <t>Desarrollar habitos de lectura en la poblacion chaguaniceña mediante la adquisición  de material bibliografico moderno y mobiliario confortable para los diferentes escenarios destinados a la lectura</t>
  </si>
  <si>
    <t xml:space="preserve">Tú y el conocimiento </t>
  </si>
  <si>
    <t>Mantener en 100% el aseguramiento universal de la cobertura del Régimen Subsidiado en los niveles I y II del SISBEN (3200 personas) y de la población en condición de desplazamineto en el municipio de Chaguaní.</t>
  </si>
  <si>
    <t>Mantener en 100% el aseguramiento universal de la cobertura del Régimen Subsidiado en los niveles I y II del SISBEN (3200 personas) en el municipio de Chaguaní.</t>
  </si>
  <si>
    <t>NÚMEROS  DE AFILIADOS RS EN EL CUATRIENIO EN EL MUNICIPIO</t>
  </si>
  <si>
    <t>Promoción de la afiliación al SGSSS.</t>
  </si>
  <si>
    <t>Acciones de promoción y prevención en  salud, riesgos biológicos, sociales, ambientales, sanitarios y calidad de vida</t>
  </si>
  <si>
    <t>NÚMERO DE PERSONAS ATENDIDAS DENTRO DEL PLAN DE SALUD PUBLICA</t>
  </si>
  <si>
    <t>Plan de Salud Pública (Plan de Intervenciones Colectivas)</t>
  </si>
  <si>
    <t xml:space="preserve">GARANTIZAR AL 3200 PERSONAS DE LA POBLACION DEL NIVELES I Y II DEL SISBEN EL ACCESO AL PLAN DE SALUD Y PLAN DE INTERVENCIONES COLECTIVAS </t>
  </si>
  <si>
    <t>Desarrollar acciones que permitan la protección y desarrollo de la primera  infancia, infancia, la adolescencia  y juventud para el cambio social, teniendo en cuenta los ciclos de vida.</t>
  </si>
  <si>
    <t>FORTALECIENDO LA PRIMERA INFANCIA,  INFANCIA, LA ADOLESCENCIA, JUVENTUD Y  Y LA FAMILIA</t>
  </si>
  <si>
    <t>Lograr que la población Chaguaniceña que se encuentra en situación de discapacidad, supere su condición actual, garantizando que las acciones que se realicen atiendan a la población que lo necesita, mejorando los niveles de inclusión social y dignificación del ser humano</t>
  </si>
  <si>
    <t>BIENESTAR SOCIAL UNA ALIANZA PARA LA SUPERACION DE LA EXCLUSION SOCIAL</t>
  </si>
  <si>
    <t>Dignificar la condición de ser humano de la población L.G.T.B., para lograr mayores nivels de inclusión social por medio atencion directa  ha este grupo poblacional.</t>
  </si>
  <si>
    <t xml:space="preserve">Fortalecer la atención integral a nuestros adultos mayores
</t>
  </si>
  <si>
    <t>FORTALECIMIENTO EN EVENTOS  DE RECREACION Y LIBRE ESPARCIMIENTO AL ADULTO MAYOR</t>
  </si>
  <si>
    <t>Mujer ejerce tus derechos</t>
  </si>
  <si>
    <t>Estrategia para la superacion de la pobreza extrema</t>
  </si>
  <si>
    <t>Lograr que el 30% a 50% de las familias acompañadas por la red de unidos superen su situacion de pobreza extrema.</t>
  </si>
  <si>
    <t>REDUNIDOS</t>
  </si>
  <si>
    <t>BIENESTAR SOCIAL UNA ALIANZA PARA LA SUPERACION DE LA POBREZA</t>
  </si>
  <si>
    <t>Lograr que el 30% de la población Chaguaniceña que se encuentra en situación de extrema pobreza, supere su condición actual, garantizando que los programas atiendan a la población que lo necesita, mejorando los niveles de inclusión social y dignificación del ser humano</t>
  </si>
  <si>
    <t>ESTUDIOS, DISEÑOS Y CONSTRUCCION DE  LA CONCHA ACUSTICA</t>
  </si>
  <si>
    <t>ESTUDIOS DISEÑOS Y CONSTRUCCION MEJORAMIENTO Y MANTENIMIENTO  A LA PLAZA DE FERIAS</t>
  </si>
  <si>
    <t>ESTUDIOS, DISEÑOS Y CONSTRUCCION PLAZA DE MERCADO</t>
  </si>
  <si>
    <t>ESTUDIOS, DISEÑOS Y CONSTRUCCION  CENTROS DE ACOPIO</t>
  </si>
  <si>
    <t xml:space="preserve">MEJORAMIENTO Y MANTENIMIENTO  A LAS DEPENDENCIAS DEL MUNICIPIO </t>
  </si>
  <si>
    <t>ESTUDIOS DISEÑOS, COMPRA DE TERRENOS Y COSNSTRUCCION DE LA BIBLIOTECA MUNICIPAL Y CASA CULTURAL</t>
  </si>
  <si>
    <t>MANTENIMIENTO Y REHABILITACION AL SISTEMA DE ACUEDUCTO</t>
  </si>
  <si>
    <t>ESTUDIOS, DISEÑOS, COMPRA DE TERRENOS Y CONSTRUCCION DE ACUEDUCTOS VEREDALES</t>
  </si>
  <si>
    <t>MEJORAMIENTO REHABILITACION AL SISTEMA DE  ALCANTARILLADO SANITARIOS Y PLUVIAL</t>
  </si>
  <si>
    <t xml:space="preserve">ESTUDIOS, DISEÑOS, COMPRA DE TERRENOS Y CONSTRUCCION  PLANTA DE TRATAMIENTO </t>
  </si>
  <si>
    <t xml:space="preserve">MANTENIMIENTO Y REHABILITACION DE SISTEMA DE POTABILIZACION </t>
  </si>
  <si>
    <t xml:space="preserve">CONSTRUCCION, MANTENIMIENTO Y REHABILITACION  DE LOS POZOS SEPTICOS </t>
  </si>
  <si>
    <t>CONSTRUCION AMPLIACION,MEJORAMIENTO, MANTENIMEINTOY REHABILITACION DEL SERVICIO DE ACUEDUCTO</t>
  </si>
  <si>
    <t>AMPLIACION, REHABILITACION, MEJORAMIENTO Y MANTENIMIENTO A LOS ACUEDUCTOS VEREDALES</t>
  </si>
  <si>
    <t>ESTUDIOS, DISEÑOS Y CONSTRUCCION  DE LA PTAR</t>
  </si>
  <si>
    <t>PLAN  DE SANEAMIENTO Y MANEJO DE VERTIMINETOS PSMV</t>
  </si>
  <si>
    <t>RECOLECCION, TRATAMINETO Y DISPOSICION FINAL DE RESUDIOS SOLIDOS</t>
  </si>
  <si>
    <t>PLAN DE GESTION INTEGRAL DE RESIDUOS SOLIDOS PGIRS- PROYECTOS DE GESTION INTEGRAL DE RESIDUOS SÓLIDOS</t>
  </si>
  <si>
    <t>DISEÑO E IMPLEMENTACION DE ESQUEMAS  ORGANIZACIONES PARA LA ADMINISTRACION DE SERVICIOS PUBLICOS DOMICILIARIOS</t>
  </si>
  <si>
    <t>MANTENIMIENTO RUTINARIO   A LA RED TERCIARIA DEL MUNICIPIO</t>
  </si>
  <si>
    <t>MANTENIMIENTO, MEJORAMIENTO  Y REHABILTACION DE VIAS MEDIANTE LA CONSRUCCION DE PLACA HUELLAS, OBRAS DE ARTE, OBRAS DE DRENAJE, OBRAS DE ESTABILIZACION Y OBRAS DE CONTENCION</t>
  </si>
  <si>
    <t>Vías  una alianza para el progreso</t>
  </si>
  <si>
    <t xml:space="preserve">ADQUISICION  PREDIOS DE RESERVA Y HIDRICA Y ZONAS DE RESERVA NATURALES Y ADQUISICON DE AREAS DE INTERES PARA ACUEDUCTO (ART . 106 LEY 1152807)  CON FINES DE INTERES HIDRICO </t>
  </si>
  <si>
    <t>EDUCACION AMBIENTAL NO FORMAL</t>
  </si>
  <si>
    <t>FONDO TERRITORIAL DE SEGURIDAD</t>
  </si>
  <si>
    <t>Contribuir a la seguridad y convivencia ciudadana a través de la realización de acciones que ayuden a reducir los índices alteración del orden público y la convivencia y seguridad del municipio</t>
  </si>
  <si>
    <t>ADQUISICION DE BIENES E INSUMOS PARA ATENCION DE LA POBLACION AFECTADA POR DESASTRES</t>
  </si>
  <si>
    <t>Atender el 100% de las emergencias que se prsenten en el cuatrenio</t>
  </si>
  <si>
    <t>% de emergencias atendidas</t>
  </si>
  <si>
    <t xml:space="preserve">Desarrollar un programa de gestión del riesgo, como herramienta para mejorar la atención y prevención de emergencias, trabajando conjuntamente con todos los actores involucrados. Siendo necesario que el municipio desarrolle estudios sobre las zonas de riesgos y proyectar las obras para mitigarlas, de otro lado se trabajará en fortalecer la alerta temprana y la red de urgencias de la salud, para  avanzar en la creación de una cultura de seguridad y de prevención.
Se buscaran mecanismo de alianzas con entes públicos y privados para establecer  alianzas que permitan actuar en las emergencias climáticas, no solo en el aspecto  ambiental, sino en especial con respecto a la condición socioeconómica de las personas afectadas, para lo cual se propiciará su reubicación.
</t>
  </si>
  <si>
    <t>GESTION DEL RIESGO</t>
  </si>
  <si>
    <t xml:space="preserve">Atender el 100% delas emergencias que se presentes </t>
  </si>
  <si>
    <t>MANTENIMIENTO Y EXPANSIÓN DEL SERVICIO DE ALUMBRADO PUBLICO</t>
  </si>
  <si>
    <t>ESTUDIOS, DISEÑOS Y CONSTRUCCION DE OBRAS DE ELECTRIFICACION RURAL</t>
  </si>
  <si>
    <t xml:space="preserve">ENERGIA </t>
  </si>
  <si>
    <t>LUZ PARA MI CASA</t>
  </si>
  <si>
    <t xml:space="preserve">Ejecutar acciones que permitían  la ampliación de la prestación del servicio de energía </t>
  </si>
  <si>
    <t>Ejecutar acciones que permitían  la ampliación de la prestación del servicio de alumbrado público</t>
  </si>
  <si>
    <t>Ejecutar acciones que permitían  la ampliación de la prestación del servicio de  gas domiciliario.</t>
  </si>
  <si>
    <t>GAS DOMICILILIARIO</t>
  </si>
  <si>
    <t>Adelantar  acciones para construir, ampliar y mantener, la infraestructura de las dependencias de la administración, la plaza de mercado, y demás bienes de uso público que sean de su propiedad.</t>
  </si>
  <si>
    <t>EQUIPAMENTO MUNICIPAL</t>
  </si>
  <si>
    <t>FORTALECIMIENTO AGROPECUARIO</t>
  </si>
  <si>
    <t>Reactivar el sector agropecuario como eje estructural de la económica del Municipio y de la política de seguridad alimentaria</t>
  </si>
  <si>
    <t>SEGURIDAD ALIMENTARIA</t>
  </si>
  <si>
    <t>Preinversión en diseños, estudios e interventorías, Construcción, ampliación, optimización y mejoramiento de los sistemas de acueducto y alcantarillado, e inversión para la prestación del servicio público de aseo</t>
  </si>
  <si>
    <t>Participación en la estructuración, implementación e inversión en infraestructura de esquemas regionales de prestación de los municipios</t>
  </si>
  <si>
    <t>Formulación, implantación y acciones de fortalecimiento de esquemas organizacionales para la administración y operación de los servicios de acueducto, alcantarillado y aseo, en las zonas urbana y rural</t>
  </si>
  <si>
    <t>Fortalecer la capacidad institucional de la Unidad Administrativa  de Servicios Públicos para mejorar su eficiencia administrativa y operativa mediante procesos de gestión de calidad y de los acueductos veredales con el propósito que mejoren la calidad del agua suministrada, amplíen la cobertura del servicio y cumplan con las normas en la materia</t>
  </si>
  <si>
    <t>Desarrollar inversiones en materia Estudios, diseños y de construcción, optimización y mejoramiento de los sistemas de acueducto, alcantarillado y prestación del servicio público de aseo, tanto en el sector urbano como rural, de acuerdo con el PMMA, PSMV y PGIRS</t>
  </si>
  <si>
    <t>Desarrollar las acciones para dar cumplimiento a los lineamientos del plan departamental de aguas, y los giros respectivos de los recursos con los cuales se comprometió</t>
  </si>
  <si>
    <t xml:space="preserve">Apertura de espacios de asociación y comercialización </t>
  </si>
  <si>
    <t>Incentivar la asociatividad como forma de generar esfuerzos mancomunados para la comercialización y la asociación de los productos agrícolas y pecuarios. Los espacios de comercialización que se buscaran deben ser internos y externos, a través de la participación y realización de ferias y exposiciones y todos aquellos eventos relacionados con agrícola y pecuarias.</t>
  </si>
  <si>
    <t>ACCESO A LA JUSTICA</t>
  </si>
  <si>
    <t>ADQUISICION DE EQUIPO DE COMUNICACIÓN Y OPERACIONES DE INTELIGENCIA</t>
  </si>
  <si>
    <t xml:space="preserve">Fortalecer el concejo Municipal de Gestion del Riesgo y Desastres </t>
  </si>
  <si>
    <t>Elaborar el documento del Plan Local de Emergencia y Contingencia PLEC</t>
  </si>
  <si>
    <t>MEJORA TU VIVIENDA</t>
  </si>
  <si>
    <t xml:space="preserve"> Embellecimiento y mantenimiento de fachadas del municipio</t>
  </si>
  <si>
    <t xml:space="preserve">PRESTACION DEL SERVICIO DE ASISTENCIA TECNICA AGROPECUARIA </t>
  </si>
  <si>
    <t>IMPLEMANTAR  UN PARQUE DE MAQUINARIA AGRICOLA</t>
  </si>
  <si>
    <t>implemantacion de sistema de informacion geografica agropecuaria sigap</t>
  </si>
  <si>
    <t>sanidad y productividad animal</t>
  </si>
  <si>
    <t>asistencia tecnica</t>
  </si>
  <si>
    <t>SIEMBRA  MEJORAMIENTO DE CULTIVOS</t>
  </si>
  <si>
    <t>CONSERVACION, PROTECCION Y REFORESTACION DE CUENCAS Y MICROCUENCAS AFLUENTES DEL RIO GRANDE DE LA MAGDALENA</t>
  </si>
  <si>
    <t>CONSERVACION, PROTECCION Y REFORESTACION DE CUENCAS Y MICROCUENCAS</t>
  </si>
  <si>
    <t>RECURSOS PROGRAMADOS VIGENCIA 2013 (MILES DE PESOS)</t>
  </si>
  <si>
    <t>MUNICIPIO DE CHAGUANI</t>
  </si>
  <si>
    <t>PLAN OPERATIVO ANUAL DE INVERSION 2013</t>
  </si>
  <si>
    <t>PLAN DE DESARROLLO "POR EL DESARROLLO SOCIAL DE CHAGUANI"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</si>
</sst>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 * #,##0_ ;_ * \-#,##0_ ;_ * &quot;-&quot;_ ;_ @_ "/>
    <numFmt numFmtId="171" formatCode="_ * #,##0.00_ ;_ * \-#,##0.00_ ;_ * &quot;-&quot;??_ ;_ @_ "/>
    <numFmt numFmtId="172" formatCode="_(* #,##0_);_(* \(#,##0\);_(* &quot;-&quot;??_);_(@_)"/>
    <numFmt numFmtId="173" formatCode="0.000"/>
    <numFmt numFmtId="174" formatCode="#,##0.000"/>
    <numFmt numFmtId="175" formatCode="[$-240A]dddd\,\ dd&quot; de &quot;mmmm&quot; de &quot;yyyy"/>
    <numFmt numFmtId="176" formatCode="[$-409]hh:mm:ss\ AM/PM"/>
    <numFmt numFmtId="177" formatCode="[$-240A]hh:mm:ss\ AM/PM"/>
    <numFmt numFmtId="178" formatCode="0.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_(* #,##0.000_);_(* \(#,##0.000\);_(* &quot;-&quot;??_);_(@_)"/>
    <numFmt numFmtId="184" formatCode="_(* #,##0.0_);_(* \(#,##0.0\);_(* &quot;-&quot;??_);_(@_)"/>
    <numFmt numFmtId="185" formatCode="0.0%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2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10"/>
      <name val="Arial"/>
      <family val="2"/>
    </font>
    <font>
      <u val="single"/>
      <sz val="7.5"/>
      <color indexed="12"/>
      <name val="Arial"/>
      <family val="2"/>
    </font>
    <font>
      <b/>
      <sz val="20"/>
      <name val="Arial"/>
      <family val="2"/>
    </font>
    <font>
      <b/>
      <sz val="20"/>
      <name val="Times New Roman"/>
      <family val="1"/>
    </font>
    <font>
      <b/>
      <sz val="20"/>
      <name val="Tahoma"/>
      <family val="2"/>
    </font>
    <font>
      <sz val="2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sz val="10"/>
      <color indexed="62"/>
      <name val="Calibri"/>
      <family val="2"/>
    </font>
    <font>
      <b/>
      <sz val="20"/>
      <color indexed="8"/>
      <name val="Calibri"/>
      <family val="2"/>
    </font>
    <font>
      <sz val="11"/>
      <color indexed="18"/>
      <name val="Gisha"/>
      <family val="2"/>
    </font>
    <font>
      <sz val="10"/>
      <color indexed="8"/>
      <name val="Gish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sz val="10"/>
      <color theme="3" tint="0.39998000860214233"/>
      <name val="Calibri"/>
      <family val="2"/>
    </font>
    <font>
      <sz val="10"/>
      <color theme="1"/>
      <name val="Gisha"/>
      <family val="2"/>
    </font>
    <font>
      <sz val="11"/>
      <color rgb="FF16365C"/>
      <name val="Gisha"/>
      <family val="2"/>
    </font>
    <font>
      <b/>
      <sz val="20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170" fontId="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38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8" fillId="0" borderId="0" xfId="0" applyFont="1" applyAlignment="1">
      <alignment/>
    </xf>
    <xf numFmtId="0" fontId="8" fillId="3" borderId="11" xfId="0" applyFont="1" applyFill="1" applyBorder="1" applyAlignment="1">
      <alignment vertical="center" wrapText="1"/>
    </xf>
    <xf numFmtId="0" fontId="8" fillId="3" borderId="12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34" borderId="12" xfId="0" applyFont="1" applyFill="1" applyBorder="1" applyAlignment="1">
      <alignment vertical="center" wrapText="1"/>
    </xf>
    <xf numFmtId="0" fontId="8" fillId="35" borderId="12" xfId="0" applyFont="1" applyFill="1" applyBorder="1" applyAlignment="1">
      <alignment vertical="center" wrapText="1"/>
    </xf>
    <xf numFmtId="0" fontId="8" fillId="36" borderId="12" xfId="0" applyFont="1" applyFill="1" applyBorder="1" applyAlignment="1">
      <alignment vertical="center" wrapText="1"/>
    </xf>
    <xf numFmtId="0" fontId="8" fillId="14" borderId="12" xfId="0" applyFont="1" applyFill="1" applyBorder="1" applyAlignment="1">
      <alignment vertical="center" wrapText="1"/>
    </xf>
    <xf numFmtId="0" fontId="8" fillId="37" borderId="12" xfId="0" applyFont="1" applyFill="1" applyBorder="1" applyAlignment="1">
      <alignment vertical="center" wrapText="1"/>
    </xf>
    <xf numFmtId="0" fontId="8" fillId="16" borderId="12" xfId="0" applyFont="1" applyFill="1" applyBorder="1" applyAlignment="1">
      <alignment vertical="center" wrapText="1"/>
    </xf>
    <xf numFmtId="0" fontId="8" fillId="13" borderId="12" xfId="0" applyFont="1" applyFill="1" applyBorder="1" applyAlignment="1">
      <alignment vertical="center" wrapText="1"/>
    </xf>
    <xf numFmtId="0" fontId="8" fillId="11" borderId="12" xfId="0" applyFont="1" applyFill="1" applyBorder="1" applyAlignment="1">
      <alignment vertical="center" wrapText="1"/>
    </xf>
    <xf numFmtId="0" fontId="8" fillId="38" borderId="12" xfId="0" applyFont="1" applyFill="1" applyBorder="1" applyAlignment="1">
      <alignment vertical="center" wrapText="1"/>
    </xf>
    <xf numFmtId="4" fontId="9" fillId="39" borderId="12" xfId="0" applyNumberFormat="1" applyFont="1" applyFill="1" applyBorder="1" applyAlignment="1">
      <alignment horizontal="center" vertical="center" wrapText="1"/>
    </xf>
    <xf numFmtId="4" fontId="9" fillId="40" borderId="12" xfId="0" applyNumberFormat="1" applyFont="1" applyFill="1" applyBorder="1" applyAlignment="1">
      <alignment horizontal="center" vertical="center" wrapText="1"/>
    </xf>
    <xf numFmtId="4" fontId="9" fillId="41" borderId="12" xfId="0" applyNumberFormat="1" applyFont="1" applyFill="1" applyBorder="1" applyAlignment="1">
      <alignment horizontal="center" vertical="center" wrapText="1"/>
    </xf>
    <xf numFmtId="4" fontId="9" fillId="42" borderId="12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8" fillId="0" borderId="13" xfId="0" applyFont="1" applyBorder="1" applyAlignment="1">
      <alignment/>
    </xf>
    <xf numFmtId="0" fontId="58" fillId="0" borderId="10" xfId="0" applyFont="1" applyBorder="1" applyAlignment="1">
      <alignment/>
    </xf>
    <xf numFmtId="0" fontId="58" fillId="0" borderId="14" xfId="0" applyFont="1" applyBorder="1" applyAlignment="1">
      <alignment/>
    </xf>
    <xf numFmtId="0" fontId="30" fillId="0" borderId="15" xfId="0" applyFont="1" applyFill="1" applyBorder="1" applyAlignment="1">
      <alignment vertical="center" wrapText="1"/>
    </xf>
    <xf numFmtId="0" fontId="0" fillId="0" borderId="16" xfId="0" applyBorder="1" applyAlignment="1">
      <alignment/>
    </xf>
    <xf numFmtId="0" fontId="30" fillId="0" borderId="15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0" fillId="0" borderId="10" xfId="0" applyFont="1" applyBorder="1" applyAlignment="1">
      <alignment vertical="center" wrapText="1"/>
    </xf>
    <xf numFmtId="0" fontId="30" fillId="0" borderId="10" xfId="0" applyFont="1" applyFill="1" applyBorder="1" applyAlignment="1">
      <alignment vertical="center" wrapText="1"/>
    </xf>
    <xf numFmtId="0" fontId="59" fillId="0" borderId="15" xfId="0" applyFont="1" applyBorder="1" applyAlignment="1">
      <alignment horizontal="center" wrapText="1"/>
    </xf>
    <xf numFmtId="0" fontId="59" fillId="0" borderId="10" xfId="0" applyFont="1" applyBorder="1" applyAlignment="1">
      <alignment wrapText="1"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9" xfId="0" applyFont="1" applyBorder="1" applyAlignment="1">
      <alignment wrapText="1"/>
    </xf>
    <xf numFmtId="0" fontId="59" fillId="36" borderId="10" xfId="0" applyFont="1" applyFill="1" applyBorder="1" applyAlignment="1">
      <alignment horizontal="center" vertical="center"/>
    </xf>
    <xf numFmtId="9" fontId="59" fillId="0" borderId="10" xfId="0" applyNumberFormat="1" applyFont="1" applyBorder="1" applyAlignment="1">
      <alignment horizontal="center" vertical="center"/>
    </xf>
    <xf numFmtId="0" fontId="59" fillId="0" borderId="10" xfId="0" applyNumberFormat="1" applyFont="1" applyBorder="1" applyAlignment="1">
      <alignment horizontal="center" vertical="center"/>
    </xf>
    <xf numFmtId="0" fontId="30" fillId="0" borderId="20" xfId="0" applyFont="1" applyBorder="1" applyAlignment="1">
      <alignment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30" fillId="0" borderId="21" xfId="0" applyFont="1" applyBorder="1" applyAlignment="1">
      <alignment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9" fillId="0" borderId="19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0" fillId="0" borderId="22" xfId="0" applyFont="1" applyFill="1" applyBorder="1" applyAlignment="1">
      <alignment vertical="center" wrapText="1"/>
    </xf>
    <xf numFmtId="1" fontId="59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/>
    </xf>
    <xf numFmtId="0" fontId="59" fillId="0" borderId="10" xfId="0" applyFont="1" applyFill="1" applyBorder="1" applyAlignment="1">
      <alignment/>
    </xf>
    <xf numFmtId="0" fontId="59" fillId="0" borderId="15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wrapText="1"/>
    </xf>
    <xf numFmtId="0" fontId="30" fillId="0" borderId="23" xfId="0" applyFont="1" applyBorder="1" applyAlignment="1">
      <alignment vertical="center" wrapText="1"/>
    </xf>
    <xf numFmtId="0" fontId="30" fillId="0" borderId="17" xfId="0" applyFont="1" applyFill="1" applyBorder="1" applyAlignment="1">
      <alignment vertical="center" wrapText="1"/>
    </xf>
    <xf numFmtId="0" fontId="59" fillId="0" borderId="10" xfId="0" applyFont="1" applyBorder="1" applyAlignment="1" quotePrefix="1">
      <alignment horizontal="center" vertical="center" wrapText="1"/>
    </xf>
    <xf numFmtId="172" fontId="59" fillId="0" borderId="10" xfId="48" applyNumberFormat="1" applyFont="1" applyBorder="1" applyAlignment="1">
      <alignment/>
    </xf>
    <xf numFmtId="172" fontId="60" fillId="0" borderId="10" xfId="48" applyNumberFormat="1" applyFont="1" applyBorder="1" applyAlignment="1">
      <alignment/>
    </xf>
    <xf numFmtId="0" fontId="61" fillId="14" borderId="16" xfId="0" applyFont="1" applyFill="1" applyBorder="1" applyAlignment="1">
      <alignment horizontal="center" vertical="center" textRotation="255" wrapText="1"/>
    </xf>
    <xf numFmtId="0" fontId="61" fillId="14" borderId="2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0" fillId="0" borderId="15" xfId="0" applyFont="1" applyBorder="1" applyAlignment="1">
      <alignment horizontal="center" vertical="center" wrapText="1"/>
    </xf>
    <xf numFmtId="0" fontId="34" fillId="0" borderId="15" xfId="0" applyFont="1" applyFill="1" applyBorder="1" applyAlignment="1">
      <alignment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vertical="center" wrapText="1"/>
    </xf>
    <xf numFmtId="172" fontId="0" fillId="0" borderId="10" xfId="48" applyNumberFormat="1" applyFont="1" applyBorder="1" applyAlignment="1">
      <alignment/>
    </xf>
    <xf numFmtId="172" fontId="0" fillId="0" borderId="0" xfId="48" applyNumberFormat="1" applyFont="1" applyAlignment="1">
      <alignment/>
    </xf>
    <xf numFmtId="172" fontId="0" fillId="0" borderId="10" xfId="48" applyNumberFormat="1" applyFont="1" applyFill="1" applyBorder="1" applyAlignment="1">
      <alignment/>
    </xf>
    <xf numFmtId="172" fontId="59" fillId="0" borderId="10" xfId="48" applyNumberFormat="1" applyFont="1" applyFill="1" applyBorder="1" applyAlignment="1">
      <alignment/>
    </xf>
    <xf numFmtId="0" fontId="62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172" fontId="59" fillId="0" borderId="17" xfId="48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0" fontId="59" fillId="0" borderId="18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25" xfId="0" applyFill="1" applyBorder="1" applyAlignment="1">
      <alignment horizontal="center" wrapText="1"/>
    </xf>
    <xf numFmtId="0" fontId="34" fillId="0" borderId="10" xfId="0" applyFont="1" applyBorder="1" applyAlignment="1">
      <alignment horizontal="center" vertical="center" wrapText="1"/>
    </xf>
    <xf numFmtId="2" fontId="59" fillId="0" borderId="21" xfId="0" applyNumberFormat="1" applyFont="1" applyBorder="1" applyAlignment="1">
      <alignment horizontal="center" vertical="center" wrapText="1"/>
    </xf>
    <xf numFmtId="2" fontId="59" fillId="0" borderId="25" xfId="0" applyNumberFormat="1" applyFont="1" applyBorder="1" applyAlignment="1">
      <alignment horizontal="center" vertical="center" wrapText="1"/>
    </xf>
    <xf numFmtId="2" fontId="59" fillId="0" borderId="20" xfId="0" applyNumberFormat="1" applyFont="1" applyBorder="1" applyAlignment="1">
      <alignment horizontal="center" vertical="center" wrapText="1"/>
    </xf>
    <xf numFmtId="2" fontId="59" fillId="0" borderId="25" xfId="0" applyNumberFormat="1" applyFont="1" applyFill="1" applyBorder="1" applyAlignment="1">
      <alignment horizontal="center" vertical="center" wrapText="1"/>
    </xf>
    <xf numFmtId="2" fontId="59" fillId="0" borderId="17" xfId="0" applyNumberFormat="1" applyFont="1" applyBorder="1" applyAlignment="1">
      <alignment vertical="center" wrapText="1"/>
    </xf>
    <xf numFmtId="2" fontId="59" fillId="0" borderId="16" xfId="0" applyNumberFormat="1" applyFont="1" applyBorder="1" applyAlignment="1">
      <alignment vertical="center" wrapText="1"/>
    </xf>
    <xf numFmtId="2" fontId="59" fillId="0" borderId="10" xfId="0" applyNumberFormat="1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/>
    </xf>
    <xf numFmtId="172" fontId="59" fillId="0" borderId="10" xfId="48" applyNumberFormat="1" applyFont="1" applyBorder="1" applyAlignment="1">
      <alignment horizontal="center" vertical="center"/>
    </xf>
    <xf numFmtId="2" fontId="59" fillId="0" borderId="10" xfId="0" applyNumberFormat="1" applyFont="1" applyBorder="1" applyAlignment="1">
      <alignment vertical="center" wrapText="1"/>
    </xf>
    <xf numFmtId="2" fontId="59" fillId="0" borderId="17" xfId="0" applyNumberFormat="1" applyFont="1" applyFill="1" applyBorder="1" applyAlignment="1">
      <alignment horizontal="center" vertical="center" wrapText="1"/>
    </xf>
    <xf numFmtId="2" fontId="59" fillId="0" borderId="16" xfId="0" applyNumberFormat="1" applyFont="1" applyFill="1" applyBorder="1" applyAlignment="1">
      <alignment horizontal="center" vertical="center" wrapText="1"/>
    </xf>
    <xf numFmtId="2" fontId="59" fillId="0" borderId="19" xfId="0" applyNumberFormat="1" applyFont="1" applyFill="1" applyBorder="1" applyAlignment="1">
      <alignment horizontal="center" vertical="center" wrapText="1"/>
    </xf>
    <xf numFmtId="2" fontId="59" fillId="0" borderId="17" xfId="0" applyNumberFormat="1" applyFont="1" applyBorder="1" applyAlignment="1">
      <alignment horizontal="center" vertical="center" wrapText="1"/>
    </xf>
    <xf numFmtId="2" fontId="59" fillId="0" borderId="19" xfId="0" applyNumberFormat="1" applyFont="1" applyBorder="1" applyAlignment="1">
      <alignment horizontal="center" vertical="center" wrapText="1"/>
    </xf>
    <xf numFmtId="2" fontId="59" fillId="0" borderId="10" xfId="0" applyNumberFormat="1" applyFon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59" fillId="0" borderId="17" xfId="0" applyFont="1" applyBorder="1" applyAlignment="1">
      <alignment horizontal="center"/>
    </xf>
    <xf numFmtId="0" fontId="59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textRotation="255" wrapText="1"/>
    </xf>
    <xf numFmtId="0" fontId="61" fillId="0" borderId="19" xfId="0" applyFont="1" applyBorder="1" applyAlignment="1">
      <alignment horizontal="center" vertical="center" textRotation="255" wrapText="1"/>
    </xf>
    <xf numFmtId="0" fontId="0" fillId="0" borderId="19" xfId="0" applyBorder="1" applyAlignment="1">
      <alignment horizontal="center" wrapText="1"/>
    </xf>
    <xf numFmtId="0" fontId="34" fillId="16" borderId="19" xfId="0" applyFont="1" applyFill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2" fontId="63" fillId="0" borderId="16" xfId="0" applyNumberFormat="1" applyFont="1" applyFill="1" applyBorder="1" applyAlignment="1">
      <alignment horizontal="center" vertical="center" wrapText="1"/>
    </xf>
    <xf numFmtId="2" fontId="59" fillId="0" borderId="21" xfId="0" applyNumberFormat="1" applyFont="1" applyFill="1" applyBorder="1" applyAlignment="1">
      <alignment horizontal="center" vertical="center" wrapText="1"/>
    </xf>
    <xf numFmtId="2" fontId="59" fillId="0" borderId="2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7" xfId="0" applyFill="1" applyBorder="1" applyAlignment="1">
      <alignment horizont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34" fillId="12" borderId="16" xfId="0" applyFont="1" applyFill="1" applyBorder="1" applyAlignment="1">
      <alignment horizontal="center" vertical="center" wrapText="1"/>
    </xf>
    <xf numFmtId="0" fontId="34" fillId="12" borderId="10" xfId="0" applyFont="1" applyFill="1" applyBorder="1" applyAlignment="1">
      <alignment horizontal="center" vertical="center" wrapText="1"/>
    </xf>
    <xf numFmtId="0" fontId="58" fillId="12" borderId="0" xfId="0" applyFont="1" applyFill="1" applyAlignment="1">
      <alignment/>
    </xf>
    <xf numFmtId="0" fontId="59" fillId="12" borderId="15" xfId="0" applyFont="1" applyFill="1" applyBorder="1" applyAlignment="1">
      <alignment horizontal="center" vertical="center"/>
    </xf>
    <xf numFmtId="0" fontId="59" fillId="12" borderId="10" xfId="0" applyFont="1" applyFill="1" applyBorder="1" applyAlignment="1">
      <alignment horizontal="center" vertical="center"/>
    </xf>
    <xf numFmtId="0" fontId="58" fillId="12" borderId="10" xfId="0" applyFont="1" applyFill="1" applyBorder="1" applyAlignment="1">
      <alignment/>
    </xf>
    <xf numFmtId="0" fontId="34" fillId="18" borderId="16" xfId="0" applyFont="1" applyFill="1" applyBorder="1" applyAlignment="1">
      <alignment horizontal="center" vertical="center" wrapText="1"/>
    </xf>
    <xf numFmtId="0" fontId="0" fillId="18" borderId="16" xfId="0" applyFill="1" applyBorder="1" applyAlignment="1">
      <alignment horizontal="center" vertical="center" wrapText="1"/>
    </xf>
    <xf numFmtId="0" fontId="34" fillId="18" borderId="10" xfId="0" applyFont="1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/>
    </xf>
    <xf numFmtId="0" fontId="30" fillId="18" borderId="20" xfId="0" applyFont="1" applyFill="1" applyBorder="1" applyAlignment="1">
      <alignment horizontal="center" vertical="center" wrapText="1"/>
    </xf>
    <xf numFmtId="0" fontId="59" fillId="18" borderId="19" xfId="0" applyFont="1" applyFill="1" applyBorder="1" applyAlignment="1">
      <alignment horizontal="center" vertical="center" wrapText="1"/>
    </xf>
    <xf numFmtId="0" fontId="59" fillId="18" borderId="19" xfId="0" applyFont="1" applyFill="1" applyBorder="1" applyAlignment="1">
      <alignment horizontal="center" vertical="center"/>
    </xf>
    <xf numFmtId="0" fontId="58" fillId="18" borderId="0" xfId="0" applyFont="1" applyFill="1" applyAlignment="1">
      <alignment/>
    </xf>
    <xf numFmtId="0" fontId="59" fillId="18" borderId="10" xfId="0" applyFont="1" applyFill="1" applyBorder="1" applyAlignment="1">
      <alignment horizontal="center" vertical="center" wrapText="1"/>
    </xf>
    <xf numFmtId="0" fontId="59" fillId="18" borderId="15" xfId="0" applyFont="1" applyFill="1" applyBorder="1" applyAlignment="1">
      <alignment horizontal="center" vertical="center"/>
    </xf>
    <xf numFmtId="0" fontId="59" fillId="18" borderId="10" xfId="0" applyFont="1" applyFill="1" applyBorder="1" applyAlignment="1">
      <alignment horizontal="center" vertical="center"/>
    </xf>
    <xf numFmtId="2" fontId="59" fillId="18" borderId="20" xfId="0" applyNumberFormat="1" applyFont="1" applyFill="1" applyBorder="1" applyAlignment="1">
      <alignment horizontal="center" vertical="center" wrapText="1"/>
    </xf>
    <xf numFmtId="37" fontId="60" fillId="18" borderId="10" xfId="48" applyNumberFormat="1" applyFont="1" applyFill="1" applyBorder="1" applyAlignment="1">
      <alignment horizontal="center" vertical="center"/>
    </xf>
    <xf numFmtId="0" fontId="58" fillId="18" borderId="10" xfId="0" applyFont="1" applyFill="1" applyBorder="1" applyAlignment="1">
      <alignment/>
    </xf>
    <xf numFmtId="0" fontId="60" fillId="18" borderId="10" xfId="0" applyFont="1" applyFill="1" applyBorder="1" applyAlignment="1">
      <alignment/>
    </xf>
    <xf numFmtId="0" fontId="0" fillId="18" borderId="10" xfId="0" applyFont="1" applyFill="1" applyBorder="1" applyAlignment="1">
      <alignment horizontal="center" wrapText="1"/>
    </xf>
    <xf numFmtId="0" fontId="34" fillId="18" borderId="26" xfId="0" applyFont="1" applyFill="1" applyBorder="1" applyAlignment="1">
      <alignment wrapText="1"/>
    </xf>
    <xf numFmtId="0" fontId="34" fillId="18" borderId="23" xfId="0" applyFont="1" applyFill="1" applyBorder="1" applyAlignment="1">
      <alignment wrapText="1"/>
    </xf>
    <xf numFmtId="2" fontId="34" fillId="18" borderId="23" xfId="0" applyNumberFormat="1" applyFont="1" applyFill="1" applyBorder="1" applyAlignment="1">
      <alignment wrapText="1"/>
    </xf>
    <xf numFmtId="0" fontId="34" fillId="18" borderId="23" xfId="0" applyFont="1" applyFill="1" applyBorder="1" applyAlignment="1">
      <alignment horizontal="center" wrapText="1"/>
    </xf>
    <xf numFmtId="172" fontId="60" fillId="18" borderId="10" xfId="48" applyNumberFormat="1" applyFont="1" applyFill="1" applyBorder="1" applyAlignment="1">
      <alignment/>
    </xf>
    <xf numFmtId="0" fontId="59" fillId="18" borderId="10" xfId="0" applyFont="1" applyFill="1" applyBorder="1" applyAlignment="1">
      <alignment/>
    </xf>
    <xf numFmtId="178" fontId="57" fillId="18" borderId="16" xfId="0" applyNumberFormat="1" applyFont="1" applyFill="1" applyBorder="1" applyAlignment="1">
      <alignment horizontal="center" vertical="center"/>
    </xf>
    <xf numFmtId="0" fontId="30" fillId="18" borderId="25" xfId="0" applyFont="1" applyFill="1" applyBorder="1" applyAlignment="1">
      <alignment vertical="center" wrapText="1"/>
    </xf>
    <xf numFmtId="0" fontId="0" fillId="18" borderId="17" xfId="0" applyFill="1" applyBorder="1" applyAlignment="1">
      <alignment/>
    </xf>
    <xf numFmtId="0" fontId="59" fillId="18" borderId="17" xfId="0" applyFont="1" applyFill="1" applyBorder="1" applyAlignment="1">
      <alignment/>
    </xf>
    <xf numFmtId="0" fontId="59" fillId="18" borderId="17" xfId="0" applyFont="1" applyFill="1" applyBorder="1" applyAlignment="1">
      <alignment horizontal="center" vertical="center"/>
    </xf>
    <xf numFmtId="2" fontId="59" fillId="18" borderId="17" xfId="0" applyNumberFormat="1" applyFont="1" applyFill="1" applyBorder="1" applyAlignment="1">
      <alignment horizontal="center" vertical="center" wrapText="1"/>
    </xf>
    <xf numFmtId="0" fontId="59" fillId="18" borderId="10" xfId="0" applyFont="1" applyFill="1" applyBorder="1" applyAlignment="1">
      <alignment horizontal="center"/>
    </xf>
    <xf numFmtId="172" fontId="59" fillId="18" borderId="10" xfId="48" applyNumberFormat="1" applyFont="1" applyFill="1" applyBorder="1" applyAlignment="1">
      <alignment/>
    </xf>
    <xf numFmtId="0" fontId="34" fillId="18" borderId="24" xfId="0" applyFont="1" applyFill="1" applyBorder="1" applyAlignment="1">
      <alignment horizontal="center" vertical="center" wrapText="1"/>
    </xf>
    <xf numFmtId="0" fontId="30" fillId="18" borderId="16" xfId="0" applyFont="1" applyFill="1" applyBorder="1" applyAlignment="1">
      <alignment horizontal="center" vertical="center" wrapText="1"/>
    </xf>
    <xf numFmtId="0" fontId="59" fillId="18" borderId="16" xfId="0" applyFont="1" applyFill="1" applyBorder="1" applyAlignment="1">
      <alignment horizontal="center" vertical="center" wrapText="1"/>
    </xf>
    <xf numFmtId="2" fontId="59" fillId="18" borderId="25" xfId="0" applyNumberFormat="1" applyFont="1" applyFill="1" applyBorder="1" applyAlignment="1">
      <alignment horizontal="center" vertical="center" wrapText="1"/>
    </xf>
    <xf numFmtId="0" fontId="59" fillId="18" borderId="10" xfId="0" applyNumberFormat="1" applyFont="1" applyFill="1" applyBorder="1" applyAlignment="1">
      <alignment horizontal="center" vertical="center"/>
    </xf>
    <xf numFmtId="2" fontId="59" fillId="18" borderId="10" xfId="0" applyNumberFormat="1" applyFont="1" applyFill="1" applyBorder="1" applyAlignment="1">
      <alignment horizontal="center" vertical="center" wrapText="1"/>
    </xf>
    <xf numFmtId="0" fontId="34" fillId="18" borderId="19" xfId="0" applyFont="1" applyFill="1" applyBorder="1" applyAlignment="1">
      <alignment horizontal="center" vertical="center" wrapText="1"/>
    </xf>
    <xf numFmtId="0" fontId="0" fillId="18" borderId="19" xfId="0" applyFill="1" applyBorder="1" applyAlignment="1">
      <alignment horizontal="center" vertical="center" wrapText="1"/>
    </xf>
    <xf numFmtId="0" fontId="34" fillId="18" borderId="27" xfId="0" applyFont="1" applyFill="1" applyBorder="1" applyAlignment="1">
      <alignment horizontal="center" vertical="center" wrapText="1"/>
    </xf>
    <xf numFmtId="0" fontId="0" fillId="18" borderId="16" xfId="0" applyFill="1" applyBorder="1" applyAlignment="1">
      <alignment vertical="center" wrapText="1"/>
    </xf>
    <xf numFmtId="0" fontId="30" fillId="18" borderId="25" xfId="0" applyFont="1" applyFill="1" applyBorder="1" applyAlignment="1">
      <alignment horizontal="center" vertical="center" wrapText="1"/>
    </xf>
    <xf numFmtId="0" fontId="59" fillId="18" borderId="16" xfId="0" applyFont="1" applyFill="1" applyBorder="1" applyAlignment="1">
      <alignment horizontal="center" wrapText="1"/>
    </xf>
    <xf numFmtId="0" fontId="59" fillId="18" borderId="16" xfId="0" applyFont="1" applyFill="1" applyBorder="1" applyAlignment="1">
      <alignment horizontal="center" vertical="center"/>
    </xf>
    <xf numFmtId="0" fontId="30" fillId="18" borderId="17" xfId="0" applyFont="1" applyFill="1" applyBorder="1" applyAlignment="1">
      <alignment horizontal="center" vertical="center" wrapText="1"/>
    </xf>
    <xf numFmtId="0" fontId="0" fillId="18" borderId="16" xfId="0" applyFill="1" applyBorder="1" applyAlignment="1">
      <alignment/>
    </xf>
    <xf numFmtId="0" fontId="59" fillId="18" borderId="25" xfId="0" applyFont="1" applyFill="1" applyBorder="1" applyAlignment="1">
      <alignment horizontal="center" vertical="center" wrapText="1"/>
    </xf>
    <xf numFmtId="0" fontId="57" fillId="18" borderId="24" xfId="0" applyFont="1" applyFill="1" applyBorder="1" applyAlignment="1">
      <alignment horizontal="center" vertical="center"/>
    </xf>
    <xf numFmtId="0" fontId="0" fillId="18" borderId="21" xfId="0" applyFill="1" applyBorder="1" applyAlignment="1">
      <alignment/>
    </xf>
    <xf numFmtId="0" fontId="30" fillId="18" borderId="17" xfId="0" applyFont="1" applyFill="1" applyBorder="1" applyAlignment="1">
      <alignment vertical="center" wrapText="1"/>
    </xf>
    <xf numFmtId="0" fontId="59" fillId="18" borderId="17" xfId="0" applyFont="1" applyFill="1" applyBorder="1" applyAlignment="1">
      <alignment horizontal="center" vertical="center" wrapText="1"/>
    </xf>
    <xf numFmtId="0" fontId="30" fillId="18" borderId="20" xfId="0" applyFont="1" applyFill="1" applyBorder="1" applyAlignment="1">
      <alignment vertical="center" wrapText="1"/>
    </xf>
    <xf numFmtId="2" fontId="59" fillId="18" borderId="21" xfId="0" applyNumberFormat="1" applyFont="1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 wrapText="1"/>
    </xf>
    <xf numFmtId="0" fontId="57" fillId="18" borderId="10" xfId="0" applyFont="1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0" fontId="30" fillId="18" borderId="21" xfId="0" applyFont="1" applyFill="1" applyBorder="1" applyAlignment="1">
      <alignment vertical="center" wrapText="1"/>
    </xf>
    <xf numFmtId="2" fontId="59" fillId="18" borderId="15" xfId="0" applyNumberFormat="1" applyFont="1" applyFill="1" applyBorder="1" applyAlignment="1">
      <alignment horizontal="center" vertical="center" wrapText="1"/>
    </xf>
    <xf numFmtId="0" fontId="34" fillId="18" borderId="0" xfId="0" applyFont="1" applyFill="1" applyBorder="1" applyAlignment="1">
      <alignment horizontal="center" vertical="center" wrapText="1"/>
    </xf>
    <xf numFmtId="0" fontId="0" fillId="18" borderId="16" xfId="0" applyFill="1" applyBorder="1" applyAlignment="1">
      <alignment horizontal="center" wrapText="1"/>
    </xf>
    <xf numFmtId="0" fontId="59" fillId="18" borderId="15" xfId="0" applyFont="1" applyFill="1" applyBorder="1" applyAlignment="1">
      <alignment horizontal="center" vertical="center" wrapText="1"/>
    </xf>
    <xf numFmtId="0" fontId="34" fillId="18" borderId="17" xfId="0" applyFont="1" applyFill="1" applyBorder="1" applyAlignment="1">
      <alignment horizontal="center" vertical="center" wrapText="1"/>
    </xf>
    <xf numFmtId="0" fontId="0" fillId="18" borderId="17" xfId="0" applyFill="1" applyBorder="1" applyAlignment="1">
      <alignment horizontal="center" vertical="center" wrapText="1"/>
    </xf>
    <xf numFmtId="0" fontId="64" fillId="18" borderId="20" xfId="0" applyFont="1" applyFill="1" applyBorder="1" applyAlignment="1">
      <alignment vertical="center" wrapText="1"/>
    </xf>
    <xf numFmtId="0" fontId="64" fillId="18" borderId="10" xfId="0" applyFont="1" applyFill="1" applyBorder="1" applyAlignment="1">
      <alignment horizontal="center" vertical="center"/>
    </xf>
    <xf numFmtId="0" fontId="64" fillId="18" borderId="15" xfId="0" applyFont="1" applyFill="1" applyBorder="1" applyAlignment="1">
      <alignment horizontal="center" vertical="center"/>
    </xf>
    <xf numFmtId="0" fontId="0" fillId="18" borderId="16" xfId="0" applyFill="1" applyBorder="1" applyAlignment="1">
      <alignment horizontal="center"/>
    </xf>
    <xf numFmtId="0" fontId="30" fillId="18" borderId="10" xfId="0" applyFont="1" applyFill="1" applyBorder="1" applyAlignment="1">
      <alignment vertical="center" wrapText="1"/>
    </xf>
    <xf numFmtId="0" fontId="34" fillId="18" borderId="25" xfId="0" applyFont="1" applyFill="1" applyBorder="1" applyAlignment="1">
      <alignment horizontal="center" vertical="center" wrapText="1"/>
    </xf>
    <xf numFmtId="0" fontId="0" fillId="18" borderId="24" xfId="0" applyFill="1" applyBorder="1" applyAlignment="1">
      <alignment horizontal="center" vertical="center" wrapText="1"/>
    </xf>
    <xf numFmtId="0" fontId="0" fillId="18" borderId="10" xfId="0" applyFill="1" applyBorder="1" applyAlignment="1">
      <alignment/>
    </xf>
    <xf numFmtId="0" fontId="30" fillId="18" borderId="15" xfId="0" applyFont="1" applyFill="1" applyBorder="1" applyAlignment="1">
      <alignment vertical="center" wrapText="1"/>
    </xf>
    <xf numFmtId="0" fontId="0" fillId="18" borderId="16" xfId="0" applyFill="1" applyBorder="1" applyAlignment="1">
      <alignment horizontal="center" vertical="center"/>
    </xf>
    <xf numFmtId="0" fontId="59" fillId="18" borderId="16" xfId="0" applyFont="1" applyFill="1" applyBorder="1" applyAlignment="1">
      <alignment horizontal="center"/>
    </xf>
    <xf numFmtId="0" fontId="30" fillId="18" borderId="0" xfId="0" applyFont="1" applyFill="1" applyBorder="1" applyAlignment="1">
      <alignment vertical="center" wrapText="1"/>
    </xf>
    <xf numFmtId="0" fontId="0" fillId="18" borderId="0" xfId="0" applyFill="1" applyBorder="1" applyAlignment="1">
      <alignment/>
    </xf>
    <xf numFmtId="0" fontId="59" fillId="18" borderId="16" xfId="0" applyFont="1" applyFill="1" applyBorder="1" applyAlignment="1">
      <alignment/>
    </xf>
    <xf numFmtId="0" fontId="30" fillId="0" borderId="2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center" wrapText="1"/>
    </xf>
    <xf numFmtId="0" fontId="30" fillId="0" borderId="21" xfId="0" applyFont="1" applyFill="1" applyBorder="1" applyAlignment="1">
      <alignment vertical="center" wrapText="1"/>
    </xf>
    <xf numFmtId="0" fontId="30" fillId="0" borderId="15" xfId="0" applyFont="1" applyFill="1" applyBorder="1" applyAlignment="1">
      <alignment wrapText="1"/>
    </xf>
    <xf numFmtId="0" fontId="57" fillId="12" borderId="24" xfId="0" applyFont="1" applyFill="1" applyBorder="1" applyAlignment="1">
      <alignment horizontal="center" vertical="center" wrapText="1"/>
    </xf>
    <xf numFmtId="0" fontId="30" fillId="12" borderId="28" xfId="0" applyFont="1" applyFill="1" applyBorder="1" applyAlignment="1">
      <alignment horizontal="center" vertical="center" wrapText="1"/>
    </xf>
    <xf numFmtId="0" fontId="0" fillId="12" borderId="19" xfId="0" applyFill="1" applyBorder="1" applyAlignment="1">
      <alignment horizontal="center" vertical="center" wrapText="1"/>
    </xf>
    <xf numFmtId="2" fontId="0" fillId="12" borderId="19" xfId="0" applyNumberFormat="1" applyFill="1" applyBorder="1" applyAlignment="1">
      <alignment horizontal="center" vertical="center" wrapText="1"/>
    </xf>
    <xf numFmtId="0" fontId="0" fillId="12" borderId="19" xfId="0" applyFill="1" applyBorder="1" applyAlignment="1">
      <alignment horizontal="center" vertical="center"/>
    </xf>
    <xf numFmtId="0" fontId="30" fillId="12" borderId="18" xfId="0" applyFont="1" applyFill="1" applyBorder="1" applyAlignment="1">
      <alignment vertical="center" wrapText="1"/>
    </xf>
    <xf numFmtId="0" fontId="59" fillId="12" borderId="23" xfId="0" applyFont="1" applyFill="1" applyBorder="1" applyAlignment="1">
      <alignment horizontal="center" vertical="center" wrapText="1"/>
    </xf>
    <xf numFmtId="0" fontId="59" fillId="12" borderId="17" xfId="0" applyFont="1" applyFill="1" applyBorder="1" applyAlignment="1">
      <alignment horizontal="center" vertical="center"/>
    </xf>
    <xf numFmtId="0" fontId="59" fillId="12" borderId="10" xfId="0" applyFont="1" applyFill="1" applyBorder="1" applyAlignment="1">
      <alignment/>
    </xf>
    <xf numFmtId="2" fontId="0" fillId="12" borderId="16" xfId="0" applyNumberFormat="1" applyFill="1" applyBorder="1" applyAlignment="1">
      <alignment horizontal="center" vertical="center" wrapText="1"/>
    </xf>
    <xf numFmtId="0" fontId="59" fillId="12" borderId="23" xfId="0" applyFont="1" applyFill="1" applyBorder="1" applyAlignment="1">
      <alignment/>
    </xf>
    <xf numFmtId="0" fontId="59" fillId="12" borderId="10" xfId="0" applyFont="1" applyFill="1" applyBorder="1" applyAlignment="1">
      <alignment horizontal="center"/>
    </xf>
    <xf numFmtId="172" fontId="60" fillId="12" borderId="10" xfId="48" applyNumberFormat="1" applyFont="1" applyFill="1" applyBorder="1" applyAlignment="1">
      <alignment/>
    </xf>
    <xf numFmtId="0" fontId="0" fillId="12" borderId="16" xfId="0" applyFill="1" applyBorder="1" applyAlignment="1">
      <alignment/>
    </xf>
    <xf numFmtId="0" fontId="30" fillId="12" borderId="29" xfId="0" applyFont="1" applyFill="1" applyBorder="1" applyAlignment="1">
      <alignment horizontal="left" vertical="center" wrapText="1"/>
    </xf>
    <xf numFmtId="0" fontId="0" fillId="12" borderId="17" xfId="0" applyFill="1" applyBorder="1" applyAlignment="1">
      <alignment/>
    </xf>
    <xf numFmtId="0" fontId="0" fillId="12" borderId="21" xfId="0" applyFill="1" applyBorder="1" applyAlignment="1">
      <alignment/>
    </xf>
    <xf numFmtId="0" fontId="59" fillId="12" borderId="29" xfId="0" applyFont="1" applyFill="1" applyBorder="1" applyAlignment="1">
      <alignment/>
    </xf>
    <xf numFmtId="0" fontId="59" fillId="12" borderId="17" xfId="0" applyFont="1" applyFill="1" applyBorder="1" applyAlignment="1">
      <alignment/>
    </xf>
    <xf numFmtId="2" fontId="59" fillId="12" borderId="21" xfId="0" applyNumberFormat="1" applyFont="1" applyFill="1" applyBorder="1" applyAlignment="1">
      <alignment wrapText="1"/>
    </xf>
    <xf numFmtId="172" fontId="59" fillId="12" borderId="10" xfId="48" applyNumberFormat="1" applyFont="1" applyFill="1" applyBorder="1" applyAlignment="1">
      <alignment/>
    </xf>
    <xf numFmtId="0" fontId="59" fillId="0" borderId="17" xfId="48" applyNumberFormat="1" applyFont="1" applyBorder="1" applyAlignment="1">
      <alignment horizontal="center" vertical="center" wrapText="1"/>
    </xf>
    <xf numFmtId="0" fontId="59" fillId="0" borderId="19" xfId="48" applyNumberFormat="1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2" fontId="59" fillId="0" borderId="17" xfId="0" applyNumberFormat="1" applyFont="1" applyBorder="1" applyAlignment="1">
      <alignment horizontal="center" vertical="center" wrapText="1"/>
    </xf>
    <xf numFmtId="2" fontId="59" fillId="0" borderId="16" xfId="0" applyNumberFormat="1" applyFont="1" applyBorder="1" applyAlignment="1">
      <alignment horizontal="center" vertical="center" wrapText="1"/>
    </xf>
    <xf numFmtId="2" fontId="59" fillId="0" borderId="19" xfId="0" applyNumberFormat="1" applyFont="1" applyBorder="1" applyAlignment="1">
      <alignment horizontal="center" vertical="center" wrapText="1"/>
    </xf>
    <xf numFmtId="0" fontId="63" fillId="0" borderId="17" xfId="0" applyNumberFormat="1" applyFont="1" applyFill="1" applyBorder="1" applyAlignment="1">
      <alignment horizontal="center" vertical="center" wrapText="1"/>
    </xf>
    <xf numFmtId="0" fontId="63" fillId="0" borderId="19" xfId="0" applyNumberFormat="1" applyFont="1" applyFill="1" applyBorder="1" applyAlignment="1">
      <alignment horizontal="center" vertical="center" wrapText="1"/>
    </xf>
    <xf numFmtId="2" fontId="59" fillId="0" borderId="17" xfId="0" applyNumberFormat="1" applyFont="1" applyFill="1" applyBorder="1" applyAlignment="1">
      <alignment horizontal="center" vertical="center" wrapText="1"/>
    </xf>
    <xf numFmtId="2" fontId="59" fillId="0" borderId="19" xfId="0" applyNumberFormat="1" applyFont="1" applyFill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2" fontId="59" fillId="0" borderId="10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2" fontId="59" fillId="0" borderId="16" xfId="0" applyNumberFormat="1" applyFont="1" applyFill="1" applyBorder="1" applyAlignment="1">
      <alignment horizontal="center" vertical="center" wrapText="1"/>
    </xf>
    <xf numFmtId="0" fontId="59" fillId="0" borderId="17" xfId="0" applyNumberFormat="1" applyFont="1" applyBorder="1" applyAlignment="1">
      <alignment horizontal="center" vertical="center" wrapText="1"/>
    </xf>
    <xf numFmtId="0" fontId="59" fillId="0" borderId="19" xfId="0" applyNumberFormat="1" applyFont="1" applyBorder="1" applyAlignment="1">
      <alignment horizontal="center" vertical="center" wrapText="1"/>
    </xf>
    <xf numFmtId="2" fontId="66" fillId="0" borderId="24" xfId="0" applyNumberFormat="1" applyFont="1" applyBorder="1" applyAlignment="1">
      <alignment horizontal="center" vertical="center" wrapText="1"/>
    </xf>
    <xf numFmtId="2" fontId="66" fillId="0" borderId="27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2" fontId="59" fillId="0" borderId="26" xfId="0" applyNumberFormat="1" applyFont="1" applyBorder="1" applyAlignment="1">
      <alignment horizontal="center" wrapText="1"/>
    </xf>
    <xf numFmtId="2" fontId="59" fillId="0" borderId="27" xfId="0" applyNumberFormat="1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9" fillId="0" borderId="17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17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wrapText="1"/>
    </xf>
    <xf numFmtId="0" fontId="59" fillId="0" borderId="19" xfId="0" applyFont="1" applyBorder="1" applyAlignment="1">
      <alignment horizontal="center" wrapText="1"/>
    </xf>
    <xf numFmtId="0" fontId="59" fillId="0" borderId="20" xfId="0" applyFont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34" fillId="16" borderId="17" xfId="0" applyFont="1" applyFill="1" applyBorder="1" applyAlignment="1">
      <alignment horizontal="center" vertical="center" wrapText="1"/>
    </xf>
    <xf numFmtId="0" fontId="34" fillId="16" borderId="16" xfId="0" applyFont="1" applyFill="1" applyBorder="1" applyAlignment="1">
      <alignment horizontal="center" vertical="center" wrapText="1"/>
    </xf>
    <xf numFmtId="0" fontId="34" fillId="16" borderId="19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16" borderId="21" xfId="0" applyFont="1" applyFill="1" applyBorder="1" applyAlignment="1">
      <alignment horizontal="center" vertical="center" wrapText="1"/>
    </xf>
    <xf numFmtId="0" fontId="34" fillId="16" borderId="25" xfId="0" applyFont="1" applyFill="1" applyBorder="1" applyAlignment="1">
      <alignment horizontal="center" vertical="center" wrapText="1"/>
    </xf>
    <xf numFmtId="0" fontId="34" fillId="16" borderId="20" xfId="0" applyFont="1" applyFill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 wrapText="1"/>
    </xf>
    <xf numFmtId="0" fontId="34" fillId="16" borderId="17" xfId="0" applyFont="1" applyFill="1" applyBorder="1" applyAlignment="1">
      <alignment vertical="center" wrapText="1"/>
    </xf>
    <xf numFmtId="0" fontId="34" fillId="16" borderId="16" xfId="0" applyFont="1" applyFill="1" applyBorder="1" applyAlignment="1">
      <alignment vertical="center" wrapText="1"/>
    </xf>
    <xf numFmtId="0" fontId="34" fillId="16" borderId="19" xfId="0" applyFont="1" applyFill="1" applyBorder="1" applyAlignment="1">
      <alignment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0" fontId="30" fillId="0" borderId="19" xfId="0" applyNumberFormat="1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textRotation="255" wrapText="1"/>
    </xf>
    <xf numFmtId="0" fontId="61" fillId="0" borderId="16" xfId="0" applyFont="1" applyBorder="1" applyAlignment="1">
      <alignment horizontal="center" vertical="center" textRotation="255" wrapText="1"/>
    </xf>
    <xf numFmtId="0" fontId="61" fillId="0" borderId="19" xfId="0" applyFont="1" applyBorder="1" applyAlignment="1">
      <alignment horizontal="center" vertical="center" textRotation="255" wrapText="1"/>
    </xf>
    <xf numFmtId="0" fontId="61" fillId="0" borderId="26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7" fillId="0" borderId="30" xfId="0" applyFont="1" applyBorder="1" applyAlignment="1">
      <alignment horizontal="center"/>
    </xf>
    <xf numFmtId="0" fontId="67" fillId="0" borderId="31" xfId="0" applyFont="1" applyBorder="1" applyAlignment="1">
      <alignment horizontal="center"/>
    </xf>
    <xf numFmtId="0" fontId="67" fillId="0" borderId="32" xfId="0" applyFont="1" applyBorder="1" applyAlignment="1">
      <alignment horizontal="center"/>
    </xf>
    <xf numFmtId="0" fontId="67" fillId="0" borderId="33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34" xfId="0" applyFont="1" applyBorder="1" applyAlignment="1">
      <alignment horizontal="center"/>
    </xf>
    <xf numFmtId="178" fontId="57" fillId="0" borderId="17" xfId="0" applyNumberFormat="1" applyFont="1" applyBorder="1" applyAlignment="1">
      <alignment horizontal="center" vertical="center" wrapText="1"/>
    </xf>
    <xf numFmtId="178" fontId="57" fillId="0" borderId="16" xfId="0" applyNumberFormat="1" applyFont="1" applyBorder="1" applyAlignment="1">
      <alignment horizontal="center" vertical="center" wrapText="1"/>
    </xf>
    <xf numFmtId="178" fontId="57" fillId="0" borderId="24" xfId="0" applyNumberFormat="1" applyFont="1" applyBorder="1" applyAlignment="1">
      <alignment horizontal="center" vertical="center" wrapText="1"/>
    </xf>
    <xf numFmtId="178" fontId="57" fillId="0" borderId="27" xfId="0" applyNumberFormat="1" applyFont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2 2" xfId="54"/>
    <cellStyle name="Normal 2" xfId="55"/>
    <cellStyle name="Normal 4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C134"/>
  <sheetViews>
    <sheetView tabSelected="1" zoomScale="60" zoomScaleNormal="60" zoomScalePageLayoutView="0" workbookViewId="0" topLeftCell="A1">
      <selection activeCell="CW24" sqref="CW24"/>
    </sheetView>
  </sheetViews>
  <sheetFormatPr defaultColWidth="11.421875" defaultRowHeight="15"/>
  <cols>
    <col min="1" max="1" width="4.57421875" style="2" customWidth="1"/>
    <col min="2" max="2" width="22.00390625" style="2" customWidth="1"/>
    <col min="3" max="3" width="22.7109375" style="2" customWidth="1"/>
    <col min="4" max="4" width="28.140625" style="2" customWidth="1"/>
    <col min="5" max="5" width="29.421875" style="2" customWidth="1"/>
    <col min="6" max="6" width="22.00390625" style="2" customWidth="1"/>
    <col min="7" max="7" width="9.7109375" style="2" customWidth="1"/>
    <col min="8" max="8" width="58.57421875" style="2" customWidth="1"/>
    <col min="9" max="9" width="37.57421875" style="2" customWidth="1"/>
    <col min="10" max="11" width="22.00390625" style="2" customWidth="1"/>
    <col min="12" max="12" width="21.421875" style="2" hidden="1" customWidth="1"/>
    <col min="13" max="14" width="22.00390625" style="2" hidden="1" customWidth="1"/>
    <col min="15" max="15" width="36.28125" style="2" customWidth="1"/>
    <col min="16" max="16" width="37.57421875" style="2" customWidth="1"/>
    <col min="17" max="18" width="22.00390625" style="2" hidden="1" customWidth="1"/>
    <col min="19" max="19" width="12.140625" style="2" customWidth="1"/>
    <col min="20" max="20" width="22.00390625" style="2" customWidth="1"/>
    <col min="21" max="23" width="61.57421875" style="2" customWidth="1"/>
    <col min="24" max="24" width="18.28125" style="2" customWidth="1"/>
    <col min="25" max="27" width="22.00390625" style="2" hidden="1" customWidth="1"/>
    <col min="28" max="28" width="22.00390625" style="2" customWidth="1"/>
    <col min="29" max="38" width="22.00390625" style="2" hidden="1" customWidth="1"/>
    <col min="39" max="39" width="22.00390625" style="2" customWidth="1"/>
    <col min="40" max="40" width="22.00390625" style="2" hidden="1" customWidth="1"/>
    <col min="41" max="50" width="22.00390625" style="2" customWidth="1"/>
    <col min="51" max="79" width="22.00390625" style="2" hidden="1" customWidth="1"/>
    <col min="80" max="80" width="24.28125" style="2" hidden="1" customWidth="1"/>
    <col min="81" max="81" width="65.7109375" style="2" customWidth="1"/>
    <col min="82" max="16384" width="11.421875" style="2" customWidth="1"/>
  </cols>
  <sheetData>
    <row r="1" ht="27" thickBot="1"/>
    <row r="2" spans="2:81" ht="26.25">
      <c r="B2" s="375" t="s">
        <v>637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376"/>
      <c r="AI2" s="376"/>
      <c r="AJ2" s="376"/>
      <c r="AK2" s="376"/>
      <c r="AL2" s="376"/>
      <c r="AM2" s="376"/>
      <c r="AN2" s="376"/>
      <c r="AO2" s="376"/>
      <c r="AP2" s="376"/>
      <c r="AQ2" s="376"/>
      <c r="AR2" s="376"/>
      <c r="AS2" s="376"/>
      <c r="AT2" s="376"/>
      <c r="AU2" s="376"/>
      <c r="AV2" s="376"/>
      <c r="AW2" s="376"/>
      <c r="AX2" s="376"/>
      <c r="AY2" s="376"/>
      <c r="AZ2" s="376"/>
      <c r="BA2" s="376"/>
      <c r="BB2" s="376"/>
      <c r="BC2" s="376"/>
      <c r="BD2" s="376"/>
      <c r="BE2" s="376"/>
      <c r="BF2" s="376"/>
      <c r="BG2" s="376"/>
      <c r="BH2" s="376"/>
      <c r="BI2" s="376"/>
      <c r="BJ2" s="376"/>
      <c r="BK2" s="376"/>
      <c r="BL2" s="376"/>
      <c r="BM2" s="376"/>
      <c r="BN2" s="376"/>
      <c r="BO2" s="376"/>
      <c r="BP2" s="376"/>
      <c r="BQ2" s="376"/>
      <c r="BR2" s="376"/>
      <c r="BS2" s="376"/>
      <c r="BT2" s="376"/>
      <c r="BU2" s="376"/>
      <c r="BV2" s="376"/>
      <c r="BW2" s="376"/>
      <c r="BX2" s="376"/>
      <c r="BY2" s="376"/>
      <c r="BZ2" s="376"/>
      <c r="CA2" s="376"/>
      <c r="CB2" s="376"/>
      <c r="CC2" s="377"/>
    </row>
    <row r="3" spans="2:81" ht="26.25">
      <c r="B3" s="378" t="s">
        <v>635</v>
      </c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  <c r="AG3" s="379"/>
      <c r="AH3" s="379"/>
      <c r="AI3" s="379"/>
      <c r="AJ3" s="379"/>
      <c r="AK3" s="379"/>
      <c r="AL3" s="379"/>
      <c r="AM3" s="379"/>
      <c r="AN3" s="379"/>
      <c r="AO3" s="379"/>
      <c r="AP3" s="379"/>
      <c r="AQ3" s="379"/>
      <c r="AR3" s="379"/>
      <c r="AS3" s="379"/>
      <c r="AT3" s="379"/>
      <c r="AU3" s="379"/>
      <c r="AV3" s="379"/>
      <c r="AW3" s="379"/>
      <c r="AX3" s="379"/>
      <c r="AY3" s="379"/>
      <c r="AZ3" s="379"/>
      <c r="BA3" s="379"/>
      <c r="BB3" s="379"/>
      <c r="BC3" s="379"/>
      <c r="BD3" s="379"/>
      <c r="BE3" s="379"/>
      <c r="BF3" s="379"/>
      <c r="BG3" s="379"/>
      <c r="BH3" s="379"/>
      <c r="BI3" s="379"/>
      <c r="BJ3" s="379"/>
      <c r="BK3" s="379"/>
      <c r="BL3" s="379"/>
      <c r="BM3" s="379"/>
      <c r="BN3" s="379"/>
      <c r="BO3" s="379"/>
      <c r="BP3" s="379"/>
      <c r="BQ3" s="379"/>
      <c r="BR3" s="379"/>
      <c r="BS3" s="379"/>
      <c r="BT3" s="379"/>
      <c r="BU3" s="379"/>
      <c r="BV3" s="379"/>
      <c r="BW3" s="379"/>
      <c r="BX3" s="379"/>
      <c r="BY3" s="379"/>
      <c r="BZ3" s="379"/>
      <c r="CA3" s="379"/>
      <c r="CB3" s="379"/>
      <c r="CC3" s="380"/>
    </row>
    <row r="4" spans="2:81" ht="26.25">
      <c r="B4" s="378" t="s">
        <v>636</v>
      </c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379"/>
      <c r="Z4" s="379"/>
      <c r="AA4" s="379"/>
      <c r="AB4" s="379"/>
      <c r="AC4" s="379"/>
      <c r="AD4" s="379"/>
      <c r="AE4" s="379"/>
      <c r="AF4" s="379"/>
      <c r="AG4" s="379"/>
      <c r="AH4" s="379"/>
      <c r="AI4" s="379"/>
      <c r="AJ4" s="379"/>
      <c r="AK4" s="379"/>
      <c r="AL4" s="379"/>
      <c r="AM4" s="379"/>
      <c r="AN4" s="379"/>
      <c r="AO4" s="379"/>
      <c r="AP4" s="379"/>
      <c r="AQ4" s="379"/>
      <c r="AR4" s="379"/>
      <c r="AS4" s="379"/>
      <c r="AT4" s="379"/>
      <c r="AU4" s="379"/>
      <c r="AV4" s="379"/>
      <c r="AW4" s="379"/>
      <c r="AX4" s="379"/>
      <c r="AY4" s="379"/>
      <c r="AZ4" s="379"/>
      <c r="BA4" s="379"/>
      <c r="BB4" s="379"/>
      <c r="BC4" s="379"/>
      <c r="BD4" s="379"/>
      <c r="BE4" s="379"/>
      <c r="BF4" s="379"/>
      <c r="BG4" s="379"/>
      <c r="BH4" s="379"/>
      <c r="BI4" s="379"/>
      <c r="BJ4" s="379"/>
      <c r="BK4" s="379"/>
      <c r="BL4" s="379"/>
      <c r="BM4" s="379"/>
      <c r="BN4" s="379"/>
      <c r="BO4" s="379"/>
      <c r="BP4" s="379"/>
      <c r="BQ4" s="379"/>
      <c r="BR4" s="379"/>
      <c r="BS4" s="379"/>
      <c r="BT4" s="379"/>
      <c r="BU4" s="379"/>
      <c r="BV4" s="379"/>
      <c r="BW4" s="379"/>
      <c r="BX4" s="379"/>
      <c r="BY4" s="379"/>
      <c r="BZ4" s="379"/>
      <c r="CA4" s="379"/>
      <c r="CB4" s="379"/>
      <c r="CC4" s="380"/>
    </row>
    <row r="5" spans="2:81" ht="27" thickBot="1">
      <c r="B5" s="378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379"/>
      <c r="AI5" s="379"/>
      <c r="AJ5" s="379"/>
      <c r="AK5" s="379"/>
      <c r="AL5" s="379"/>
      <c r="AM5" s="379"/>
      <c r="AN5" s="379"/>
      <c r="AO5" s="379"/>
      <c r="AP5" s="379"/>
      <c r="AQ5" s="379"/>
      <c r="AR5" s="379"/>
      <c r="AS5" s="379"/>
      <c r="AT5" s="379"/>
      <c r="AU5" s="379"/>
      <c r="AV5" s="379"/>
      <c r="AW5" s="379"/>
      <c r="AX5" s="379"/>
      <c r="AY5" s="379"/>
      <c r="AZ5" s="379"/>
      <c r="BA5" s="379"/>
      <c r="BB5" s="379"/>
      <c r="BC5" s="379"/>
      <c r="BD5" s="379"/>
      <c r="BE5" s="379"/>
      <c r="BF5" s="379"/>
      <c r="BG5" s="379"/>
      <c r="BH5" s="379"/>
      <c r="BI5" s="379"/>
      <c r="BJ5" s="379"/>
      <c r="BK5" s="379"/>
      <c r="BL5" s="379"/>
      <c r="BM5" s="379"/>
      <c r="BN5" s="379"/>
      <c r="BO5" s="379"/>
      <c r="BP5" s="379"/>
      <c r="BQ5" s="379"/>
      <c r="BR5" s="379"/>
      <c r="BS5" s="379"/>
      <c r="BT5" s="379"/>
      <c r="BU5" s="379"/>
      <c r="BV5" s="379"/>
      <c r="BW5" s="379"/>
      <c r="BX5" s="379"/>
      <c r="BY5" s="379"/>
      <c r="BZ5" s="379"/>
      <c r="CA5" s="379"/>
      <c r="CB5" s="379"/>
      <c r="CC5" s="380"/>
    </row>
    <row r="6" spans="2:81" s="20" customFormat="1" ht="306" customHeight="1" thickBot="1">
      <c r="B6" s="3" t="s">
        <v>0</v>
      </c>
      <c r="C6" s="4" t="s">
        <v>12</v>
      </c>
      <c r="D6" s="5" t="s">
        <v>1</v>
      </c>
      <c r="E6" s="5" t="s">
        <v>13</v>
      </c>
      <c r="F6" s="6" t="s">
        <v>2</v>
      </c>
      <c r="G6" s="7" t="s">
        <v>5</v>
      </c>
      <c r="H6" s="7" t="s">
        <v>9</v>
      </c>
      <c r="I6" s="7" t="s">
        <v>10</v>
      </c>
      <c r="J6" s="7" t="s">
        <v>8</v>
      </c>
      <c r="K6" s="7" t="s">
        <v>48</v>
      </c>
      <c r="L6" s="7" t="s">
        <v>11</v>
      </c>
      <c r="M6" s="7" t="s">
        <v>14</v>
      </c>
      <c r="N6" s="7" t="s">
        <v>15</v>
      </c>
      <c r="O6" s="8" t="s">
        <v>16</v>
      </c>
      <c r="P6" s="8" t="s">
        <v>17</v>
      </c>
      <c r="Q6" s="8" t="s">
        <v>4</v>
      </c>
      <c r="R6" s="8" t="s">
        <v>7</v>
      </c>
      <c r="S6" s="8" t="s">
        <v>6</v>
      </c>
      <c r="T6" s="8" t="s">
        <v>3</v>
      </c>
      <c r="U6" s="9" t="s">
        <v>49</v>
      </c>
      <c r="V6" s="9" t="s">
        <v>437</v>
      </c>
      <c r="W6" s="9" t="s">
        <v>450</v>
      </c>
      <c r="X6" s="8" t="s">
        <v>18</v>
      </c>
      <c r="Y6" s="8" t="s">
        <v>19</v>
      </c>
      <c r="Z6" s="8" t="s">
        <v>20</v>
      </c>
      <c r="AA6" s="10" t="s">
        <v>21</v>
      </c>
      <c r="AB6" s="11" t="s">
        <v>26</v>
      </c>
      <c r="AC6" s="11" t="s">
        <v>25</v>
      </c>
      <c r="AD6" s="12" t="s">
        <v>22</v>
      </c>
      <c r="AE6" s="12" t="s">
        <v>26</v>
      </c>
      <c r="AF6" s="12" t="s">
        <v>27</v>
      </c>
      <c r="AG6" s="13" t="s">
        <v>23</v>
      </c>
      <c r="AH6" s="13" t="s">
        <v>28</v>
      </c>
      <c r="AI6" s="13" t="s">
        <v>29</v>
      </c>
      <c r="AJ6" s="14" t="s">
        <v>24</v>
      </c>
      <c r="AK6" s="14" t="s">
        <v>30</v>
      </c>
      <c r="AL6" s="14" t="s">
        <v>31</v>
      </c>
      <c r="AM6" s="15" t="s">
        <v>634</v>
      </c>
      <c r="AN6" s="11" t="s">
        <v>32</v>
      </c>
      <c r="AO6" s="16" t="s">
        <v>40</v>
      </c>
      <c r="AP6" s="16" t="s">
        <v>50</v>
      </c>
      <c r="AQ6" s="16" t="s">
        <v>51</v>
      </c>
      <c r="AR6" s="16" t="s">
        <v>52</v>
      </c>
      <c r="AS6" s="16" t="s">
        <v>43</v>
      </c>
      <c r="AT6" s="16" t="s">
        <v>44</v>
      </c>
      <c r="AU6" s="16" t="s">
        <v>45</v>
      </c>
      <c r="AV6" s="16" t="s">
        <v>46</v>
      </c>
      <c r="AW6" s="16" t="s">
        <v>47</v>
      </c>
      <c r="AX6" s="11" t="s">
        <v>33</v>
      </c>
      <c r="AY6" s="12" t="s">
        <v>34</v>
      </c>
      <c r="AZ6" s="17" t="s">
        <v>40</v>
      </c>
      <c r="BA6" s="17" t="s">
        <v>41</v>
      </c>
      <c r="BB6" s="17" t="s">
        <v>42</v>
      </c>
      <c r="BC6" s="17" t="s">
        <v>43</v>
      </c>
      <c r="BD6" s="17" t="s">
        <v>44</v>
      </c>
      <c r="BE6" s="17" t="s">
        <v>45</v>
      </c>
      <c r="BF6" s="17" t="s">
        <v>46</v>
      </c>
      <c r="BG6" s="17" t="s">
        <v>47</v>
      </c>
      <c r="BH6" s="12" t="s">
        <v>35</v>
      </c>
      <c r="BI6" s="13" t="s">
        <v>36</v>
      </c>
      <c r="BJ6" s="18" t="s">
        <v>40</v>
      </c>
      <c r="BK6" s="18" t="s">
        <v>41</v>
      </c>
      <c r="BL6" s="18" t="s">
        <v>42</v>
      </c>
      <c r="BM6" s="18" t="s">
        <v>43</v>
      </c>
      <c r="BN6" s="18" t="s">
        <v>44</v>
      </c>
      <c r="BO6" s="18" t="s">
        <v>45</v>
      </c>
      <c r="BP6" s="18" t="s">
        <v>46</v>
      </c>
      <c r="BQ6" s="18" t="s">
        <v>47</v>
      </c>
      <c r="BR6" s="13" t="s">
        <v>37</v>
      </c>
      <c r="BS6" s="14" t="s">
        <v>38</v>
      </c>
      <c r="BT6" s="19" t="s">
        <v>40</v>
      </c>
      <c r="BU6" s="19" t="s">
        <v>41</v>
      </c>
      <c r="BV6" s="19" t="s">
        <v>42</v>
      </c>
      <c r="BW6" s="19" t="s">
        <v>43</v>
      </c>
      <c r="BX6" s="19" t="s">
        <v>44</v>
      </c>
      <c r="BY6" s="19" t="s">
        <v>45</v>
      </c>
      <c r="BZ6" s="19" t="s">
        <v>46</v>
      </c>
      <c r="CA6" s="19" t="s">
        <v>47</v>
      </c>
      <c r="CB6" s="14" t="s">
        <v>39</v>
      </c>
      <c r="CC6" s="6" t="s">
        <v>95</v>
      </c>
    </row>
    <row r="7" spans="2:81" ht="58.5" customHeight="1">
      <c r="B7" s="363" t="s">
        <v>101</v>
      </c>
      <c r="C7" s="366">
        <v>29.8</v>
      </c>
      <c r="D7" s="330" t="s">
        <v>96</v>
      </c>
      <c r="E7" s="381">
        <v>8.32</v>
      </c>
      <c r="F7" s="344" t="s">
        <v>115</v>
      </c>
      <c r="G7" s="291">
        <v>1</v>
      </c>
      <c r="H7" s="291" t="s">
        <v>190</v>
      </c>
      <c r="I7" s="291" t="s">
        <v>191</v>
      </c>
      <c r="J7" s="291">
        <v>664</v>
      </c>
      <c r="K7" s="291">
        <v>863</v>
      </c>
      <c r="L7" s="21"/>
      <c r="M7" s="21"/>
      <c r="N7" s="21"/>
      <c r="O7" s="216" t="s">
        <v>397</v>
      </c>
      <c r="P7" s="33" t="s">
        <v>192</v>
      </c>
      <c r="Q7" s="21"/>
      <c r="R7" s="21"/>
      <c r="S7" s="37">
        <v>1</v>
      </c>
      <c r="T7" s="1" t="s">
        <v>56</v>
      </c>
      <c r="U7" s="262" t="s">
        <v>438</v>
      </c>
      <c r="V7" s="264" t="s">
        <v>439</v>
      </c>
      <c r="W7" s="125" t="s">
        <v>451</v>
      </c>
      <c r="X7" s="1">
        <v>38</v>
      </c>
      <c r="Y7" s="21"/>
      <c r="Z7" s="21"/>
      <c r="AA7" s="21"/>
      <c r="AB7" s="80">
        <v>50</v>
      </c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73">
        <f>SUM(AN7:AO7)</f>
        <v>15525</v>
      </c>
      <c r="AN7" s="21"/>
      <c r="AO7" s="73">
        <v>15525</v>
      </c>
      <c r="AP7" s="22"/>
      <c r="AQ7" s="73">
        <v>59713</v>
      </c>
      <c r="AR7" s="73">
        <v>0</v>
      </c>
      <c r="AS7" s="73"/>
      <c r="AT7" s="75">
        <v>0</v>
      </c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1" t="s">
        <v>193</v>
      </c>
    </row>
    <row r="8" spans="2:81" ht="60" customHeight="1">
      <c r="B8" s="364"/>
      <c r="C8" s="367"/>
      <c r="D8" s="331"/>
      <c r="E8" s="382"/>
      <c r="F8" s="345"/>
      <c r="G8" s="292"/>
      <c r="H8" s="292"/>
      <c r="I8" s="292"/>
      <c r="J8" s="292"/>
      <c r="K8" s="292"/>
      <c r="L8" s="22"/>
      <c r="M8" s="22"/>
      <c r="N8" s="22"/>
      <c r="O8" s="217" t="s">
        <v>194</v>
      </c>
      <c r="P8" s="50" t="s">
        <v>195</v>
      </c>
      <c r="Q8" s="22"/>
      <c r="R8" s="22"/>
      <c r="S8" s="37">
        <f>+S7+1</f>
        <v>2</v>
      </c>
      <c r="T8" s="1" t="s">
        <v>57</v>
      </c>
      <c r="U8" s="262"/>
      <c r="V8" s="264"/>
      <c r="W8" s="125" t="s">
        <v>452</v>
      </c>
      <c r="X8" s="1">
        <v>100</v>
      </c>
      <c r="Y8" s="22"/>
      <c r="Z8" s="22"/>
      <c r="AA8" s="22"/>
      <c r="AB8" s="80">
        <v>100</v>
      </c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73">
        <f>SUM(AN8:AO8)</f>
        <v>0</v>
      </c>
      <c r="AN8" s="22"/>
      <c r="AO8" s="74"/>
      <c r="AP8" s="22"/>
      <c r="AQ8" s="73">
        <v>88734</v>
      </c>
      <c r="AR8" s="73"/>
      <c r="AS8" s="73"/>
      <c r="AT8" s="73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1" t="s">
        <v>193</v>
      </c>
    </row>
    <row r="9" spans="2:81" ht="60.75" customHeight="1">
      <c r="B9" s="364"/>
      <c r="C9" s="367"/>
      <c r="D9" s="331"/>
      <c r="E9" s="382"/>
      <c r="F9" s="345"/>
      <c r="G9" s="292"/>
      <c r="H9" s="292"/>
      <c r="I9" s="292"/>
      <c r="J9" s="292"/>
      <c r="K9" s="292"/>
      <c r="L9" s="22"/>
      <c r="M9" s="22"/>
      <c r="N9" s="22"/>
      <c r="O9" s="31" t="s">
        <v>196</v>
      </c>
      <c r="P9" s="51" t="s">
        <v>197</v>
      </c>
      <c r="Q9" s="22"/>
      <c r="R9" s="22"/>
      <c r="S9" s="37">
        <f aca="true" t="shared" si="0" ref="S9:S15">+S8+1</f>
        <v>3</v>
      </c>
      <c r="T9" s="28" t="s">
        <v>58</v>
      </c>
      <c r="U9" s="262"/>
      <c r="V9" s="264"/>
      <c r="W9" s="125" t="s">
        <v>453</v>
      </c>
      <c r="X9" s="1">
        <v>100</v>
      </c>
      <c r="Y9" s="22"/>
      <c r="Z9" s="22"/>
      <c r="AA9" s="22"/>
      <c r="AB9" s="80">
        <v>100</v>
      </c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73">
        <f>SUM(AN9:AO9)</f>
        <v>0</v>
      </c>
      <c r="AN9" s="22"/>
      <c r="AO9" s="73"/>
      <c r="AP9" s="22"/>
      <c r="AQ9" s="73">
        <v>13162</v>
      </c>
      <c r="AR9" s="73"/>
      <c r="AS9" s="73">
        <v>0</v>
      </c>
      <c r="AT9" s="73">
        <v>0</v>
      </c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1" t="s">
        <v>193</v>
      </c>
    </row>
    <row r="10" spans="2:81" ht="60.75" customHeight="1">
      <c r="B10" s="364"/>
      <c r="C10" s="367"/>
      <c r="D10" s="331"/>
      <c r="E10" s="382"/>
      <c r="F10" s="345"/>
      <c r="G10" s="292"/>
      <c r="H10" s="292"/>
      <c r="I10" s="292"/>
      <c r="J10" s="292"/>
      <c r="K10" s="292"/>
      <c r="L10" s="22"/>
      <c r="M10" s="22"/>
      <c r="N10" s="22"/>
      <c r="O10" s="31" t="s">
        <v>198</v>
      </c>
      <c r="P10" s="32" t="s">
        <v>398</v>
      </c>
      <c r="Q10" s="22"/>
      <c r="R10" s="22"/>
      <c r="S10" s="37">
        <f t="shared" si="0"/>
        <v>4</v>
      </c>
      <c r="T10" s="28" t="s">
        <v>57</v>
      </c>
      <c r="U10" s="262"/>
      <c r="V10" s="264"/>
      <c r="W10" s="125" t="s">
        <v>454</v>
      </c>
      <c r="X10" s="1">
        <v>2</v>
      </c>
      <c r="Y10" s="22"/>
      <c r="Z10" s="22"/>
      <c r="AA10" s="22"/>
      <c r="AB10" s="80">
        <v>2</v>
      </c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73">
        <f>SUM(AN10:AO10)</f>
        <v>0</v>
      </c>
      <c r="AN10" s="22"/>
      <c r="AO10" s="73"/>
      <c r="AP10" s="22"/>
      <c r="AQ10" s="73">
        <v>6210</v>
      </c>
      <c r="AR10" s="73"/>
      <c r="AS10" s="73"/>
      <c r="AT10" s="73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1" t="s">
        <v>193</v>
      </c>
    </row>
    <row r="11" spans="2:81" ht="53.25" customHeight="1">
      <c r="B11" s="364"/>
      <c r="C11" s="367"/>
      <c r="D11" s="331"/>
      <c r="E11" s="383"/>
      <c r="F11" s="385" t="s">
        <v>200</v>
      </c>
      <c r="G11" s="291">
        <v>2</v>
      </c>
      <c r="H11" s="291" t="s">
        <v>199</v>
      </c>
      <c r="I11" s="283" t="s">
        <v>116</v>
      </c>
      <c r="J11" s="327">
        <v>664</v>
      </c>
      <c r="K11" s="283">
        <v>863</v>
      </c>
      <c r="L11" s="22"/>
      <c r="M11" s="22"/>
      <c r="N11" s="22"/>
      <c r="O11" s="24" t="s">
        <v>118</v>
      </c>
      <c r="P11" s="36" t="s">
        <v>117</v>
      </c>
      <c r="Q11" s="22"/>
      <c r="R11" s="22"/>
      <c r="S11" s="37">
        <f t="shared" si="0"/>
        <v>5</v>
      </c>
      <c r="T11" s="1" t="s">
        <v>56</v>
      </c>
      <c r="U11" s="263"/>
      <c r="V11" s="264"/>
      <c r="W11" s="125" t="s">
        <v>455</v>
      </c>
      <c r="X11" s="34">
        <v>14</v>
      </c>
      <c r="Y11" s="22"/>
      <c r="Z11" s="22"/>
      <c r="AA11" s="22"/>
      <c r="AB11" s="57">
        <v>0</v>
      </c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64"/>
      <c r="AN11" s="22"/>
      <c r="AO11" s="64"/>
      <c r="AP11" s="22"/>
      <c r="AQ11" s="64"/>
      <c r="AR11" s="64"/>
      <c r="AS11" s="64"/>
      <c r="AT11" s="64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34" t="s">
        <v>193</v>
      </c>
    </row>
    <row r="12" spans="2:81" ht="57" customHeight="1">
      <c r="B12" s="364"/>
      <c r="C12" s="367"/>
      <c r="D12" s="331"/>
      <c r="E12" s="383"/>
      <c r="F12" s="386"/>
      <c r="G12" s="292"/>
      <c r="H12" s="292"/>
      <c r="I12" s="284"/>
      <c r="J12" s="328"/>
      <c r="K12" s="284"/>
      <c r="L12" s="22"/>
      <c r="M12" s="22"/>
      <c r="N12" s="22"/>
      <c r="O12" s="44" t="s">
        <v>121</v>
      </c>
      <c r="P12" s="35" t="s">
        <v>122</v>
      </c>
      <c r="Q12" s="22"/>
      <c r="R12" s="22"/>
      <c r="S12" s="37">
        <f t="shared" si="0"/>
        <v>6</v>
      </c>
      <c r="T12" s="34" t="s">
        <v>53</v>
      </c>
      <c r="U12" s="265" t="s">
        <v>440</v>
      </c>
      <c r="V12" s="265" t="s">
        <v>540</v>
      </c>
      <c r="W12" s="125" t="s">
        <v>456</v>
      </c>
      <c r="X12" s="34">
        <v>0</v>
      </c>
      <c r="Y12" s="22"/>
      <c r="Z12" s="22"/>
      <c r="AA12" s="22"/>
      <c r="AB12" s="35">
        <v>1</v>
      </c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64">
        <f>AU12</f>
        <v>0</v>
      </c>
      <c r="AN12" s="22"/>
      <c r="AO12" s="64"/>
      <c r="AP12" s="22"/>
      <c r="AQ12" s="64"/>
      <c r="AR12" s="64"/>
      <c r="AS12" s="64"/>
      <c r="AT12" s="64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34"/>
    </row>
    <row r="13" spans="2:81" ht="60" customHeight="1">
      <c r="B13" s="364"/>
      <c r="C13" s="367"/>
      <c r="D13" s="331"/>
      <c r="E13" s="383"/>
      <c r="F13" s="386"/>
      <c r="G13" s="292"/>
      <c r="H13" s="292"/>
      <c r="I13" s="284"/>
      <c r="J13" s="328"/>
      <c r="K13" s="284"/>
      <c r="L13" s="22"/>
      <c r="M13" s="22"/>
      <c r="N13" s="22"/>
      <c r="O13" s="218" t="s">
        <v>126</v>
      </c>
      <c r="P13" s="35" t="s">
        <v>123</v>
      </c>
      <c r="Q13" s="22"/>
      <c r="R13" s="22"/>
      <c r="S13" s="37">
        <f t="shared" si="0"/>
        <v>7</v>
      </c>
      <c r="T13" s="34" t="s">
        <v>54</v>
      </c>
      <c r="U13" s="266"/>
      <c r="V13" s="266"/>
      <c r="W13" s="125" t="s">
        <v>457</v>
      </c>
      <c r="X13" s="34">
        <v>16</v>
      </c>
      <c r="Y13" s="22"/>
      <c r="Z13" s="22"/>
      <c r="AA13" s="22"/>
      <c r="AB13" s="57">
        <v>16</v>
      </c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64">
        <f>AP13</f>
        <v>0</v>
      </c>
      <c r="AN13" s="22"/>
      <c r="AO13" s="64"/>
      <c r="AP13" s="22"/>
      <c r="AQ13" s="64"/>
      <c r="AR13" s="64">
        <v>10350</v>
      </c>
      <c r="AS13" s="64"/>
      <c r="AT13" s="64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34"/>
    </row>
    <row r="14" spans="2:81" ht="37.5" customHeight="1">
      <c r="B14" s="364"/>
      <c r="C14" s="367"/>
      <c r="D14" s="331"/>
      <c r="E14" s="383"/>
      <c r="F14" s="386"/>
      <c r="G14" s="292"/>
      <c r="H14" s="292"/>
      <c r="I14" s="284"/>
      <c r="J14" s="328"/>
      <c r="K14" s="284"/>
      <c r="L14" s="22"/>
      <c r="M14" s="22"/>
      <c r="N14" s="22"/>
      <c r="O14" s="216" t="s">
        <v>127</v>
      </c>
      <c r="P14" s="36" t="s">
        <v>124</v>
      </c>
      <c r="Q14" s="22"/>
      <c r="R14" s="22"/>
      <c r="S14" s="37">
        <f t="shared" si="0"/>
        <v>8</v>
      </c>
      <c r="T14" s="34" t="s">
        <v>53</v>
      </c>
      <c r="U14" s="266"/>
      <c r="V14" s="266"/>
      <c r="W14" s="125" t="s">
        <v>458</v>
      </c>
      <c r="X14" s="34">
        <v>16</v>
      </c>
      <c r="Y14" s="22"/>
      <c r="Z14" s="22"/>
      <c r="AA14" s="22"/>
      <c r="AB14" s="57">
        <v>1</v>
      </c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64">
        <f>AU14</f>
        <v>0</v>
      </c>
      <c r="AN14" s="22"/>
      <c r="AO14" s="64"/>
      <c r="AP14" s="22"/>
      <c r="AQ14" s="64"/>
      <c r="AR14" s="64"/>
      <c r="AS14" s="64"/>
      <c r="AT14" s="64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34"/>
    </row>
    <row r="15" spans="2:81" ht="45.75" customHeight="1">
      <c r="B15" s="364"/>
      <c r="C15" s="367"/>
      <c r="D15" s="332"/>
      <c r="E15" s="384"/>
      <c r="F15" s="387"/>
      <c r="G15" s="293"/>
      <c r="H15" s="293"/>
      <c r="I15" s="285"/>
      <c r="J15" s="329"/>
      <c r="K15" s="285"/>
      <c r="L15" s="22"/>
      <c r="M15" s="22"/>
      <c r="N15" s="22"/>
      <c r="O15" s="24" t="s">
        <v>399</v>
      </c>
      <c r="P15" s="44" t="s">
        <v>125</v>
      </c>
      <c r="Q15" s="22"/>
      <c r="R15" s="22"/>
      <c r="S15" s="37">
        <f t="shared" si="0"/>
        <v>9</v>
      </c>
      <c r="T15" s="58" t="s">
        <v>55</v>
      </c>
      <c r="U15" s="267"/>
      <c r="V15" s="267"/>
      <c r="W15" s="125" t="s">
        <v>459</v>
      </c>
      <c r="X15" s="58">
        <v>16</v>
      </c>
      <c r="Y15" s="22"/>
      <c r="Z15" s="22"/>
      <c r="AA15" s="22"/>
      <c r="AB15" s="81">
        <v>16</v>
      </c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64">
        <f>AU15</f>
        <v>0</v>
      </c>
      <c r="AN15" s="22"/>
      <c r="AO15" s="76"/>
      <c r="AP15" s="22"/>
      <c r="AQ15" s="76"/>
      <c r="AR15" s="76"/>
      <c r="AS15" s="76"/>
      <c r="AT15" s="76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58"/>
    </row>
    <row r="16" spans="2:81" ht="28.5" customHeight="1">
      <c r="B16" s="364"/>
      <c r="C16" s="367"/>
      <c r="D16" s="134" t="s">
        <v>391</v>
      </c>
      <c r="E16" s="219"/>
      <c r="F16" s="220"/>
      <c r="G16" s="221"/>
      <c r="H16" s="222"/>
      <c r="I16" s="221"/>
      <c r="J16" s="223"/>
      <c r="K16" s="221"/>
      <c r="L16" s="138"/>
      <c r="M16" s="138"/>
      <c r="N16" s="138"/>
      <c r="O16" s="224"/>
      <c r="P16" s="225"/>
      <c r="Q16" s="138"/>
      <c r="R16" s="138"/>
      <c r="S16" s="226"/>
      <c r="T16" s="227"/>
      <c r="U16" s="222"/>
      <c r="V16" s="228"/>
      <c r="W16" s="228"/>
      <c r="X16" s="229"/>
      <c r="Y16" s="138"/>
      <c r="Z16" s="138"/>
      <c r="AA16" s="138"/>
      <c r="AB16" s="230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231">
        <f>SUM(AM7:AM15)</f>
        <v>15525</v>
      </c>
      <c r="AN16" s="138"/>
      <c r="AO16" s="231">
        <f>SUM(AO7:AO15)</f>
        <v>15525</v>
      </c>
      <c r="AP16" s="138"/>
      <c r="AQ16" s="231">
        <f>SUM(AQ7:AQ15)</f>
        <v>167819</v>
      </c>
      <c r="AR16" s="231">
        <f>SUM(AR7:AR15)</f>
        <v>10350</v>
      </c>
      <c r="AS16" s="231">
        <f>SUM(AS7:AS15)</f>
        <v>0</v>
      </c>
      <c r="AT16" s="231">
        <f>SUM(AT7:AT15)</f>
        <v>0</v>
      </c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227"/>
    </row>
    <row r="17" spans="2:81" ht="28.5" customHeight="1">
      <c r="B17" s="364"/>
      <c r="C17" s="368"/>
      <c r="D17" s="331" t="s">
        <v>97</v>
      </c>
      <c r="E17" s="280">
        <v>14.8</v>
      </c>
      <c r="F17" s="361" t="s">
        <v>98</v>
      </c>
      <c r="G17" s="251">
        <v>5</v>
      </c>
      <c r="H17" s="251" t="s">
        <v>546</v>
      </c>
      <c r="I17" s="260"/>
      <c r="J17" s="260">
        <v>3200</v>
      </c>
      <c r="K17" s="260">
        <v>3200</v>
      </c>
      <c r="L17" s="22"/>
      <c r="M17" s="22"/>
      <c r="N17" s="22"/>
      <c r="O17" s="253" t="s">
        <v>547</v>
      </c>
      <c r="P17" s="253" t="s">
        <v>548</v>
      </c>
      <c r="Q17" s="22"/>
      <c r="R17" s="22"/>
      <c r="S17" s="260">
        <f>+S15+1</f>
        <v>10</v>
      </c>
      <c r="T17" s="260"/>
      <c r="U17" s="268" t="s">
        <v>515</v>
      </c>
      <c r="V17" s="254" t="s">
        <v>516</v>
      </c>
      <c r="W17" s="247" t="s">
        <v>549</v>
      </c>
      <c r="X17" s="251">
        <v>3200</v>
      </c>
      <c r="Y17" s="22"/>
      <c r="Z17" s="22"/>
      <c r="AA17" s="22"/>
      <c r="AB17" s="253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40">
        <f>+AN17+AO17+AP17+AQ17+AR17+AS17+AT17+AU17</f>
        <v>1190</v>
      </c>
      <c r="AN17" s="22"/>
      <c r="AO17" s="240"/>
      <c r="AP17" s="242"/>
      <c r="AQ17" s="240">
        <v>1190</v>
      </c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0"/>
      <c r="BG17" s="240"/>
      <c r="BH17" s="240"/>
      <c r="BI17" s="240"/>
      <c r="BJ17" s="240"/>
      <c r="BK17" s="240"/>
      <c r="BL17" s="240"/>
      <c r="BM17" s="240"/>
      <c r="BN17" s="240"/>
      <c r="BO17" s="240"/>
      <c r="BP17" s="240"/>
      <c r="BQ17" s="240"/>
      <c r="BR17" s="240"/>
      <c r="BS17" s="240"/>
      <c r="BT17" s="240"/>
      <c r="BU17" s="240"/>
      <c r="BV17" s="240"/>
      <c r="BW17" s="240"/>
      <c r="BX17" s="240"/>
      <c r="BY17" s="240"/>
      <c r="BZ17" s="240"/>
      <c r="CA17" s="240"/>
      <c r="CB17" s="240"/>
      <c r="CC17" s="240"/>
    </row>
    <row r="18" spans="2:81" ht="52.5" customHeight="1">
      <c r="B18" s="364"/>
      <c r="C18" s="368"/>
      <c r="D18" s="331"/>
      <c r="E18" s="281"/>
      <c r="F18" s="362"/>
      <c r="G18" s="252"/>
      <c r="H18" s="252"/>
      <c r="I18" s="261"/>
      <c r="J18" s="261"/>
      <c r="K18" s="261"/>
      <c r="L18" s="22"/>
      <c r="M18" s="22"/>
      <c r="N18" s="22"/>
      <c r="O18" s="253"/>
      <c r="P18" s="253"/>
      <c r="Q18" s="22"/>
      <c r="R18" s="22"/>
      <c r="S18" s="261"/>
      <c r="T18" s="261"/>
      <c r="U18" s="269"/>
      <c r="V18" s="254"/>
      <c r="W18" s="248"/>
      <c r="X18" s="252"/>
      <c r="Y18" s="22"/>
      <c r="Z18" s="22"/>
      <c r="AA18" s="22"/>
      <c r="AB18" s="253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41"/>
      <c r="AN18" s="22"/>
      <c r="AO18" s="241"/>
      <c r="AP18" s="243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</row>
    <row r="19" spans="2:81" ht="92.25" customHeight="1" thickBot="1">
      <c r="B19" s="364"/>
      <c r="C19" s="368"/>
      <c r="D19" s="332"/>
      <c r="E19" s="282"/>
      <c r="F19" s="117" t="s">
        <v>552</v>
      </c>
      <c r="G19" s="111">
        <v>6</v>
      </c>
      <c r="H19" s="103" t="s">
        <v>553</v>
      </c>
      <c r="I19" s="104"/>
      <c r="J19" s="104">
        <v>3200</v>
      </c>
      <c r="K19" s="104">
        <v>3200</v>
      </c>
      <c r="L19" s="23"/>
      <c r="M19" s="23"/>
      <c r="N19" s="23"/>
      <c r="O19" s="36"/>
      <c r="P19" s="36" t="s">
        <v>551</v>
      </c>
      <c r="Q19" s="23"/>
      <c r="R19" s="23"/>
      <c r="S19" s="106">
        <f>+S17+1</f>
        <v>11</v>
      </c>
      <c r="T19" s="35"/>
      <c r="U19" s="100" t="s">
        <v>513</v>
      </c>
      <c r="V19" s="102" t="s">
        <v>514</v>
      </c>
      <c r="W19" s="126" t="s">
        <v>550</v>
      </c>
      <c r="X19" s="35">
        <v>3200</v>
      </c>
      <c r="Y19" s="23"/>
      <c r="Z19" s="23"/>
      <c r="AA19" s="23"/>
      <c r="AB19" s="35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95">
        <f>+AN19+AO19+AP19+AQ19+AR19+AS19+AT19+AU19</f>
        <v>19</v>
      </c>
      <c r="AN19" s="23"/>
      <c r="AO19" s="95"/>
      <c r="AP19" s="22"/>
      <c r="AQ19" s="95">
        <v>19</v>
      </c>
      <c r="AR19" s="95"/>
      <c r="AS19" s="95"/>
      <c r="AT19" s="95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35"/>
    </row>
    <row r="20" spans="2:81" ht="26.25">
      <c r="B20" s="364"/>
      <c r="C20" s="368"/>
      <c r="D20" s="133" t="s">
        <v>392</v>
      </c>
      <c r="E20" s="232"/>
      <c r="F20" s="233"/>
      <c r="G20" s="234"/>
      <c r="H20" s="235"/>
      <c r="I20" s="236"/>
      <c r="J20" s="237"/>
      <c r="K20" s="237"/>
      <c r="L20" s="135"/>
      <c r="M20" s="135"/>
      <c r="N20" s="135"/>
      <c r="O20" s="237"/>
      <c r="P20" s="137"/>
      <c r="Q20" s="135"/>
      <c r="R20" s="135"/>
      <c r="S20" s="136"/>
      <c r="T20" s="230"/>
      <c r="U20" s="238"/>
      <c r="V20" s="238"/>
      <c r="W20" s="238"/>
      <c r="X20" s="227"/>
      <c r="Y20" s="135"/>
      <c r="Z20" s="135"/>
      <c r="AA20" s="135"/>
      <c r="AB20" s="230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239"/>
      <c r="AN20" s="135"/>
      <c r="AO20" s="239"/>
      <c r="AP20" s="138"/>
      <c r="AQ20" s="239"/>
      <c r="AR20" s="239"/>
      <c r="AS20" s="239"/>
      <c r="AT20" s="239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227"/>
    </row>
    <row r="21" spans="2:81" ht="56.25" customHeight="1">
      <c r="B21" s="364"/>
      <c r="C21" s="368"/>
      <c r="D21" s="330" t="s">
        <v>99</v>
      </c>
      <c r="E21" s="291">
        <v>1.7</v>
      </c>
      <c r="F21" s="336" t="s">
        <v>130</v>
      </c>
      <c r="G21" s="270"/>
      <c r="H21" s="315" t="s">
        <v>363</v>
      </c>
      <c r="I21" s="325" t="s">
        <v>201</v>
      </c>
      <c r="J21" s="276">
        <v>0</v>
      </c>
      <c r="K21" s="276">
        <v>1</v>
      </c>
      <c r="O21" s="36" t="s">
        <v>541</v>
      </c>
      <c r="P21" s="38" t="s">
        <v>128</v>
      </c>
      <c r="S21" s="38">
        <f>+S19+1</f>
        <v>12</v>
      </c>
      <c r="T21" s="82" t="s">
        <v>62</v>
      </c>
      <c r="U21" s="244" t="s">
        <v>520</v>
      </c>
      <c r="V21" s="244" t="s">
        <v>521</v>
      </c>
      <c r="W21" s="127" t="s">
        <v>460</v>
      </c>
      <c r="X21" s="35">
        <v>1</v>
      </c>
      <c r="AB21" s="35"/>
      <c r="AM21" s="65">
        <f>AO21</f>
        <v>0</v>
      </c>
      <c r="AO21" s="64"/>
      <c r="AP21" s="22"/>
      <c r="AQ21" s="64">
        <v>10350</v>
      </c>
      <c r="AR21" s="64"/>
      <c r="AS21" s="64"/>
      <c r="AT21" s="64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34" t="s">
        <v>370</v>
      </c>
    </row>
    <row r="22" spans="2:81" ht="58.5" customHeight="1">
      <c r="B22" s="364"/>
      <c r="C22" s="368"/>
      <c r="D22" s="331"/>
      <c r="E22" s="292"/>
      <c r="F22" s="337"/>
      <c r="G22" s="271"/>
      <c r="H22" s="321"/>
      <c r="I22" s="326"/>
      <c r="J22" s="277"/>
      <c r="K22" s="277"/>
      <c r="O22" s="36" t="s">
        <v>202</v>
      </c>
      <c r="P22" s="38" t="s">
        <v>203</v>
      </c>
      <c r="S22" s="38">
        <f>+S21+1</f>
        <v>13</v>
      </c>
      <c r="T22" s="82" t="s">
        <v>61</v>
      </c>
      <c r="U22" s="245"/>
      <c r="V22" s="245"/>
      <c r="W22" s="90" t="s">
        <v>542</v>
      </c>
      <c r="X22" s="35">
        <v>1</v>
      </c>
      <c r="AB22" s="57"/>
      <c r="AM22" s="64">
        <f>AU22</f>
        <v>0</v>
      </c>
      <c r="AO22" s="64"/>
      <c r="AP22" s="22"/>
      <c r="AQ22" s="64"/>
      <c r="AR22" s="64"/>
      <c r="AS22" s="64"/>
      <c r="AT22" s="64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34" t="s">
        <v>370</v>
      </c>
    </row>
    <row r="23" spans="2:81" ht="62.25" customHeight="1">
      <c r="B23" s="364"/>
      <c r="C23" s="368"/>
      <c r="D23" s="331"/>
      <c r="E23" s="292"/>
      <c r="F23" s="337"/>
      <c r="G23" s="271"/>
      <c r="H23" s="321"/>
      <c r="I23" s="326"/>
      <c r="J23" s="286"/>
      <c r="K23" s="286"/>
      <c r="O23" s="36" t="s">
        <v>204</v>
      </c>
      <c r="P23" s="38" t="s">
        <v>205</v>
      </c>
      <c r="S23" s="38">
        <f>+S22+1</f>
        <v>14</v>
      </c>
      <c r="T23" s="82" t="s">
        <v>61</v>
      </c>
      <c r="U23" s="246"/>
      <c r="V23" s="246"/>
      <c r="W23" s="128" t="s">
        <v>543</v>
      </c>
      <c r="X23" s="35">
        <v>0</v>
      </c>
      <c r="AB23" s="57"/>
      <c r="AM23" s="64">
        <f>AU23</f>
        <v>0</v>
      </c>
      <c r="AO23" s="64"/>
      <c r="AP23" s="22"/>
      <c r="AQ23" s="64"/>
      <c r="AR23" s="64"/>
      <c r="AS23" s="64"/>
      <c r="AT23" s="64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34" t="s">
        <v>370</v>
      </c>
    </row>
    <row r="24" spans="2:81" ht="63.75">
      <c r="B24" s="364"/>
      <c r="C24" s="368"/>
      <c r="D24" s="331"/>
      <c r="E24" s="292"/>
      <c r="F24" s="337"/>
      <c r="G24" s="270"/>
      <c r="H24" s="304" t="s">
        <v>366</v>
      </c>
      <c r="I24" s="278" t="s">
        <v>367</v>
      </c>
      <c r="J24" s="277">
        <v>6000</v>
      </c>
      <c r="K24" s="277">
        <v>7500</v>
      </c>
      <c r="O24" s="109" t="s">
        <v>400</v>
      </c>
      <c r="P24" s="36" t="s">
        <v>129</v>
      </c>
      <c r="S24" s="38">
        <f>+S23+1</f>
        <v>15</v>
      </c>
      <c r="T24" s="35" t="s">
        <v>63</v>
      </c>
      <c r="U24" s="102" t="s">
        <v>519</v>
      </c>
      <c r="V24" s="102" t="s">
        <v>521</v>
      </c>
      <c r="W24" s="93" t="s">
        <v>461</v>
      </c>
      <c r="X24" s="35">
        <v>1</v>
      </c>
      <c r="AB24" s="57"/>
      <c r="AM24" s="65">
        <f>AN24+AO24+AU24</f>
        <v>10350</v>
      </c>
      <c r="AO24" s="64">
        <v>10350</v>
      </c>
      <c r="AP24" s="22"/>
      <c r="AQ24" s="64">
        <v>10350</v>
      </c>
      <c r="AR24" s="64"/>
      <c r="AS24" s="64"/>
      <c r="AT24" s="64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34" t="s">
        <v>370</v>
      </c>
    </row>
    <row r="25" spans="2:81" ht="38.25">
      <c r="B25" s="364"/>
      <c r="C25" s="368"/>
      <c r="D25" s="331"/>
      <c r="E25" s="292"/>
      <c r="F25" s="337"/>
      <c r="G25" s="271"/>
      <c r="H25" s="305"/>
      <c r="I25" s="279"/>
      <c r="J25" s="277"/>
      <c r="K25" s="277"/>
      <c r="O25" s="36" t="s">
        <v>401</v>
      </c>
      <c r="P25" s="36" t="s">
        <v>364</v>
      </c>
      <c r="S25" s="38">
        <f>+S24+1</f>
        <v>16</v>
      </c>
      <c r="T25" s="35" t="s">
        <v>60</v>
      </c>
      <c r="U25" s="102" t="s">
        <v>545</v>
      </c>
      <c r="V25" s="102" t="s">
        <v>544</v>
      </c>
      <c r="W25" s="93" t="s">
        <v>462</v>
      </c>
      <c r="X25" s="35">
        <v>0</v>
      </c>
      <c r="AB25" s="35"/>
      <c r="AM25" s="64"/>
      <c r="AO25" s="64"/>
      <c r="AP25" s="22"/>
      <c r="AQ25" s="64"/>
      <c r="AR25" s="64"/>
      <c r="AS25" s="64"/>
      <c r="AT25" s="64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34" t="s">
        <v>370</v>
      </c>
    </row>
    <row r="26" spans="2:81" ht="51" customHeight="1">
      <c r="B26" s="364"/>
      <c r="C26" s="368"/>
      <c r="D26" s="332"/>
      <c r="E26" s="293"/>
      <c r="F26" s="337"/>
      <c r="G26" s="294"/>
      <c r="H26" s="306"/>
      <c r="I26" s="287"/>
      <c r="J26" s="286"/>
      <c r="K26" s="286"/>
      <c r="O26" s="36" t="s">
        <v>372</v>
      </c>
      <c r="P26" s="36" t="s">
        <v>365</v>
      </c>
      <c r="S26" s="38">
        <f>+S25+1</f>
        <v>17</v>
      </c>
      <c r="T26" s="35" t="s">
        <v>59</v>
      </c>
      <c r="U26" s="102" t="s">
        <v>517</v>
      </c>
      <c r="V26" s="102" t="s">
        <v>518</v>
      </c>
      <c r="W26" s="93" t="s">
        <v>463</v>
      </c>
      <c r="X26" s="35">
        <v>3</v>
      </c>
      <c r="AB26" s="35"/>
      <c r="AM26" s="65">
        <f>AN26+AO26+AU26</f>
        <v>18630</v>
      </c>
      <c r="AO26" s="64">
        <v>18630</v>
      </c>
      <c r="AP26" s="22"/>
      <c r="AQ26" s="64">
        <v>22103</v>
      </c>
      <c r="AR26" s="64"/>
      <c r="AS26" s="64"/>
      <c r="AT26" s="64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34" t="s">
        <v>370</v>
      </c>
    </row>
    <row r="27" spans="2:81" ht="26.25">
      <c r="B27" s="364"/>
      <c r="C27" s="368"/>
      <c r="D27" s="139" t="s">
        <v>393</v>
      </c>
      <c r="E27" s="140"/>
      <c r="F27" s="141"/>
      <c r="G27" s="142"/>
      <c r="H27" s="143"/>
      <c r="I27" s="144"/>
      <c r="J27" s="145"/>
      <c r="K27" s="145"/>
      <c r="L27" s="146"/>
      <c r="M27" s="146"/>
      <c r="N27" s="146"/>
      <c r="O27" s="147"/>
      <c r="P27" s="147"/>
      <c r="Q27" s="146"/>
      <c r="R27" s="146"/>
      <c r="S27" s="148"/>
      <c r="T27" s="149"/>
      <c r="U27" s="150"/>
      <c r="V27" s="150"/>
      <c r="W27" s="150"/>
      <c r="X27" s="149"/>
      <c r="Y27" s="146"/>
      <c r="Z27" s="146"/>
      <c r="AA27" s="146"/>
      <c r="AB27" s="151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51">
        <f>SUM(AM21:AM26)</f>
        <v>28980</v>
      </c>
      <c r="AN27" s="146"/>
      <c r="AO27" s="151">
        <f>SUM(AO21:AO26)</f>
        <v>28980</v>
      </c>
      <c r="AP27" s="152"/>
      <c r="AQ27" s="151">
        <f>SUM(AQ21:AQ26)</f>
        <v>42803</v>
      </c>
      <c r="AR27" s="151">
        <f>SUM(AR21:AR26)</f>
        <v>0</v>
      </c>
      <c r="AS27" s="151">
        <f>SUM(AS21:AS26)</f>
        <v>0</v>
      </c>
      <c r="AT27" s="151">
        <f>SUM(AT21:AT26)</f>
        <v>0</v>
      </c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3"/>
    </row>
    <row r="28" spans="2:81" ht="76.5">
      <c r="B28" s="364"/>
      <c r="C28" s="368"/>
      <c r="D28" s="358" t="s">
        <v>100</v>
      </c>
      <c r="E28" s="291">
        <v>4</v>
      </c>
      <c r="F28" s="256" t="s">
        <v>143</v>
      </c>
      <c r="G28" s="292"/>
      <c r="H28" s="43" t="s">
        <v>136</v>
      </c>
      <c r="I28" s="109" t="s">
        <v>131</v>
      </c>
      <c r="J28" s="106">
        <v>4</v>
      </c>
      <c r="K28" s="106">
        <v>5</v>
      </c>
      <c r="O28" s="36" t="s">
        <v>132</v>
      </c>
      <c r="P28" s="36" t="s">
        <v>133</v>
      </c>
      <c r="S28" s="35">
        <f>+S26+1</f>
        <v>18</v>
      </c>
      <c r="T28" s="35" t="s">
        <v>248</v>
      </c>
      <c r="U28" s="101" t="s">
        <v>522</v>
      </c>
      <c r="V28" s="101" t="s">
        <v>523</v>
      </c>
      <c r="W28" s="99" t="s">
        <v>464</v>
      </c>
      <c r="X28" s="35">
        <v>4</v>
      </c>
      <c r="AB28" s="57"/>
      <c r="AM28" s="64">
        <f>+AO28+AT28+AU28</f>
        <v>0</v>
      </c>
      <c r="AO28" s="64">
        <v>0</v>
      </c>
      <c r="AP28" s="22"/>
      <c r="AQ28" s="64">
        <v>6210</v>
      </c>
      <c r="AR28" s="64">
        <v>0</v>
      </c>
      <c r="AS28" s="64">
        <v>0</v>
      </c>
      <c r="AT28" s="64">
        <v>0</v>
      </c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34" t="s">
        <v>373</v>
      </c>
    </row>
    <row r="29" spans="2:81" ht="71.25" customHeight="1">
      <c r="B29" s="364"/>
      <c r="C29" s="368"/>
      <c r="D29" s="359"/>
      <c r="E29" s="292"/>
      <c r="F29" s="257"/>
      <c r="G29" s="292"/>
      <c r="H29" s="26" t="s">
        <v>134</v>
      </c>
      <c r="I29" s="107" t="s">
        <v>135</v>
      </c>
      <c r="J29" s="104">
        <v>4</v>
      </c>
      <c r="K29" s="104">
        <v>4</v>
      </c>
      <c r="O29" s="36" t="s">
        <v>407</v>
      </c>
      <c r="P29" s="36" t="s">
        <v>404</v>
      </c>
      <c r="S29" s="35">
        <f>+S28+1</f>
        <v>19</v>
      </c>
      <c r="T29" s="35" t="s">
        <v>249</v>
      </c>
      <c r="U29" s="100" t="s">
        <v>524</v>
      </c>
      <c r="V29" s="100" t="s">
        <v>525</v>
      </c>
      <c r="W29" s="97" t="s">
        <v>465</v>
      </c>
      <c r="X29" s="45">
        <v>7</v>
      </c>
      <c r="AB29" s="57"/>
      <c r="AM29" s="64">
        <f>+AN29+AO29+AU29</f>
        <v>51750</v>
      </c>
      <c r="AO29" s="64">
        <v>51750</v>
      </c>
      <c r="AP29" s="22"/>
      <c r="AQ29" s="64">
        <v>20700</v>
      </c>
      <c r="AR29" s="64">
        <v>0</v>
      </c>
      <c r="AS29" s="64">
        <v>0</v>
      </c>
      <c r="AT29" s="64">
        <v>0</v>
      </c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34" t="s">
        <v>373</v>
      </c>
    </row>
    <row r="30" spans="2:81" ht="43.5" customHeight="1">
      <c r="B30" s="364"/>
      <c r="C30" s="368"/>
      <c r="D30" s="359"/>
      <c r="E30" s="292"/>
      <c r="F30" s="257"/>
      <c r="G30" s="292"/>
      <c r="H30" s="315" t="s">
        <v>137</v>
      </c>
      <c r="I30" s="278" t="s">
        <v>138</v>
      </c>
      <c r="J30" s="322">
        <v>15</v>
      </c>
      <c r="K30" s="322">
        <v>15</v>
      </c>
      <c r="O30" s="36" t="s">
        <v>139</v>
      </c>
      <c r="P30" s="36" t="s">
        <v>140</v>
      </c>
      <c r="S30" s="35">
        <f>+S29+1</f>
        <v>20</v>
      </c>
      <c r="T30" s="35" t="s">
        <v>268</v>
      </c>
      <c r="U30" s="244" t="s">
        <v>526</v>
      </c>
      <c r="V30" s="244" t="s">
        <v>527</v>
      </c>
      <c r="W30" s="127" t="s">
        <v>466</v>
      </c>
      <c r="X30" s="35">
        <v>0</v>
      </c>
      <c r="AB30" s="57"/>
      <c r="AM30" s="64">
        <f>+AN30+AO30+AU30</f>
        <v>0</v>
      </c>
      <c r="AO30" s="64">
        <v>0</v>
      </c>
      <c r="AP30" s="22"/>
      <c r="AQ30" s="64">
        <v>0</v>
      </c>
      <c r="AR30" s="64">
        <v>0</v>
      </c>
      <c r="AS30" s="64">
        <v>0</v>
      </c>
      <c r="AT30" s="64">
        <v>0</v>
      </c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34" t="s">
        <v>373</v>
      </c>
    </row>
    <row r="31" spans="2:81" ht="46.5" customHeight="1">
      <c r="B31" s="364"/>
      <c r="C31" s="368"/>
      <c r="D31" s="359"/>
      <c r="E31" s="292"/>
      <c r="F31" s="257"/>
      <c r="G31" s="292"/>
      <c r="H31" s="321"/>
      <c r="I31" s="279"/>
      <c r="J31" s="323"/>
      <c r="K31" s="323"/>
      <c r="O31" s="36" t="s">
        <v>141</v>
      </c>
      <c r="P31" s="36" t="s">
        <v>142</v>
      </c>
      <c r="S31" s="35">
        <f>+S30+1</f>
        <v>21</v>
      </c>
      <c r="T31" s="35" t="s">
        <v>268</v>
      </c>
      <c r="U31" s="245"/>
      <c r="V31" s="245"/>
      <c r="W31" s="127" t="s">
        <v>480</v>
      </c>
      <c r="X31" s="35">
        <v>2</v>
      </c>
      <c r="AB31" s="57"/>
      <c r="AM31" s="64">
        <f>+AN31+AO31+AU31+AT31+AS31+AR31+AQ31+AP31+AL31</f>
        <v>0</v>
      </c>
      <c r="AO31" s="64"/>
      <c r="AP31" s="22"/>
      <c r="AQ31" s="64"/>
      <c r="AR31" s="64">
        <v>0</v>
      </c>
      <c r="AS31" s="64">
        <v>0</v>
      </c>
      <c r="AT31" s="64">
        <v>0</v>
      </c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34" t="s">
        <v>373</v>
      </c>
    </row>
    <row r="32" spans="2:81" ht="47.25" customHeight="1">
      <c r="B32" s="364"/>
      <c r="C32" s="368"/>
      <c r="D32" s="360"/>
      <c r="E32" s="293"/>
      <c r="F32" s="258"/>
      <c r="G32" s="293"/>
      <c r="H32" s="316"/>
      <c r="I32" s="287"/>
      <c r="J32" s="324"/>
      <c r="K32" s="324"/>
      <c r="O32" s="36" t="s">
        <v>421</v>
      </c>
      <c r="P32" s="35" t="s">
        <v>422</v>
      </c>
      <c r="S32" s="35">
        <f>+S31+1</f>
        <v>22</v>
      </c>
      <c r="T32" s="35" t="s">
        <v>268</v>
      </c>
      <c r="U32" s="246"/>
      <c r="V32" s="246"/>
      <c r="W32" s="93" t="s">
        <v>479</v>
      </c>
      <c r="X32" s="35">
        <v>15</v>
      </c>
      <c r="AB32" s="57"/>
      <c r="AM32" s="64">
        <f>+AN32+AO32+AU32+AT32+AS32+AR32+AQ32+AP32+AL32</f>
        <v>24645</v>
      </c>
      <c r="AO32" s="64">
        <v>621</v>
      </c>
      <c r="AP32" s="22"/>
      <c r="AQ32" s="64">
        <f>19884+4140</f>
        <v>24024</v>
      </c>
      <c r="AR32" s="64">
        <v>0</v>
      </c>
      <c r="AS32" s="64">
        <v>0</v>
      </c>
      <c r="AT32" s="64">
        <v>0</v>
      </c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34" t="s">
        <v>373</v>
      </c>
    </row>
    <row r="33" spans="2:81" ht="26.25">
      <c r="B33" s="364"/>
      <c r="C33" s="368"/>
      <c r="D33" s="141" t="s">
        <v>394</v>
      </c>
      <c r="E33" s="154"/>
      <c r="F33" s="155" t="s">
        <v>371</v>
      </c>
      <c r="G33" s="156"/>
      <c r="H33" s="156"/>
      <c r="I33" s="156"/>
      <c r="J33" s="156"/>
      <c r="K33" s="156"/>
      <c r="L33" s="146"/>
      <c r="M33" s="146"/>
      <c r="N33" s="146"/>
      <c r="O33" s="156"/>
      <c r="P33" s="156"/>
      <c r="Q33" s="146"/>
      <c r="R33" s="146"/>
      <c r="S33" s="156"/>
      <c r="T33" s="156"/>
      <c r="U33" s="157"/>
      <c r="V33" s="157"/>
      <c r="W33" s="157"/>
      <c r="X33" s="156"/>
      <c r="Y33" s="146"/>
      <c r="Z33" s="146"/>
      <c r="AA33" s="146"/>
      <c r="AB33" s="158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59">
        <f>SUM(AM28:AM32)</f>
        <v>76395</v>
      </c>
      <c r="AN33" s="146"/>
      <c r="AO33" s="159">
        <f>SUM(AO28:AO32)</f>
        <v>52371</v>
      </c>
      <c r="AP33" s="152"/>
      <c r="AQ33" s="159">
        <f>SUM(AQ28:AQ32)</f>
        <v>50934</v>
      </c>
      <c r="AR33" s="159">
        <f>SUM(AR28:AR32)</f>
        <v>0</v>
      </c>
      <c r="AS33" s="159">
        <f>SUM(AS28:AS32)</f>
        <v>0</v>
      </c>
      <c r="AT33" s="159">
        <f>SUM(AT28:AT32)</f>
        <v>0</v>
      </c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60"/>
    </row>
    <row r="34" spans="2:81" ht="86.25" customHeight="1">
      <c r="B34" s="364"/>
      <c r="C34" s="368"/>
      <c r="D34" s="330" t="s">
        <v>355</v>
      </c>
      <c r="E34" s="354">
        <v>1</v>
      </c>
      <c r="F34" s="344" t="s">
        <v>424</v>
      </c>
      <c r="G34" s="83"/>
      <c r="H34" s="120" t="s">
        <v>209</v>
      </c>
      <c r="I34" s="52" t="s">
        <v>206</v>
      </c>
      <c r="J34" s="106">
        <v>100</v>
      </c>
      <c r="K34" s="106">
        <v>100</v>
      </c>
      <c r="O34" s="36" t="s">
        <v>208</v>
      </c>
      <c r="P34" s="35" t="s">
        <v>207</v>
      </c>
      <c r="S34" s="35">
        <f>+S32+1</f>
        <v>23</v>
      </c>
      <c r="T34" s="35" t="s">
        <v>78</v>
      </c>
      <c r="U34" s="101" t="s">
        <v>555</v>
      </c>
      <c r="V34" s="101" t="s">
        <v>554</v>
      </c>
      <c r="W34" s="99" t="s">
        <v>481</v>
      </c>
      <c r="X34" s="35">
        <v>5</v>
      </c>
      <c r="AB34" s="57"/>
      <c r="AM34" s="64">
        <v>34155</v>
      </c>
      <c r="AO34" s="64">
        <v>0</v>
      </c>
      <c r="AP34" s="22"/>
      <c r="AQ34" s="64">
        <v>0</v>
      </c>
      <c r="AR34" s="64">
        <v>34155</v>
      </c>
      <c r="AS34" s="64">
        <v>0</v>
      </c>
      <c r="AT34" s="64">
        <v>0</v>
      </c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34"/>
    </row>
    <row r="35" spans="2:81" ht="63.75">
      <c r="B35" s="364"/>
      <c r="C35" s="368"/>
      <c r="D35" s="331"/>
      <c r="E35" s="355"/>
      <c r="F35" s="345"/>
      <c r="G35" s="83"/>
      <c r="H35" s="49" t="s">
        <v>210</v>
      </c>
      <c r="I35" s="109" t="s">
        <v>211</v>
      </c>
      <c r="J35" s="106">
        <v>100</v>
      </c>
      <c r="K35" s="106">
        <v>100</v>
      </c>
      <c r="O35" s="36" t="s">
        <v>213</v>
      </c>
      <c r="P35" s="35" t="s">
        <v>212</v>
      </c>
      <c r="S35" s="35">
        <f aca="true" t="shared" si="1" ref="S35:S40">+S34+1</f>
        <v>24</v>
      </c>
      <c r="T35" s="35" t="s">
        <v>79</v>
      </c>
      <c r="U35" s="101" t="s">
        <v>559</v>
      </c>
      <c r="V35" s="101" t="s">
        <v>538</v>
      </c>
      <c r="W35" s="99" t="s">
        <v>560</v>
      </c>
      <c r="X35" s="35">
        <v>10</v>
      </c>
      <c r="AB35" s="57"/>
      <c r="AM35" s="64">
        <f>AN35+AO35+AP35+AQ35+AR35+AS35+AT35+AU35</f>
        <v>10000</v>
      </c>
      <c r="AO35" s="64">
        <v>10000</v>
      </c>
      <c r="AP35" s="22"/>
      <c r="AQ35" s="64">
        <v>0</v>
      </c>
      <c r="AR35" s="64">
        <f>+AH35*1.035</f>
        <v>0</v>
      </c>
      <c r="AS35" s="64">
        <v>0</v>
      </c>
      <c r="AT35" s="64">
        <v>0</v>
      </c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34"/>
    </row>
    <row r="36" spans="2:81" ht="84.75" customHeight="1">
      <c r="B36" s="364"/>
      <c r="C36" s="368"/>
      <c r="D36" s="331"/>
      <c r="E36" s="355"/>
      <c r="F36" s="345"/>
      <c r="G36" s="83"/>
      <c r="H36" s="116" t="s">
        <v>214</v>
      </c>
      <c r="I36" s="132" t="s">
        <v>217</v>
      </c>
      <c r="J36" s="106">
        <v>0</v>
      </c>
      <c r="K36" s="106">
        <v>3</v>
      </c>
      <c r="O36" s="36" t="s">
        <v>218</v>
      </c>
      <c r="P36" s="35" t="s">
        <v>219</v>
      </c>
      <c r="S36" s="35">
        <f t="shared" si="1"/>
        <v>25</v>
      </c>
      <c r="T36" s="35" t="s">
        <v>80</v>
      </c>
      <c r="U36" s="101" t="s">
        <v>561</v>
      </c>
      <c r="V36" s="101" t="s">
        <v>539</v>
      </c>
      <c r="W36" s="99" t="s">
        <v>467</v>
      </c>
      <c r="X36" s="35">
        <v>0</v>
      </c>
      <c r="AB36" s="57"/>
      <c r="AM36" s="64">
        <f>AN36+AO36+AP36+AQ36+AR36+AS36+AT36+AU36</f>
        <v>5175</v>
      </c>
      <c r="AO36" s="64"/>
      <c r="AP36" s="22"/>
      <c r="AQ36" s="64"/>
      <c r="AR36" s="64">
        <f>5000*1.035</f>
        <v>5175</v>
      </c>
      <c r="AS36" s="64"/>
      <c r="AT36" s="64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34"/>
    </row>
    <row r="37" spans="2:81" ht="83.25" customHeight="1">
      <c r="B37" s="364"/>
      <c r="C37" s="368"/>
      <c r="D37" s="331"/>
      <c r="E37" s="355"/>
      <c r="F37" s="345"/>
      <c r="G37" s="83"/>
      <c r="H37" s="49" t="s">
        <v>223</v>
      </c>
      <c r="I37" s="39" t="s">
        <v>224</v>
      </c>
      <c r="J37" s="106">
        <v>100</v>
      </c>
      <c r="K37" s="106">
        <v>100</v>
      </c>
      <c r="O37" s="36" t="s">
        <v>220</v>
      </c>
      <c r="P37" s="36" t="s">
        <v>221</v>
      </c>
      <c r="S37" s="35">
        <f t="shared" si="1"/>
        <v>26</v>
      </c>
      <c r="T37" s="36" t="s">
        <v>81</v>
      </c>
      <c r="U37" s="101" t="s">
        <v>531</v>
      </c>
      <c r="V37" s="101" t="s">
        <v>530</v>
      </c>
      <c r="W37" s="99" t="s">
        <v>483</v>
      </c>
      <c r="X37" s="35">
        <v>100</v>
      </c>
      <c r="AB37" s="57"/>
      <c r="AM37" s="64">
        <f>AN37+AO37+AP37+AQ37+AR37+AS37+AT37+AU37</f>
        <v>3104.9999999999995</v>
      </c>
      <c r="AO37" s="64"/>
      <c r="AP37" s="22"/>
      <c r="AQ37" s="64"/>
      <c r="AR37" s="64">
        <f>3000*1.035</f>
        <v>3104.9999999999995</v>
      </c>
      <c r="AS37" s="64"/>
      <c r="AT37" s="64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34"/>
    </row>
    <row r="38" spans="2:81" ht="75" customHeight="1">
      <c r="B38" s="364"/>
      <c r="C38" s="368"/>
      <c r="D38" s="331"/>
      <c r="E38" s="355"/>
      <c r="F38" s="345"/>
      <c r="G38" s="84"/>
      <c r="H38" s="129" t="s">
        <v>222</v>
      </c>
      <c r="I38" s="60" t="s">
        <v>215</v>
      </c>
      <c r="J38" s="45" t="s">
        <v>410</v>
      </c>
      <c r="K38" s="45">
        <v>10</v>
      </c>
      <c r="O38" s="44" t="s">
        <v>408</v>
      </c>
      <c r="P38" s="36" t="s">
        <v>409</v>
      </c>
      <c r="S38" s="35">
        <f t="shared" si="1"/>
        <v>27</v>
      </c>
      <c r="T38" s="45" t="s">
        <v>82</v>
      </c>
      <c r="U38" s="249" t="s">
        <v>557</v>
      </c>
      <c r="V38" s="93" t="s">
        <v>556</v>
      </c>
      <c r="W38" s="93" t="s">
        <v>482</v>
      </c>
      <c r="X38" s="35" t="s">
        <v>410</v>
      </c>
      <c r="AB38" s="57"/>
      <c r="AM38" s="64">
        <f>AN38+AO38+AP38+AQ38+AR38+AS38+AT38+AU38</f>
        <v>3104.9999999999995</v>
      </c>
      <c r="AO38" s="64">
        <v>0</v>
      </c>
      <c r="AP38" s="22"/>
      <c r="AQ38" s="64">
        <v>0</v>
      </c>
      <c r="AR38" s="64">
        <f>3000*1.035</f>
        <v>3104.9999999999995</v>
      </c>
      <c r="AS38" s="64">
        <v>0</v>
      </c>
      <c r="AT38" s="64">
        <v>0</v>
      </c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34" t="s">
        <v>193</v>
      </c>
    </row>
    <row r="39" spans="2:81" ht="58.5" customHeight="1">
      <c r="B39" s="365"/>
      <c r="C39" s="369"/>
      <c r="D39" s="331"/>
      <c r="E39" s="356"/>
      <c r="F39" s="346"/>
      <c r="G39" s="78"/>
      <c r="H39" s="130" t="s">
        <v>411</v>
      </c>
      <c r="I39" s="131" t="s">
        <v>412</v>
      </c>
      <c r="J39" s="94" t="s">
        <v>410</v>
      </c>
      <c r="K39" s="94">
        <v>100</v>
      </c>
      <c r="O39" s="44" t="s">
        <v>413</v>
      </c>
      <c r="P39" s="36" t="s">
        <v>414</v>
      </c>
      <c r="S39" s="35">
        <f t="shared" si="1"/>
        <v>28</v>
      </c>
      <c r="T39" s="45"/>
      <c r="U39" s="250"/>
      <c r="V39" s="97" t="s">
        <v>558</v>
      </c>
      <c r="W39" s="97" t="s">
        <v>468</v>
      </c>
      <c r="X39" s="35">
        <v>0</v>
      </c>
      <c r="AB39" s="57"/>
      <c r="AM39" s="64">
        <f>AN39+AO39+AP39+AQ39+AR39+AS39+AT39+AU39</f>
        <v>0</v>
      </c>
      <c r="AO39" s="64">
        <v>0</v>
      </c>
      <c r="AP39" s="22"/>
      <c r="AQ39" s="64">
        <v>0</v>
      </c>
      <c r="AR39" s="64">
        <v>0</v>
      </c>
      <c r="AS39" s="64">
        <v>0</v>
      </c>
      <c r="AT39" s="64">
        <v>0</v>
      </c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34" t="s">
        <v>193</v>
      </c>
    </row>
    <row r="40" spans="2:81" ht="51">
      <c r="B40" s="118"/>
      <c r="C40" s="122"/>
      <c r="D40" s="332"/>
      <c r="E40" s="123"/>
      <c r="F40" s="124" t="s">
        <v>562</v>
      </c>
      <c r="G40" s="78"/>
      <c r="H40" s="130" t="s">
        <v>563</v>
      </c>
      <c r="I40" s="131"/>
      <c r="J40" s="94"/>
      <c r="K40" s="94"/>
      <c r="O40" s="44" t="s">
        <v>563</v>
      </c>
      <c r="P40" s="36"/>
      <c r="S40" s="35">
        <f t="shared" si="1"/>
        <v>29</v>
      </c>
      <c r="T40" s="45"/>
      <c r="U40" s="98" t="s">
        <v>565</v>
      </c>
      <c r="V40" s="97" t="s">
        <v>566</v>
      </c>
      <c r="W40" s="97" t="s">
        <v>564</v>
      </c>
      <c r="X40" s="35"/>
      <c r="AB40" s="57"/>
      <c r="AM40" s="64"/>
      <c r="AO40" s="64"/>
      <c r="AP40" s="22"/>
      <c r="AQ40" s="64"/>
      <c r="AR40" s="64"/>
      <c r="AS40" s="64"/>
      <c r="AT40" s="64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34"/>
    </row>
    <row r="41" spans="2:81" ht="26.25">
      <c r="B41" s="66"/>
      <c r="C41" s="67"/>
      <c r="D41" s="141" t="s">
        <v>395</v>
      </c>
      <c r="E41" s="161">
        <f>E7+E17+E21+E28+E34</f>
        <v>29.82</v>
      </c>
      <c r="F41" s="162"/>
      <c r="G41" s="163"/>
      <c r="H41" s="163"/>
      <c r="I41" s="164"/>
      <c r="J41" s="165"/>
      <c r="K41" s="165"/>
      <c r="L41" s="146"/>
      <c r="M41" s="146"/>
      <c r="N41" s="146"/>
      <c r="O41" s="149"/>
      <c r="P41" s="149"/>
      <c r="Q41" s="146"/>
      <c r="R41" s="146"/>
      <c r="S41" s="149"/>
      <c r="T41" s="149"/>
      <c r="U41" s="166"/>
      <c r="V41" s="166"/>
      <c r="W41" s="166"/>
      <c r="X41" s="149"/>
      <c r="Y41" s="146"/>
      <c r="Z41" s="146"/>
      <c r="AA41" s="146"/>
      <c r="AB41" s="167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68">
        <f>SUM(AM34:AM39)</f>
        <v>55540</v>
      </c>
      <c r="AN41" s="146"/>
      <c r="AO41" s="168">
        <f>SUM(AO34:AO39)</f>
        <v>10000</v>
      </c>
      <c r="AP41" s="152"/>
      <c r="AQ41" s="168">
        <f>SUM(AQ34:AQ39)</f>
        <v>0</v>
      </c>
      <c r="AR41" s="168">
        <f>SUM(AR34:AR38)</f>
        <v>45540</v>
      </c>
      <c r="AS41" s="168">
        <f>SUM(AS34:AS39)</f>
        <v>0</v>
      </c>
      <c r="AT41" s="168">
        <f>SUM(AT34:AT39)</f>
        <v>0</v>
      </c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  <c r="CA41" s="152"/>
      <c r="CB41" s="152"/>
      <c r="CC41" s="160" t="s">
        <v>193</v>
      </c>
    </row>
    <row r="42" spans="2:81" ht="87" customHeight="1">
      <c r="B42" s="363" t="s">
        <v>108</v>
      </c>
      <c r="C42" s="366">
        <v>5</v>
      </c>
      <c r="D42" s="330" t="s">
        <v>102</v>
      </c>
      <c r="E42" s="291">
        <v>2.1</v>
      </c>
      <c r="F42" s="344" t="s">
        <v>155</v>
      </c>
      <c r="G42" s="291"/>
      <c r="H42" s="320" t="s">
        <v>144</v>
      </c>
      <c r="I42" s="278" t="s">
        <v>145</v>
      </c>
      <c r="J42" s="278">
        <v>0</v>
      </c>
      <c r="K42" s="278">
        <v>9</v>
      </c>
      <c r="O42" s="36" t="s">
        <v>405</v>
      </c>
      <c r="P42" s="36" t="s">
        <v>406</v>
      </c>
      <c r="S42" s="68">
        <f>+S40+1</f>
        <v>30</v>
      </c>
      <c r="T42" s="68" t="s">
        <v>88</v>
      </c>
      <c r="U42" s="244" t="s">
        <v>532</v>
      </c>
      <c r="V42" s="244" t="s">
        <v>533</v>
      </c>
      <c r="W42" s="93" t="s">
        <v>532</v>
      </c>
      <c r="X42" s="36">
        <v>100</v>
      </c>
      <c r="AB42" s="57"/>
      <c r="AM42" s="64">
        <f>AN42+AO42+AP42+AQ42+AR42+AS42+AT42+AU42</f>
        <v>87625</v>
      </c>
      <c r="AO42" s="64">
        <v>10000</v>
      </c>
      <c r="AP42" s="22"/>
      <c r="AQ42" s="64"/>
      <c r="AR42" s="64">
        <f>75000*1.035</f>
        <v>77625</v>
      </c>
      <c r="AS42" s="64">
        <v>0</v>
      </c>
      <c r="AT42" s="64">
        <v>0</v>
      </c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34"/>
    </row>
    <row r="43" spans="2:81" ht="39" customHeight="1">
      <c r="B43" s="364"/>
      <c r="C43" s="367"/>
      <c r="D43" s="331"/>
      <c r="E43" s="292"/>
      <c r="F43" s="345"/>
      <c r="G43" s="292"/>
      <c r="H43" s="295"/>
      <c r="I43" s="279"/>
      <c r="J43" s="279"/>
      <c r="K43" s="279"/>
      <c r="O43" s="36" t="s">
        <v>146</v>
      </c>
      <c r="P43" s="36" t="s">
        <v>147</v>
      </c>
      <c r="S43" s="38">
        <f aca="true" t="shared" si="2" ref="S43:S48">+S42+1</f>
        <v>31</v>
      </c>
      <c r="T43" s="35" t="s">
        <v>89</v>
      </c>
      <c r="U43" s="245"/>
      <c r="V43" s="245"/>
      <c r="W43" s="93" t="s">
        <v>484</v>
      </c>
      <c r="X43" s="41">
        <v>0.35</v>
      </c>
      <c r="AB43" s="57"/>
      <c r="AM43" s="64">
        <f aca="true" t="shared" si="3" ref="AM43:AM82">AN43+AO43+AP43+AQ43+AR43+AS43+AT43+AU43</f>
        <v>10000</v>
      </c>
      <c r="AO43" s="64"/>
      <c r="AP43" s="22"/>
      <c r="AQ43" s="64"/>
      <c r="AR43" s="64">
        <v>10000</v>
      </c>
      <c r="AS43" s="64"/>
      <c r="AT43" s="64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34"/>
    </row>
    <row r="44" spans="2:81" ht="83.25" customHeight="1">
      <c r="B44" s="364"/>
      <c r="C44" s="367"/>
      <c r="D44" s="331"/>
      <c r="E44" s="292"/>
      <c r="F44" s="345"/>
      <c r="G44" s="292"/>
      <c r="H44" s="295"/>
      <c r="I44" s="279"/>
      <c r="J44" s="279"/>
      <c r="K44" s="279"/>
      <c r="O44" s="36" t="s">
        <v>368</v>
      </c>
      <c r="P44" s="36" t="s">
        <v>148</v>
      </c>
      <c r="S44" s="38">
        <f t="shared" si="2"/>
        <v>32</v>
      </c>
      <c r="T44" s="35" t="s">
        <v>89</v>
      </c>
      <c r="U44" s="245"/>
      <c r="V44" s="245"/>
      <c r="W44" s="90" t="s">
        <v>485</v>
      </c>
      <c r="X44" s="42">
        <v>0</v>
      </c>
      <c r="AB44" s="57"/>
      <c r="AM44" s="64">
        <f t="shared" si="3"/>
        <v>15000</v>
      </c>
      <c r="AO44" s="64">
        <v>5000</v>
      </c>
      <c r="AP44" s="22"/>
      <c r="AQ44" s="64"/>
      <c r="AR44" s="64">
        <v>10000</v>
      </c>
      <c r="AS44" s="64"/>
      <c r="AT44" s="64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34"/>
    </row>
    <row r="45" spans="2:81" ht="62.25" customHeight="1">
      <c r="B45" s="364"/>
      <c r="C45" s="367"/>
      <c r="D45" s="331"/>
      <c r="E45" s="292"/>
      <c r="F45" s="345"/>
      <c r="G45" s="292"/>
      <c r="H45" s="295"/>
      <c r="I45" s="279"/>
      <c r="J45" s="279"/>
      <c r="K45" s="279"/>
      <c r="O45" s="36" t="s">
        <v>149</v>
      </c>
      <c r="P45" s="36" t="s">
        <v>150</v>
      </c>
      <c r="S45" s="38">
        <f t="shared" si="2"/>
        <v>33</v>
      </c>
      <c r="T45" s="35" t="s">
        <v>89</v>
      </c>
      <c r="U45" s="245"/>
      <c r="V45" s="245"/>
      <c r="W45" s="93" t="s">
        <v>486</v>
      </c>
      <c r="X45" s="42">
        <v>0</v>
      </c>
      <c r="AB45" s="57"/>
      <c r="AM45" s="64">
        <f t="shared" si="3"/>
        <v>15000</v>
      </c>
      <c r="AO45" s="64">
        <v>5000</v>
      </c>
      <c r="AP45" s="22"/>
      <c r="AQ45" s="64"/>
      <c r="AR45" s="64">
        <v>10000</v>
      </c>
      <c r="AS45" s="64"/>
      <c r="AT45" s="64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34"/>
    </row>
    <row r="46" spans="2:81" ht="52.5" customHeight="1">
      <c r="B46" s="364"/>
      <c r="C46" s="367"/>
      <c r="D46" s="331"/>
      <c r="E46" s="292"/>
      <c r="F46" s="345"/>
      <c r="G46" s="292"/>
      <c r="H46" s="295"/>
      <c r="I46" s="279"/>
      <c r="J46" s="279"/>
      <c r="K46" s="279"/>
      <c r="O46" s="36" t="s">
        <v>151</v>
      </c>
      <c r="P46" s="36" t="s">
        <v>152</v>
      </c>
      <c r="S46" s="38">
        <f t="shared" si="2"/>
        <v>34</v>
      </c>
      <c r="T46" s="35" t="s">
        <v>90</v>
      </c>
      <c r="U46" s="245"/>
      <c r="V46" s="245"/>
      <c r="W46" s="90" t="s">
        <v>487</v>
      </c>
      <c r="X46" s="42">
        <v>0</v>
      </c>
      <c r="AB46" s="57"/>
      <c r="AM46" s="64">
        <f t="shared" si="3"/>
        <v>0</v>
      </c>
      <c r="AO46" s="64"/>
      <c r="AP46" s="22"/>
      <c r="AQ46" s="64"/>
      <c r="AR46" s="64"/>
      <c r="AS46" s="64"/>
      <c r="AT46" s="64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34"/>
    </row>
    <row r="47" spans="2:81" ht="66" customHeight="1">
      <c r="B47" s="364"/>
      <c r="C47" s="367"/>
      <c r="D47" s="331"/>
      <c r="E47" s="292"/>
      <c r="F47" s="345"/>
      <c r="G47" s="292"/>
      <c r="H47" s="295"/>
      <c r="I47" s="279"/>
      <c r="J47" s="279"/>
      <c r="K47" s="279"/>
      <c r="O47" s="36" t="s">
        <v>154</v>
      </c>
      <c r="P47" s="36" t="s">
        <v>153</v>
      </c>
      <c r="S47" s="38">
        <f t="shared" si="2"/>
        <v>35</v>
      </c>
      <c r="T47" s="35" t="s">
        <v>88</v>
      </c>
      <c r="U47" s="245"/>
      <c r="V47" s="245"/>
      <c r="W47" s="93" t="s">
        <v>488</v>
      </c>
      <c r="X47" s="42">
        <v>0</v>
      </c>
      <c r="AB47" s="57"/>
      <c r="AM47" s="64">
        <f t="shared" si="3"/>
        <v>0</v>
      </c>
      <c r="AO47" s="64"/>
      <c r="AP47" s="22"/>
      <c r="AQ47" s="64"/>
      <c r="AR47" s="64"/>
      <c r="AS47" s="64"/>
      <c r="AT47" s="64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34"/>
    </row>
    <row r="48" spans="2:81" ht="56.25" customHeight="1">
      <c r="B48" s="364"/>
      <c r="C48" s="367"/>
      <c r="D48" s="331"/>
      <c r="E48" s="293"/>
      <c r="F48" s="345"/>
      <c r="G48" s="292"/>
      <c r="H48" s="296"/>
      <c r="I48" s="287"/>
      <c r="J48" s="287"/>
      <c r="K48" s="287"/>
      <c r="O48" s="36" t="s">
        <v>156</v>
      </c>
      <c r="P48" s="36" t="s">
        <v>157</v>
      </c>
      <c r="S48" s="38">
        <f t="shared" si="2"/>
        <v>36</v>
      </c>
      <c r="T48" s="35" t="s">
        <v>88</v>
      </c>
      <c r="U48" s="246"/>
      <c r="V48" s="246"/>
      <c r="W48" s="128" t="s">
        <v>489</v>
      </c>
      <c r="X48" s="42">
        <v>0</v>
      </c>
      <c r="AB48" s="57"/>
      <c r="AM48" s="64">
        <f t="shared" si="3"/>
        <v>5000</v>
      </c>
      <c r="AO48" s="64"/>
      <c r="AP48" s="22"/>
      <c r="AQ48" s="64"/>
      <c r="AR48" s="64">
        <v>5000</v>
      </c>
      <c r="AS48" s="64"/>
      <c r="AT48" s="64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34"/>
    </row>
    <row r="49" spans="2:81" ht="26.25">
      <c r="B49" s="364"/>
      <c r="C49" s="367"/>
      <c r="D49" s="139" t="s">
        <v>374</v>
      </c>
      <c r="E49" s="140"/>
      <c r="F49" s="169"/>
      <c r="G49" s="140"/>
      <c r="H49" s="170"/>
      <c r="I49" s="171"/>
      <c r="J49" s="171"/>
      <c r="K49" s="171"/>
      <c r="L49" s="146"/>
      <c r="M49" s="146"/>
      <c r="N49" s="146"/>
      <c r="O49" s="147"/>
      <c r="P49" s="147"/>
      <c r="Q49" s="146"/>
      <c r="R49" s="146"/>
      <c r="S49" s="148"/>
      <c r="T49" s="149"/>
      <c r="U49" s="172"/>
      <c r="V49" s="172"/>
      <c r="W49" s="172"/>
      <c r="X49" s="173"/>
      <c r="Y49" s="146"/>
      <c r="Z49" s="146"/>
      <c r="AA49" s="146"/>
      <c r="AB49" s="167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68">
        <f>SUM(AM42:AM48)</f>
        <v>132625</v>
      </c>
      <c r="AN49" s="146"/>
      <c r="AO49" s="168">
        <f>SUM(AO42:AO48)</f>
        <v>20000</v>
      </c>
      <c r="AP49" s="152"/>
      <c r="AQ49" s="168">
        <f>SUM(AQ42:AQ48)</f>
        <v>0</v>
      </c>
      <c r="AR49" s="168">
        <f>SUM(AR42:AR48)</f>
        <v>112625</v>
      </c>
      <c r="AS49" s="168">
        <f>SUM(AS42:AS48)</f>
        <v>0</v>
      </c>
      <c r="AT49" s="168">
        <f>SUM(AT42:AT48)</f>
        <v>0</v>
      </c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60"/>
    </row>
    <row r="50" spans="2:81" ht="70.5" customHeight="1">
      <c r="B50" s="364"/>
      <c r="C50" s="367"/>
      <c r="D50" s="330" t="s">
        <v>103</v>
      </c>
      <c r="E50" s="291">
        <v>1.6</v>
      </c>
      <c r="F50" s="336" t="s">
        <v>162</v>
      </c>
      <c r="G50" s="288"/>
      <c r="H50" s="304" t="s">
        <v>228</v>
      </c>
      <c r="I50" s="278" t="s">
        <v>225</v>
      </c>
      <c r="J50" s="278"/>
      <c r="K50" s="278"/>
      <c r="O50" s="36" t="s">
        <v>229</v>
      </c>
      <c r="P50" s="36" t="s">
        <v>159</v>
      </c>
      <c r="S50" s="35">
        <f>+S48+1</f>
        <v>37</v>
      </c>
      <c r="T50" s="35" t="s">
        <v>92</v>
      </c>
      <c r="U50" s="102" t="s">
        <v>620</v>
      </c>
      <c r="V50" s="102" t="s">
        <v>537</v>
      </c>
      <c r="W50" s="93" t="s">
        <v>490</v>
      </c>
      <c r="X50" s="35">
        <v>1</v>
      </c>
      <c r="AB50" s="57"/>
      <c r="AM50" s="64">
        <f t="shared" si="3"/>
        <v>58030.350000000006</v>
      </c>
      <c r="AO50" s="64">
        <v>0</v>
      </c>
      <c r="AP50" s="22"/>
      <c r="AQ50" s="64">
        <v>0</v>
      </c>
      <c r="AR50" s="64">
        <f>55267*1.05</f>
        <v>58030.350000000006</v>
      </c>
      <c r="AS50" s="64">
        <v>0</v>
      </c>
      <c r="AT50" s="64">
        <v>0</v>
      </c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34" t="s">
        <v>375</v>
      </c>
    </row>
    <row r="51" spans="2:81" ht="77.25" customHeight="1">
      <c r="B51" s="364"/>
      <c r="C51" s="367"/>
      <c r="D51" s="331"/>
      <c r="E51" s="292"/>
      <c r="F51" s="337"/>
      <c r="G51" s="290"/>
      <c r="H51" s="306"/>
      <c r="I51" s="287"/>
      <c r="J51" s="287"/>
      <c r="K51" s="287"/>
      <c r="O51" s="36" t="s">
        <v>226</v>
      </c>
      <c r="P51" s="36" t="s">
        <v>227</v>
      </c>
      <c r="S51" s="38">
        <f>+S50+1</f>
        <v>38</v>
      </c>
      <c r="T51" s="35" t="s">
        <v>91</v>
      </c>
      <c r="U51" s="102" t="s">
        <v>535</v>
      </c>
      <c r="V51" s="102" t="s">
        <v>536</v>
      </c>
      <c r="W51" s="128" t="s">
        <v>491</v>
      </c>
      <c r="X51" s="35">
        <v>1</v>
      </c>
      <c r="AB51" s="57"/>
      <c r="AM51" s="64">
        <f t="shared" si="3"/>
        <v>27300</v>
      </c>
      <c r="AO51" s="64">
        <v>0</v>
      </c>
      <c r="AP51" s="22"/>
      <c r="AQ51" s="64">
        <v>0</v>
      </c>
      <c r="AR51" s="64">
        <f>26000*1.05</f>
        <v>27300</v>
      </c>
      <c r="AS51" s="64">
        <v>0</v>
      </c>
      <c r="AT51" s="64">
        <v>0</v>
      </c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34" t="s">
        <v>375</v>
      </c>
    </row>
    <row r="52" spans="2:81" ht="69.75" customHeight="1">
      <c r="B52" s="364"/>
      <c r="C52" s="367"/>
      <c r="D52" s="331"/>
      <c r="E52" s="292"/>
      <c r="F52" s="337"/>
      <c r="G52" s="313"/>
      <c r="H52" s="315" t="s">
        <v>158</v>
      </c>
      <c r="I52" s="317"/>
      <c r="J52" s="276"/>
      <c r="K52" s="278"/>
      <c r="O52" s="36" t="s">
        <v>415</v>
      </c>
      <c r="P52" s="36" t="s">
        <v>416</v>
      </c>
      <c r="S52" s="38">
        <f>+S51+1</f>
        <v>39</v>
      </c>
      <c r="T52" s="35" t="s">
        <v>94</v>
      </c>
      <c r="U52" s="254" t="s">
        <v>534</v>
      </c>
      <c r="V52" s="254" t="s">
        <v>592</v>
      </c>
      <c r="W52" s="93" t="s">
        <v>591</v>
      </c>
      <c r="X52" s="35">
        <v>4</v>
      </c>
      <c r="AB52" s="57"/>
      <c r="AM52" s="64">
        <f t="shared" si="3"/>
        <v>0</v>
      </c>
      <c r="AO52" s="64"/>
      <c r="AP52" s="22"/>
      <c r="AQ52" s="64"/>
      <c r="AR52" s="64"/>
      <c r="AS52" s="64"/>
      <c r="AT52" s="64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34"/>
    </row>
    <row r="53" spans="2:81" ht="80.25" customHeight="1">
      <c r="B53" s="364"/>
      <c r="C53" s="367"/>
      <c r="D53" s="332"/>
      <c r="E53" s="293"/>
      <c r="F53" s="357"/>
      <c r="G53" s="314"/>
      <c r="H53" s="316"/>
      <c r="I53" s="318"/>
      <c r="J53" s="286"/>
      <c r="K53" s="287"/>
      <c r="O53" s="36" t="s">
        <v>160</v>
      </c>
      <c r="P53" s="44" t="s">
        <v>161</v>
      </c>
      <c r="S53" s="38">
        <f>+S52+1</f>
        <v>40</v>
      </c>
      <c r="T53" s="35" t="s">
        <v>93</v>
      </c>
      <c r="U53" s="254"/>
      <c r="V53" s="254"/>
      <c r="W53" s="128" t="s">
        <v>621</v>
      </c>
      <c r="X53" s="35"/>
      <c r="AB53" s="57"/>
      <c r="AM53" s="64">
        <f t="shared" si="3"/>
        <v>0</v>
      </c>
      <c r="AO53" s="64"/>
      <c r="AP53" s="22"/>
      <c r="AQ53" s="64"/>
      <c r="AR53" s="64"/>
      <c r="AS53" s="64"/>
      <c r="AT53" s="64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34"/>
    </row>
    <row r="54" spans="2:81" ht="26.25">
      <c r="B54" s="364"/>
      <c r="C54" s="367"/>
      <c r="D54" s="175" t="s">
        <v>376</v>
      </c>
      <c r="E54" s="176"/>
      <c r="F54" s="177"/>
      <c r="G54" s="178"/>
      <c r="H54" s="179"/>
      <c r="I54" s="180"/>
      <c r="J54" s="181"/>
      <c r="K54" s="171"/>
      <c r="L54" s="146"/>
      <c r="M54" s="146"/>
      <c r="N54" s="146"/>
      <c r="O54" s="147"/>
      <c r="P54" s="147"/>
      <c r="Q54" s="146"/>
      <c r="R54" s="146"/>
      <c r="S54" s="148"/>
      <c r="T54" s="149"/>
      <c r="U54" s="172"/>
      <c r="V54" s="172"/>
      <c r="W54" s="172"/>
      <c r="X54" s="149"/>
      <c r="Y54" s="146"/>
      <c r="Z54" s="146"/>
      <c r="AA54" s="146"/>
      <c r="AB54" s="167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68">
        <f>SUM(AM50:AM53)</f>
        <v>85330.35</v>
      </c>
      <c r="AN54" s="146"/>
      <c r="AO54" s="168">
        <f>SUM(AO50:AO53)</f>
        <v>0</v>
      </c>
      <c r="AP54" s="152"/>
      <c r="AQ54" s="168">
        <f>SUM(AQ50:AQ53)</f>
        <v>0</v>
      </c>
      <c r="AR54" s="168">
        <f>SUM(AR50:AR53)</f>
        <v>85330.35</v>
      </c>
      <c r="AS54" s="168">
        <f>SUM(AS50:AS53)</f>
        <v>0</v>
      </c>
      <c r="AT54" s="168">
        <f>SUM(AT50:AT53)</f>
        <v>0</v>
      </c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60"/>
    </row>
    <row r="55" spans="2:81" ht="79.5" customHeight="1">
      <c r="B55" s="364"/>
      <c r="C55" s="368"/>
      <c r="D55" s="121" t="s">
        <v>104</v>
      </c>
      <c r="E55" s="68">
        <v>0.5</v>
      </c>
      <c r="F55" s="86" t="s">
        <v>166</v>
      </c>
      <c r="G55" s="1"/>
      <c r="H55" s="36" t="s">
        <v>163</v>
      </c>
      <c r="I55" s="36" t="s">
        <v>164</v>
      </c>
      <c r="J55" s="35">
        <v>0</v>
      </c>
      <c r="K55" s="35">
        <v>15</v>
      </c>
      <c r="O55" s="36" t="s">
        <v>165</v>
      </c>
      <c r="P55" s="44" t="s">
        <v>425</v>
      </c>
      <c r="S55" s="35">
        <f>+S53+1</f>
        <v>41</v>
      </c>
      <c r="T55" s="35" t="s">
        <v>87</v>
      </c>
      <c r="U55" s="102" t="s">
        <v>528</v>
      </c>
      <c r="V55" s="102" t="s">
        <v>529</v>
      </c>
      <c r="W55" s="93" t="s">
        <v>492</v>
      </c>
      <c r="X55" s="40">
        <v>14</v>
      </c>
      <c r="AB55" s="57"/>
      <c r="AM55" s="64">
        <f t="shared" si="3"/>
        <v>22050</v>
      </c>
      <c r="AO55" s="64">
        <v>0</v>
      </c>
      <c r="AP55" s="22"/>
      <c r="AQ55" s="64">
        <v>0</v>
      </c>
      <c r="AR55" s="64">
        <f>21000*1.05</f>
        <v>22050</v>
      </c>
      <c r="AS55" s="64">
        <v>0</v>
      </c>
      <c r="AT55" s="64">
        <v>0</v>
      </c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34" t="s">
        <v>375</v>
      </c>
    </row>
    <row r="56" spans="2:81" ht="26.25">
      <c r="B56" s="364"/>
      <c r="C56" s="367"/>
      <c r="D56" s="139" t="s">
        <v>377</v>
      </c>
      <c r="E56" s="163"/>
      <c r="F56" s="182"/>
      <c r="G56" s="183"/>
      <c r="H56" s="184"/>
      <c r="I56" s="171"/>
      <c r="J56" s="181"/>
      <c r="K56" s="181"/>
      <c r="L56" s="146"/>
      <c r="M56" s="146"/>
      <c r="N56" s="146"/>
      <c r="O56" s="147"/>
      <c r="P56" s="144"/>
      <c r="Q56" s="146"/>
      <c r="R56" s="146"/>
      <c r="S56" s="148"/>
      <c r="T56" s="149"/>
      <c r="U56" s="172"/>
      <c r="V56" s="172"/>
      <c r="W56" s="172"/>
      <c r="X56" s="149"/>
      <c r="Y56" s="146"/>
      <c r="Z56" s="146"/>
      <c r="AA56" s="146"/>
      <c r="AB56" s="167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68">
        <f>SUM(AM55)</f>
        <v>22050</v>
      </c>
      <c r="AN56" s="146"/>
      <c r="AO56" s="168">
        <f>SUM(AO55)</f>
        <v>0</v>
      </c>
      <c r="AP56" s="152"/>
      <c r="AQ56" s="168">
        <f>SUM(AQ55)</f>
        <v>0</v>
      </c>
      <c r="AR56" s="168">
        <f>SUM(AR55)</f>
        <v>22050</v>
      </c>
      <c r="AS56" s="168">
        <f>SUM(AS55)</f>
        <v>0</v>
      </c>
      <c r="AT56" s="168">
        <f>SUM(AT55)</f>
        <v>0</v>
      </c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2"/>
      <c r="CC56" s="160"/>
    </row>
    <row r="57" spans="2:81" ht="69.75" customHeight="1">
      <c r="B57" s="364"/>
      <c r="C57" s="367"/>
      <c r="D57" s="330" t="s">
        <v>105</v>
      </c>
      <c r="E57" s="354">
        <v>0.8</v>
      </c>
      <c r="F57" s="256" t="s">
        <v>320</v>
      </c>
      <c r="G57" s="288"/>
      <c r="H57" s="299" t="s">
        <v>622</v>
      </c>
      <c r="I57" s="278" t="s">
        <v>168</v>
      </c>
      <c r="J57" s="276">
        <v>1</v>
      </c>
      <c r="K57" s="276">
        <v>1</v>
      </c>
      <c r="O57" s="36" t="s">
        <v>169</v>
      </c>
      <c r="P57" s="109" t="s">
        <v>167</v>
      </c>
      <c r="S57" s="38">
        <f>+S55+1</f>
        <v>42</v>
      </c>
      <c r="T57" s="35" t="s">
        <v>75</v>
      </c>
      <c r="U57" s="244" t="s">
        <v>597</v>
      </c>
      <c r="V57" s="244" t="s">
        <v>596</v>
      </c>
      <c r="W57" s="93" t="s">
        <v>493</v>
      </c>
      <c r="X57" s="45">
        <v>1</v>
      </c>
      <c r="AB57" s="57"/>
      <c r="AM57" s="64">
        <f t="shared" si="3"/>
        <v>0</v>
      </c>
      <c r="AO57" s="64"/>
      <c r="AP57" s="22"/>
      <c r="AQ57" s="64"/>
      <c r="AR57" s="64"/>
      <c r="AS57" s="64"/>
      <c r="AT57" s="64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34"/>
    </row>
    <row r="58" spans="2:81" ht="52.5" customHeight="1">
      <c r="B58" s="364"/>
      <c r="C58" s="367"/>
      <c r="D58" s="331"/>
      <c r="E58" s="355"/>
      <c r="F58" s="257"/>
      <c r="G58" s="290"/>
      <c r="H58" s="319"/>
      <c r="I58" s="287"/>
      <c r="J58" s="286"/>
      <c r="K58" s="286"/>
      <c r="O58" s="36" t="s">
        <v>623</v>
      </c>
      <c r="P58" s="109" t="s">
        <v>170</v>
      </c>
      <c r="S58" s="38">
        <f>+S57+1</f>
        <v>43</v>
      </c>
      <c r="T58" s="35" t="s">
        <v>73</v>
      </c>
      <c r="U58" s="245"/>
      <c r="V58" s="245"/>
      <c r="W58" s="128" t="s">
        <v>494</v>
      </c>
      <c r="X58" s="45">
        <v>0</v>
      </c>
      <c r="AB58" s="57"/>
      <c r="AM58" s="64">
        <f t="shared" si="3"/>
        <v>0</v>
      </c>
      <c r="AO58" s="64"/>
      <c r="AP58" s="22"/>
      <c r="AQ58" s="64"/>
      <c r="AR58" s="64"/>
      <c r="AS58" s="64"/>
      <c r="AT58" s="64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34"/>
    </row>
    <row r="59" spans="2:81" ht="58.5" customHeight="1">
      <c r="B59" s="364"/>
      <c r="C59" s="367"/>
      <c r="D59" s="331"/>
      <c r="E59" s="355"/>
      <c r="F59" s="257"/>
      <c r="G59" s="29"/>
      <c r="H59" s="31" t="s">
        <v>171</v>
      </c>
      <c r="I59" s="109" t="s">
        <v>172</v>
      </c>
      <c r="J59" s="106">
        <v>1</v>
      </c>
      <c r="K59" s="106">
        <v>2</v>
      </c>
      <c r="O59" s="36" t="s">
        <v>173</v>
      </c>
      <c r="P59" s="36" t="s">
        <v>174</v>
      </c>
      <c r="S59" s="38">
        <f>+S58+1</f>
        <v>44</v>
      </c>
      <c r="T59" s="35" t="s">
        <v>76</v>
      </c>
      <c r="U59" s="245"/>
      <c r="V59" s="245"/>
      <c r="W59" s="99" t="s">
        <v>495</v>
      </c>
      <c r="X59" s="35">
        <v>1</v>
      </c>
      <c r="AB59" s="57"/>
      <c r="AM59" s="64">
        <f t="shared" si="3"/>
        <v>10350</v>
      </c>
      <c r="AO59" s="64">
        <v>0</v>
      </c>
      <c r="AP59" s="22"/>
      <c r="AQ59" s="64">
        <v>0</v>
      </c>
      <c r="AR59" s="64">
        <v>10350</v>
      </c>
      <c r="AS59" s="64">
        <v>0</v>
      </c>
      <c r="AT59" s="64">
        <v>0</v>
      </c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34" t="s">
        <v>378</v>
      </c>
    </row>
    <row r="60" spans="2:81" ht="50.25" customHeight="1">
      <c r="B60" s="364"/>
      <c r="C60" s="367"/>
      <c r="D60" s="331"/>
      <c r="E60" s="355"/>
      <c r="F60" s="257"/>
      <c r="G60" s="25"/>
      <c r="H60" s="62" t="s">
        <v>598</v>
      </c>
      <c r="I60" s="108"/>
      <c r="J60" s="105"/>
      <c r="K60" s="105"/>
      <c r="O60" s="31" t="s">
        <v>328</v>
      </c>
      <c r="P60" s="36" t="s">
        <v>330</v>
      </c>
      <c r="S60" s="38">
        <f>+S59+1</f>
        <v>45</v>
      </c>
      <c r="T60" s="35"/>
      <c r="U60" s="245"/>
      <c r="V60" s="245"/>
      <c r="W60" s="98" t="s">
        <v>593</v>
      </c>
      <c r="X60" s="35">
        <v>100</v>
      </c>
      <c r="AB60" s="57"/>
      <c r="AM60" s="64">
        <f>AN60+AO60+AP60+AQ60+AR60+AS60+AT60+AU60</f>
        <v>25875</v>
      </c>
      <c r="AO60" s="64">
        <v>0</v>
      </c>
      <c r="AP60" s="22"/>
      <c r="AQ60" s="64">
        <v>0</v>
      </c>
      <c r="AR60" s="64">
        <v>25875</v>
      </c>
      <c r="AS60" s="64">
        <v>0</v>
      </c>
      <c r="AT60" s="64">
        <v>0</v>
      </c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34" t="s">
        <v>378</v>
      </c>
    </row>
    <row r="61" spans="2:81" ht="63.75" customHeight="1">
      <c r="B61" s="365"/>
      <c r="C61" s="370"/>
      <c r="D61" s="332"/>
      <c r="E61" s="356"/>
      <c r="F61" s="258"/>
      <c r="G61" s="27"/>
      <c r="H61" s="62" t="s">
        <v>328</v>
      </c>
      <c r="I61" s="107" t="s">
        <v>330</v>
      </c>
      <c r="J61" s="104">
        <v>100</v>
      </c>
      <c r="K61" s="104">
        <v>100</v>
      </c>
      <c r="O61" s="31" t="s">
        <v>594</v>
      </c>
      <c r="P61" s="36" t="s">
        <v>595</v>
      </c>
      <c r="S61" s="38">
        <f>+S60+1</f>
        <v>46</v>
      </c>
      <c r="T61" s="35" t="s">
        <v>74</v>
      </c>
      <c r="U61" s="246"/>
      <c r="V61" s="246"/>
      <c r="W61" s="97" t="s">
        <v>496</v>
      </c>
      <c r="X61" s="35">
        <v>100</v>
      </c>
      <c r="AB61" s="57"/>
      <c r="AM61" s="64">
        <f t="shared" si="3"/>
        <v>25875</v>
      </c>
      <c r="AO61" s="64">
        <v>0</v>
      </c>
      <c r="AP61" s="22"/>
      <c r="AQ61" s="64">
        <v>0</v>
      </c>
      <c r="AR61" s="64">
        <v>25875</v>
      </c>
      <c r="AS61" s="64">
        <v>0</v>
      </c>
      <c r="AT61" s="64">
        <v>0</v>
      </c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34" t="s">
        <v>378</v>
      </c>
    </row>
    <row r="62" spans="2:81" ht="26.25">
      <c r="B62" s="118"/>
      <c r="C62" s="122"/>
      <c r="D62" s="141" t="s">
        <v>379</v>
      </c>
      <c r="E62" s="185">
        <f>E42+E50+E55+E57</f>
        <v>5</v>
      </c>
      <c r="F62" s="139"/>
      <c r="G62" s="186"/>
      <c r="H62" s="187"/>
      <c r="I62" s="188"/>
      <c r="J62" s="165"/>
      <c r="K62" s="165"/>
      <c r="L62" s="146"/>
      <c r="M62" s="146"/>
      <c r="N62" s="146"/>
      <c r="O62" s="189"/>
      <c r="P62" s="147"/>
      <c r="Q62" s="146"/>
      <c r="R62" s="146"/>
      <c r="S62" s="148"/>
      <c r="T62" s="149"/>
      <c r="U62" s="190"/>
      <c r="V62" s="190"/>
      <c r="W62" s="190"/>
      <c r="X62" s="149"/>
      <c r="Y62" s="146"/>
      <c r="Z62" s="146"/>
      <c r="AA62" s="146"/>
      <c r="AB62" s="167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68">
        <f>SUM(AM59:AM61)</f>
        <v>62100</v>
      </c>
      <c r="AN62" s="146"/>
      <c r="AO62" s="168">
        <f>SUM(AO59:AO61)</f>
        <v>0</v>
      </c>
      <c r="AP62" s="152"/>
      <c r="AQ62" s="168">
        <f>SUM(AQ59:AQ61)</f>
        <v>0</v>
      </c>
      <c r="AR62" s="168">
        <f>SUM(AR59:AR61)</f>
        <v>62100</v>
      </c>
      <c r="AS62" s="168">
        <f>SUM(AS59:AS61)</f>
        <v>0</v>
      </c>
      <c r="AT62" s="168">
        <f>SUM(AT59:AT61)</f>
        <v>0</v>
      </c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  <c r="BL62" s="152"/>
      <c r="BM62" s="152"/>
      <c r="BN62" s="152"/>
      <c r="BO62" s="152"/>
      <c r="BP62" s="152"/>
      <c r="BQ62" s="152"/>
      <c r="BR62" s="152"/>
      <c r="BS62" s="152"/>
      <c r="BT62" s="152"/>
      <c r="BU62" s="152"/>
      <c r="BV62" s="152"/>
      <c r="BW62" s="152"/>
      <c r="BX62" s="152"/>
      <c r="BY62" s="152"/>
      <c r="BZ62" s="152"/>
      <c r="CA62" s="152"/>
      <c r="CB62" s="152"/>
      <c r="CC62" s="160"/>
    </row>
    <row r="63" spans="2:81" ht="52.5" customHeight="1">
      <c r="B63" s="363" t="s">
        <v>111</v>
      </c>
      <c r="C63" s="371">
        <v>59.6</v>
      </c>
      <c r="D63" s="339" t="s">
        <v>329</v>
      </c>
      <c r="E63" s="291">
        <v>1.4</v>
      </c>
      <c r="F63" s="347" t="s">
        <v>332</v>
      </c>
      <c r="G63" s="310"/>
      <c r="H63" s="291" t="s">
        <v>434</v>
      </c>
      <c r="I63" s="278" t="s">
        <v>331</v>
      </c>
      <c r="J63" s="276">
        <v>90</v>
      </c>
      <c r="K63" s="276">
        <v>95</v>
      </c>
      <c r="O63" s="43" t="s">
        <v>417</v>
      </c>
      <c r="P63" s="36" t="s">
        <v>327</v>
      </c>
      <c r="S63" s="38">
        <f>+S61+1</f>
        <v>47</v>
      </c>
      <c r="T63" s="35" t="s">
        <v>418</v>
      </c>
      <c r="U63" s="96" t="s">
        <v>601</v>
      </c>
      <c r="V63" s="100" t="s">
        <v>604</v>
      </c>
      <c r="W63" s="127" t="s">
        <v>599</v>
      </c>
      <c r="X63" s="35">
        <v>95</v>
      </c>
      <c r="AB63" s="57"/>
      <c r="AM63" s="64">
        <f t="shared" si="3"/>
        <v>53239</v>
      </c>
      <c r="AO63" s="64">
        <v>6043</v>
      </c>
      <c r="AP63" s="22"/>
      <c r="AQ63" s="64">
        <v>0</v>
      </c>
      <c r="AR63" s="64">
        <f>7245+39951</f>
        <v>47196</v>
      </c>
      <c r="AS63" s="64">
        <v>0</v>
      </c>
      <c r="AT63" s="64">
        <v>0</v>
      </c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34" t="s">
        <v>378</v>
      </c>
    </row>
    <row r="64" spans="2:81" ht="50.25" customHeight="1">
      <c r="B64" s="364"/>
      <c r="C64" s="372"/>
      <c r="D64" s="339"/>
      <c r="E64" s="292"/>
      <c r="F64" s="341"/>
      <c r="G64" s="311"/>
      <c r="H64" s="292"/>
      <c r="I64" s="279"/>
      <c r="J64" s="277"/>
      <c r="K64" s="277"/>
      <c r="O64" s="26" t="s">
        <v>321</v>
      </c>
      <c r="P64" s="36" t="s">
        <v>322</v>
      </c>
      <c r="S64" s="38">
        <f>+S62+1</f>
        <v>1</v>
      </c>
      <c r="T64" s="35" t="s">
        <v>64</v>
      </c>
      <c r="U64" s="96" t="s">
        <v>602</v>
      </c>
      <c r="V64" s="100" t="s">
        <v>603</v>
      </c>
      <c r="W64" s="93" t="s">
        <v>600</v>
      </c>
      <c r="X64" s="35">
        <v>90</v>
      </c>
      <c r="AB64" s="57"/>
      <c r="AM64" s="64">
        <f t="shared" si="3"/>
        <v>15525</v>
      </c>
      <c r="AO64" s="64"/>
      <c r="AP64" s="22"/>
      <c r="AQ64" s="64">
        <v>0</v>
      </c>
      <c r="AR64" s="64">
        <v>15525</v>
      </c>
      <c r="AS64" s="64">
        <v>0</v>
      </c>
      <c r="AT64" s="64">
        <v>0</v>
      </c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34" t="s">
        <v>378</v>
      </c>
    </row>
    <row r="65" spans="2:81" ht="66.75" customHeight="1">
      <c r="B65" s="364"/>
      <c r="C65" s="372"/>
      <c r="D65" s="339"/>
      <c r="E65" s="292"/>
      <c r="F65" s="348"/>
      <c r="G65" s="312"/>
      <c r="H65" s="293"/>
      <c r="I65" s="287"/>
      <c r="J65" s="286"/>
      <c r="K65" s="286"/>
      <c r="O65" s="46" t="s">
        <v>325</v>
      </c>
      <c r="P65" s="36" t="s">
        <v>326</v>
      </c>
      <c r="S65" s="38">
        <f>+S63+1</f>
        <v>48</v>
      </c>
      <c r="T65" s="35" t="s">
        <v>216</v>
      </c>
      <c r="U65" s="96" t="s">
        <v>606</v>
      </c>
      <c r="V65" s="100" t="s">
        <v>605</v>
      </c>
      <c r="W65" s="128" t="s">
        <v>497</v>
      </c>
      <c r="X65" s="35">
        <v>0</v>
      </c>
      <c r="AB65" s="57"/>
      <c r="AM65" s="64">
        <f t="shared" si="3"/>
        <v>0</v>
      </c>
      <c r="AO65" s="64"/>
      <c r="AP65" s="22"/>
      <c r="AQ65" s="64"/>
      <c r="AR65" s="64"/>
      <c r="AS65" s="64"/>
      <c r="AT65" s="64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34"/>
    </row>
    <row r="66" spans="2:81" ht="26.25">
      <c r="B66" s="364"/>
      <c r="C66" s="372"/>
      <c r="D66" s="141" t="s">
        <v>380</v>
      </c>
      <c r="E66" s="191"/>
      <c r="F66" s="192"/>
      <c r="G66" s="142"/>
      <c r="H66" s="193"/>
      <c r="I66" s="147"/>
      <c r="J66" s="149"/>
      <c r="K66" s="149"/>
      <c r="L66" s="146"/>
      <c r="M66" s="146"/>
      <c r="N66" s="146"/>
      <c r="O66" s="194"/>
      <c r="P66" s="147"/>
      <c r="Q66" s="146"/>
      <c r="R66" s="146"/>
      <c r="S66" s="148"/>
      <c r="T66" s="149"/>
      <c r="U66" s="195"/>
      <c r="V66" s="195"/>
      <c r="W66" s="195"/>
      <c r="X66" s="149"/>
      <c r="Y66" s="146"/>
      <c r="Z66" s="146"/>
      <c r="AA66" s="146"/>
      <c r="AB66" s="167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68">
        <f>SUM(AM63:AM65)</f>
        <v>68764</v>
      </c>
      <c r="AN66" s="146"/>
      <c r="AO66" s="168">
        <f>SUM(AO63:AO65)</f>
        <v>6043</v>
      </c>
      <c r="AP66" s="152"/>
      <c r="AQ66" s="168">
        <f>SUM(AQ63:AQ65)</f>
        <v>0</v>
      </c>
      <c r="AR66" s="168">
        <f>SUM(AR63:AR65)</f>
        <v>62721</v>
      </c>
      <c r="AS66" s="168">
        <f>SUM(AS63:AS65)</f>
        <v>0</v>
      </c>
      <c r="AT66" s="168">
        <f>SUM(AT63:AT65)</f>
        <v>0</v>
      </c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52"/>
      <c r="BS66" s="152"/>
      <c r="BT66" s="152"/>
      <c r="BU66" s="152"/>
      <c r="BV66" s="152"/>
      <c r="BW66" s="152"/>
      <c r="BX66" s="152"/>
      <c r="BY66" s="152"/>
      <c r="BZ66" s="152"/>
      <c r="CA66" s="152"/>
      <c r="CB66" s="152"/>
      <c r="CC66" s="160"/>
    </row>
    <row r="67" spans="2:81" ht="47.25" customHeight="1">
      <c r="B67" s="364"/>
      <c r="C67" s="372"/>
      <c r="D67" s="330" t="s">
        <v>106</v>
      </c>
      <c r="E67" s="291">
        <v>6.9</v>
      </c>
      <c r="F67" s="257" t="s">
        <v>180</v>
      </c>
      <c r="G67" s="292"/>
      <c r="H67" s="279" t="s">
        <v>426</v>
      </c>
      <c r="I67" s="279" t="s">
        <v>175</v>
      </c>
      <c r="J67" s="277">
        <v>0</v>
      </c>
      <c r="K67" s="277">
        <v>100</v>
      </c>
      <c r="O67" s="36" t="s">
        <v>176</v>
      </c>
      <c r="P67" s="35" t="s">
        <v>177</v>
      </c>
      <c r="S67" s="38">
        <f>+S65+1</f>
        <v>49</v>
      </c>
      <c r="T67" s="35" t="s">
        <v>67</v>
      </c>
      <c r="U67" s="257" t="s">
        <v>180</v>
      </c>
      <c r="V67" s="244" t="s">
        <v>441</v>
      </c>
      <c r="W67" s="93" t="s">
        <v>498</v>
      </c>
      <c r="X67" s="35">
        <v>0</v>
      </c>
      <c r="AB67" s="57"/>
      <c r="AM67" s="64">
        <f t="shared" si="3"/>
        <v>119025</v>
      </c>
      <c r="AO67" s="64">
        <v>0</v>
      </c>
      <c r="AP67" s="22"/>
      <c r="AQ67" s="64">
        <v>0</v>
      </c>
      <c r="AR67" s="64">
        <v>119025</v>
      </c>
      <c r="AS67" s="64">
        <v>0</v>
      </c>
      <c r="AT67" s="64">
        <v>0</v>
      </c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34" t="s">
        <v>402</v>
      </c>
    </row>
    <row r="68" spans="2:81" ht="42.75" customHeight="1">
      <c r="B68" s="364"/>
      <c r="C68" s="372"/>
      <c r="D68" s="331"/>
      <c r="E68" s="292"/>
      <c r="F68" s="258"/>
      <c r="G68" s="293"/>
      <c r="H68" s="287"/>
      <c r="I68" s="287"/>
      <c r="J68" s="286"/>
      <c r="K68" s="286"/>
      <c r="O68" s="36" t="s">
        <v>178</v>
      </c>
      <c r="P68" s="36" t="s">
        <v>179</v>
      </c>
      <c r="S68" s="48">
        <f>+S67+1</f>
        <v>50</v>
      </c>
      <c r="T68" s="35" t="s">
        <v>67</v>
      </c>
      <c r="U68" s="258"/>
      <c r="V68" s="246"/>
      <c r="W68" s="90" t="s">
        <v>499</v>
      </c>
      <c r="X68" s="35">
        <v>0</v>
      </c>
      <c r="AB68" s="57"/>
      <c r="AM68" s="64">
        <f t="shared" si="3"/>
        <v>10350</v>
      </c>
      <c r="AO68" s="64"/>
      <c r="AP68" s="22"/>
      <c r="AQ68" s="64"/>
      <c r="AR68" s="64">
        <v>10350</v>
      </c>
      <c r="AS68" s="64"/>
      <c r="AT68" s="64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34" t="s">
        <v>402</v>
      </c>
    </row>
    <row r="69" spans="2:81" ht="50.25" customHeight="1">
      <c r="B69" s="364"/>
      <c r="C69" s="372"/>
      <c r="D69" s="331"/>
      <c r="E69" s="292"/>
      <c r="F69" s="256" t="s">
        <v>187</v>
      </c>
      <c r="G69" s="288"/>
      <c r="H69" s="304" t="s">
        <v>181</v>
      </c>
      <c r="I69" s="278" t="s">
        <v>182</v>
      </c>
      <c r="J69" s="307">
        <v>75</v>
      </c>
      <c r="K69" s="276">
        <v>150</v>
      </c>
      <c r="O69" s="47" t="s">
        <v>183</v>
      </c>
      <c r="P69" s="36" t="s">
        <v>185</v>
      </c>
      <c r="S69" s="48">
        <f>+S68+1</f>
        <v>51</v>
      </c>
      <c r="T69" s="35" t="s">
        <v>65</v>
      </c>
      <c r="U69" s="256" t="s">
        <v>624</v>
      </c>
      <c r="V69" s="244" t="s">
        <v>442</v>
      </c>
      <c r="W69" s="93" t="s">
        <v>500</v>
      </c>
      <c r="X69" s="35">
        <v>50</v>
      </c>
      <c r="AB69" s="57"/>
      <c r="AM69" s="64">
        <f t="shared" si="3"/>
        <v>62100</v>
      </c>
      <c r="AO69" s="64">
        <v>0</v>
      </c>
      <c r="AP69" s="22"/>
      <c r="AQ69" s="64">
        <v>0</v>
      </c>
      <c r="AR69" s="64">
        <v>62100</v>
      </c>
      <c r="AS69" s="64">
        <v>0</v>
      </c>
      <c r="AT69" s="64">
        <v>0</v>
      </c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34" t="s">
        <v>402</v>
      </c>
    </row>
    <row r="70" spans="2:81" ht="63" customHeight="1">
      <c r="B70" s="364"/>
      <c r="C70" s="372"/>
      <c r="D70" s="331"/>
      <c r="E70" s="292"/>
      <c r="F70" s="257"/>
      <c r="G70" s="289"/>
      <c r="H70" s="305"/>
      <c r="I70" s="279"/>
      <c r="J70" s="308"/>
      <c r="K70" s="277"/>
      <c r="O70" s="47" t="s">
        <v>184</v>
      </c>
      <c r="P70" s="36" t="s">
        <v>427</v>
      </c>
      <c r="S70" s="48">
        <f>+S69+1</f>
        <v>52</v>
      </c>
      <c r="T70" s="35" t="s">
        <v>66</v>
      </c>
      <c r="U70" s="257"/>
      <c r="V70" s="245"/>
      <c r="W70" s="93" t="s">
        <v>501</v>
      </c>
      <c r="X70" s="35">
        <v>32</v>
      </c>
      <c r="AB70" s="57"/>
      <c r="AM70" s="64">
        <f t="shared" si="3"/>
        <v>0</v>
      </c>
      <c r="AO70" s="64">
        <v>0</v>
      </c>
      <c r="AP70" s="22"/>
      <c r="AQ70" s="64">
        <v>0</v>
      </c>
      <c r="AR70" s="64">
        <v>0</v>
      </c>
      <c r="AS70" s="64">
        <v>0</v>
      </c>
      <c r="AT70" s="64">
        <v>0</v>
      </c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34" t="s">
        <v>402</v>
      </c>
    </row>
    <row r="71" spans="2:81" ht="67.5" customHeight="1">
      <c r="B71" s="364"/>
      <c r="C71" s="372"/>
      <c r="D71" s="332"/>
      <c r="E71" s="293"/>
      <c r="F71" s="258"/>
      <c r="G71" s="290"/>
      <c r="H71" s="306"/>
      <c r="I71" s="287"/>
      <c r="J71" s="309"/>
      <c r="K71" s="286"/>
      <c r="O71" s="47" t="s">
        <v>186</v>
      </c>
      <c r="P71" s="36" t="s">
        <v>435</v>
      </c>
      <c r="S71" s="48">
        <f>+S70+1</f>
        <v>53</v>
      </c>
      <c r="T71" s="35" t="s">
        <v>66</v>
      </c>
      <c r="U71" s="258"/>
      <c r="V71" s="246"/>
      <c r="W71" s="99" t="s">
        <v>502</v>
      </c>
      <c r="X71" s="40" t="s">
        <v>410</v>
      </c>
      <c r="AB71" s="57"/>
      <c r="AM71" s="64">
        <f t="shared" si="3"/>
        <v>20000</v>
      </c>
      <c r="AO71" s="64">
        <v>0</v>
      </c>
      <c r="AP71" s="22"/>
      <c r="AQ71" s="64">
        <v>0</v>
      </c>
      <c r="AR71" s="64">
        <v>20000</v>
      </c>
      <c r="AS71" s="64">
        <v>0</v>
      </c>
      <c r="AT71" s="64">
        <v>0</v>
      </c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34" t="s">
        <v>402</v>
      </c>
    </row>
    <row r="72" spans="2:81" ht="26.25">
      <c r="B72" s="364"/>
      <c r="C72" s="372"/>
      <c r="D72" s="196" t="s">
        <v>381</v>
      </c>
      <c r="E72" s="140"/>
      <c r="F72" s="139"/>
      <c r="G72" s="197"/>
      <c r="H72" s="170"/>
      <c r="I72" s="171"/>
      <c r="J72" s="181"/>
      <c r="K72" s="181"/>
      <c r="L72" s="146"/>
      <c r="M72" s="146"/>
      <c r="N72" s="146"/>
      <c r="O72" s="198"/>
      <c r="P72" s="147"/>
      <c r="Q72" s="146"/>
      <c r="R72" s="146"/>
      <c r="S72" s="148"/>
      <c r="T72" s="149"/>
      <c r="U72" s="172"/>
      <c r="V72" s="172"/>
      <c r="W72" s="172"/>
      <c r="X72" s="149"/>
      <c r="Y72" s="146"/>
      <c r="Z72" s="146"/>
      <c r="AA72" s="146"/>
      <c r="AB72" s="167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68">
        <f>SUM(AM69:AM71)</f>
        <v>82100</v>
      </c>
      <c r="AN72" s="146"/>
      <c r="AO72" s="168">
        <f>SUM(AO69:AO71)</f>
        <v>0</v>
      </c>
      <c r="AP72" s="152"/>
      <c r="AQ72" s="168">
        <f>SUM(AQ69:AQ71)</f>
        <v>0</v>
      </c>
      <c r="AR72" s="168">
        <f>SUM(AR69:AR71)</f>
        <v>82100</v>
      </c>
      <c r="AS72" s="168">
        <f>SUM(AS69:AS71)</f>
        <v>0</v>
      </c>
      <c r="AT72" s="168">
        <f>SUM(AT69:AT71)</f>
        <v>0</v>
      </c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2"/>
      <c r="BT72" s="152"/>
      <c r="BU72" s="152"/>
      <c r="BV72" s="152"/>
      <c r="BW72" s="152"/>
      <c r="BX72" s="152"/>
      <c r="BY72" s="152"/>
      <c r="BZ72" s="152"/>
      <c r="CA72" s="152"/>
      <c r="CB72" s="152"/>
      <c r="CC72" s="160"/>
    </row>
    <row r="73" spans="2:81" ht="86.25" customHeight="1">
      <c r="B73" s="364"/>
      <c r="C73" s="372"/>
      <c r="D73" s="338" t="s">
        <v>230</v>
      </c>
      <c r="E73" s="291">
        <v>1.7</v>
      </c>
      <c r="F73" s="256" t="s">
        <v>333</v>
      </c>
      <c r="G73" s="288"/>
      <c r="H73" s="291" t="s">
        <v>232</v>
      </c>
      <c r="I73" s="278" t="s">
        <v>231</v>
      </c>
      <c r="J73" s="278">
        <v>6000</v>
      </c>
      <c r="K73" s="278">
        <v>6900</v>
      </c>
      <c r="O73" s="26" t="s">
        <v>189</v>
      </c>
      <c r="P73" s="36" t="s">
        <v>188</v>
      </c>
      <c r="S73" s="38">
        <f>+S71+1</f>
        <v>54</v>
      </c>
      <c r="T73" s="35" t="s">
        <v>84</v>
      </c>
      <c r="U73" s="244" t="s">
        <v>608</v>
      </c>
      <c r="V73" s="244" t="s">
        <v>607</v>
      </c>
      <c r="W73" s="127" t="s">
        <v>469</v>
      </c>
      <c r="X73" s="35">
        <v>1</v>
      </c>
      <c r="AB73" s="57"/>
      <c r="AM73" s="64">
        <f t="shared" si="3"/>
        <v>10350</v>
      </c>
      <c r="AO73" s="64">
        <v>0</v>
      </c>
      <c r="AP73" s="22"/>
      <c r="AQ73" s="64">
        <v>0</v>
      </c>
      <c r="AR73" s="64">
        <f>10000*1.035</f>
        <v>10350</v>
      </c>
      <c r="AS73" s="64">
        <v>0</v>
      </c>
      <c r="AT73" s="64">
        <v>0</v>
      </c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34"/>
    </row>
    <row r="74" spans="2:81" ht="66.75" customHeight="1">
      <c r="B74" s="364"/>
      <c r="C74" s="372"/>
      <c r="D74" s="339"/>
      <c r="E74" s="292"/>
      <c r="F74" s="257"/>
      <c r="G74" s="289"/>
      <c r="H74" s="292"/>
      <c r="I74" s="279"/>
      <c r="J74" s="279"/>
      <c r="K74" s="279"/>
      <c r="O74" s="24" t="s">
        <v>369</v>
      </c>
      <c r="P74" s="36" t="s">
        <v>233</v>
      </c>
      <c r="S74" s="38">
        <v>58</v>
      </c>
      <c r="T74" s="35" t="s">
        <v>83</v>
      </c>
      <c r="U74" s="245"/>
      <c r="V74" s="245"/>
      <c r="W74" s="93" t="s">
        <v>572</v>
      </c>
      <c r="X74" s="35">
        <v>0</v>
      </c>
      <c r="AB74" s="57"/>
      <c r="AM74" s="64">
        <f t="shared" si="3"/>
        <v>0</v>
      </c>
      <c r="AO74" s="64">
        <v>0</v>
      </c>
      <c r="AP74" s="22"/>
      <c r="AQ74" s="64">
        <v>0</v>
      </c>
      <c r="AR74" s="64">
        <v>0</v>
      </c>
      <c r="AS74" s="64">
        <v>0</v>
      </c>
      <c r="AT74" s="64">
        <v>0</v>
      </c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34" t="s">
        <v>378</v>
      </c>
    </row>
    <row r="75" spans="2:81" ht="69.75" customHeight="1">
      <c r="B75" s="364"/>
      <c r="C75" s="372"/>
      <c r="D75" s="339"/>
      <c r="E75" s="292"/>
      <c r="F75" s="257"/>
      <c r="G75" s="289"/>
      <c r="H75" s="292"/>
      <c r="I75" s="279"/>
      <c r="J75" s="279"/>
      <c r="K75" s="279"/>
      <c r="O75" s="24" t="s">
        <v>234</v>
      </c>
      <c r="P75" s="36" t="s">
        <v>235</v>
      </c>
      <c r="S75" s="38">
        <v>59</v>
      </c>
      <c r="T75" s="35" t="s">
        <v>83</v>
      </c>
      <c r="U75" s="245"/>
      <c r="V75" s="245"/>
      <c r="W75" s="90" t="s">
        <v>503</v>
      </c>
      <c r="X75" s="35">
        <v>0</v>
      </c>
      <c r="AB75" s="57"/>
      <c r="AM75" s="64">
        <f t="shared" si="3"/>
        <v>0</v>
      </c>
      <c r="AO75" s="64">
        <v>0</v>
      </c>
      <c r="AP75" s="22"/>
      <c r="AQ75" s="64">
        <v>0</v>
      </c>
      <c r="AR75" s="64">
        <v>0</v>
      </c>
      <c r="AS75" s="64">
        <v>0</v>
      </c>
      <c r="AT75" s="64">
        <v>0</v>
      </c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34" t="s">
        <v>378</v>
      </c>
    </row>
    <row r="76" spans="2:81" ht="54.75" customHeight="1">
      <c r="B76" s="364"/>
      <c r="C76" s="372"/>
      <c r="D76" s="339"/>
      <c r="E76" s="292"/>
      <c r="F76" s="257"/>
      <c r="G76" s="289"/>
      <c r="H76" s="292"/>
      <c r="I76" s="279"/>
      <c r="J76" s="279"/>
      <c r="K76" s="279"/>
      <c r="O76" s="26" t="s">
        <v>239</v>
      </c>
      <c r="P76" s="36" t="s">
        <v>236</v>
      </c>
      <c r="S76" s="38">
        <v>60</v>
      </c>
      <c r="T76" s="35" t="s">
        <v>269</v>
      </c>
      <c r="U76" s="245"/>
      <c r="V76" s="245"/>
      <c r="W76" s="93" t="s">
        <v>504</v>
      </c>
      <c r="X76" s="35">
        <v>2740</v>
      </c>
      <c r="AB76" s="57"/>
      <c r="AM76" s="64">
        <f t="shared" si="3"/>
        <v>0</v>
      </c>
      <c r="AO76" s="64">
        <v>0</v>
      </c>
      <c r="AP76" s="22"/>
      <c r="AQ76" s="64">
        <v>0</v>
      </c>
      <c r="AR76" s="64">
        <v>0</v>
      </c>
      <c r="AS76" s="64">
        <v>0</v>
      </c>
      <c r="AT76" s="64">
        <v>0</v>
      </c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34"/>
    </row>
    <row r="77" spans="2:81" ht="50.25" customHeight="1">
      <c r="B77" s="364"/>
      <c r="C77" s="372"/>
      <c r="D77" s="339"/>
      <c r="E77" s="292"/>
      <c r="F77" s="257"/>
      <c r="G77" s="289"/>
      <c r="H77" s="292"/>
      <c r="I77" s="279"/>
      <c r="J77" s="279"/>
      <c r="K77" s="279"/>
      <c r="O77" s="55" t="s">
        <v>237</v>
      </c>
      <c r="P77" s="36" t="s">
        <v>238</v>
      </c>
      <c r="S77" s="38">
        <v>61</v>
      </c>
      <c r="T77" s="35" t="s">
        <v>84</v>
      </c>
      <c r="U77" s="245"/>
      <c r="V77" s="245"/>
      <c r="W77" s="93" t="s">
        <v>470</v>
      </c>
      <c r="X77" s="35">
        <v>100</v>
      </c>
      <c r="AB77" s="57"/>
      <c r="AM77" s="64">
        <f t="shared" si="3"/>
        <v>0</v>
      </c>
      <c r="AO77" s="64">
        <v>0</v>
      </c>
      <c r="AP77" s="22"/>
      <c r="AQ77" s="64">
        <v>0</v>
      </c>
      <c r="AR77" s="64">
        <v>0</v>
      </c>
      <c r="AS77" s="64">
        <v>0</v>
      </c>
      <c r="AT77" s="64">
        <v>0</v>
      </c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34" t="s">
        <v>378</v>
      </c>
    </row>
    <row r="78" spans="2:81" ht="43.5" customHeight="1">
      <c r="B78" s="364"/>
      <c r="C78" s="372"/>
      <c r="D78" s="339"/>
      <c r="E78" s="292"/>
      <c r="F78" s="257"/>
      <c r="G78" s="289"/>
      <c r="H78" s="292"/>
      <c r="I78" s="279"/>
      <c r="J78" s="279"/>
      <c r="K78" s="279"/>
      <c r="O78" s="26" t="s">
        <v>240</v>
      </c>
      <c r="P78" s="36" t="s">
        <v>241</v>
      </c>
      <c r="S78" s="38">
        <v>62</v>
      </c>
      <c r="T78" s="35" t="s">
        <v>270</v>
      </c>
      <c r="U78" s="245"/>
      <c r="V78" s="245"/>
      <c r="W78" s="90" t="s">
        <v>567</v>
      </c>
      <c r="X78" s="35">
        <v>0</v>
      </c>
      <c r="AB78" s="57"/>
      <c r="AM78" s="64">
        <f t="shared" si="3"/>
        <v>0</v>
      </c>
      <c r="AO78" s="64">
        <v>0</v>
      </c>
      <c r="AP78" s="22"/>
      <c r="AQ78" s="64">
        <v>0</v>
      </c>
      <c r="AR78" s="64">
        <v>0</v>
      </c>
      <c r="AS78" s="64">
        <v>0</v>
      </c>
      <c r="AT78" s="64">
        <v>0</v>
      </c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34"/>
    </row>
    <row r="79" spans="2:81" ht="75.75" customHeight="1">
      <c r="B79" s="364"/>
      <c r="C79" s="372"/>
      <c r="D79" s="339"/>
      <c r="E79" s="292"/>
      <c r="F79" s="257"/>
      <c r="G79" s="289"/>
      <c r="H79" s="292"/>
      <c r="I79" s="279"/>
      <c r="J79" s="279"/>
      <c r="K79" s="279"/>
      <c r="O79" s="26" t="s">
        <v>243</v>
      </c>
      <c r="P79" s="36" t="s">
        <v>242</v>
      </c>
      <c r="S79" s="38">
        <v>64</v>
      </c>
      <c r="T79" s="35" t="s">
        <v>86</v>
      </c>
      <c r="U79" s="245"/>
      <c r="V79" s="245"/>
      <c r="W79" s="93" t="s">
        <v>568</v>
      </c>
      <c r="X79" s="35">
        <v>2230</v>
      </c>
      <c r="AB79" s="57"/>
      <c r="AM79" s="64">
        <f t="shared" si="3"/>
        <v>10350</v>
      </c>
      <c r="AO79" s="64">
        <v>0</v>
      </c>
      <c r="AP79" s="22"/>
      <c r="AQ79" s="64">
        <v>0</v>
      </c>
      <c r="AR79" s="64">
        <v>10350</v>
      </c>
      <c r="AS79" s="64">
        <v>0</v>
      </c>
      <c r="AT79" s="64">
        <v>0</v>
      </c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34" t="s">
        <v>378</v>
      </c>
    </row>
    <row r="80" spans="2:81" ht="48.75" customHeight="1">
      <c r="B80" s="364"/>
      <c r="C80" s="372"/>
      <c r="D80" s="339"/>
      <c r="E80" s="292"/>
      <c r="F80" s="257"/>
      <c r="G80" s="289"/>
      <c r="H80" s="292"/>
      <c r="I80" s="279"/>
      <c r="J80" s="279"/>
      <c r="K80" s="279"/>
      <c r="O80" s="54" t="s">
        <v>244</v>
      </c>
      <c r="P80" s="36" t="s">
        <v>245</v>
      </c>
      <c r="S80" s="38">
        <v>65</v>
      </c>
      <c r="T80" s="35" t="s">
        <v>86</v>
      </c>
      <c r="U80" s="245"/>
      <c r="V80" s="245"/>
      <c r="W80" s="93" t="s">
        <v>569</v>
      </c>
      <c r="X80" s="56">
        <v>66</v>
      </c>
      <c r="AB80" s="57"/>
      <c r="AM80" s="64">
        <f t="shared" si="3"/>
        <v>1030</v>
      </c>
      <c r="AO80" s="64">
        <v>0</v>
      </c>
      <c r="AP80" s="22"/>
      <c r="AQ80" s="64">
        <v>0</v>
      </c>
      <c r="AR80" s="64">
        <v>1030</v>
      </c>
      <c r="AS80" s="64">
        <v>0</v>
      </c>
      <c r="AT80" s="64">
        <v>0</v>
      </c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34" t="s">
        <v>378</v>
      </c>
    </row>
    <row r="81" spans="2:81" ht="46.5" customHeight="1">
      <c r="B81" s="364"/>
      <c r="C81" s="372"/>
      <c r="D81" s="339"/>
      <c r="E81" s="292"/>
      <c r="F81" s="257"/>
      <c r="G81" s="289"/>
      <c r="H81" s="292"/>
      <c r="I81" s="279"/>
      <c r="J81" s="279"/>
      <c r="K81" s="279"/>
      <c r="O81" s="24" t="s">
        <v>246</v>
      </c>
      <c r="P81" s="36" t="s">
        <v>247</v>
      </c>
      <c r="S81" s="38">
        <v>66</v>
      </c>
      <c r="T81" s="35" t="s">
        <v>85</v>
      </c>
      <c r="U81" s="245"/>
      <c r="V81" s="245"/>
      <c r="W81" s="90" t="s">
        <v>570</v>
      </c>
      <c r="X81" s="35">
        <v>0</v>
      </c>
      <c r="AB81" s="57"/>
      <c r="AM81" s="64">
        <f t="shared" si="3"/>
        <v>11385</v>
      </c>
      <c r="AO81" s="64">
        <v>0</v>
      </c>
      <c r="AP81" s="22"/>
      <c r="AQ81" s="64">
        <v>0</v>
      </c>
      <c r="AR81" s="64">
        <v>11385</v>
      </c>
      <c r="AS81" s="64">
        <v>0</v>
      </c>
      <c r="AT81" s="64">
        <v>0</v>
      </c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34" t="s">
        <v>378</v>
      </c>
    </row>
    <row r="82" spans="2:81" ht="54.75" customHeight="1">
      <c r="B82" s="364"/>
      <c r="C82" s="372"/>
      <c r="D82" s="340"/>
      <c r="E82" s="292"/>
      <c r="F82" s="258"/>
      <c r="G82" s="290"/>
      <c r="H82" s="293"/>
      <c r="I82" s="287"/>
      <c r="J82" s="287"/>
      <c r="K82" s="287"/>
      <c r="O82" s="24" t="s">
        <v>625</v>
      </c>
      <c r="P82" s="36" t="s">
        <v>423</v>
      </c>
      <c r="S82" s="38">
        <v>68</v>
      </c>
      <c r="T82" s="35"/>
      <c r="U82" s="246"/>
      <c r="V82" s="246"/>
      <c r="W82" s="93" t="s">
        <v>571</v>
      </c>
      <c r="X82" s="35"/>
      <c r="AB82" s="57"/>
      <c r="AM82" s="64">
        <f t="shared" si="3"/>
        <v>0</v>
      </c>
      <c r="AO82" s="64">
        <v>0</v>
      </c>
      <c r="AP82" s="22"/>
      <c r="AQ82" s="64">
        <v>0</v>
      </c>
      <c r="AR82" s="64">
        <v>0</v>
      </c>
      <c r="AS82" s="64">
        <v>0</v>
      </c>
      <c r="AT82" s="64">
        <v>0</v>
      </c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34"/>
    </row>
    <row r="83" spans="2:81" ht="26.25">
      <c r="B83" s="364"/>
      <c r="C83" s="372"/>
      <c r="D83" s="199" t="s">
        <v>419</v>
      </c>
      <c r="E83" s="200"/>
      <c r="F83" s="199"/>
      <c r="G83" s="191"/>
      <c r="H83" s="193"/>
      <c r="I83" s="147"/>
      <c r="J83" s="147"/>
      <c r="K83" s="147"/>
      <c r="L83" s="146"/>
      <c r="M83" s="146"/>
      <c r="N83" s="146"/>
      <c r="O83" s="201"/>
      <c r="P83" s="202"/>
      <c r="Q83" s="146"/>
      <c r="R83" s="146"/>
      <c r="S83" s="203"/>
      <c r="T83" s="202"/>
      <c r="U83" s="195"/>
      <c r="V83" s="195"/>
      <c r="W83" s="195"/>
      <c r="X83" s="149"/>
      <c r="Y83" s="146"/>
      <c r="Z83" s="146"/>
      <c r="AA83" s="146"/>
      <c r="AB83" s="167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68">
        <f>SUM(AM73:AM82)</f>
        <v>33115</v>
      </c>
      <c r="AN83" s="146"/>
      <c r="AO83" s="168">
        <f>SUM(AO73:AO82)</f>
        <v>0</v>
      </c>
      <c r="AP83" s="152"/>
      <c r="AQ83" s="168">
        <f>SUM(AQ73:AQ82)</f>
        <v>0</v>
      </c>
      <c r="AR83" s="168">
        <f>SUM(AR73:AR82)</f>
        <v>33115</v>
      </c>
      <c r="AS83" s="168">
        <f>SUM(AS73:AS82)</f>
        <v>0</v>
      </c>
      <c r="AT83" s="168">
        <f>SUM(AT73:AT82)</f>
        <v>0</v>
      </c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  <c r="BI83" s="152"/>
      <c r="BJ83" s="152"/>
      <c r="BK83" s="152"/>
      <c r="BL83" s="152"/>
      <c r="BM83" s="152"/>
      <c r="BN83" s="152"/>
      <c r="BO83" s="152"/>
      <c r="BP83" s="152"/>
      <c r="BQ83" s="152"/>
      <c r="BR83" s="152"/>
      <c r="BS83" s="152"/>
      <c r="BT83" s="152"/>
      <c r="BU83" s="152"/>
      <c r="BV83" s="152"/>
      <c r="BW83" s="152"/>
      <c r="BX83" s="152"/>
      <c r="BY83" s="152"/>
      <c r="BZ83" s="152"/>
      <c r="CA83" s="152"/>
      <c r="CB83" s="152"/>
      <c r="CC83" s="160"/>
    </row>
    <row r="84" spans="2:81" ht="26.25">
      <c r="B84" s="364"/>
      <c r="C84" s="373"/>
      <c r="D84" s="330" t="s">
        <v>107</v>
      </c>
      <c r="E84" s="291">
        <v>9.2</v>
      </c>
      <c r="F84" s="347" t="s">
        <v>277</v>
      </c>
      <c r="G84" s="85"/>
      <c r="H84" s="115"/>
      <c r="I84" s="71"/>
      <c r="J84" s="71"/>
      <c r="K84" s="71"/>
      <c r="O84" s="72" t="s">
        <v>385</v>
      </c>
      <c r="P84" s="45"/>
      <c r="S84" s="59">
        <f>+S82+1</f>
        <v>69</v>
      </c>
      <c r="T84" s="45"/>
      <c r="U84" s="249" t="s">
        <v>612</v>
      </c>
      <c r="V84" s="249" t="s">
        <v>616</v>
      </c>
      <c r="W84" s="90" t="s">
        <v>579</v>
      </c>
      <c r="X84" s="45"/>
      <c r="AB84" s="81"/>
      <c r="AM84" s="76"/>
      <c r="AO84" s="76"/>
      <c r="AP84" s="22"/>
      <c r="AQ84" s="76"/>
      <c r="AR84" s="76"/>
      <c r="AS84" s="76"/>
      <c r="AT84" s="76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34" t="s">
        <v>403</v>
      </c>
    </row>
    <row r="85" spans="2:81" ht="47.25" customHeight="1">
      <c r="B85" s="364"/>
      <c r="C85" s="373"/>
      <c r="D85" s="331"/>
      <c r="E85" s="292"/>
      <c r="F85" s="341"/>
      <c r="G85" s="301"/>
      <c r="H85" s="291" t="s">
        <v>273</v>
      </c>
      <c r="I85" s="278" t="s">
        <v>274</v>
      </c>
      <c r="J85" s="278">
        <v>70</v>
      </c>
      <c r="K85" s="276">
        <v>90</v>
      </c>
      <c r="O85" s="43" t="s">
        <v>420</v>
      </c>
      <c r="P85" s="36" t="s">
        <v>271</v>
      </c>
      <c r="S85" s="38">
        <f>+S84+1</f>
        <v>70</v>
      </c>
      <c r="T85" s="35"/>
      <c r="U85" s="259"/>
      <c r="V85" s="259"/>
      <c r="W85" s="93" t="s">
        <v>576</v>
      </c>
      <c r="X85" s="35">
        <v>0</v>
      </c>
      <c r="AB85" s="57"/>
      <c r="AM85" s="64">
        <f aca="true" t="shared" si="4" ref="AM85:AM133">AN85+AO85+AP85+AQ85+AR85+AS85+AT85+AU85</f>
        <v>31050</v>
      </c>
      <c r="AO85" s="64">
        <v>0</v>
      </c>
      <c r="AP85" s="22"/>
      <c r="AQ85" s="64">
        <v>0</v>
      </c>
      <c r="AR85" s="64">
        <v>31050</v>
      </c>
      <c r="AS85" s="64">
        <v>0</v>
      </c>
      <c r="AT85" s="64">
        <v>0</v>
      </c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34"/>
    </row>
    <row r="86" spans="2:81" ht="43.5" customHeight="1">
      <c r="B86" s="364"/>
      <c r="C86" s="373"/>
      <c r="D86" s="331"/>
      <c r="E86" s="292"/>
      <c r="F86" s="341"/>
      <c r="G86" s="302"/>
      <c r="H86" s="292"/>
      <c r="I86" s="279"/>
      <c r="J86" s="279"/>
      <c r="K86" s="277"/>
      <c r="O86" s="215" t="s">
        <v>284</v>
      </c>
      <c r="P86" s="36" t="s">
        <v>285</v>
      </c>
      <c r="S86" s="38">
        <f aca="true" t="shared" si="5" ref="S86:S106">+S85+1</f>
        <v>71</v>
      </c>
      <c r="T86" s="35"/>
      <c r="U86" s="259"/>
      <c r="V86" s="259"/>
      <c r="W86" s="90" t="s">
        <v>577</v>
      </c>
      <c r="X86" s="35">
        <v>0</v>
      </c>
      <c r="AB86" s="57"/>
      <c r="AM86" s="64">
        <f t="shared" si="4"/>
        <v>10000</v>
      </c>
      <c r="AO86" s="64"/>
      <c r="AP86" s="22"/>
      <c r="AQ86" s="64"/>
      <c r="AR86" s="64">
        <v>10000</v>
      </c>
      <c r="AS86" s="64"/>
      <c r="AT86" s="64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34"/>
    </row>
    <row r="87" spans="2:81" ht="51" customHeight="1">
      <c r="B87" s="364"/>
      <c r="C87" s="373"/>
      <c r="D87" s="331"/>
      <c r="E87" s="292"/>
      <c r="F87" s="341"/>
      <c r="G87" s="302"/>
      <c r="H87" s="292"/>
      <c r="I87" s="279"/>
      <c r="J87" s="279"/>
      <c r="K87" s="277"/>
      <c r="O87" s="26" t="s">
        <v>299</v>
      </c>
      <c r="P87" s="36" t="s">
        <v>291</v>
      </c>
      <c r="S87" s="38">
        <f t="shared" si="5"/>
        <v>72</v>
      </c>
      <c r="T87" s="35"/>
      <c r="U87" s="259"/>
      <c r="V87" s="259"/>
      <c r="W87" s="93" t="s">
        <v>573</v>
      </c>
      <c r="X87" s="35">
        <v>100</v>
      </c>
      <c r="AB87" s="57"/>
      <c r="AM87" s="64">
        <f t="shared" si="4"/>
        <v>25175</v>
      </c>
      <c r="AO87" s="64">
        <v>5175</v>
      </c>
      <c r="AP87" s="22"/>
      <c r="AQ87" s="64">
        <v>0</v>
      </c>
      <c r="AR87" s="64">
        <v>20000</v>
      </c>
      <c r="AS87" s="64">
        <v>0</v>
      </c>
      <c r="AT87" s="64">
        <v>0</v>
      </c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34"/>
    </row>
    <row r="88" spans="2:81" ht="47.25" customHeight="1">
      <c r="B88" s="364"/>
      <c r="C88" s="373"/>
      <c r="D88" s="331"/>
      <c r="E88" s="292"/>
      <c r="F88" s="341"/>
      <c r="G88" s="302"/>
      <c r="H88" s="292"/>
      <c r="I88" s="279"/>
      <c r="J88" s="279"/>
      <c r="K88" s="277"/>
      <c r="O88" s="24" t="s">
        <v>272</v>
      </c>
      <c r="P88" s="36" t="s">
        <v>290</v>
      </c>
      <c r="S88" s="38">
        <f t="shared" si="5"/>
        <v>73</v>
      </c>
      <c r="T88" s="35"/>
      <c r="U88" s="259"/>
      <c r="V88" s="259"/>
      <c r="W88" s="93" t="s">
        <v>505</v>
      </c>
      <c r="X88" s="35">
        <v>0</v>
      </c>
      <c r="AB88" s="57"/>
      <c r="AM88" s="64">
        <f t="shared" si="4"/>
        <v>0</v>
      </c>
      <c r="AO88" s="64">
        <v>0</v>
      </c>
      <c r="AP88" s="22"/>
      <c r="AQ88" s="64">
        <v>0</v>
      </c>
      <c r="AR88" s="64">
        <v>0</v>
      </c>
      <c r="AS88" s="64">
        <v>0</v>
      </c>
      <c r="AT88" s="64">
        <v>0</v>
      </c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34">
        <v>0</v>
      </c>
    </row>
    <row r="89" spans="2:81" ht="66" customHeight="1">
      <c r="B89" s="364"/>
      <c r="C89" s="373"/>
      <c r="D89" s="331"/>
      <c r="E89" s="292"/>
      <c r="F89" s="341"/>
      <c r="G89" s="303"/>
      <c r="H89" s="293"/>
      <c r="I89" s="287"/>
      <c r="J89" s="287"/>
      <c r="K89" s="286"/>
      <c r="O89" s="24" t="s">
        <v>275</v>
      </c>
      <c r="P89" s="36" t="s">
        <v>276</v>
      </c>
      <c r="S89" s="38">
        <f t="shared" si="5"/>
        <v>74</v>
      </c>
      <c r="T89" s="35"/>
      <c r="U89" s="259"/>
      <c r="V89" s="259"/>
      <c r="W89" s="128" t="s">
        <v>506</v>
      </c>
      <c r="X89" s="35">
        <v>6</v>
      </c>
      <c r="AB89" s="57"/>
      <c r="AM89" s="64">
        <f t="shared" si="4"/>
        <v>17077</v>
      </c>
      <c r="AO89" s="64">
        <v>0</v>
      </c>
      <c r="AP89" s="22"/>
      <c r="AQ89" s="64">
        <v>17077</v>
      </c>
      <c r="AR89" s="64">
        <v>0</v>
      </c>
      <c r="AS89" s="64">
        <v>0</v>
      </c>
      <c r="AT89" s="64">
        <v>0</v>
      </c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34"/>
    </row>
    <row r="90" spans="2:81" ht="45" customHeight="1">
      <c r="B90" s="364"/>
      <c r="C90" s="373"/>
      <c r="D90" s="331"/>
      <c r="E90" s="292"/>
      <c r="F90" s="341"/>
      <c r="G90" s="301"/>
      <c r="H90" s="291" t="s">
        <v>278</v>
      </c>
      <c r="I90" s="278" t="s">
        <v>279</v>
      </c>
      <c r="J90" s="278">
        <v>70</v>
      </c>
      <c r="K90" s="278">
        <v>85</v>
      </c>
      <c r="O90" s="61" t="s">
        <v>280</v>
      </c>
      <c r="P90" s="36" t="s">
        <v>281</v>
      </c>
      <c r="S90" s="38">
        <f t="shared" si="5"/>
        <v>75</v>
      </c>
      <c r="T90" s="35"/>
      <c r="U90" s="259"/>
      <c r="V90" s="259"/>
      <c r="W90" s="93" t="s">
        <v>580</v>
      </c>
      <c r="X90" s="35">
        <v>14</v>
      </c>
      <c r="AB90" s="57"/>
      <c r="AM90" s="64">
        <f t="shared" si="4"/>
        <v>63075</v>
      </c>
      <c r="AO90" s="64">
        <v>0</v>
      </c>
      <c r="AP90" s="22"/>
      <c r="AQ90" s="64">
        <v>0</v>
      </c>
      <c r="AR90" s="64">
        <v>63075</v>
      </c>
      <c r="AS90" s="64">
        <v>0</v>
      </c>
      <c r="AT90" s="64">
        <v>0</v>
      </c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34">
        <v>0</v>
      </c>
    </row>
    <row r="91" spans="2:81" ht="54.75" customHeight="1">
      <c r="B91" s="364"/>
      <c r="C91" s="373"/>
      <c r="D91" s="331"/>
      <c r="E91" s="292"/>
      <c r="F91" s="348"/>
      <c r="G91" s="303"/>
      <c r="H91" s="293"/>
      <c r="I91" s="287"/>
      <c r="J91" s="287"/>
      <c r="K91" s="287"/>
      <c r="O91" s="44" t="s">
        <v>283</v>
      </c>
      <c r="P91" s="36" t="s">
        <v>282</v>
      </c>
      <c r="S91" s="38">
        <f t="shared" si="5"/>
        <v>76</v>
      </c>
      <c r="T91" s="35"/>
      <c r="U91" s="259"/>
      <c r="V91" s="259"/>
      <c r="W91" s="128" t="s">
        <v>574</v>
      </c>
      <c r="X91" s="35">
        <v>0</v>
      </c>
      <c r="AB91" s="57"/>
      <c r="AM91" s="64">
        <f t="shared" si="4"/>
        <v>0</v>
      </c>
      <c r="AO91" s="64"/>
      <c r="AP91" s="22"/>
      <c r="AQ91" s="64"/>
      <c r="AR91" s="64"/>
      <c r="AS91" s="64"/>
      <c r="AT91" s="64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34"/>
    </row>
    <row r="92" spans="2:81" ht="26.25">
      <c r="B92" s="364"/>
      <c r="C92" s="373"/>
      <c r="D92" s="331"/>
      <c r="E92" s="292"/>
      <c r="F92" s="344" t="s">
        <v>298</v>
      </c>
      <c r="G92" s="110"/>
      <c r="H92" s="110"/>
      <c r="I92" s="108"/>
      <c r="J92" s="108"/>
      <c r="K92" s="108"/>
      <c r="O92" s="69" t="s">
        <v>383</v>
      </c>
      <c r="P92" s="36"/>
      <c r="S92" s="38">
        <f t="shared" si="5"/>
        <v>77</v>
      </c>
      <c r="T92" s="35"/>
      <c r="U92" s="259"/>
      <c r="V92" s="259"/>
      <c r="W92" s="90" t="s">
        <v>575</v>
      </c>
      <c r="X92" s="35"/>
      <c r="AB92" s="57"/>
      <c r="AM92" s="64">
        <f t="shared" si="4"/>
        <v>0</v>
      </c>
      <c r="AO92" s="64"/>
      <c r="AP92" s="22"/>
      <c r="AQ92" s="64"/>
      <c r="AR92" s="64"/>
      <c r="AS92" s="64"/>
      <c r="AT92" s="64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34"/>
    </row>
    <row r="93" spans="2:81" ht="48.75" customHeight="1">
      <c r="B93" s="364"/>
      <c r="C93" s="373"/>
      <c r="D93" s="331"/>
      <c r="E93" s="292"/>
      <c r="F93" s="345"/>
      <c r="G93" s="288"/>
      <c r="H93" s="291" t="s">
        <v>287</v>
      </c>
      <c r="I93" s="278" t="s">
        <v>288</v>
      </c>
      <c r="J93" s="278">
        <v>70</v>
      </c>
      <c r="K93" s="278">
        <v>35</v>
      </c>
      <c r="O93" s="26" t="s">
        <v>289</v>
      </c>
      <c r="P93" s="36" t="s">
        <v>290</v>
      </c>
      <c r="S93" s="38">
        <f t="shared" si="5"/>
        <v>78</v>
      </c>
      <c r="T93" s="35"/>
      <c r="U93" s="259"/>
      <c r="V93" s="259"/>
      <c r="W93" s="93" t="s">
        <v>582</v>
      </c>
      <c r="X93" s="35">
        <v>0</v>
      </c>
      <c r="AB93" s="57"/>
      <c r="AM93" s="64">
        <f t="shared" si="4"/>
        <v>0</v>
      </c>
      <c r="AO93" s="64">
        <v>0</v>
      </c>
      <c r="AP93" s="22"/>
      <c r="AQ93" s="64">
        <v>0</v>
      </c>
      <c r="AR93" s="64">
        <v>0</v>
      </c>
      <c r="AS93" s="64">
        <v>0</v>
      </c>
      <c r="AT93" s="64">
        <v>0</v>
      </c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34" t="s">
        <v>382</v>
      </c>
    </row>
    <row r="94" spans="2:81" ht="48.75" customHeight="1">
      <c r="B94" s="364"/>
      <c r="C94" s="373"/>
      <c r="D94" s="331"/>
      <c r="E94" s="292"/>
      <c r="F94" s="345"/>
      <c r="G94" s="289"/>
      <c r="H94" s="292"/>
      <c r="I94" s="279"/>
      <c r="J94" s="279"/>
      <c r="K94" s="279"/>
      <c r="O94" s="26" t="s">
        <v>292</v>
      </c>
      <c r="P94" s="36" t="s">
        <v>291</v>
      </c>
      <c r="S94" s="38">
        <f t="shared" si="5"/>
        <v>79</v>
      </c>
      <c r="T94" s="35"/>
      <c r="U94" s="259"/>
      <c r="V94" s="259"/>
      <c r="W94" s="93" t="s">
        <v>507</v>
      </c>
      <c r="X94" s="35">
        <v>100</v>
      </c>
      <c r="AB94" s="57"/>
      <c r="AM94" s="64">
        <f t="shared" si="4"/>
        <v>31050</v>
      </c>
      <c r="AO94" s="64">
        <v>0</v>
      </c>
      <c r="AP94" s="22"/>
      <c r="AQ94" s="64">
        <v>0</v>
      </c>
      <c r="AR94" s="64">
        <v>31050</v>
      </c>
      <c r="AS94" s="64">
        <v>0</v>
      </c>
      <c r="AT94" s="64">
        <v>0</v>
      </c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34" t="s">
        <v>382</v>
      </c>
    </row>
    <row r="95" spans="2:81" ht="45" customHeight="1">
      <c r="B95" s="364"/>
      <c r="C95" s="373"/>
      <c r="D95" s="331"/>
      <c r="E95" s="292"/>
      <c r="F95" s="345"/>
      <c r="G95" s="289"/>
      <c r="H95" s="292"/>
      <c r="I95" s="279"/>
      <c r="J95" s="279"/>
      <c r="K95" s="279"/>
      <c r="O95" s="30" t="s">
        <v>286</v>
      </c>
      <c r="P95" s="36" t="s">
        <v>293</v>
      </c>
      <c r="S95" s="38">
        <f t="shared" si="5"/>
        <v>80</v>
      </c>
      <c r="T95" s="35"/>
      <c r="U95" s="259"/>
      <c r="V95" s="259"/>
      <c r="W95" s="93" t="s">
        <v>581</v>
      </c>
      <c r="X95" s="35">
        <v>0</v>
      </c>
      <c r="AB95" s="57"/>
      <c r="AM95" s="64">
        <f t="shared" si="4"/>
        <v>10350</v>
      </c>
      <c r="AO95" s="64">
        <v>0</v>
      </c>
      <c r="AP95" s="22"/>
      <c r="AQ95" s="64">
        <v>0</v>
      </c>
      <c r="AR95" s="64">
        <v>10350</v>
      </c>
      <c r="AS95" s="64">
        <v>0</v>
      </c>
      <c r="AT95" s="64">
        <v>0</v>
      </c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34" t="s">
        <v>382</v>
      </c>
    </row>
    <row r="96" spans="2:81" ht="26.25">
      <c r="B96" s="364"/>
      <c r="C96" s="373"/>
      <c r="D96" s="331"/>
      <c r="E96" s="292"/>
      <c r="F96" s="345"/>
      <c r="G96" s="289"/>
      <c r="H96" s="292"/>
      <c r="I96" s="279"/>
      <c r="J96" s="279"/>
      <c r="K96" s="279"/>
      <c r="O96" s="26" t="s">
        <v>294</v>
      </c>
      <c r="P96" s="36" t="s">
        <v>295</v>
      </c>
      <c r="S96" s="38">
        <f t="shared" si="5"/>
        <v>81</v>
      </c>
      <c r="T96" s="35"/>
      <c r="U96" s="259"/>
      <c r="V96" s="259"/>
      <c r="W96" s="90" t="s">
        <v>471</v>
      </c>
      <c r="X96" s="35">
        <v>22</v>
      </c>
      <c r="AB96" s="57"/>
      <c r="AM96" s="64">
        <f t="shared" si="4"/>
        <v>36225</v>
      </c>
      <c r="AO96" s="64">
        <v>0</v>
      </c>
      <c r="AP96" s="22"/>
      <c r="AQ96" s="64">
        <v>0</v>
      </c>
      <c r="AR96" s="64">
        <v>36225</v>
      </c>
      <c r="AS96" s="64">
        <v>0</v>
      </c>
      <c r="AT96" s="64">
        <v>0</v>
      </c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34" t="s">
        <v>382</v>
      </c>
    </row>
    <row r="97" spans="2:81" ht="46.5" customHeight="1">
      <c r="B97" s="364"/>
      <c r="C97" s="373"/>
      <c r="D97" s="331"/>
      <c r="E97" s="292"/>
      <c r="F97" s="345"/>
      <c r="G97" s="289"/>
      <c r="H97" s="292"/>
      <c r="I97" s="279"/>
      <c r="J97" s="279"/>
      <c r="K97" s="279"/>
      <c r="O97" s="24" t="s">
        <v>296</v>
      </c>
      <c r="P97" s="36" t="s">
        <v>297</v>
      </c>
      <c r="S97" s="38">
        <f t="shared" si="5"/>
        <v>82</v>
      </c>
      <c r="T97" s="35"/>
      <c r="U97" s="259"/>
      <c r="V97" s="259"/>
      <c r="W97" s="93" t="s">
        <v>578</v>
      </c>
      <c r="X97" s="35">
        <v>0</v>
      </c>
      <c r="AB97" s="57"/>
      <c r="AM97" s="64">
        <f t="shared" si="4"/>
        <v>20000</v>
      </c>
      <c r="AO97" s="64">
        <v>0</v>
      </c>
      <c r="AP97" s="22"/>
      <c r="AQ97" s="64">
        <v>0</v>
      </c>
      <c r="AR97" s="64">
        <v>20000</v>
      </c>
      <c r="AS97" s="64">
        <v>0</v>
      </c>
      <c r="AT97" s="64">
        <v>0</v>
      </c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34" t="s">
        <v>382</v>
      </c>
    </row>
    <row r="98" spans="2:81" ht="43.5" customHeight="1">
      <c r="B98" s="364"/>
      <c r="C98" s="373"/>
      <c r="D98" s="331"/>
      <c r="E98" s="292"/>
      <c r="F98" s="345"/>
      <c r="G98" s="289"/>
      <c r="H98" s="292"/>
      <c r="I98" s="279"/>
      <c r="J98" s="279"/>
      <c r="K98" s="279"/>
      <c r="O98" s="24" t="s">
        <v>275</v>
      </c>
      <c r="P98" s="36" t="s">
        <v>276</v>
      </c>
      <c r="S98" s="38">
        <f t="shared" si="5"/>
        <v>83</v>
      </c>
      <c r="T98" s="35"/>
      <c r="U98" s="259"/>
      <c r="V98" s="259"/>
      <c r="W98" s="128" t="s">
        <v>506</v>
      </c>
      <c r="X98" s="35">
        <v>6</v>
      </c>
      <c r="AB98" s="57"/>
      <c r="AM98" s="64">
        <f t="shared" si="4"/>
        <v>7866</v>
      </c>
      <c r="AO98" s="64">
        <v>0</v>
      </c>
      <c r="AP98" s="22"/>
      <c r="AQ98" s="64">
        <v>0</v>
      </c>
      <c r="AR98" s="64">
        <v>7866</v>
      </c>
      <c r="AS98" s="64">
        <v>0</v>
      </c>
      <c r="AT98" s="64">
        <v>0</v>
      </c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34" t="s">
        <v>382</v>
      </c>
    </row>
    <row r="99" spans="2:81" ht="26.25">
      <c r="B99" s="364"/>
      <c r="C99" s="373"/>
      <c r="D99" s="331"/>
      <c r="E99" s="292"/>
      <c r="F99" s="346"/>
      <c r="G99" s="114"/>
      <c r="H99" s="110"/>
      <c r="I99" s="113"/>
      <c r="J99" s="108"/>
      <c r="K99" s="108"/>
      <c r="O99" s="70" t="s">
        <v>384</v>
      </c>
      <c r="P99" s="36"/>
      <c r="S99" s="38">
        <f t="shared" si="5"/>
        <v>84</v>
      </c>
      <c r="T99" s="35"/>
      <c r="U99" s="259"/>
      <c r="V99" s="259"/>
      <c r="W99" s="90" t="s">
        <v>472</v>
      </c>
      <c r="X99" s="35"/>
      <c r="AB99" s="57"/>
      <c r="AM99" s="64">
        <f t="shared" si="4"/>
        <v>0</v>
      </c>
      <c r="AO99" s="64"/>
      <c r="AP99" s="22"/>
      <c r="AQ99" s="64"/>
      <c r="AR99" s="64"/>
      <c r="AS99" s="64"/>
      <c r="AT99" s="64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34" t="s">
        <v>382</v>
      </c>
    </row>
    <row r="100" spans="2:81" ht="46.5" customHeight="1">
      <c r="B100" s="364"/>
      <c r="C100" s="373"/>
      <c r="D100" s="331"/>
      <c r="E100" s="292"/>
      <c r="F100" s="349" t="s">
        <v>311</v>
      </c>
      <c r="G100" s="297"/>
      <c r="H100" s="291" t="s">
        <v>303</v>
      </c>
      <c r="I100" s="299" t="s">
        <v>300</v>
      </c>
      <c r="J100" s="276" t="s">
        <v>301</v>
      </c>
      <c r="K100" s="276" t="s">
        <v>302</v>
      </c>
      <c r="O100" s="24" t="s">
        <v>304</v>
      </c>
      <c r="P100" s="36" t="s">
        <v>305</v>
      </c>
      <c r="S100" s="38">
        <f t="shared" si="5"/>
        <v>85</v>
      </c>
      <c r="T100" s="35"/>
      <c r="U100" s="259"/>
      <c r="V100" s="259"/>
      <c r="W100" s="97" t="s">
        <v>584</v>
      </c>
      <c r="X100" s="35">
        <v>0</v>
      </c>
      <c r="AB100" s="57"/>
      <c r="AM100" s="64">
        <f t="shared" si="4"/>
        <v>20700</v>
      </c>
      <c r="AO100" s="64">
        <v>0</v>
      </c>
      <c r="AP100" s="22"/>
      <c r="AQ100" s="64">
        <v>0</v>
      </c>
      <c r="AR100" s="64">
        <v>20700</v>
      </c>
      <c r="AS100" s="64">
        <v>0</v>
      </c>
      <c r="AT100" s="64">
        <v>0</v>
      </c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34" t="s">
        <v>382</v>
      </c>
    </row>
    <row r="101" spans="2:81" ht="41.25" customHeight="1">
      <c r="B101" s="364"/>
      <c r="C101" s="373"/>
      <c r="D101" s="331"/>
      <c r="E101" s="292"/>
      <c r="F101" s="350"/>
      <c r="G101" s="298"/>
      <c r="H101" s="292"/>
      <c r="I101" s="300"/>
      <c r="J101" s="277"/>
      <c r="K101" s="277"/>
      <c r="O101" s="44" t="s">
        <v>308</v>
      </c>
      <c r="P101" s="36" t="s">
        <v>309</v>
      </c>
      <c r="S101" s="38">
        <f t="shared" si="5"/>
        <v>86</v>
      </c>
      <c r="T101" s="35"/>
      <c r="U101" s="259"/>
      <c r="V101" s="259"/>
      <c r="W101" s="97" t="s">
        <v>583</v>
      </c>
      <c r="X101" s="35">
        <v>100</v>
      </c>
      <c r="AB101" s="57"/>
      <c r="AM101" s="64">
        <f t="shared" si="4"/>
        <v>0</v>
      </c>
      <c r="AO101" s="64"/>
      <c r="AP101" s="22"/>
      <c r="AQ101" s="64"/>
      <c r="AR101" s="64"/>
      <c r="AS101" s="64"/>
      <c r="AT101" s="64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34" t="s">
        <v>382</v>
      </c>
    </row>
    <row r="102" spans="2:81" ht="39" customHeight="1">
      <c r="B102" s="364"/>
      <c r="C102" s="373"/>
      <c r="D102" s="331"/>
      <c r="E102" s="292"/>
      <c r="F102" s="350"/>
      <c r="G102" s="298"/>
      <c r="H102" s="292"/>
      <c r="I102" s="300"/>
      <c r="J102" s="277"/>
      <c r="K102" s="277"/>
      <c r="O102" s="36" t="s">
        <v>310</v>
      </c>
      <c r="P102" s="36" t="s">
        <v>313</v>
      </c>
      <c r="S102" s="38">
        <f t="shared" si="5"/>
        <v>87</v>
      </c>
      <c r="T102" s="35"/>
      <c r="U102" s="259"/>
      <c r="V102" s="259"/>
      <c r="W102" s="93" t="s">
        <v>508</v>
      </c>
      <c r="X102" s="35"/>
      <c r="AB102" s="57"/>
      <c r="AM102" s="64">
        <f t="shared" si="4"/>
        <v>0</v>
      </c>
      <c r="AO102" s="64">
        <v>0</v>
      </c>
      <c r="AP102" s="22"/>
      <c r="AQ102" s="64">
        <v>0</v>
      </c>
      <c r="AR102" s="64"/>
      <c r="AS102" s="64">
        <v>0</v>
      </c>
      <c r="AT102" s="64">
        <v>0</v>
      </c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34" t="s">
        <v>382</v>
      </c>
    </row>
    <row r="103" spans="2:81" ht="37.5" customHeight="1">
      <c r="B103" s="364"/>
      <c r="C103" s="373"/>
      <c r="D103" s="331"/>
      <c r="E103" s="292"/>
      <c r="F103" s="350"/>
      <c r="G103" s="298"/>
      <c r="H103" s="292"/>
      <c r="I103" s="300"/>
      <c r="J103" s="277"/>
      <c r="K103" s="277"/>
      <c r="O103" s="24" t="s">
        <v>275</v>
      </c>
      <c r="P103" s="36" t="s">
        <v>276</v>
      </c>
      <c r="S103" s="38">
        <f t="shared" si="5"/>
        <v>88</v>
      </c>
      <c r="T103" s="35"/>
      <c r="U103" s="250"/>
      <c r="V103" s="250"/>
      <c r="W103" s="128" t="s">
        <v>506</v>
      </c>
      <c r="X103" s="35">
        <v>6</v>
      </c>
      <c r="AB103" s="57"/>
      <c r="AM103" s="64">
        <f t="shared" si="4"/>
        <v>7141</v>
      </c>
      <c r="AO103" s="64">
        <v>0</v>
      </c>
      <c r="AP103" s="22"/>
      <c r="AQ103" s="64">
        <v>0</v>
      </c>
      <c r="AR103" s="64">
        <v>7141</v>
      </c>
      <c r="AS103" s="64">
        <v>0</v>
      </c>
      <c r="AT103" s="64">
        <v>0</v>
      </c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34" t="s">
        <v>382</v>
      </c>
    </row>
    <row r="104" spans="2:81" ht="47.25" customHeight="1">
      <c r="B104" s="364"/>
      <c r="C104" s="373"/>
      <c r="D104" s="331"/>
      <c r="E104" s="292"/>
      <c r="F104" s="351" t="s">
        <v>318</v>
      </c>
      <c r="G104" s="270"/>
      <c r="H104" s="291" t="s">
        <v>319</v>
      </c>
      <c r="I104" s="278" t="s">
        <v>323</v>
      </c>
      <c r="J104" s="276">
        <v>0</v>
      </c>
      <c r="K104" s="276">
        <v>1</v>
      </c>
      <c r="O104" s="46" t="s">
        <v>312</v>
      </c>
      <c r="P104" s="36" t="s">
        <v>314</v>
      </c>
      <c r="S104" s="38">
        <f t="shared" si="5"/>
        <v>89</v>
      </c>
      <c r="T104" s="35"/>
      <c r="U104" s="244" t="s">
        <v>614</v>
      </c>
      <c r="V104" s="254" t="s">
        <v>615</v>
      </c>
      <c r="W104" s="249" t="s">
        <v>585</v>
      </c>
      <c r="X104" s="35">
        <v>0</v>
      </c>
      <c r="AB104" s="57"/>
      <c r="AM104" s="64">
        <f t="shared" si="4"/>
        <v>20000</v>
      </c>
      <c r="AO104" s="64">
        <v>0</v>
      </c>
      <c r="AP104" s="22"/>
      <c r="AQ104" s="64">
        <v>0</v>
      </c>
      <c r="AR104" s="64">
        <v>20000</v>
      </c>
      <c r="AS104" s="64">
        <v>0</v>
      </c>
      <c r="AT104" s="64">
        <v>0</v>
      </c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34" t="s">
        <v>382</v>
      </c>
    </row>
    <row r="105" spans="2:81" ht="64.5" customHeight="1">
      <c r="B105" s="364"/>
      <c r="C105" s="373"/>
      <c r="D105" s="331"/>
      <c r="E105" s="292"/>
      <c r="F105" s="352"/>
      <c r="G105" s="271"/>
      <c r="H105" s="292"/>
      <c r="I105" s="279"/>
      <c r="J105" s="277"/>
      <c r="K105" s="277"/>
      <c r="O105" s="61" t="s">
        <v>324</v>
      </c>
      <c r="P105" s="36" t="s">
        <v>315</v>
      </c>
      <c r="S105" s="38">
        <f t="shared" si="5"/>
        <v>90</v>
      </c>
      <c r="T105" s="35"/>
      <c r="U105" s="245"/>
      <c r="V105" s="254"/>
      <c r="W105" s="250"/>
      <c r="X105" s="35">
        <v>0</v>
      </c>
      <c r="AB105" s="57"/>
      <c r="AM105" s="64">
        <f t="shared" si="4"/>
        <v>5175</v>
      </c>
      <c r="AO105" s="64">
        <v>0</v>
      </c>
      <c r="AP105" s="22"/>
      <c r="AQ105" s="64">
        <v>0</v>
      </c>
      <c r="AR105" s="64">
        <v>5175</v>
      </c>
      <c r="AS105" s="64">
        <v>0</v>
      </c>
      <c r="AT105" s="64">
        <v>0</v>
      </c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34" t="s">
        <v>382</v>
      </c>
    </row>
    <row r="106" spans="2:81" ht="90.75" customHeight="1">
      <c r="B106" s="364"/>
      <c r="C106" s="373"/>
      <c r="D106" s="332"/>
      <c r="E106" s="293"/>
      <c r="F106" s="353"/>
      <c r="G106" s="294"/>
      <c r="H106" s="293"/>
      <c r="I106" s="287"/>
      <c r="J106" s="286"/>
      <c r="K106" s="286"/>
      <c r="O106" s="61" t="s">
        <v>316</v>
      </c>
      <c r="P106" s="36" t="s">
        <v>317</v>
      </c>
      <c r="S106" s="38">
        <f t="shared" si="5"/>
        <v>91</v>
      </c>
      <c r="T106" s="35"/>
      <c r="U106" s="89" t="s">
        <v>613</v>
      </c>
      <c r="V106" s="89" t="s">
        <v>617</v>
      </c>
      <c r="W106" s="128" t="s">
        <v>509</v>
      </c>
      <c r="X106" s="35">
        <v>0</v>
      </c>
      <c r="AB106" s="57"/>
      <c r="AM106" s="64">
        <f t="shared" si="4"/>
        <v>62085</v>
      </c>
      <c r="AO106" s="64">
        <v>0</v>
      </c>
      <c r="AP106" s="22"/>
      <c r="AQ106" s="64">
        <v>0</v>
      </c>
      <c r="AR106" s="64">
        <v>62085</v>
      </c>
      <c r="AS106" s="64">
        <v>0</v>
      </c>
      <c r="AT106" s="64">
        <v>0</v>
      </c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34" t="s">
        <v>382</v>
      </c>
    </row>
    <row r="107" spans="2:81" ht="26.25">
      <c r="B107" s="364"/>
      <c r="C107" s="372"/>
      <c r="D107" s="196" t="s">
        <v>386</v>
      </c>
      <c r="E107" s="140"/>
      <c r="F107" s="139"/>
      <c r="G107" s="204"/>
      <c r="H107" s="140"/>
      <c r="I107" s="171"/>
      <c r="J107" s="181"/>
      <c r="K107" s="181"/>
      <c r="L107" s="146"/>
      <c r="M107" s="146"/>
      <c r="N107" s="146"/>
      <c r="O107" s="205"/>
      <c r="P107" s="147"/>
      <c r="Q107" s="146"/>
      <c r="R107" s="146"/>
      <c r="S107" s="148"/>
      <c r="T107" s="149"/>
      <c r="U107" s="172"/>
      <c r="V107" s="172"/>
      <c r="W107" s="172"/>
      <c r="X107" s="149"/>
      <c r="Y107" s="146"/>
      <c r="Z107" s="146"/>
      <c r="AA107" s="146"/>
      <c r="AB107" s="167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68">
        <f>SUM(AM85:AM106)</f>
        <v>366969</v>
      </c>
      <c r="AN107" s="146"/>
      <c r="AO107" s="168">
        <f>SUM(AO85:AO106)</f>
        <v>5175</v>
      </c>
      <c r="AP107" s="152"/>
      <c r="AQ107" s="168">
        <f>SUM(AQ85:AQ106)</f>
        <v>17077</v>
      </c>
      <c r="AR107" s="168">
        <f>SUM(AR85:AR106)</f>
        <v>344717</v>
      </c>
      <c r="AS107" s="168">
        <f>SUM(AS85:AS106)</f>
        <v>0</v>
      </c>
      <c r="AT107" s="168">
        <f>SUM(AT85:AT106)</f>
        <v>0</v>
      </c>
      <c r="AU107" s="152"/>
      <c r="AV107" s="152"/>
      <c r="AW107" s="152"/>
      <c r="AX107" s="152"/>
      <c r="AY107" s="152"/>
      <c r="AZ107" s="152"/>
      <c r="BA107" s="152"/>
      <c r="BB107" s="152"/>
      <c r="BC107" s="152"/>
      <c r="BD107" s="152"/>
      <c r="BE107" s="152"/>
      <c r="BF107" s="152"/>
      <c r="BG107" s="152"/>
      <c r="BH107" s="152"/>
      <c r="BI107" s="152"/>
      <c r="BJ107" s="152"/>
      <c r="BK107" s="152"/>
      <c r="BL107" s="152"/>
      <c r="BM107" s="152"/>
      <c r="BN107" s="152"/>
      <c r="BO107" s="152"/>
      <c r="BP107" s="152"/>
      <c r="BQ107" s="152"/>
      <c r="BR107" s="152"/>
      <c r="BS107" s="152"/>
      <c r="BT107" s="152"/>
      <c r="BU107" s="152"/>
      <c r="BV107" s="152"/>
      <c r="BW107" s="152"/>
      <c r="BX107" s="152"/>
      <c r="BY107" s="152"/>
      <c r="BZ107" s="152"/>
      <c r="CA107" s="152"/>
      <c r="CB107" s="152"/>
      <c r="CC107" s="160"/>
    </row>
    <row r="108" spans="2:81" ht="64.5" customHeight="1">
      <c r="B108" s="364"/>
      <c r="C108" s="372"/>
      <c r="D108" s="338" t="s">
        <v>109</v>
      </c>
      <c r="E108" s="291">
        <v>40.4</v>
      </c>
      <c r="F108" s="341" t="s">
        <v>251</v>
      </c>
      <c r="G108" s="292"/>
      <c r="H108" s="295" t="s">
        <v>250</v>
      </c>
      <c r="I108" s="279" t="s">
        <v>252</v>
      </c>
      <c r="J108" s="279">
        <v>145</v>
      </c>
      <c r="K108" s="277">
        <v>145</v>
      </c>
      <c r="O108" s="53" t="s">
        <v>253</v>
      </c>
      <c r="P108" s="36" t="s">
        <v>254</v>
      </c>
      <c r="S108" s="38">
        <f>+S106+1</f>
        <v>92</v>
      </c>
      <c r="T108" s="35" t="s">
        <v>70</v>
      </c>
      <c r="U108" s="255" t="s">
        <v>588</v>
      </c>
      <c r="V108" s="254" t="s">
        <v>443</v>
      </c>
      <c r="W108" s="93" t="s">
        <v>586</v>
      </c>
      <c r="X108" s="35">
        <v>50</v>
      </c>
      <c r="AB108" s="57"/>
      <c r="AM108" s="64">
        <f t="shared" si="4"/>
        <v>344322</v>
      </c>
      <c r="AO108" s="64">
        <v>24322</v>
      </c>
      <c r="AP108" s="22"/>
      <c r="AQ108" s="64">
        <v>0</v>
      </c>
      <c r="AR108" s="64">
        <v>120000</v>
      </c>
      <c r="AS108" s="64">
        <v>0</v>
      </c>
      <c r="AT108" s="64">
        <v>200000</v>
      </c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34" t="s">
        <v>402</v>
      </c>
    </row>
    <row r="109" spans="2:81" ht="66.75" customHeight="1">
      <c r="B109" s="364"/>
      <c r="C109" s="372"/>
      <c r="D109" s="339"/>
      <c r="E109" s="292"/>
      <c r="F109" s="341"/>
      <c r="G109" s="292"/>
      <c r="H109" s="295"/>
      <c r="I109" s="279"/>
      <c r="J109" s="279"/>
      <c r="K109" s="277"/>
      <c r="O109" s="36" t="s">
        <v>255</v>
      </c>
      <c r="P109" s="36" t="s">
        <v>256</v>
      </c>
      <c r="S109" s="38">
        <f>+S108+1</f>
        <v>93</v>
      </c>
      <c r="T109" s="35" t="s">
        <v>69</v>
      </c>
      <c r="U109" s="255"/>
      <c r="V109" s="254"/>
      <c r="W109" s="93" t="s">
        <v>587</v>
      </c>
      <c r="X109" s="35">
        <v>0.5</v>
      </c>
      <c r="AB109" s="57"/>
      <c r="AM109" s="64">
        <f t="shared" si="4"/>
        <v>0</v>
      </c>
      <c r="AO109" s="64">
        <v>0</v>
      </c>
      <c r="AP109" s="22"/>
      <c r="AQ109" s="64">
        <v>0</v>
      </c>
      <c r="AR109" s="64"/>
      <c r="AS109" s="64">
        <v>0</v>
      </c>
      <c r="AT109" s="64">
        <v>0</v>
      </c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34" t="s">
        <v>402</v>
      </c>
    </row>
    <row r="110" spans="2:81" ht="68.25" customHeight="1">
      <c r="B110" s="364"/>
      <c r="C110" s="372"/>
      <c r="D110" s="339"/>
      <c r="E110" s="292"/>
      <c r="F110" s="341"/>
      <c r="G110" s="292"/>
      <c r="H110" s="295"/>
      <c r="I110" s="279"/>
      <c r="J110" s="279"/>
      <c r="K110" s="277"/>
      <c r="O110" s="36" t="s">
        <v>257</v>
      </c>
      <c r="P110" s="36" t="s">
        <v>258</v>
      </c>
      <c r="S110" s="38">
        <f aca="true" t="shared" si="6" ref="S110:S133">+S109+1</f>
        <v>94</v>
      </c>
      <c r="T110" s="35" t="s">
        <v>70</v>
      </c>
      <c r="U110" s="255"/>
      <c r="V110" s="254"/>
      <c r="W110" s="93" t="s">
        <v>511</v>
      </c>
      <c r="X110" s="35">
        <v>4</v>
      </c>
      <c r="AB110" s="57"/>
      <c r="AM110" s="64">
        <f t="shared" si="4"/>
        <v>82525</v>
      </c>
      <c r="AO110" s="64">
        <v>10350</v>
      </c>
      <c r="AP110" s="22"/>
      <c r="AQ110" s="64">
        <v>0</v>
      </c>
      <c r="AR110" s="64">
        <v>72175</v>
      </c>
      <c r="AS110" s="64">
        <v>0</v>
      </c>
      <c r="AT110" s="64">
        <v>0</v>
      </c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34" t="s">
        <v>402</v>
      </c>
    </row>
    <row r="111" spans="2:81" ht="60.75" customHeight="1">
      <c r="B111" s="364"/>
      <c r="C111" s="372"/>
      <c r="D111" s="339"/>
      <c r="E111" s="292"/>
      <c r="F111" s="341"/>
      <c r="G111" s="292"/>
      <c r="H111" s="295"/>
      <c r="I111" s="279"/>
      <c r="J111" s="279"/>
      <c r="K111" s="277"/>
      <c r="O111" s="36" t="s">
        <v>260</v>
      </c>
      <c r="P111" s="36" t="s">
        <v>261</v>
      </c>
      <c r="S111" s="38">
        <f t="shared" si="6"/>
        <v>95</v>
      </c>
      <c r="T111" s="35" t="s">
        <v>71</v>
      </c>
      <c r="U111" s="255"/>
      <c r="V111" s="254"/>
      <c r="W111" s="93" t="s">
        <v>510</v>
      </c>
      <c r="X111" s="35">
        <v>0</v>
      </c>
      <c r="AB111" s="57"/>
      <c r="AM111" s="64">
        <f t="shared" si="4"/>
        <v>0</v>
      </c>
      <c r="AO111" s="64"/>
      <c r="AP111" s="22"/>
      <c r="AQ111" s="64"/>
      <c r="AR111" s="64"/>
      <c r="AS111" s="64"/>
      <c r="AT111" s="64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34" t="s">
        <v>402</v>
      </c>
    </row>
    <row r="112" spans="2:81" ht="56.25" customHeight="1">
      <c r="B112" s="364"/>
      <c r="C112" s="372"/>
      <c r="D112" s="339"/>
      <c r="E112" s="292"/>
      <c r="F112" s="341"/>
      <c r="G112" s="292"/>
      <c r="H112" s="295"/>
      <c r="I112" s="279"/>
      <c r="J112" s="279"/>
      <c r="K112" s="277"/>
      <c r="O112" s="36" t="s">
        <v>266</v>
      </c>
      <c r="P112" s="36" t="s">
        <v>267</v>
      </c>
      <c r="S112" s="38">
        <f t="shared" si="6"/>
        <v>96</v>
      </c>
      <c r="T112" s="35" t="s">
        <v>72</v>
      </c>
      <c r="U112" s="255"/>
      <c r="V112" s="254"/>
      <c r="W112" s="93" t="s">
        <v>512</v>
      </c>
      <c r="X112" s="35">
        <v>0</v>
      </c>
      <c r="AB112" s="57"/>
      <c r="AM112" s="64">
        <f t="shared" si="4"/>
        <v>0</v>
      </c>
      <c r="AO112" s="64"/>
      <c r="AP112" s="22"/>
      <c r="AQ112" s="64"/>
      <c r="AR112" s="64"/>
      <c r="AS112" s="64"/>
      <c r="AT112" s="64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34" t="s">
        <v>402</v>
      </c>
    </row>
    <row r="113" spans="2:81" ht="65.25" customHeight="1">
      <c r="B113" s="364"/>
      <c r="C113" s="372"/>
      <c r="D113" s="339"/>
      <c r="E113" s="292"/>
      <c r="F113" s="341"/>
      <c r="G113" s="293"/>
      <c r="H113" s="296"/>
      <c r="I113" s="287"/>
      <c r="J113" s="287"/>
      <c r="K113" s="286"/>
      <c r="O113" s="26" t="s">
        <v>265</v>
      </c>
      <c r="P113" s="36" t="s">
        <v>259</v>
      </c>
      <c r="S113" s="38">
        <f t="shared" si="6"/>
        <v>97</v>
      </c>
      <c r="T113" s="35" t="s">
        <v>72</v>
      </c>
      <c r="U113" s="255"/>
      <c r="V113" s="254"/>
      <c r="W113" s="93" t="s">
        <v>473</v>
      </c>
      <c r="X113" s="35">
        <v>0</v>
      </c>
      <c r="AB113" s="57"/>
      <c r="AM113" s="64">
        <f t="shared" si="4"/>
        <v>10350</v>
      </c>
      <c r="AO113" s="64">
        <v>0</v>
      </c>
      <c r="AP113" s="22"/>
      <c r="AQ113" s="64">
        <v>0</v>
      </c>
      <c r="AR113" s="64">
        <v>10350</v>
      </c>
      <c r="AS113" s="64">
        <v>0</v>
      </c>
      <c r="AT113" s="64">
        <v>0</v>
      </c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34" t="s">
        <v>402</v>
      </c>
    </row>
    <row r="114" spans="2:81" ht="54.75" customHeight="1">
      <c r="B114" s="364"/>
      <c r="C114" s="372"/>
      <c r="D114" s="340"/>
      <c r="E114" s="293"/>
      <c r="F114" s="341"/>
      <c r="G114" s="25"/>
      <c r="H114" s="110" t="s">
        <v>334</v>
      </c>
      <c r="I114" s="108" t="s">
        <v>262</v>
      </c>
      <c r="J114" s="105">
        <v>0</v>
      </c>
      <c r="K114" s="105">
        <v>5</v>
      </c>
      <c r="O114" s="26" t="s">
        <v>263</v>
      </c>
      <c r="P114" s="36" t="s">
        <v>264</v>
      </c>
      <c r="S114" s="38">
        <f t="shared" si="6"/>
        <v>98</v>
      </c>
      <c r="T114" s="35" t="s">
        <v>68</v>
      </c>
      <c r="U114" s="255"/>
      <c r="V114" s="254"/>
      <c r="W114" s="93" t="s">
        <v>474</v>
      </c>
      <c r="X114" s="35">
        <v>0</v>
      </c>
      <c r="AB114" s="57"/>
      <c r="AM114" s="64">
        <f t="shared" si="4"/>
        <v>20000</v>
      </c>
      <c r="AO114" s="64"/>
      <c r="AP114" s="22"/>
      <c r="AQ114" s="64"/>
      <c r="AR114" s="64">
        <v>20000</v>
      </c>
      <c r="AS114" s="64"/>
      <c r="AT114" s="64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34" t="s">
        <v>402</v>
      </c>
    </row>
    <row r="115" spans="2:81" ht="26.25">
      <c r="B115" s="119"/>
      <c r="C115" s="77"/>
      <c r="D115" s="206" t="s">
        <v>387</v>
      </c>
      <c r="E115" s="207">
        <f>SUM(+E108+E84+E73+E67+E63)</f>
        <v>59.599999999999994</v>
      </c>
      <c r="F115" s="192"/>
      <c r="G115" s="208"/>
      <c r="H115" s="193"/>
      <c r="I115" s="147"/>
      <c r="J115" s="149"/>
      <c r="K115" s="149"/>
      <c r="L115" s="146"/>
      <c r="M115" s="146"/>
      <c r="N115" s="146"/>
      <c r="O115" s="209"/>
      <c r="P115" s="147"/>
      <c r="Q115" s="146"/>
      <c r="R115" s="146"/>
      <c r="S115" s="148"/>
      <c r="T115" s="149"/>
      <c r="U115" s="195"/>
      <c r="V115" s="195"/>
      <c r="W115" s="195"/>
      <c r="X115" s="149"/>
      <c r="Y115" s="146"/>
      <c r="Z115" s="146"/>
      <c r="AA115" s="146"/>
      <c r="AB115" s="167"/>
      <c r="AC115" s="146"/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168">
        <f>SUM(AM108:AM114)</f>
        <v>457197</v>
      </c>
      <c r="AN115" s="146"/>
      <c r="AO115" s="168">
        <f>SUM(AO108:AO114)</f>
        <v>34672</v>
      </c>
      <c r="AP115" s="152"/>
      <c r="AQ115" s="168">
        <f>SUM(AQ108:AQ114)</f>
        <v>0</v>
      </c>
      <c r="AR115" s="168">
        <f>SUM(AR108:AR114)</f>
        <v>222525</v>
      </c>
      <c r="AS115" s="168">
        <f>SUM(AS108:AS114)</f>
        <v>0</v>
      </c>
      <c r="AT115" s="168">
        <f>SUM(AT108:AT114)</f>
        <v>200000</v>
      </c>
      <c r="AU115" s="152"/>
      <c r="AV115" s="152"/>
      <c r="AW115" s="152"/>
      <c r="AX115" s="152"/>
      <c r="AY115" s="152"/>
      <c r="AZ115" s="152"/>
      <c r="BA115" s="152"/>
      <c r="BB115" s="152"/>
      <c r="BC115" s="152"/>
      <c r="BD115" s="152"/>
      <c r="BE115" s="152"/>
      <c r="BF115" s="152"/>
      <c r="BG115" s="152"/>
      <c r="BH115" s="152"/>
      <c r="BI115" s="152"/>
      <c r="BJ115" s="152"/>
      <c r="BK115" s="152"/>
      <c r="BL115" s="152"/>
      <c r="BM115" s="152"/>
      <c r="BN115" s="152"/>
      <c r="BO115" s="152"/>
      <c r="BP115" s="152"/>
      <c r="BQ115" s="152"/>
      <c r="BR115" s="152"/>
      <c r="BS115" s="152"/>
      <c r="BT115" s="152"/>
      <c r="BU115" s="152"/>
      <c r="BV115" s="152"/>
      <c r="BW115" s="152"/>
      <c r="BX115" s="152"/>
      <c r="BY115" s="152"/>
      <c r="BZ115" s="152"/>
      <c r="CA115" s="152"/>
      <c r="CB115" s="152"/>
      <c r="CC115" s="160"/>
    </row>
    <row r="116" spans="2:81" ht="72" customHeight="1">
      <c r="B116" s="363" t="s">
        <v>114</v>
      </c>
      <c r="C116" s="374">
        <v>5.6</v>
      </c>
      <c r="D116" s="330" t="s">
        <v>110</v>
      </c>
      <c r="E116" s="342">
        <v>2.7</v>
      </c>
      <c r="F116" s="344" t="s">
        <v>356</v>
      </c>
      <c r="G116" s="280"/>
      <c r="H116" s="283" t="s">
        <v>341</v>
      </c>
      <c r="I116" s="276" t="s">
        <v>410</v>
      </c>
      <c r="J116" s="278">
        <v>1500</v>
      </c>
      <c r="K116" s="276"/>
      <c r="O116" s="36" t="s">
        <v>335</v>
      </c>
      <c r="P116" s="36" t="s">
        <v>339</v>
      </c>
      <c r="S116" s="38">
        <f>+S114+1</f>
        <v>99</v>
      </c>
      <c r="T116" s="35"/>
      <c r="U116" s="244" t="s">
        <v>609</v>
      </c>
      <c r="V116" s="244" t="s">
        <v>610</v>
      </c>
      <c r="W116" s="127" t="s">
        <v>631</v>
      </c>
      <c r="X116" s="35">
        <v>0</v>
      </c>
      <c r="AB116" s="57"/>
      <c r="AM116" s="64">
        <f t="shared" si="4"/>
        <v>45440</v>
      </c>
      <c r="AO116" s="64">
        <v>0</v>
      </c>
      <c r="AP116" s="22"/>
      <c r="AQ116" s="64">
        <v>0</v>
      </c>
      <c r="AR116" s="64">
        <v>45440</v>
      </c>
      <c r="AS116" s="64">
        <v>0</v>
      </c>
      <c r="AT116" s="64">
        <v>0</v>
      </c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34" t="s">
        <v>388</v>
      </c>
    </row>
    <row r="117" spans="2:81" ht="55.5" customHeight="1">
      <c r="B117" s="364"/>
      <c r="C117" s="368"/>
      <c r="D117" s="331"/>
      <c r="E117" s="343"/>
      <c r="F117" s="345"/>
      <c r="G117" s="281"/>
      <c r="H117" s="284"/>
      <c r="I117" s="277"/>
      <c r="J117" s="279"/>
      <c r="K117" s="277"/>
      <c r="O117" s="36" t="s">
        <v>338</v>
      </c>
      <c r="P117" s="36" t="s">
        <v>227</v>
      </c>
      <c r="S117" s="38">
        <f>+S116+1</f>
        <v>100</v>
      </c>
      <c r="T117" s="35"/>
      <c r="U117" s="245"/>
      <c r="V117" s="245"/>
      <c r="W117" s="93" t="s">
        <v>626</v>
      </c>
      <c r="X117" s="35">
        <v>1</v>
      </c>
      <c r="AB117" s="57"/>
      <c r="AM117" s="64">
        <f t="shared" si="4"/>
        <v>5175</v>
      </c>
      <c r="AO117" s="64">
        <v>0</v>
      </c>
      <c r="AP117" s="22"/>
      <c r="AQ117" s="64">
        <v>0</v>
      </c>
      <c r="AR117" s="64">
        <v>5175</v>
      </c>
      <c r="AS117" s="64">
        <v>0</v>
      </c>
      <c r="AT117" s="64">
        <v>0</v>
      </c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34" t="s">
        <v>388</v>
      </c>
    </row>
    <row r="118" spans="2:81" ht="50.25" customHeight="1">
      <c r="B118" s="364"/>
      <c r="C118" s="368"/>
      <c r="D118" s="331"/>
      <c r="E118" s="343"/>
      <c r="F118" s="345"/>
      <c r="G118" s="281"/>
      <c r="H118" s="284"/>
      <c r="I118" s="277"/>
      <c r="J118" s="279"/>
      <c r="K118" s="277"/>
      <c r="O118" s="36" t="s">
        <v>337</v>
      </c>
      <c r="P118" s="36" t="s">
        <v>326</v>
      </c>
      <c r="S118" s="38">
        <f t="shared" si="6"/>
        <v>101</v>
      </c>
      <c r="T118" s="35"/>
      <c r="U118" s="245"/>
      <c r="V118" s="245"/>
      <c r="W118" s="90" t="s">
        <v>627</v>
      </c>
      <c r="X118" s="35">
        <v>0</v>
      </c>
      <c r="AB118" s="57"/>
      <c r="AM118" s="64">
        <f t="shared" si="4"/>
        <v>0</v>
      </c>
      <c r="AO118" s="64">
        <v>0</v>
      </c>
      <c r="AP118" s="22"/>
      <c r="AQ118" s="64">
        <v>0</v>
      </c>
      <c r="AR118" s="64">
        <v>0</v>
      </c>
      <c r="AS118" s="64">
        <v>0</v>
      </c>
      <c r="AT118" s="64">
        <v>0</v>
      </c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34" t="s">
        <v>388</v>
      </c>
    </row>
    <row r="119" spans="2:81" ht="71.25" customHeight="1">
      <c r="B119" s="364"/>
      <c r="C119" s="368"/>
      <c r="D119" s="331"/>
      <c r="E119" s="343"/>
      <c r="F119" s="345"/>
      <c r="G119" s="281"/>
      <c r="H119" s="284"/>
      <c r="I119" s="277"/>
      <c r="J119" s="279"/>
      <c r="K119" s="277"/>
      <c r="O119" s="36" t="s">
        <v>336</v>
      </c>
      <c r="P119" s="36" t="s">
        <v>340</v>
      </c>
      <c r="S119" s="38">
        <f t="shared" si="6"/>
        <v>102</v>
      </c>
      <c r="T119" s="35"/>
      <c r="U119" s="245"/>
      <c r="V119" s="245"/>
      <c r="W119" s="97" t="s">
        <v>628</v>
      </c>
      <c r="X119" s="35">
        <v>0</v>
      </c>
      <c r="AB119" s="57"/>
      <c r="AM119" s="64">
        <f t="shared" si="4"/>
        <v>0</v>
      </c>
      <c r="AO119" s="64">
        <v>0</v>
      </c>
      <c r="AP119" s="22"/>
      <c r="AQ119" s="64">
        <v>0</v>
      </c>
      <c r="AR119" s="64">
        <v>0</v>
      </c>
      <c r="AS119" s="64">
        <v>0</v>
      </c>
      <c r="AT119" s="64">
        <v>0</v>
      </c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34" t="s">
        <v>388</v>
      </c>
    </row>
    <row r="120" spans="2:81" ht="51" customHeight="1">
      <c r="B120" s="364"/>
      <c r="C120" s="368"/>
      <c r="D120" s="331"/>
      <c r="E120" s="343"/>
      <c r="F120" s="345"/>
      <c r="G120" s="281"/>
      <c r="H120" s="284"/>
      <c r="I120" s="277"/>
      <c r="J120" s="279"/>
      <c r="K120" s="277"/>
      <c r="O120" s="36" t="s">
        <v>342</v>
      </c>
      <c r="P120" s="36" t="s">
        <v>343</v>
      </c>
      <c r="S120" s="38">
        <f t="shared" si="6"/>
        <v>103</v>
      </c>
      <c r="T120" s="35"/>
      <c r="U120" s="245"/>
      <c r="V120" s="245"/>
      <c r="W120" s="98"/>
      <c r="X120" s="35" t="s">
        <v>344</v>
      </c>
      <c r="AB120" s="57"/>
      <c r="AM120" s="64">
        <f t="shared" si="4"/>
        <v>10350</v>
      </c>
      <c r="AO120" s="64">
        <v>0</v>
      </c>
      <c r="AP120" s="22"/>
      <c r="AQ120" s="64">
        <v>0</v>
      </c>
      <c r="AR120" s="64">
        <v>10350</v>
      </c>
      <c r="AS120" s="64">
        <v>0</v>
      </c>
      <c r="AT120" s="64">
        <v>0</v>
      </c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34" t="s">
        <v>388</v>
      </c>
    </row>
    <row r="121" spans="2:81" ht="71.25" customHeight="1">
      <c r="B121" s="364"/>
      <c r="C121" s="368"/>
      <c r="D121" s="331"/>
      <c r="E121" s="343"/>
      <c r="F121" s="345"/>
      <c r="G121" s="281"/>
      <c r="H121" s="284"/>
      <c r="I121" s="277"/>
      <c r="J121" s="279"/>
      <c r="K121" s="277"/>
      <c r="O121" s="63" t="s">
        <v>345</v>
      </c>
      <c r="P121" s="36" t="s">
        <v>436</v>
      </c>
      <c r="S121" s="38">
        <f t="shared" si="6"/>
        <v>104</v>
      </c>
      <c r="T121" s="35"/>
      <c r="U121" s="245"/>
      <c r="V121" s="245"/>
      <c r="W121" s="99" t="s">
        <v>629</v>
      </c>
      <c r="X121" s="35">
        <v>4</v>
      </c>
      <c r="AB121" s="57"/>
      <c r="AM121" s="64">
        <f t="shared" si="4"/>
        <v>10350</v>
      </c>
      <c r="AO121" s="64">
        <v>0</v>
      </c>
      <c r="AP121" s="22"/>
      <c r="AQ121" s="64">
        <v>0</v>
      </c>
      <c r="AR121" s="64">
        <v>10350</v>
      </c>
      <c r="AS121" s="64">
        <v>0</v>
      </c>
      <c r="AT121" s="64">
        <v>0</v>
      </c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34" t="s">
        <v>388</v>
      </c>
    </row>
    <row r="122" spans="2:81" ht="62.25" customHeight="1">
      <c r="B122" s="364"/>
      <c r="C122" s="368"/>
      <c r="D122" s="331"/>
      <c r="E122" s="343"/>
      <c r="F122" s="345"/>
      <c r="G122" s="281"/>
      <c r="H122" s="284"/>
      <c r="I122" s="277"/>
      <c r="J122" s="279"/>
      <c r="K122" s="277"/>
      <c r="O122" s="36" t="s">
        <v>346</v>
      </c>
      <c r="P122" s="36" t="s">
        <v>347</v>
      </c>
      <c r="S122" s="38">
        <f t="shared" si="6"/>
        <v>105</v>
      </c>
      <c r="T122" s="35"/>
      <c r="U122" s="245"/>
      <c r="V122" s="245"/>
      <c r="W122" s="93" t="s">
        <v>630</v>
      </c>
      <c r="X122" s="35">
        <v>0</v>
      </c>
      <c r="AB122" s="57"/>
      <c r="AM122" s="64">
        <f t="shared" si="4"/>
        <v>5175</v>
      </c>
      <c r="AO122" s="64">
        <v>0</v>
      </c>
      <c r="AP122" s="22"/>
      <c r="AQ122" s="64">
        <v>0</v>
      </c>
      <c r="AR122" s="64">
        <v>5175</v>
      </c>
      <c r="AS122" s="64">
        <v>0</v>
      </c>
      <c r="AT122" s="64">
        <v>0</v>
      </c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34" t="s">
        <v>388</v>
      </c>
    </row>
    <row r="123" spans="2:81" ht="60" customHeight="1">
      <c r="B123" s="364"/>
      <c r="C123" s="368"/>
      <c r="D123" s="331"/>
      <c r="E123" s="343"/>
      <c r="F123" s="346"/>
      <c r="G123" s="282"/>
      <c r="H123" s="285"/>
      <c r="I123" s="286"/>
      <c r="J123" s="287"/>
      <c r="K123" s="286"/>
      <c r="O123" s="36" t="s">
        <v>348</v>
      </c>
      <c r="P123" s="36" t="s">
        <v>349</v>
      </c>
      <c r="S123" s="38">
        <f t="shared" si="6"/>
        <v>106</v>
      </c>
      <c r="T123" s="35"/>
      <c r="U123" s="246"/>
      <c r="V123" s="246"/>
      <c r="W123" s="128" t="s">
        <v>611</v>
      </c>
      <c r="X123" s="35">
        <v>0</v>
      </c>
      <c r="AB123" s="57"/>
      <c r="AM123" s="64">
        <f t="shared" si="4"/>
        <v>5000</v>
      </c>
      <c r="AO123" s="64"/>
      <c r="AP123" s="22"/>
      <c r="AQ123" s="64"/>
      <c r="AR123" s="64">
        <v>5000</v>
      </c>
      <c r="AS123" s="64"/>
      <c r="AT123" s="64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34" t="s">
        <v>388</v>
      </c>
    </row>
    <row r="124" spans="2:81" ht="26.25">
      <c r="B124" s="364"/>
      <c r="C124" s="368"/>
      <c r="D124" s="139" t="s">
        <v>389</v>
      </c>
      <c r="E124" s="207"/>
      <c r="F124" s="206"/>
      <c r="G124" s="210"/>
      <c r="H124" s="140"/>
      <c r="I124" s="211"/>
      <c r="J124" s="181"/>
      <c r="K124" s="181"/>
      <c r="L124" s="146"/>
      <c r="M124" s="146"/>
      <c r="N124" s="146"/>
      <c r="O124" s="198"/>
      <c r="P124" s="149"/>
      <c r="Q124" s="146"/>
      <c r="R124" s="146"/>
      <c r="S124" s="148"/>
      <c r="T124" s="149"/>
      <c r="U124" s="172"/>
      <c r="V124" s="172"/>
      <c r="W124" s="172"/>
      <c r="X124" s="149"/>
      <c r="Y124" s="146"/>
      <c r="Z124" s="146"/>
      <c r="AA124" s="146"/>
      <c r="AB124" s="167"/>
      <c r="AC124" s="146"/>
      <c r="AD124" s="146"/>
      <c r="AE124" s="146"/>
      <c r="AF124" s="146"/>
      <c r="AG124" s="146"/>
      <c r="AH124" s="146"/>
      <c r="AI124" s="146"/>
      <c r="AJ124" s="146"/>
      <c r="AK124" s="146"/>
      <c r="AL124" s="146"/>
      <c r="AM124" s="168">
        <f>SUM(AM116:AM123)</f>
        <v>81490</v>
      </c>
      <c r="AN124" s="146"/>
      <c r="AO124" s="168">
        <f>SUM(AO116:AO123)</f>
        <v>0</v>
      </c>
      <c r="AP124" s="152"/>
      <c r="AQ124" s="168">
        <f>SUM(AQ116:AQ123)</f>
        <v>0</v>
      </c>
      <c r="AR124" s="168">
        <f>SUM(AR116:AR123)</f>
        <v>81490</v>
      </c>
      <c r="AS124" s="168">
        <f>SUM(AS116:AS123)</f>
        <v>0</v>
      </c>
      <c r="AT124" s="168">
        <f>SUM(AT116:AT123)</f>
        <v>0</v>
      </c>
      <c r="AU124" s="152"/>
      <c r="AV124" s="152"/>
      <c r="AW124" s="152"/>
      <c r="AX124" s="152"/>
      <c r="AY124" s="152"/>
      <c r="AZ124" s="152"/>
      <c r="BA124" s="152"/>
      <c r="BB124" s="152"/>
      <c r="BC124" s="152"/>
      <c r="BD124" s="152"/>
      <c r="BE124" s="152"/>
      <c r="BF124" s="152"/>
      <c r="BG124" s="152"/>
      <c r="BH124" s="152"/>
      <c r="BI124" s="152"/>
      <c r="BJ124" s="152"/>
      <c r="BK124" s="152"/>
      <c r="BL124" s="152"/>
      <c r="BM124" s="152"/>
      <c r="BN124" s="152"/>
      <c r="BO124" s="152"/>
      <c r="BP124" s="152"/>
      <c r="BQ124" s="152"/>
      <c r="BR124" s="152"/>
      <c r="BS124" s="152"/>
      <c r="BT124" s="152"/>
      <c r="BU124" s="152"/>
      <c r="BV124" s="152"/>
      <c r="BW124" s="152"/>
      <c r="BX124" s="152"/>
      <c r="BY124" s="152"/>
      <c r="BZ124" s="152"/>
      <c r="CA124" s="152"/>
      <c r="CB124" s="152"/>
      <c r="CC124" s="160"/>
    </row>
    <row r="125" spans="2:81" ht="73.5" customHeight="1">
      <c r="B125" s="364"/>
      <c r="C125" s="368"/>
      <c r="D125" s="330" t="s">
        <v>112</v>
      </c>
      <c r="E125" s="333">
        <v>1.3</v>
      </c>
      <c r="F125" s="256" t="s">
        <v>431</v>
      </c>
      <c r="G125" s="288"/>
      <c r="H125" s="291" t="s">
        <v>432</v>
      </c>
      <c r="I125" s="278" t="s">
        <v>433</v>
      </c>
      <c r="J125" s="278" t="s">
        <v>410</v>
      </c>
      <c r="K125" s="278">
        <v>15</v>
      </c>
      <c r="O125" s="26" t="s">
        <v>357</v>
      </c>
      <c r="P125" s="36" t="s">
        <v>358</v>
      </c>
      <c r="S125" s="38">
        <f>+S123+1</f>
        <v>107</v>
      </c>
      <c r="T125" s="35" t="s">
        <v>77</v>
      </c>
      <c r="U125" s="87" t="s">
        <v>447</v>
      </c>
      <c r="V125" s="91" t="s">
        <v>446</v>
      </c>
      <c r="W125" s="127" t="s">
        <v>475</v>
      </c>
      <c r="X125" s="35">
        <v>0</v>
      </c>
      <c r="AB125" s="57"/>
      <c r="AM125" s="64">
        <f t="shared" si="4"/>
        <v>10350</v>
      </c>
      <c r="AO125" s="64">
        <v>0</v>
      </c>
      <c r="AP125" s="22"/>
      <c r="AQ125" s="64">
        <v>0</v>
      </c>
      <c r="AR125" s="64">
        <v>10350</v>
      </c>
      <c r="AS125" s="64">
        <v>0</v>
      </c>
      <c r="AT125" s="64">
        <v>0</v>
      </c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34" t="s">
        <v>370</v>
      </c>
    </row>
    <row r="126" spans="2:81" ht="54.75" customHeight="1">
      <c r="B126" s="364"/>
      <c r="C126" s="368"/>
      <c r="D126" s="331"/>
      <c r="E126" s="334"/>
      <c r="F126" s="257"/>
      <c r="G126" s="289"/>
      <c r="H126" s="292"/>
      <c r="I126" s="279"/>
      <c r="J126" s="279"/>
      <c r="K126" s="279"/>
      <c r="O126" s="26" t="s">
        <v>359</v>
      </c>
      <c r="P126" s="36" t="s">
        <v>360</v>
      </c>
      <c r="S126" s="38">
        <f t="shared" si="6"/>
        <v>108</v>
      </c>
      <c r="T126" s="35"/>
      <c r="U126" s="88" t="s">
        <v>445</v>
      </c>
      <c r="V126" s="92" t="s">
        <v>444</v>
      </c>
      <c r="W126" s="93" t="s">
        <v>476</v>
      </c>
      <c r="X126" s="35">
        <v>0</v>
      </c>
      <c r="AB126" s="57"/>
      <c r="AM126" s="64">
        <f t="shared" si="4"/>
        <v>20000</v>
      </c>
      <c r="AO126" s="64">
        <v>0</v>
      </c>
      <c r="AP126" s="22"/>
      <c r="AQ126" s="64">
        <v>0</v>
      </c>
      <c r="AR126" s="64">
        <v>20000</v>
      </c>
      <c r="AS126" s="64">
        <v>0</v>
      </c>
      <c r="AT126" s="64">
        <v>0</v>
      </c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34" t="s">
        <v>370</v>
      </c>
    </row>
    <row r="127" spans="2:81" ht="62.25" customHeight="1">
      <c r="B127" s="364"/>
      <c r="C127" s="368"/>
      <c r="D127" s="331"/>
      <c r="E127" s="334"/>
      <c r="F127" s="257"/>
      <c r="G127" s="289"/>
      <c r="H127" s="292"/>
      <c r="I127" s="279"/>
      <c r="J127" s="279"/>
      <c r="K127" s="279"/>
      <c r="O127" s="24" t="s">
        <v>119</v>
      </c>
      <c r="P127" s="44" t="s">
        <v>120</v>
      </c>
      <c r="S127" s="38">
        <f t="shared" si="6"/>
        <v>109</v>
      </c>
      <c r="T127" s="35"/>
      <c r="U127" s="88"/>
      <c r="V127" s="92"/>
      <c r="W127" s="93" t="s">
        <v>477</v>
      </c>
      <c r="X127" s="34">
        <v>0</v>
      </c>
      <c r="AB127" s="57"/>
      <c r="AM127" s="64">
        <f t="shared" si="4"/>
        <v>9000</v>
      </c>
      <c r="AO127" s="64"/>
      <c r="AP127" s="22"/>
      <c r="AQ127" s="64"/>
      <c r="AR127" s="64">
        <v>9000</v>
      </c>
      <c r="AS127" s="64"/>
      <c r="AT127" s="64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34" t="s">
        <v>370</v>
      </c>
    </row>
    <row r="128" spans="2:81" ht="76.5">
      <c r="B128" s="364"/>
      <c r="C128" s="368"/>
      <c r="D128" s="332"/>
      <c r="E128" s="335"/>
      <c r="F128" s="258"/>
      <c r="G128" s="290"/>
      <c r="H128" s="293"/>
      <c r="I128" s="287"/>
      <c r="J128" s="287"/>
      <c r="K128" s="287"/>
      <c r="O128" s="46" t="s">
        <v>361</v>
      </c>
      <c r="P128" s="36" t="s">
        <v>362</v>
      </c>
      <c r="S128" s="38">
        <f t="shared" si="6"/>
        <v>110</v>
      </c>
      <c r="T128" s="35"/>
      <c r="U128" s="89" t="s">
        <v>618</v>
      </c>
      <c r="V128" s="89" t="s">
        <v>619</v>
      </c>
      <c r="W128" s="128" t="s">
        <v>478</v>
      </c>
      <c r="X128" s="35">
        <v>16</v>
      </c>
      <c r="AB128" s="57"/>
      <c r="AM128" s="64">
        <f t="shared" si="4"/>
        <v>20436</v>
      </c>
      <c r="AO128" s="64">
        <v>0</v>
      </c>
      <c r="AP128" s="22"/>
      <c r="AQ128" s="64">
        <v>0</v>
      </c>
      <c r="AR128" s="64">
        <v>20436</v>
      </c>
      <c r="AS128" s="64">
        <v>0</v>
      </c>
      <c r="AT128" s="64">
        <v>0</v>
      </c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34" t="s">
        <v>370</v>
      </c>
    </row>
    <row r="129" spans="2:81" ht="26.25">
      <c r="B129" s="364"/>
      <c r="C129" s="368"/>
      <c r="D129" s="139" t="s">
        <v>390</v>
      </c>
      <c r="E129" s="207"/>
      <c r="F129" s="212"/>
      <c r="G129" s="183"/>
      <c r="H129" s="213"/>
      <c r="I129" s="214"/>
      <c r="J129" s="181"/>
      <c r="K129" s="181"/>
      <c r="L129" s="146"/>
      <c r="M129" s="146"/>
      <c r="N129" s="146"/>
      <c r="O129" s="194"/>
      <c r="P129" s="147"/>
      <c r="Q129" s="146"/>
      <c r="R129" s="146"/>
      <c r="S129" s="148"/>
      <c r="T129" s="149"/>
      <c r="U129" s="172"/>
      <c r="V129" s="172"/>
      <c r="W129" s="172"/>
      <c r="X129" s="149"/>
      <c r="Y129" s="146"/>
      <c r="Z129" s="146"/>
      <c r="AA129" s="146"/>
      <c r="AB129" s="167"/>
      <c r="AC129" s="146"/>
      <c r="AD129" s="146"/>
      <c r="AE129" s="146"/>
      <c r="AF129" s="146"/>
      <c r="AG129" s="146"/>
      <c r="AH129" s="146"/>
      <c r="AI129" s="146"/>
      <c r="AJ129" s="146"/>
      <c r="AK129" s="146"/>
      <c r="AL129" s="146"/>
      <c r="AM129" s="168">
        <f>SUM(AM125:AM128)</f>
        <v>59786</v>
      </c>
      <c r="AN129" s="146"/>
      <c r="AO129" s="168">
        <f>SUM(AO125:AO128)</f>
        <v>0</v>
      </c>
      <c r="AP129" s="152"/>
      <c r="AQ129" s="168">
        <f>SUM(AQ125:AQ128)</f>
        <v>0</v>
      </c>
      <c r="AR129" s="168">
        <f>SUM(AR125:AR128)</f>
        <v>59786</v>
      </c>
      <c r="AS129" s="168">
        <f>SUM(AS125:AS128)</f>
        <v>0</v>
      </c>
      <c r="AT129" s="168">
        <f>SUM(AT125:AT128)</f>
        <v>0</v>
      </c>
      <c r="AU129" s="152"/>
      <c r="AV129" s="152"/>
      <c r="AW129" s="152"/>
      <c r="AX129" s="152"/>
      <c r="AY129" s="152"/>
      <c r="AZ129" s="152"/>
      <c r="BA129" s="152"/>
      <c r="BB129" s="152"/>
      <c r="BC129" s="152"/>
      <c r="BD129" s="152"/>
      <c r="BE129" s="152"/>
      <c r="BF129" s="152"/>
      <c r="BG129" s="152"/>
      <c r="BH129" s="152"/>
      <c r="BI129" s="152"/>
      <c r="BJ129" s="152"/>
      <c r="BK129" s="152"/>
      <c r="BL129" s="152"/>
      <c r="BM129" s="152"/>
      <c r="BN129" s="152"/>
      <c r="BO129" s="152"/>
      <c r="BP129" s="152"/>
      <c r="BQ129" s="152"/>
      <c r="BR129" s="152"/>
      <c r="BS129" s="152"/>
      <c r="BT129" s="152"/>
      <c r="BU129" s="152"/>
      <c r="BV129" s="152"/>
      <c r="BW129" s="152"/>
      <c r="BX129" s="152"/>
      <c r="BY129" s="152"/>
      <c r="BZ129" s="152"/>
      <c r="CA129" s="152"/>
      <c r="CB129" s="152"/>
      <c r="CC129" s="160"/>
    </row>
    <row r="130" spans="2:81" ht="65.25" customHeight="1">
      <c r="B130" s="364"/>
      <c r="C130" s="368"/>
      <c r="D130" s="330" t="s">
        <v>113</v>
      </c>
      <c r="E130" s="333">
        <v>1.6</v>
      </c>
      <c r="F130" s="336" t="s">
        <v>353</v>
      </c>
      <c r="G130" s="270"/>
      <c r="H130" s="272" t="s">
        <v>354</v>
      </c>
      <c r="I130" s="274"/>
      <c r="J130" s="276"/>
      <c r="K130" s="278"/>
      <c r="O130" s="36" t="s">
        <v>306</v>
      </c>
      <c r="P130" s="36" t="s">
        <v>307</v>
      </c>
      <c r="S130" s="38">
        <f>+S128+1</f>
        <v>111</v>
      </c>
      <c r="T130" s="35"/>
      <c r="U130" s="244" t="s">
        <v>448</v>
      </c>
      <c r="V130" s="244" t="s">
        <v>449</v>
      </c>
      <c r="W130" s="127" t="s">
        <v>590</v>
      </c>
      <c r="X130" s="35">
        <v>0</v>
      </c>
      <c r="AB130" s="57"/>
      <c r="AM130" s="64">
        <f t="shared" si="4"/>
        <v>8280</v>
      </c>
      <c r="AO130" s="64">
        <v>0</v>
      </c>
      <c r="AP130" s="22"/>
      <c r="AQ130" s="64">
        <v>0</v>
      </c>
      <c r="AR130" s="64">
        <v>8280</v>
      </c>
      <c r="AS130" s="64">
        <v>0</v>
      </c>
      <c r="AT130" s="64">
        <v>0</v>
      </c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34" t="s">
        <v>388</v>
      </c>
    </row>
    <row r="131" spans="2:81" ht="79.5" customHeight="1">
      <c r="B131" s="364"/>
      <c r="C131" s="368"/>
      <c r="D131" s="331"/>
      <c r="E131" s="334"/>
      <c r="F131" s="337"/>
      <c r="G131" s="271"/>
      <c r="H131" s="273"/>
      <c r="I131" s="275"/>
      <c r="J131" s="277"/>
      <c r="K131" s="279"/>
      <c r="O131" s="36" t="s">
        <v>350</v>
      </c>
      <c r="P131" s="36" t="s">
        <v>351</v>
      </c>
      <c r="S131" s="38">
        <f t="shared" si="6"/>
        <v>112</v>
      </c>
      <c r="T131" s="35"/>
      <c r="U131" s="245"/>
      <c r="V131" s="245"/>
      <c r="W131" s="93" t="s">
        <v>589</v>
      </c>
      <c r="X131" s="35">
        <v>0</v>
      </c>
      <c r="AB131" s="57"/>
      <c r="AM131" s="64">
        <f t="shared" si="4"/>
        <v>31050</v>
      </c>
      <c r="AO131" s="64">
        <v>0</v>
      </c>
      <c r="AP131" s="22"/>
      <c r="AQ131" s="64">
        <v>0</v>
      </c>
      <c r="AR131" s="64">
        <v>31050</v>
      </c>
      <c r="AS131" s="64">
        <v>0</v>
      </c>
      <c r="AT131" s="64">
        <v>0</v>
      </c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34" t="s">
        <v>388</v>
      </c>
    </row>
    <row r="132" spans="2:81" ht="75.75" customHeight="1">
      <c r="B132" s="364"/>
      <c r="C132" s="368"/>
      <c r="D132" s="331"/>
      <c r="E132" s="334"/>
      <c r="F132" s="337"/>
      <c r="G132" s="271"/>
      <c r="H132" s="273"/>
      <c r="I132" s="275"/>
      <c r="J132" s="277"/>
      <c r="K132" s="279"/>
      <c r="O132" s="107" t="s">
        <v>429</v>
      </c>
      <c r="P132" s="107" t="s">
        <v>430</v>
      </c>
      <c r="S132" s="38">
        <f t="shared" si="6"/>
        <v>113</v>
      </c>
      <c r="T132" s="104"/>
      <c r="U132" s="245"/>
      <c r="V132" s="245"/>
      <c r="W132" s="93" t="s">
        <v>632</v>
      </c>
      <c r="X132" s="104">
        <v>0</v>
      </c>
      <c r="AB132" s="112"/>
      <c r="AM132" s="64">
        <f t="shared" si="4"/>
        <v>27138</v>
      </c>
      <c r="AO132" s="79"/>
      <c r="AP132" s="22"/>
      <c r="AQ132" s="79"/>
      <c r="AR132" s="79">
        <v>27138</v>
      </c>
      <c r="AS132" s="79"/>
      <c r="AT132" s="79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34"/>
    </row>
    <row r="133" spans="2:81" ht="63" customHeight="1">
      <c r="B133" s="365"/>
      <c r="C133" s="369"/>
      <c r="D133" s="331"/>
      <c r="E133" s="334"/>
      <c r="F133" s="337"/>
      <c r="G133" s="271"/>
      <c r="H133" s="273"/>
      <c r="I133" s="275"/>
      <c r="J133" s="277"/>
      <c r="K133" s="279"/>
      <c r="O133" s="107" t="s">
        <v>428</v>
      </c>
      <c r="P133" s="107" t="s">
        <v>352</v>
      </c>
      <c r="S133" s="38">
        <f t="shared" si="6"/>
        <v>114</v>
      </c>
      <c r="T133" s="104"/>
      <c r="U133" s="246"/>
      <c r="V133" s="246"/>
      <c r="W133" s="93" t="s">
        <v>633</v>
      </c>
      <c r="X133" s="104" t="s">
        <v>344</v>
      </c>
      <c r="AB133" s="112"/>
      <c r="AM133" s="64">
        <f t="shared" si="4"/>
        <v>10350</v>
      </c>
      <c r="AO133" s="79">
        <v>0</v>
      </c>
      <c r="AP133" s="22"/>
      <c r="AQ133" s="79">
        <v>0</v>
      </c>
      <c r="AR133" s="79">
        <v>10350</v>
      </c>
      <c r="AS133" s="79">
        <v>0</v>
      </c>
      <c r="AT133" s="79">
        <v>0</v>
      </c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34" t="s">
        <v>388</v>
      </c>
    </row>
    <row r="134" spans="4:81" ht="26.25">
      <c r="D134" s="141" t="s">
        <v>396</v>
      </c>
      <c r="E134" s="193">
        <f>SUM(E130+E125+E116)</f>
        <v>5.6000000000000005</v>
      </c>
      <c r="F134" s="141"/>
      <c r="G134" s="142"/>
      <c r="H134" s="193"/>
      <c r="I134" s="167"/>
      <c r="J134" s="149"/>
      <c r="K134" s="147"/>
      <c r="L134" s="146"/>
      <c r="M134" s="146"/>
      <c r="N134" s="146"/>
      <c r="O134" s="147"/>
      <c r="P134" s="147"/>
      <c r="Q134" s="146"/>
      <c r="R134" s="146"/>
      <c r="S134" s="149"/>
      <c r="T134" s="149"/>
      <c r="U134" s="174"/>
      <c r="V134" s="174"/>
      <c r="W134" s="174"/>
      <c r="X134" s="149"/>
      <c r="Y134" s="146"/>
      <c r="Z134" s="146"/>
      <c r="AA134" s="146"/>
      <c r="AB134" s="167"/>
      <c r="AC134" s="146"/>
      <c r="AD134" s="146"/>
      <c r="AE134" s="146"/>
      <c r="AF134" s="146"/>
      <c r="AG134" s="146"/>
      <c r="AH134" s="146"/>
      <c r="AI134" s="146"/>
      <c r="AJ134" s="146"/>
      <c r="AK134" s="146"/>
      <c r="AL134" s="146"/>
      <c r="AM134" s="159">
        <f>SUM(AM130:AM133)</f>
        <v>76818</v>
      </c>
      <c r="AN134" s="146"/>
      <c r="AO134" s="159">
        <f>SUM(AO130:AO133)</f>
        <v>0</v>
      </c>
      <c r="AP134" s="152"/>
      <c r="AQ134" s="159">
        <f>SUM(AQ130:AQ133)</f>
        <v>0</v>
      </c>
      <c r="AR134" s="159">
        <f>SUM(AR130:AR133)</f>
        <v>76818</v>
      </c>
      <c r="AS134" s="159">
        <f>SUM(AS130:AS133)</f>
        <v>0</v>
      </c>
      <c r="AT134" s="159">
        <f>SUM(AT130:AT133)</f>
        <v>0</v>
      </c>
      <c r="AU134" s="152"/>
      <c r="AV134" s="152"/>
      <c r="AW134" s="152"/>
      <c r="AX134" s="152"/>
      <c r="AY134" s="152"/>
      <c r="AZ134" s="152"/>
      <c r="BA134" s="152"/>
      <c r="BB134" s="152"/>
      <c r="BC134" s="152"/>
      <c r="BD134" s="152"/>
      <c r="BE134" s="152"/>
      <c r="BF134" s="152"/>
      <c r="BG134" s="152"/>
      <c r="BH134" s="152"/>
      <c r="BI134" s="152"/>
      <c r="BJ134" s="152"/>
      <c r="BK134" s="152"/>
      <c r="BL134" s="152"/>
      <c r="BM134" s="152"/>
      <c r="BN134" s="152"/>
      <c r="BO134" s="152"/>
      <c r="BP134" s="152"/>
      <c r="BQ134" s="152"/>
      <c r="BR134" s="152"/>
      <c r="BS134" s="152"/>
      <c r="BT134" s="152"/>
      <c r="BU134" s="152"/>
      <c r="BV134" s="152"/>
      <c r="BW134" s="152"/>
      <c r="BX134" s="152"/>
      <c r="BY134" s="152"/>
      <c r="BZ134" s="152"/>
      <c r="CA134" s="152"/>
      <c r="CB134" s="152"/>
      <c r="CC134" s="160"/>
    </row>
  </sheetData>
  <sheetProtection/>
  <mergeCells count="263">
    <mergeCell ref="B2:CC2"/>
    <mergeCell ref="B3:CC3"/>
    <mergeCell ref="B4:CC4"/>
    <mergeCell ref="B5:CC5"/>
    <mergeCell ref="B7:B39"/>
    <mergeCell ref="B42:B61"/>
    <mergeCell ref="D7:D15"/>
    <mergeCell ref="E7:E15"/>
    <mergeCell ref="F7:F10"/>
    <mergeCell ref="F11:F15"/>
    <mergeCell ref="B63:B114"/>
    <mergeCell ref="B116:B133"/>
    <mergeCell ref="C7:C39"/>
    <mergeCell ref="C42:C61"/>
    <mergeCell ref="C63:C114"/>
    <mergeCell ref="C116:C133"/>
    <mergeCell ref="D17:D19"/>
    <mergeCell ref="E17:E19"/>
    <mergeCell ref="F17:F18"/>
    <mergeCell ref="D21:D26"/>
    <mergeCell ref="E21:E26"/>
    <mergeCell ref="F21:F26"/>
    <mergeCell ref="D28:D32"/>
    <mergeCell ref="E28:E32"/>
    <mergeCell ref="F28:F32"/>
    <mergeCell ref="D34:D40"/>
    <mergeCell ref="E34:E39"/>
    <mergeCell ref="F34:F39"/>
    <mergeCell ref="D42:D48"/>
    <mergeCell ref="E42:E48"/>
    <mergeCell ref="F42:F48"/>
    <mergeCell ref="D50:D53"/>
    <mergeCell ref="E50:E53"/>
    <mergeCell ref="F50:F53"/>
    <mergeCell ref="D57:D61"/>
    <mergeCell ref="E57:E61"/>
    <mergeCell ref="F57:F61"/>
    <mergeCell ref="D63:D65"/>
    <mergeCell ref="E63:E65"/>
    <mergeCell ref="F63:F65"/>
    <mergeCell ref="D67:D71"/>
    <mergeCell ref="E67:E71"/>
    <mergeCell ref="F67:F68"/>
    <mergeCell ref="F69:F71"/>
    <mergeCell ref="D73:D82"/>
    <mergeCell ref="E73:E82"/>
    <mergeCell ref="F73:F82"/>
    <mergeCell ref="D84:D106"/>
    <mergeCell ref="E84:E106"/>
    <mergeCell ref="F84:F91"/>
    <mergeCell ref="F92:F99"/>
    <mergeCell ref="F100:F103"/>
    <mergeCell ref="F104:F106"/>
    <mergeCell ref="D108:D114"/>
    <mergeCell ref="E108:E114"/>
    <mergeCell ref="F108:F114"/>
    <mergeCell ref="D116:D123"/>
    <mergeCell ref="E116:E123"/>
    <mergeCell ref="F116:F123"/>
    <mergeCell ref="D125:D128"/>
    <mergeCell ref="E125:E128"/>
    <mergeCell ref="F125:F128"/>
    <mergeCell ref="D130:D133"/>
    <mergeCell ref="E130:E133"/>
    <mergeCell ref="F130:F133"/>
    <mergeCell ref="G7:G10"/>
    <mergeCell ref="H7:H10"/>
    <mergeCell ref="I7:I10"/>
    <mergeCell ref="J7:J10"/>
    <mergeCell ref="K7:K10"/>
    <mergeCell ref="G11:G15"/>
    <mergeCell ref="H11:H15"/>
    <mergeCell ref="I11:I15"/>
    <mergeCell ref="J11:J15"/>
    <mergeCell ref="K11:K15"/>
    <mergeCell ref="G17:G18"/>
    <mergeCell ref="H17:H18"/>
    <mergeCell ref="I17:I18"/>
    <mergeCell ref="J17:J18"/>
    <mergeCell ref="K17:K18"/>
    <mergeCell ref="G21:G23"/>
    <mergeCell ref="H21:H23"/>
    <mergeCell ref="I21:I23"/>
    <mergeCell ref="J21:J23"/>
    <mergeCell ref="K21:K23"/>
    <mergeCell ref="G24:G26"/>
    <mergeCell ref="H24:H26"/>
    <mergeCell ref="I24:I26"/>
    <mergeCell ref="J24:J26"/>
    <mergeCell ref="K24:K26"/>
    <mergeCell ref="G28:G32"/>
    <mergeCell ref="H30:H32"/>
    <mergeCell ref="I30:I32"/>
    <mergeCell ref="J30:J32"/>
    <mergeCell ref="K30:K32"/>
    <mergeCell ref="G42:G48"/>
    <mergeCell ref="H42:H48"/>
    <mergeCell ref="I42:I48"/>
    <mergeCell ref="J42:J48"/>
    <mergeCell ref="K42:K48"/>
    <mergeCell ref="G50:G51"/>
    <mergeCell ref="H50:H51"/>
    <mergeCell ref="I50:I51"/>
    <mergeCell ref="J50:J51"/>
    <mergeCell ref="K50:K51"/>
    <mergeCell ref="G52:G53"/>
    <mergeCell ref="H52:H53"/>
    <mergeCell ref="I52:I53"/>
    <mergeCell ref="J52:J53"/>
    <mergeCell ref="K52:K53"/>
    <mergeCell ref="G57:G58"/>
    <mergeCell ref="H57:H58"/>
    <mergeCell ref="I57:I58"/>
    <mergeCell ref="J57:J58"/>
    <mergeCell ref="K57:K58"/>
    <mergeCell ref="G63:G65"/>
    <mergeCell ref="H63:H65"/>
    <mergeCell ref="I63:I65"/>
    <mergeCell ref="J63:J65"/>
    <mergeCell ref="K63:K65"/>
    <mergeCell ref="G67:G68"/>
    <mergeCell ref="H67:H68"/>
    <mergeCell ref="I67:I68"/>
    <mergeCell ref="J67:J68"/>
    <mergeCell ref="K67:K68"/>
    <mergeCell ref="G69:G71"/>
    <mergeCell ref="H69:H71"/>
    <mergeCell ref="I69:I71"/>
    <mergeCell ref="J69:J71"/>
    <mergeCell ref="K69:K71"/>
    <mergeCell ref="G73:G82"/>
    <mergeCell ref="H73:H82"/>
    <mergeCell ref="I73:I82"/>
    <mergeCell ref="J73:J82"/>
    <mergeCell ref="K73:K82"/>
    <mergeCell ref="G85:G89"/>
    <mergeCell ref="H85:H89"/>
    <mergeCell ref="I85:I89"/>
    <mergeCell ref="J85:J89"/>
    <mergeCell ref="K85:K89"/>
    <mergeCell ref="G90:G91"/>
    <mergeCell ref="H90:H91"/>
    <mergeCell ref="I90:I91"/>
    <mergeCell ref="J90:J91"/>
    <mergeCell ref="K90:K91"/>
    <mergeCell ref="G93:G98"/>
    <mergeCell ref="H93:H98"/>
    <mergeCell ref="I93:I98"/>
    <mergeCell ref="J93:J98"/>
    <mergeCell ref="K93:K98"/>
    <mergeCell ref="G100:G103"/>
    <mergeCell ref="H100:H103"/>
    <mergeCell ref="I100:I103"/>
    <mergeCell ref="J100:J103"/>
    <mergeCell ref="K100:K103"/>
    <mergeCell ref="G104:G106"/>
    <mergeCell ref="H104:H106"/>
    <mergeCell ref="I104:I106"/>
    <mergeCell ref="J104:J106"/>
    <mergeCell ref="K104:K106"/>
    <mergeCell ref="G108:G113"/>
    <mergeCell ref="H108:H113"/>
    <mergeCell ref="I108:I113"/>
    <mergeCell ref="J108:J113"/>
    <mergeCell ref="K108:K113"/>
    <mergeCell ref="K116:K123"/>
    <mergeCell ref="G125:G128"/>
    <mergeCell ref="H125:H128"/>
    <mergeCell ref="I125:I128"/>
    <mergeCell ref="J125:J128"/>
    <mergeCell ref="K125:K128"/>
    <mergeCell ref="G130:G133"/>
    <mergeCell ref="H130:H133"/>
    <mergeCell ref="I130:I133"/>
    <mergeCell ref="J130:J133"/>
    <mergeCell ref="K130:K133"/>
    <mergeCell ref="O17:O18"/>
    <mergeCell ref="G116:G123"/>
    <mergeCell ref="H116:H123"/>
    <mergeCell ref="I116:I123"/>
    <mergeCell ref="J116:J123"/>
    <mergeCell ref="P17:P18"/>
    <mergeCell ref="S17:S18"/>
    <mergeCell ref="T17:T18"/>
    <mergeCell ref="U7:U11"/>
    <mergeCell ref="V7:V11"/>
    <mergeCell ref="U12:U15"/>
    <mergeCell ref="V12:V15"/>
    <mergeCell ref="U17:U18"/>
    <mergeCell ref="V17:V18"/>
    <mergeCell ref="U21:U23"/>
    <mergeCell ref="V21:V23"/>
    <mergeCell ref="U30:U32"/>
    <mergeCell ref="V30:V32"/>
    <mergeCell ref="U38:U39"/>
    <mergeCell ref="U42:U48"/>
    <mergeCell ref="V42:V48"/>
    <mergeCell ref="U52:U53"/>
    <mergeCell ref="V52:V53"/>
    <mergeCell ref="U57:U61"/>
    <mergeCell ref="V57:V61"/>
    <mergeCell ref="U67:U68"/>
    <mergeCell ref="V67:V68"/>
    <mergeCell ref="U116:U123"/>
    <mergeCell ref="V116:V123"/>
    <mergeCell ref="U69:U71"/>
    <mergeCell ref="V69:V71"/>
    <mergeCell ref="U73:U82"/>
    <mergeCell ref="V73:V82"/>
    <mergeCell ref="U84:U103"/>
    <mergeCell ref="V84:V103"/>
    <mergeCell ref="U130:U133"/>
    <mergeCell ref="V130:V133"/>
    <mergeCell ref="W17:W18"/>
    <mergeCell ref="W104:W105"/>
    <mergeCell ref="X17:X18"/>
    <mergeCell ref="AB17:AB18"/>
    <mergeCell ref="U104:U105"/>
    <mergeCell ref="V104:V105"/>
    <mergeCell ref="U108:U114"/>
    <mergeCell ref="V108:V114"/>
    <mergeCell ref="CC17:CC18"/>
    <mergeCell ref="AU17:AU18"/>
    <mergeCell ref="AV17:AV18"/>
    <mergeCell ref="AW17:AW18"/>
    <mergeCell ref="AX17:AX18"/>
    <mergeCell ref="AY17:AY18"/>
    <mergeCell ref="AZ17:AZ18"/>
    <mergeCell ref="BA17:BA18"/>
    <mergeCell ref="BB17:BB18"/>
    <mergeCell ref="BC17:BC18"/>
    <mergeCell ref="AM17:AM18"/>
    <mergeCell ref="AO17:AO18"/>
    <mergeCell ref="AQ17:AQ18"/>
    <mergeCell ref="AR17:AR18"/>
    <mergeCell ref="AS17:AS18"/>
    <mergeCell ref="AT17:AT18"/>
    <mergeCell ref="AP17:AP18"/>
    <mergeCell ref="BD17:BD18"/>
    <mergeCell ref="BE17:BE18"/>
    <mergeCell ref="BF17:BF18"/>
    <mergeCell ref="BG17:BG18"/>
    <mergeCell ref="BH17:BH18"/>
    <mergeCell ref="BI17:BI18"/>
    <mergeCell ref="BJ17:BJ18"/>
    <mergeCell ref="BK17:BK18"/>
    <mergeCell ref="BL17:BL18"/>
    <mergeCell ref="BM17:BM18"/>
    <mergeCell ref="BN17:BN18"/>
    <mergeCell ref="BO17:BO18"/>
    <mergeCell ref="BP17:BP18"/>
    <mergeCell ref="BQ17:BQ18"/>
    <mergeCell ref="BR17:BR18"/>
    <mergeCell ref="BS17:BS18"/>
    <mergeCell ref="BT17:BT18"/>
    <mergeCell ref="BU17:BU18"/>
    <mergeCell ref="CB17:CB18"/>
    <mergeCell ref="BV17:BV18"/>
    <mergeCell ref="BW17:BW18"/>
    <mergeCell ref="BX17:BX18"/>
    <mergeCell ref="BY17:BY18"/>
    <mergeCell ref="BZ17:BZ18"/>
    <mergeCell ref="CA17:CA18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</dc:creator>
  <cp:keywords/>
  <dc:description/>
  <cp:lastModifiedBy>Mayra</cp:lastModifiedBy>
  <cp:lastPrinted>2012-09-21T11:17:12Z</cp:lastPrinted>
  <dcterms:created xsi:type="dcterms:W3CDTF">2012-06-04T03:15:36Z</dcterms:created>
  <dcterms:modified xsi:type="dcterms:W3CDTF">2014-06-29T20:03:40Z</dcterms:modified>
  <cp:category/>
  <cp:version/>
  <cp:contentType/>
  <cp:contentStatus/>
</cp:coreProperties>
</file>