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7485" windowHeight="3960" activeTab="2"/>
  </bookViews>
  <sheets>
    <sheet name="ingresos" sheetId="1" r:id="rId1"/>
    <sheet name="GASTOS DE FUNCIONAMIENTO" sheetId="2" r:id="rId2"/>
    <sheet name="INVERSION" sheetId="3" r:id="rId3"/>
    <sheet name="DEUDA" sheetId="4" r:id="rId4"/>
  </sheets>
  <calcPr calcId="145621"/>
</workbook>
</file>

<file path=xl/calcChain.xml><?xml version="1.0" encoding="utf-8"?>
<calcChain xmlns="http://schemas.openxmlformats.org/spreadsheetml/2006/main">
  <c r="D164" i="3" l="1"/>
  <c r="T13" i="3" l="1"/>
  <c r="P157" i="3" l="1"/>
  <c r="H165" i="2"/>
  <c r="D137" i="2" l="1"/>
  <c r="C36" i="1" l="1"/>
  <c r="C28" i="1"/>
  <c r="G124" i="2" l="1"/>
  <c r="F124" i="2"/>
  <c r="F144" i="3"/>
  <c r="F8" i="3" s="1"/>
  <c r="D123" i="3"/>
  <c r="D115" i="3"/>
  <c r="C115" i="3"/>
  <c r="D108" i="3"/>
  <c r="C108" i="3"/>
  <c r="C104" i="3"/>
  <c r="C97" i="3"/>
  <c r="C89" i="3"/>
  <c r="P183" i="3"/>
  <c r="P182" i="3" s="1"/>
  <c r="P174" i="3"/>
  <c r="P173" i="3" s="1"/>
  <c r="P209" i="3"/>
  <c r="D203" i="3"/>
  <c r="P90" i="3"/>
  <c r="P94" i="3"/>
  <c r="P212" i="3"/>
  <c r="P211" i="3"/>
  <c r="P206" i="3"/>
  <c r="P205" i="3" s="1"/>
  <c r="P204" i="3"/>
  <c r="P200" i="3"/>
  <c r="P199" i="3"/>
  <c r="P196" i="3"/>
  <c r="P195" i="3"/>
  <c r="P194" i="3"/>
  <c r="P191" i="3"/>
  <c r="P190" i="3" s="1"/>
  <c r="P189" i="3"/>
  <c r="P188" i="3" s="1"/>
  <c r="P187" i="3"/>
  <c r="P186" i="3"/>
  <c r="P181" i="3"/>
  <c r="P180" i="3"/>
  <c r="P179" i="3"/>
  <c r="P178" i="3"/>
  <c r="P176" i="3"/>
  <c r="P175" i="3" s="1"/>
  <c r="P172" i="3"/>
  <c r="P171" i="3"/>
  <c r="P170" i="3" s="1"/>
  <c r="P167" i="3"/>
  <c r="P166" i="3"/>
  <c r="P161" i="3"/>
  <c r="P160" i="3"/>
  <c r="P159" i="3"/>
  <c r="P156" i="3"/>
  <c r="P155" i="3" s="1"/>
  <c r="P154" i="3"/>
  <c r="P149" i="3"/>
  <c r="P147" i="3"/>
  <c r="P146" i="3"/>
  <c r="P145" i="3"/>
  <c r="P142" i="3"/>
  <c r="P141" i="3"/>
  <c r="P139" i="3"/>
  <c r="P138" i="3"/>
  <c r="P137" i="3"/>
  <c r="P135" i="3"/>
  <c r="P134" i="3"/>
  <c r="P133" i="3"/>
  <c r="P132" i="3"/>
  <c r="P130" i="3"/>
  <c r="P127" i="3"/>
  <c r="P125" i="3"/>
  <c r="P124" i="3"/>
  <c r="P122" i="3"/>
  <c r="P120" i="3"/>
  <c r="P119" i="3"/>
  <c r="P118" i="3"/>
  <c r="P117" i="3"/>
  <c r="P116" i="3"/>
  <c r="P113" i="3"/>
  <c r="P112" i="3"/>
  <c r="P111" i="3"/>
  <c r="P110" i="3"/>
  <c r="P109" i="3"/>
  <c r="P107" i="3"/>
  <c r="P106" i="3"/>
  <c r="P105" i="3"/>
  <c r="P101" i="3"/>
  <c r="P103" i="3"/>
  <c r="P74" i="3"/>
  <c r="P70" i="3"/>
  <c r="P40" i="3"/>
  <c r="P39" i="3"/>
  <c r="P37" i="3"/>
  <c r="P36" i="3"/>
  <c r="P35" i="3"/>
  <c r="P34" i="3"/>
  <c r="P32" i="3"/>
  <c r="P27" i="3"/>
  <c r="P21" i="3" s="1"/>
  <c r="P20" i="3" s="1"/>
  <c r="P19" i="3"/>
  <c r="P17" i="3"/>
  <c r="P16" i="3"/>
  <c r="P14" i="3"/>
  <c r="P13" i="3"/>
  <c r="P12" i="3"/>
  <c r="P11" i="3"/>
  <c r="P104" i="3" l="1"/>
  <c r="P198" i="3"/>
  <c r="P210" i="3"/>
  <c r="P203" i="3"/>
  <c r="C88" i="3"/>
  <c r="P108" i="3"/>
  <c r="P177" i="3"/>
  <c r="P185" i="3"/>
  <c r="P192" i="3"/>
  <c r="P89" i="3"/>
  <c r="D97" i="3" l="1"/>
  <c r="M30" i="3"/>
  <c r="M8" i="3" s="1"/>
  <c r="K144" i="3"/>
  <c r="E30" i="3"/>
  <c r="D30" i="3"/>
  <c r="C31" i="3"/>
  <c r="I30" i="3"/>
  <c r="H30" i="3"/>
  <c r="H8" i="3" s="1"/>
  <c r="G30" i="3"/>
  <c r="C56" i="3"/>
  <c r="C46" i="3"/>
  <c r="C48" i="3"/>
  <c r="C50" i="3"/>
  <c r="C52" i="3"/>
  <c r="C54" i="3"/>
  <c r="C58" i="3"/>
  <c r="P97" i="3" l="1"/>
  <c r="P88" i="3" s="1"/>
  <c r="D88" i="3"/>
  <c r="C45" i="3"/>
  <c r="C30" i="3" s="1"/>
  <c r="E205" i="3"/>
  <c r="E203" i="3" s="1"/>
  <c r="D198" i="3"/>
  <c r="D190" i="3"/>
  <c r="D188" i="3"/>
  <c r="D177" i="3"/>
  <c r="D175" i="3"/>
  <c r="D173" i="3"/>
  <c r="D140" i="3"/>
  <c r="P140" i="3" s="1"/>
  <c r="D136" i="3"/>
  <c r="P136" i="3" s="1"/>
  <c r="D129" i="3"/>
  <c r="P129" i="3" s="1"/>
  <c r="P144" i="3"/>
  <c r="G146" i="2"/>
  <c r="G143" i="2"/>
  <c r="P165" i="3" l="1"/>
  <c r="P164" i="3" s="1"/>
  <c r="P163" i="3" s="1"/>
  <c r="P30" i="3"/>
  <c r="P45" i="3"/>
  <c r="P31" i="3" s="1"/>
  <c r="O210" i="3"/>
  <c r="O8" i="3" s="1"/>
  <c r="L123" i="3"/>
  <c r="I8" i="3"/>
  <c r="G8" i="3"/>
  <c r="E192" i="3"/>
  <c r="D192" i="3"/>
  <c r="D185" i="3"/>
  <c r="D182" i="3"/>
  <c r="E173" i="3"/>
  <c r="D170" i="3"/>
  <c r="D167" i="3"/>
  <c r="E158" i="3"/>
  <c r="D158" i="3"/>
  <c r="D155" i="3"/>
  <c r="D153" i="3"/>
  <c r="P153" i="3" s="1"/>
  <c r="J115" i="3"/>
  <c r="J8" i="3" s="1"/>
  <c r="D21" i="3"/>
  <c r="D20" i="3" s="1"/>
  <c r="C20" i="3"/>
  <c r="D15" i="3"/>
  <c r="D10" i="3" s="1"/>
  <c r="C15" i="3"/>
  <c r="C10" i="3" s="1"/>
  <c r="E210" i="3"/>
  <c r="D210" i="3"/>
  <c r="E8" i="3" l="1"/>
  <c r="P158" i="3"/>
  <c r="C9" i="3"/>
  <c r="D163" i="3"/>
  <c r="L8" i="3"/>
  <c r="P123" i="3"/>
  <c r="P15" i="3"/>
  <c r="P115" i="3"/>
  <c r="D9" i="3"/>
  <c r="I142" i="2"/>
  <c r="K142" i="2"/>
  <c r="I125" i="2"/>
  <c r="I105" i="2"/>
  <c r="F151" i="2"/>
  <c r="F137" i="2"/>
  <c r="F108" i="2"/>
  <c r="F103" i="2"/>
  <c r="F96" i="2"/>
  <c r="E128" i="2"/>
  <c r="E124" i="2" s="1"/>
  <c r="E133" i="2"/>
  <c r="E129" i="2" s="1"/>
  <c r="F134" i="2"/>
  <c r="G136" i="2"/>
  <c r="E139" i="2"/>
  <c r="E137" i="2" s="1"/>
  <c r="G140" i="2"/>
  <c r="G141" i="2"/>
  <c r="G145" i="2"/>
  <c r="G147" i="2"/>
  <c r="G148" i="2"/>
  <c r="G155" i="2"/>
  <c r="G156" i="2"/>
  <c r="G159" i="2"/>
  <c r="F130" i="2"/>
  <c r="E122" i="2"/>
  <c r="E121" i="2" s="1"/>
  <c r="E120" i="2"/>
  <c r="E119" i="2"/>
  <c r="E118" i="2"/>
  <c r="E115" i="2"/>
  <c r="E114" i="2"/>
  <c r="E113" i="2"/>
  <c r="E112" i="2"/>
  <c r="G110" i="2"/>
  <c r="G108" i="2" s="1"/>
  <c r="E107" i="2"/>
  <c r="E106" i="2"/>
  <c r="G104" i="2"/>
  <c r="G103" i="2" s="1"/>
  <c r="E102" i="2"/>
  <c r="E96" i="2" s="1"/>
  <c r="G101" i="2"/>
  <c r="G100" i="2"/>
  <c r="G99" i="2"/>
  <c r="G98" i="2"/>
  <c r="L53" i="2"/>
  <c r="F38" i="2"/>
  <c r="D38" i="2"/>
  <c r="E117" i="2" l="1"/>
  <c r="E116" i="2" s="1"/>
  <c r="E103" i="2"/>
  <c r="D8" i="3"/>
  <c r="G96" i="2"/>
  <c r="E111" i="2"/>
  <c r="G151" i="2"/>
  <c r="E123" i="2"/>
  <c r="P9" i="3"/>
  <c r="R30" i="3" s="1"/>
  <c r="C8" i="3"/>
  <c r="P10" i="3"/>
  <c r="G129" i="2"/>
  <c r="G137" i="2"/>
  <c r="I137" i="2" s="1"/>
  <c r="F129" i="2"/>
  <c r="F123" i="2" s="1"/>
  <c r="F165" i="2" s="1"/>
  <c r="F30" i="2"/>
  <c r="F28" i="2"/>
  <c r="F27" i="2"/>
  <c r="F10" i="2"/>
  <c r="F16" i="2"/>
  <c r="F14" i="2"/>
  <c r="F13" i="2"/>
  <c r="F12" i="2"/>
  <c r="E82" i="2"/>
  <c r="D72" i="2"/>
  <c r="D71" i="2" s="1"/>
  <c r="D66" i="2"/>
  <c r="D63" i="2" s="1"/>
  <c r="D87" i="2"/>
  <c r="D86" i="2" s="1"/>
  <c r="E85" i="2"/>
  <c r="E84" i="2"/>
  <c r="E83" i="2"/>
  <c r="E80" i="2"/>
  <c r="P8" i="3" l="1"/>
  <c r="E108" i="2"/>
  <c r="E165" i="2" s="1"/>
  <c r="G123" i="2"/>
  <c r="G165" i="2" s="1"/>
  <c r="I129" i="2"/>
  <c r="D62" i="2"/>
  <c r="D158" i="2" l="1"/>
  <c r="D154" i="2"/>
  <c r="D153" i="2" s="1"/>
  <c r="D132" i="2"/>
  <c r="D129" i="2" s="1"/>
  <c r="D124" i="2"/>
  <c r="D121" i="2"/>
  <c r="D117" i="2"/>
  <c r="D111" i="2"/>
  <c r="D109" i="2" s="1"/>
  <c r="D103" i="2"/>
  <c r="D96" i="2"/>
  <c r="E88" i="2"/>
  <c r="E87" i="2" s="1"/>
  <c r="E86" i="2" s="1"/>
  <c r="D81" i="2"/>
  <c r="D78" i="2"/>
  <c r="E81" i="2"/>
  <c r="E78" i="2"/>
  <c r="E76" i="2"/>
  <c r="E75" i="2" s="1"/>
  <c r="E74" i="2"/>
  <c r="E73" i="2"/>
  <c r="E70" i="2"/>
  <c r="E69" i="2"/>
  <c r="E68" i="2"/>
  <c r="E67" i="2"/>
  <c r="E65" i="2"/>
  <c r="E61" i="2"/>
  <c r="E60" i="2" s="1"/>
  <c r="E59" i="2"/>
  <c r="E58" i="2"/>
  <c r="E57" i="2"/>
  <c r="E56" i="2"/>
  <c r="E55" i="2"/>
  <c r="D60" i="2"/>
  <c r="D54" i="2"/>
  <c r="F26" i="2"/>
  <c r="F29" i="2"/>
  <c r="F20" i="2"/>
  <c r="F15" i="2"/>
  <c r="F45" i="2"/>
  <c r="D45" i="2"/>
  <c r="D47" i="2"/>
  <c r="D46" i="2" s="1"/>
  <c r="F32" i="2"/>
  <c r="D32" i="2"/>
  <c r="D9" i="2"/>
  <c r="D26" i="2"/>
  <c r="D29" i="2"/>
  <c r="D20" i="2"/>
  <c r="D15" i="2"/>
  <c r="F9" i="2"/>
  <c r="D53" i="2" l="1"/>
  <c r="D151" i="2"/>
  <c r="F31" i="2"/>
  <c r="D123" i="2"/>
  <c r="D31" i="2"/>
  <c r="D25" i="2"/>
  <c r="D17" i="2" s="1"/>
  <c r="E77" i="2"/>
  <c r="F25" i="2"/>
  <c r="F17" i="2" s="1"/>
  <c r="E66" i="2"/>
  <c r="E63" i="2" s="1"/>
  <c r="E72" i="2"/>
  <c r="E71" i="2" s="1"/>
  <c r="D77" i="2"/>
  <c r="D90" i="2" s="1"/>
  <c r="D116" i="2"/>
  <c r="D108" i="2" s="1"/>
  <c r="I108" i="2" s="1"/>
  <c r="E54" i="2"/>
  <c r="E53" i="2" s="1"/>
  <c r="A156" i="2"/>
  <c r="A157" i="2" s="1"/>
  <c r="A140" i="2"/>
  <c r="A141" i="2" s="1"/>
  <c r="A142" i="2" s="1"/>
  <c r="A143" i="2" s="1"/>
  <c r="A144" i="2" s="1"/>
  <c r="C74" i="1"/>
  <c r="C73" i="1" s="1"/>
  <c r="C175" i="1"/>
  <c r="C65" i="1"/>
  <c r="C15" i="1"/>
  <c r="C18" i="1"/>
  <c r="C21" i="1"/>
  <c r="C22" i="1"/>
  <c r="C23" i="1"/>
  <c r="C26" i="1"/>
  <c r="C42" i="1"/>
  <c r="C44" i="1"/>
  <c r="C46" i="1"/>
  <c r="C53" i="1"/>
  <c r="C55" i="1"/>
  <c r="C57" i="1"/>
  <c r="C63" i="1"/>
  <c r="C69" i="1"/>
  <c r="C84" i="1"/>
  <c r="C88" i="1"/>
  <c r="C91" i="1"/>
  <c r="C90" i="1" s="1"/>
  <c r="C96" i="1"/>
  <c r="C102" i="1"/>
  <c r="C101" i="1" s="1"/>
  <c r="C108" i="1"/>
  <c r="C114" i="1"/>
  <c r="C118" i="1"/>
  <c r="C122" i="1"/>
  <c r="C125" i="1"/>
  <c r="C128" i="1"/>
  <c r="C130" i="1"/>
  <c r="C132" i="1"/>
  <c r="C135" i="1"/>
  <c r="C137" i="1"/>
  <c r="C139" i="1"/>
  <c r="C143" i="1"/>
  <c r="C150" i="1"/>
  <c r="C152" i="1"/>
  <c r="C155" i="1"/>
  <c r="F49" i="2" l="1"/>
  <c r="D160" i="2"/>
  <c r="D49" i="2"/>
  <c r="C41" i="1"/>
  <c r="C40" i="1" s="1"/>
  <c r="C20" i="1"/>
  <c r="C14" i="1" s="1"/>
  <c r="A145" i="2"/>
  <c r="A146" i="2" s="1"/>
  <c r="C113" i="1"/>
  <c r="E62" i="2"/>
  <c r="E90" i="2" s="1"/>
  <c r="C13" i="1" l="1"/>
  <c r="D165" i="2"/>
  <c r="Q8" i="3"/>
  <c r="R8" i="3" s="1"/>
  <c r="C72" i="1"/>
  <c r="D161" i="2"/>
  <c r="A147" i="2"/>
  <c r="A148" i="2" s="1"/>
  <c r="A149" i="2" s="1"/>
  <c r="A150" i="2" s="1"/>
  <c r="C68" i="1" l="1"/>
  <c r="C61" i="1" s="1"/>
  <c r="C12" i="1" s="1"/>
  <c r="C11" i="1" l="1"/>
  <c r="R10" i="3" l="1"/>
  <c r="R12" i="3" s="1"/>
  <c r="I165" i="2"/>
  <c r="J165" i="2" s="1"/>
</calcChain>
</file>

<file path=xl/sharedStrings.xml><?xml version="1.0" encoding="utf-8"?>
<sst xmlns="http://schemas.openxmlformats.org/spreadsheetml/2006/main" count="975" uniqueCount="767">
  <si>
    <t>Codigo</t>
  </si>
  <si>
    <t>Concepto</t>
  </si>
  <si>
    <t>1</t>
  </si>
  <si>
    <t>2</t>
  </si>
  <si>
    <t>A </t>
  </si>
  <si>
    <t>TOTAL INGRESOS DEL MUNICIPIO 2012</t>
  </si>
  <si>
    <t>AA 1 </t>
  </si>
  <si>
    <t>INGRESOS CORRIENTES</t>
  </si>
  <si>
    <t>AA 1 1 </t>
  </si>
  <si>
    <t>TRIBUTARIOS</t>
  </si>
  <si>
    <t>AA 1 1 1 </t>
  </si>
  <si>
    <t>IMPUESTOS DIRECTOS</t>
  </si>
  <si>
    <t>AA 1 1 11 </t>
  </si>
  <si>
    <t>IMPUESTO PREDIAL UNIFICADO</t>
  </si>
  <si>
    <t>AA 1 1 11 001</t>
  </si>
  <si>
    <t>impuesto predial unificado actual vigencia</t>
  </si>
  <si>
    <t>AA 1 1 11 002</t>
  </si>
  <si>
    <t>impuesto predial unificado vigencias anteriores</t>
  </si>
  <si>
    <t>AA 1 1 12 </t>
  </si>
  <si>
    <t>SOBRETASA AMBIENTAL</t>
  </si>
  <si>
    <t>AA 1 1 12 001</t>
  </si>
  <si>
    <t>con destino a la corporacion autonoma</t>
  </si>
  <si>
    <t>AA 1 1 13 </t>
  </si>
  <si>
    <t>SOBRETASA BOMBERIL</t>
  </si>
  <si>
    <t>AA 1 1 13 001</t>
  </si>
  <si>
    <t>sobretasa bomberil- Industria y Comercio</t>
  </si>
  <si>
    <t>AA 1 1 13 002</t>
  </si>
  <si>
    <t>sobretasa bomberil- Impuesto Predial</t>
  </si>
  <si>
    <t>AA 1 1 14 </t>
  </si>
  <si>
    <t>IMPUESTO DE CIRCULACION Y TRANSITO</t>
  </si>
  <si>
    <t>AA 1 1 14 001</t>
  </si>
  <si>
    <t>impuesto de rodamiento</t>
  </si>
  <si>
    <t>AA 1 1 15 </t>
  </si>
  <si>
    <t>ESTAMPILLA</t>
  </si>
  <si>
    <t>AA 1 1 15 001</t>
  </si>
  <si>
    <t>procultura (Contribucion)</t>
  </si>
  <si>
    <t>AA 1 12 </t>
  </si>
  <si>
    <t>IMPUESTOS INDIRECTOS</t>
  </si>
  <si>
    <t>AA 1 12 001</t>
  </si>
  <si>
    <t>impuesto de industria y comercio</t>
  </si>
  <si>
    <t>AA 1 12 002</t>
  </si>
  <si>
    <t>avisos y tableros</t>
  </si>
  <si>
    <t>AA 1 12 003</t>
  </si>
  <si>
    <t>impuesto de delineacion y licencias de construccion</t>
  </si>
  <si>
    <t>AA 1 12 004</t>
  </si>
  <si>
    <t>impuesto de espectaculos publicos</t>
  </si>
  <si>
    <t>AA 1 12 005</t>
  </si>
  <si>
    <t>sobretasa a la gasolina</t>
  </si>
  <si>
    <t>AA 1 12 006</t>
  </si>
  <si>
    <t>impuesto sobre el servicio de alumbrado publico</t>
  </si>
  <si>
    <t>AA 1 12 007</t>
  </si>
  <si>
    <t>contribucion sobre contratos de obras publicas</t>
  </si>
  <si>
    <t>AA 1 13 </t>
  </si>
  <si>
    <t>OTROS INGRESOS TRIBUTARIOS</t>
  </si>
  <si>
    <t>AA 1 13 001</t>
  </si>
  <si>
    <t>inscripcion de funcionamiento</t>
  </si>
  <si>
    <t>AA 1 13 002</t>
  </si>
  <si>
    <t>ocupacion de sitios y vias publicas</t>
  </si>
  <si>
    <t>AA 1 13 003</t>
  </si>
  <si>
    <t>registro de marcas y herretes</t>
  </si>
  <si>
    <t>AB 1 2 </t>
  </si>
  <si>
    <t>NO TRIBUTARIOS</t>
  </si>
  <si>
    <t>AB 1 2 1 </t>
  </si>
  <si>
    <t>TASAS Y DERECHOS</t>
  </si>
  <si>
    <t>AB 1 2 11 </t>
  </si>
  <si>
    <t>DERECHOS DE EXPLOTACION DE JUEGOS DE AZAR</t>
  </si>
  <si>
    <t>AB 1 2 111 001</t>
  </si>
  <si>
    <t>rifas</t>
  </si>
  <si>
    <t>AB 1 2 12 </t>
  </si>
  <si>
    <t>OTRAS TASAS</t>
  </si>
  <si>
    <t>AB 1 2 12 001</t>
  </si>
  <si>
    <t>publicacion de contratos</t>
  </si>
  <si>
    <t>AB 1 2 2 </t>
  </si>
  <si>
    <t>MULTAS Y SANCIONES</t>
  </si>
  <si>
    <t>AB 1 2 2 001</t>
  </si>
  <si>
    <t>transito y transporte</t>
  </si>
  <si>
    <t>AB 1 2 2 002</t>
  </si>
  <si>
    <t>multas de control disciplinario</t>
  </si>
  <si>
    <t>AB 1 2 2 003</t>
  </si>
  <si>
    <t>multas establecidas en el codigo disciplinario</t>
  </si>
  <si>
    <t>AB 1 2 2 004</t>
  </si>
  <si>
    <t>Intereses predial</t>
  </si>
  <si>
    <t>AB 1 2 2 005</t>
  </si>
  <si>
    <t>Intereses Industria y Comercio</t>
  </si>
  <si>
    <t>AB 1 2 2 006</t>
  </si>
  <si>
    <t>otras multas y sanciones</t>
  </si>
  <si>
    <t>AB 1 2 3 </t>
  </si>
  <si>
    <t>CONTRIBUCION DE VALORIZACION</t>
  </si>
  <si>
    <t>AB 1 2 3 001</t>
  </si>
  <si>
    <t>por valorizacion</t>
  </si>
  <si>
    <t>AB 1 2 4 </t>
  </si>
  <si>
    <t>VENTA DE BIENES Y SERVICIOS</t>
  </si>
  <si>
    <t>AB 1 2 4 001</t>
  </si>
  <si>
    <t xml:space="preserve">otros ingresos de bienes y servicios- certfificados </t>
  </si>
  <si>
    <t>AB 1 2 5 </t>
  </si>
  <si>
    <t>RENTAS CONTRACTUALES</t>
  </si>
  <si>
    <t>AB 1 2 5 001</t>
  </si>
  <si>
    <t>arrendamientos</t>
  </si>
  <si>
    <t>AB 1 2 5 002</t>
  </si>
  <si>
    <t>alquiler de maquinaria y equipos</t>
  </si>
  <si>
    <t>AB 1 2 5 003</t>
  </si>
  <si>
    <t>otras rentas contractuales</t>
  </si>
  <si>
    <t>AB 1 2 6 </t>
  </si>
  <si>
    <t>TRANSFERENCIAS</t>
  </si>
  <si>
    <t>AB 1 2 61 </t>
  </si>
  <si>
    <t>TRANSFERENCIAS PARA FUNCIONAMIENTO</t>
  </si>
  <si>
    <t>AB 1 2 611 </t>
  </si>
  <si>
    <t>DEL NIVEL NACIONAL</t>
  </si>
  <si>
    <t>AB 1 2 611 001</t>
  </si>
  <si>
    <t>sgp libre destinacion de participacion de proposito general municipios</t>
  </si>
  <si>
    <t>AB 1 2 612 </t>
  </si>
  <si>
    <t>DEL NIVEL DEPARTAMENTAL</t>
  </si>
  <si>
    <t>AB 1 2 612 001</t>
  </si>
  <si>
    <t>transferencias del sector electrico</t>
  </si>
  <si>
    <t>AB 1 2 63 </t>
  </si>
  <si>
    <t>TRANSFERENCIAS PARA INVERSION</t>
  </si>
  <si>
    <t>AB 1 2 631 </t>
  </si>
  <si>
    <t>SISTEMA GENERAL DE PARTICIPACIONES EDUCACION</t>
  </si>
  <si>
    <t>AB 1 2 631 001</t>
  </si>
  <si>
    <t>sgp educacion recursos de calidad</t>
  </si>
  <si>
    <t>AB 1 2 631 002</t>
  </si>
  <si>
    <t>sgp educacion recursos de gratuidad ssf</t>
  </si>
  <si>
    <t>AB 1 2 632 </t>
  </si>
  <si>
    <t>FONDO LOCAL DE SALUD</t>
  </si>
  <si>
    <t>AB 1 2 6321 </t>
  </si>
  <si>
    <t>SUBCUENTA SUBSIDIO A LA DEMANDA</t>
  </si>
  <si>
    <t>AB 1 2 63211 </t>
  </si>
  <si>
    <t>SGP. REGIMEN SUBSIDIADO</t>
  </si>
  <si>
    <t>AB 1 2 63211 001</t>
  </si>
  <si>
    <t>sgp  salud regimen subsidiado continuidad</t>
  </si>
  <si>
    <t>AB 1 2 63211 002</t>
  </si>
  <si>
    <t>sgp  salud regimen subsidiado ampliacion de cobertura</t>
  </si>
  <si>
    <t>AB 1 2 63211 003</t>
  </si>
  <si>
    <t>fondo de solidaridad y garantias  fosyga</t>
  </si>
  <si>
    <t>AB 1 2 63211 004</t>
  </si>
  <si>
    <t>fosyga ppna</t>
  </si>
  <si>
    <t>AB 1 2 63211 005</t>
  </si>
  <si>
    <t>recursos propios de la caja de compensacion familiar</t>
  </si>
  <si>
    <t>AB 1 2 63211 006</t>
  </si>
  <si>
    <t>aportes del departamento</t>
  </si>
  <si>
    <t>AB 1 2 63211 007</t>
  </si>
  <si>
    <t>recursos del municipio icld</t>
  </si>
  <si>
    <t>AB 1 2 63211 008</t>
  </si>
  <si>
    <t>empresa territorial para la salud  etesa</t>
  </si>
  <si>
    <t>AB 1 2 63211 009</t>
  </si>
  <si>
    <t>AB 1 2 63212 </t>
  </si>
  <si>
    <t>RECURSOS DE CAPITAL RECURSOS DEL BALANCE</t>
  </si>
  <si>
    <t>AB 1 2 63212 001</t>
  </si>
  <si>
    <t>excedentes financieros</t>
  </si>
  <si>
    <t>AB 1 2 63212 002</t>
  </si>
  <si>
    <t>saldos de liquidacion de contratos</t>
  </si>
  <si>
    <t>AB 1 2 63212 003</t>
  </si>
  <si>
    <t>cancelacion de reservas</t>
  </si>
  <si>
    <t>AB 1 2 63213 </t>
  </si>
  <si>
    <t>RECURSOS DE CAPITAL  SUPERAVIT FISCAL DE LA VIGENCIA ANTERIOR</t>
  </si>
  <si>
    <t>AB 1 2 63213 001</t>
  </si>
  <si>
    <t>recursos no ejecutados programas de sector fondo local de salud</t>
  </si>
  <si>
    <t>AB 1 2 6322 </t>
  </si>
  <si>
    <t>SUBCUENTA PRESTACION DE SERVICIOS PRESTADOS A LA POBLACION NO ASEGURADA</t>
  </si>
  <si>
    <t>AB 1 2 63221 </t>
  </si>
  <si>
    <t>PRESTACION DE SERVICIOS</t>
  </si>
  <si>
    <t>AB 1 2 63221 001</t>
  </si>
  <si>
    <t>sgp salud prestacion de servicios y aportes patronales</t>
  </si>
  <si>
    <t>AB 1 2 63221 002</t>
  </si>
  <si>
    <t>aportes del departamentos</t>
  </si>
  <si>
    <t>AB 1 2 63221 003</t>
  </si>
  <si>
    <t>recursos propios del municipio</t>
  </si>
  <si>
    <t>AB 1 2 63221 004</t>
  </si>
  <si>
    <t>otros recuros y aportes</t>
  </si>
  <si>
    <t>AB 1 2 63222 </t>
  </si>
  <si>
    <t>RECURSOS DE CAPITAL  RECURSOS DEL BALANCE</t>
  </si>
  <si>
    <t>AB 1 2 63222 001</t>
  </si>
  <si>
    <t>superavit fiscal</t>
  </si>
  <si>
    <t>AB 1 2 63222 002</t>
  </si>
  <si>
    <t>excedentes finacieros</t>
  </si>
  <si>
    <t>AB 1 2 63222 003</t>
  </si>
  <si>
    <t>saldos de liquidación de contratos</t>
  </si>
  <si>
    <t>AB 1 2 63222 004</t>
  </si>
  <si>
    <t>AB 1 2 6323 </t>
  </si>
  <si>
    <t>SUBCUENTA  ACCIONES EN SALUD PUBLICA</t>
  </si>
  <si>
    <t>AB 1 2 63231 </t>
  </si>
  <si>
    <t>SGP PIC</t>
  </si>
  <si>
    <t>AB 1 2 63231 001</t>
  </si>
  <si>
    <t>sgp salud  para acciones en salud publica colectiva</t>
  </si>
  <si>
    <t>AB 1 2 63231 002</t>
  </si>
  <si>
    <t>sgp salud programas nacionales</t>
  </si>
  <si>
    <t>AB 1 2 63231 003</t>
  </si>
  <si>
    <t>AB 1 2 63231 004</t>
  </si>
  <si>
    <t>AB 1 2 63231 005</t>
  </si>
  <si>
    <t>otros recursos y aportes</t>
  </si>
  <si>
    <t>AB 1 2 63232 </t>
  </si>
  <si>
    <t>AB 1 2 63232 001</t>
  </si>
  <si>
    <t>AB 1 2 63232 002</t>
  </si>
  <si>
    <t>AB 1 2 63232 003</t>
  </si>
  <si>
    <t>liquidacion de contratos</t>
  </si>
  <si>
    <t>AB 1 2 63232 004</t>
  </si>
  <si>
    <t>AB 1 2 6324 </t>
  </si>
  <si>
    <t>SUBCUENTA : OTROS GASTOS DEL SECTOR SALUD</t>
  </si>
  <si>
    <t>AB 1 2 63241 </t>
  </si>
  <si>
    <t>GASTOS DE FUNCIONAMIENTO</t>
  </si>
  <si>
    <t>AB 1 2 63241 001</t>
  </si>
  <si>
    <t>recursos propios</t>
  </si>
  <si>
    <t>AB 1 2 63241 002</t>
  </si>
  <si>
    <t>AB 1 2 63241 003</t>
  </si>
  <si>
    <t>empresa territorial para la salud etesa</t>
  </si>
  <si>
    <t>AB 1 2 63242 </t>
  </si>
  <si>
    <t>GASTOS DE INVERSION</t>
  </si>
  <si>
    <t>AB 1 2 63242 001</t>
  </si>
  <si>
    <t>otras cofinanciaciones depto</t>
  </si>
  <si>
    <t>AB 1 2 6325 </t>
  </si>
  <si>
    <t>SUBCUENTA : PROMOCION SOCIAL</t>
  </si>
  <si>
    <t>AB 1 2 6325 001</t>
  </si>
  <si>
    <t>acciones promocion de salud y atención a  las poblaciones</t>
  </si>
  <si>
    <t>AB 1 2 6326 </t>
  </si>
  <si>
    <t>SUBCUENTA : EMERGENCIAS Y DESASTRES</t>
  </si>
  <si>
    <t>AB 1 2 6326 001</t>
  </si>
  <si>
    <t>AB 1 2 6326 002</t>
  </si>
  <si>
    <t>AB 1 2 6327 </t>
  </si>
  <si>
    <t>SUBCUENTA : PREVENCION, VIGENCIA Y CONTROL DE RIESGOS PROFESIONALES</t>
  </si>
  <si>
    <t>AB 1 2 6327 001</t>
  </si>
  <si>
    <t>acciones de promocion de la salud y calidad de vida</t>
  </si>
  <si>
    <t>AB 1 2 6327 002</t>
  </si>
  <si>
    <t>acciones de induccion a la demanda a los servicios de promocion de la salud</t>
  </si>
  <si>
    <t>AB 1 2 633 </t>
  </si>
  <si>
    <t>SISTEMA GENERAL DE PARTICIPACION RIO GRANDE DE LA MAGDALENA</t>
  </si>
  <si>
    <t>AB 1 2 633 001</t>
  </si>
  <si>
    <t>sistema general de participacion rio grande de la magdalena</t>
  </si>
  <si>
    <t>AB 1 2 634 </t>
  </si>
  <si>
    <t>SISTEMA GENERAL DE PARTICIPACIONES ALIMENTACION ESCOLAR</t>
  </si>
  <si>
    <t>AB 1 2 634 001</t>
  </si>
  <si>
    <t>sistema general de participaciones alimentacion escolar</t>
  </si>
  <si>
    <t>AB 1 2 635 </t>
  </si>
  <si>
    <t>SISTEMA GENRAL DE PARTICIPACIONES AGUA POTABLE Y SANEAMIENTO BASICO</t>
  </si>
  <si>
    <t>AB 1 2 635 001</t>
  </si>
  <si>
    <t>sistema genral de participaciones agua potable y saneamiento basico ssf</t>
  </si>
  <si>
    <t>AB 1 2 635 002</t>
  </si>
  <si>
    <t>sistema genral de participaciones agua potable y saneamiento basico con situacion de fondos</t>
  </si>
  <si>
    <t>AB 1 2 636 </t>
  </si>
  <si>
    <t>SISTEMA GENERAL DE PARTICIPACION EN RECREACION Y DEPORTES</t>
  </si>
  <si>
    <t>AB 1 2 636 001</t>
  </si>
  <si>
    <t>sistema genral de participaciones recreacion y deportes</t>
  </si>
  <si>
    <t>AB 1 2 637 </t>
  </si>
  <si>
    <t>SISTEMA GENERAL DE PARTICIPACION EN  CULTURA</t>
  </si>
  <si>
    <t>AB 1 2 637 001</t>
  </si>
  <si>
    <t>sistema general de participaciones cultura</t>
  </si>
  <si>
    <t>AB 1 2 638 </t>
  </si>
  <si>
    <t>SISTEMA GENERAL DE PARTICIPACIONES OTROS SECTORES</t>
  </si>
  <si>
    <t>AB 1 2 638 006</t>
  </si>
  <si>
    <t>otros sectores</t>
  </si>
  <si>
    <t>AB 1 2 639 </t>
  </si>
  <si>
    <t>SGP POR CRECIMIENTO DE LA ECONOMIA</t>
  </si>
  <si>
    <t>AB 1 2 639 001</t>
  </si>
  <si>
    <t>primera infancia</t>
  </si>
  <si>
    <t>AB 1 2 64 </t>
  </si>
  <si>
    <t>OTRAS TRANSFERENCIA DEL NIVEL NACIONAL</t>
  </si>
  <si>
    <t>AB 1 2 64 001</t>
  </si>
  <si>
    <t>en otros sectores</t>
  </si>
  <si>
    <t>AB 1 2 64 002</t>
  </si>
  <si>
    <t>clubes juveniles</t>
  </si>
  <si>
    <t>AB 1 2 64 003</t>
  </si>
  <si>
    <t>programas de hogares comunitarios</t>
  </si>
  <si>
    <t>AB 1 2 64 004</t>
  </si>
  <si>
    <t>programa rural disperso</t>
  </si>
  <si>
    <t>AB 1 2 64 005</t>
  </si>
  <si>
    <t>programa restaurantes escolares</t>
  </si>
  <si>
    <t>AB 1 2 64 006</t>
  </si>
  <si>
    <t>otros aportes nacionales</t>
  </si>
  <si>
    <t>AB 1 2 65 </t>
  </si>
  <si>
    <t>AB 1 2 65 001</t>
  </si>
  <si>
    <t>otros aportes departamentales</t>
  </si>
  <si>
    <t>AB 1 2 66 </t>
  </si>
  <si>
    <t>TRANSFERENCIAS DEL SECTOR ELECTRICO</t>
  </si>
  <si>
    <t>AB 1 2 66 001</t>
  </si>
  <si>
    <t>empresas de origen nacional LEY 99</t>
  </si>
  <si>
    <t>AC 2 </t>
  </si>
  <si>
    <t>INGRESOS DE CAPITAL</t>
  </si>
  <si>
    <t>AC 2 1 </t>
  </si>
  <si>
    <t>COFINANCIACION</t>
  </si>
  <si>
    <t>AC 2 1 1 </t>
  </si>
  <si>
    <t>COFINANCIACION NACIONAL  NIVEL NACIONAL</t>
  </si>
  <si>
    <t>AC 2 1 1 001</t>
  </si>
  <si>
    <t>programas de infraestructura</t>
  </si>
  <si>
    <t>AC 2 1 1 002</t>
  </si>
  <si>
    <t>otros sectroes</t>
  </si>
  <si>
    <t>AC 2 1 2 </t>
  </si>
  <si>
    <t>COFINANCIACION NIVEL DEPARTAMENTAL</t>
  </si>
  <si>
    <t>AC 2 1 2 001</t>
  </si>
  <si>
    <t>programas de educación</t>
  </si>
  <si>
    <t>AC 2 1 2 002</t>
  </si>
  <si>
    <t>programas de agua potable</t>
  </si>
  <si>
    <t>AC 2 1 2 003</t>
  </si>
  <si>
    <t>AC 2 1 2 004</t>
  </si>
  <si>
    <t>programa otros sectores</t>
  </si>
  <si>
    <t>AC 2 1 3 </t>
  </si>
  <si>
    <t>OTRAS COFINANCIACIONES</t>
  </si>
  <si>
    <t>AC 2 1 31 </t>
  </si>
  <si>
    <t>SECTOR DESCENTRALIZADO</t>
  </si>
  <si>
    <t>AC 2 1 31 001</t>
  </si>
  <si>
    <t>nacional</t>
  </si>
  <si>
    <t>AC 2 1 31 002</t>
  </si>
  <si>
    <t>departamental</t>
  </si>
  <si>
    <t>AC 2 1 4</t>
  </si>
  <si>
    <t>SISTEMA GENERAL DE REGALIAS</t>
  </si>
  <si>
    <t>AC 2 1 4 001</t>
  </si>
  <si>
    <t>Asignaciones directas</t>
  </si>
  <si>
    <t>AC 2 1 4 002</t>
  </si>
  <si>
    <t>Fondo de compensación Regional</t>
  </si>
  <si>
    <t>AC 2 1 4 003</t>
  </si>
  <si>
    <t>Fondo de ciencia y Tecnologia</t>
  </si>
  <si>
    <t>AC 2 1 4 0 1</t>
  </si>
  <si>
    <t>Funcionamiento del Sistema</t>
  </si>
  <si>
    <t>AC 2 1 4 0 1 01</t>
  </si>
  <si>
    <t>Fortalecimiento de la secretaria de Planeacion</t>
  </si>
  <si>
    <t>AC 2 1 4 01 02</t>
  </si>
  <si>
    <t>Fortalecimiento de la secretaria tecnica de la OCAD</t>
  </si>
  <si>
    <t>AC 2 1 5</t>
  </si>
  <si>
    <t>RECURSOS DE CAPITAL</t>
  </si>
  <si>
    <t>A C 2 1 5 001</t>
  </si>
  <si>
    <t>Recursos del Credito</t>
  </si>
  <si>
    <t>A C 2 1 5 002</t>
  </si>
  <si>
    <t>Rendimientos Financieros</t>
  </si>
  <si>
    <t>A C 2 1 5 003</t>
  </si>
  <si>
    <t>Recursos del Balance</t>
  </si>
  <si>
    <t>AC 2 2 </t>
  </si>
  <si>
    <t>RECURSOS DEL CREDITO</t>
  </si>
  <si>
    <t>AC 2 2 1 </t>
  </si>
  <si>
    <t>INTERNO</t>
  </si>
  <si>
    <t>AC 2 2 1 001</t>
  </si>
  <si>
    <t>banca comercial publica</t>
  </si>
  <si>
    <t>AC 2 2 1 002</t>
  </si>
  <si>
    <t>banca comercial privada</t>
  </si>
  <si>
    <t>AC 2 3 </t>
  </si>
  <si>
    <t>RECURSOS DEL BALANCE</t>
  </si>
  <si>
    <t>AC 2 3 1 </t>
  </si>
  <si>
    <t>CANCELACION DE RESERVAS</t>
  </si>
  <si>
    <t>AC 2 3 1 001</t>
  </si>
  <si>
    <t>de sgp</t>
  </si>
  <si>
    <t>AC 2 3 1 002</t>
  </si>
  <si>
    <t>de otros</t>
  </si>
  <si>
    <t>AC 2 4 </t>
  </si>
  <si>
    <t>SUPERAVIT FISCAL</t>
  </si>
  <si>
    <t>AC 2 4 1 </t>
  </si>
  <si>
    <t>SUPERAVIT FISCAL DE VIGENCIAS ANTERIORES</t>
  </si>
  <si>
    <t>AC 2 4 1 001</t>
  </si>
  <si>
    <t>recursos no ejecutados provenientes sector educacion</t>
  </si>
  <si>
    <t>AC 2 4 1 002</t>
  </si>
  <si>
    <t>recursos no ejecutados del saneamiento basico y aagua potable</t>
  </si>
  <si>
    <t>AC 2 4 1 003</t>
  </si>
  <si>
    <t>recursos no ejecutados provenientes de inversion forzosa otros sectores</t>
  </si>
  <si>
    <t>AC 2 4 1 004</t>
  </si>
  <si>
    <t>recursos no ejecutados provenientes de libre destinacion</t>
  </si>
  <si>
    <t>AC 2 4 1 005</t>
  </si>
  <si>
    <t>recursos no ejecutados provenientes de recuros propios</t>
  </si>
  <si>
    <t>AC 2 4 1 006</t>
  </si>
  <si>
    <t>recursos no ejecutados provenientes de la nacion</t>
  </si>
  <si>
    <t>AC 2 4 1 007</t>
  </si>
  <si>
    <t>recursos no ejecutados provenientes del departamento</t>
  </si>
  <si>
    <t>AC 2 4 1 008</t>
  </si>
  <si>
    <t>recursos no ejecutados provenientes de regalias</t>
  </si>
  <si>
    <t>AC 2 4 1 009</t>
  </si>
  <si>
    <t>recursos no ejecutados provenientes de inversion forsoza sector cultura</t>
  </si>
  <si>
    <t>AC 2 4 1 010</t>
  </si>
  <si>
    <t>recursos no ejecutados provenientes de forsoza inversion deporte</t>
  </si>
  <si>
    <t>recursos no ejecutados provenientes ley 99/93</t>
  </si>
  <si>
    <t>recursos no ejecutados provenientes Etesa</t>
  </si>
  <si>
    <t>recursos no ejecutados provenientes de banco inmobiliario</t>
  </si>
  <si>
    <t>AC 2 5 </t>
  </si>
  <si>
    <t>VENTA DE ACTIVOS</t>
  </si>
  <si>
    <t>AC 2 5 001</t>
  </si>
  <si>
    <t>al sector publico</t>
  </si>
  <si>
    <t>AC 2 5 002</t>
  </si>
  <si>
    <t>al sector privado</t>
  </si>
  <si>
    <t>AC 2 6 </t>
  </si>
  <si>
    <t>RENDIMIENTOS POR OPERACIONES FINANCIERAS</t>
  </si>
  <si>
    <t>AC 2 6 1 </t>
  </si>
  <si>
    <t>PROVENIENTES CON RECURSOS CON DESTINACION ESPECIFICA</t>
  </si>
  <si>
    <t>AC 2 6 1 001</t>
  </si>
  <si>
    <t>provenientes de recursos sgp con destinacion especifica</t>
  </si>
  <si>
    <t>AC 2 6 1 002</t>
  </si>
  <si>
    <t>provenientes de recursos sgp con destinacion especifica educacion</t>
  </si>
  <si>
    <t>AC 2 6 1 003</t>
  </si>
  <si>
    <t>provenientes con recursos de sgp con destinacion especifica mpios. riveños</t>
  </si>
  <si>
    <t>AC 2 6 1 004</t>
  </si>
  <si>
    <t>provenientes de recursos con destinacion especifica de agua potable y saneamiento basico</t>
  </si>
  <si>
    <t>AC 2 6 1 005</t>
  </si>
  <si>
    <t>provenientes de recuros libre destinacion</t>
  </si>
  <si>
    <t>AC 2 7 </t>
  </si>
  <si>
    <t>DIVIDENDOS</t>
  </si>
  <si>
    <t>AC 2 7 001</t>
  </si>
  <si>
    <t>dividendos recibidos</t>
  </si>
  <si>
    <t>AC 2 8 </t>
  </si>
  <si>
    <t>DESHARRO FONPET</t>
  </si>
  <si>
    <t>AC 2 8 001</t>
  </si>
  <si>
    <t>son situacion de fondos</t>
  </si>
  <si>
    <t>AC 2 8 002</t>
  </si>
  <si>
    <t>sin situacion de fondos</t>
  </si>
  <si>
    <t>AC 2 9 </t>
  </si>
  <si>
    <t>REINTEGROS</t>
  </si>
  <si>
    <t>AC 2 9 001</t>
  </si>
  <si>
    <t>reintregros</t>
  </si>
  <si>
    <t>AB 1 2 612 002</t>
  </si>
  <si>
    <t>de vehiculos automotores</t>
  </si>
  <si>
    <t>AC 2 4 1 011</t>
  </si>
  <si>
    <t>AC 2 4 1 012</t>
  </si>
  <si>
    <t>AC 2 4 1 013</t>
  </si>
  <si>
    <t>DEPARTAMENTO DEL HUILA</t>
  </si>
  <si>
    <t>MUNICIPIO DE ALTAMIRA</t>
  </si>
  <si>
    <t xml:space="preserve">PRESUPUESTO DE INGRESOS </t>
  </si>
  <si>
    <t>PRESUPUESTO DE GASTOS</t>
  </si>
  <si>
    <t>FUNCIONAMIENTO</t>
  </si>
  <si>
    <t>SECCIÓN   CONCEJO  MUNICIPAL</t>
  </si>
  <si>
    <t>CODIGO</t>
  </si>
  <si>
    <t>CONCEPTO</t>
  </si>
  <si>
    <t>FUENTE</t>
  </si>
  <si>
    <t>APROPIACIÓN</t>
  </si>
  <si>
    <t>SOBRETASA</t>
  </si>
  <si>
    <t>REC.PROP</t>
  </si>
  <si>
    <t>SGP.LD</t>
  </si>
  <si>
    <t>SOB.PREDIAL</t>
  </si>
  <si>
    <t>2111</t>
  </si>
  <si>
    <t>GASTOS DE PERSONAL</t>
  </si>
  <si>
    <t>21111</t>
  </si>
  <si>
    <t>SERVICIOS PERSONALES ASOCIADOS A LA NOMINA</t>
  </si>
  <si>
    <t>2111100001</t>
  </si>
  <si>
    <t>Sueldo personal de nómina</t>
  </si>
  <si>
    <t>REC.PROPIOS</t>
  </si>
  <si>
    <t>2111100002</t>
  </si>
  <si>
    <t>Prima de Navidad</t>
  </si>
  <si>
    <t>2111100003</t>
  </si>
  <si>
    <t>Prima de Servicio</t>
  </si>
  <si>
    <t>2111100004</t>
  </si>
  <si>
    <t>Prima de Vacaciones</t>
  </si>
  <si>
    <t>2111100005</t>
  </si>
  <si>
    <t>Indemnización de vacaciones</t>
  </si>
  <si>
    <t>21112</t>
  </si>
  <si>
    <t>SERVICIOS PERSONALES INDIRECTOS</t>
  </si>
  <si>
    <t>2111200006</t>
  </si>
  <si>
    <t xml:space="preserve">Honorarios Concejales  </t>
  </si>
  <si>
    <t>21113</t>
  </si>
  <si>
    <t>CONTRIBUCIONES INHERENTES A LA NOMINA</t>
  </si>
  <si>
    <t>211131</t>
  </si>
  <si>
    <t>Al Sector Publico</t>
  </si>
  <si>
    <t>2111310007</t>
  </si>
  <si>
    <t>Riesgos profesionales</t>
  </si>
  <si>
    <t>2111310008</t>
  </si>
  <si>
    <t>Aportes Parafiscales</t>
  </si>
  <si>
    <t>21113100081</t>
  </si>
  <si>
    <t>ICBF</t>
  </si>
  <si>
    <t>21113100082</t>
  </si>
  <si>
    <t>SENA</t>
  </si>
  <si>
    <t>21113100083</t>
  </si>
  <si>
    <t>ESCUELAS INDUSTRIALES</t>
  </si>
  <si>
    <t>21113100084</t>
  </si>
  <si>
    <t>ESAP</t>
  </si>
  <si>
    <t>211132</t>
  </si>
  <si>
    <t>Al Sector Privado</t>
  </si>
  <si>
    <t>2111321</t>
  </si>
  <si>
    <t>Aportes Previsión Social</t>
  </si>
  <si>
    <t>2111321009</t>
  </si>
  <si>
    <t>Salud</t>
  </si>
  <si>
    <t>2111321010</t>
  </si>
  <si>
    <t>Pensión</t>
  </si>
  <si>
    <t>2111322</t>
  </si>
  <si>
    <t>2111322011</t>
  </si>
  <si>
    <t>Comfamiliar</t>
  </si>
  <si>
    <t>2112</t>
  </si>
  <si>
    <t>GASTOS GENERALES</t>
  </si>
  <si>
    <t>21121</t>
  </si>
  <si>
    <t>ADQUISICIÓN DE BIENES</t>
  </si>
  <si>
    <t>2112100012</t>
  </si>
  <si>
    <t>Materiales y Suministros</t>
  </si>
  <si>
    <t>2112100013</t>
  </si>
  <si>
    <t>2112100014</t>
  </si>
  <si>
    <t>2112100015</t>
  </si>
  <si>
    <t>Mantenimiento de Equipos</t>
  </si>
  <si>
    <t>2112100016</t>
  </si>
  <si>
    <t>Dotación Empleados</t>
  </si>
  <si>
    <t>21122</t>
  </si>
  <si>
    <t>ADQUISICIÓN DE SERVICIOS</t>
  </si>
  <si>
    <t>2112200017</t>
  </si>
  <si>
    <t>Inscripciones, papeleria, fotocopias y publicaciones</t>
  </si>
  <si>
    <t>2112200018</t>
  </si>
  <si>
    <t>2112200019</t>
  </si>
  <si>
    <t>servicios tecnicos (asesorias)</t>
  </si>
  <si>
    <t>2112200020</t>
  </si>
  <si>
    <t>Comunicaciones portes y telegramas</t>
  </si>
  <si>
    <t>2112200021</t>
  </si>
  <si>
    <t>2112200022</t>
  </si>
  <si>
    <t>Capacitación Concejales</t>
  </si>
  <si>
    <t>Otros gastos generales</t>
  </si>
  <si>
    <t>2113</t>
  </si>
  <si>
    <t>Pagos de Previsión Social</t>
  </si>
  <si>
    <t>Cesantías</t>
  </si>
  <si>
    <t>TOTAL CONCEJO MUNICIPAL</t>
  </si>
  <si>
    <t>SECCIÓN  PERSONERÍA MUNICIPAL</t>
  </si>
  <si>
    <t>2121</t>
  </si>
  <si>
    <t>Contratacion de servicios administrativos</t>
  </si>
  <si>
    <t>Al Sector Público</t>
  </si>
  <si>
    <t>2122</t>
  </si>
  <si>
    <t>Viáticos y gastos de viaje</t>
  </si>
  <si>
    <t>Mantenimiento Equipo oficina</t>
  </si>
  <si>
    <t>Servicios públicos</t>
  </si>
  <si>
    <t>Seguros</t>
  </si>
  <si>
    <t xml:space="preserve">TOTAL PERSONERIA MUNICIPAL </t>
  </si>
  <si>
    <t>SECCIÓN  ALCALDÍA MUNICIPAL</t>
  </si>
  <si>
    <t>2131</t>
  </si>
  <si>
    <t>Bonificación de dirección</t>
  </si>
  <si>
    <t>Sueldo Personal Supernumerario</t>
  </si>
  <si>
    <t>Remuneración servicios técnicos</t>
  </si>
  <si>
    <t xml:space="preserve">Honorarios </t>
  </si>
  <si>
    <t>Aprendiz Sena</t>
  </si>
  <si>
    <t>Salud Concejales</t>
  </si>
  <si>
    <t>2132</t>
  </si>
  <si>
    <t>adquisicion de equipos de oficina</t>
  </si>
  <si>
    <t>Compra de Combustibles, Lubricantes, Repuestos</t>
  </si>
  <si>
    <t>Federación Colombiana de Municipios</t>
  </si>
  <si>
    <t>Comunicaciones portes y fletes</t>
  </si>
  <si>
    <t>Energia</t>
  </si>
  <si>
    <t>Agua</t>
  </si>
  <si>
    <t>Comunicaciónes y telefonía</t>
  </si>
  <si>
    <t>Impresos y publicaciones</t>
  </si>
  <si>
    <t>Primas y gastos de seguros</t>
  </si>
  <si>
    <t>Primas y gastos de seguros Alcaldia</t>
  </si>
  <si>
    <t>Primas y gastos de seguros Concejales</t>
  </si>
  <si>
    <t>Mantenimiento</t>
  </si>
  <si>
    <t>Festividades cívicas y actos protocolarios</t>
  </si>
  <si>
    <t>Dotación empleados</t>
  </si>
  <si>
    <t>Capacitacion Bienestar social</t>
  </si>
  <si>
    <t>Gastos Financieros</t>
  </si>
  <si>
    <t>2133</t>
  </si>
  <si>
    <t>FONPET</t>
  </si>
  <si>
    <t>Pensiones y sustituciones (Mesadas)</t>
  </si>
  <si>
    <t>Fondo Territorial de pensiones (cuotas partes y bonos)</t>
  </si>
  <si>
    <t>Sentencias y Conciliaciones</t>
  </si>
  <si>
    <t>Sentencias, Conciliaciones y Retroactivos</t>
  </si>
  <si>
    <t>TOTAL ALCALDIA MUNICIPAL</t>
  </si>
  <si>
    <t>TOTAL GASTOS DE FUNCIONAMIENTO ADM. CENTRAL</t>
  </si>
  <si>
    <t>TRANSFERENCIAS A OTRAS ENTIDADES</t>
  </si>
  <si>
    <t>Transferencia CAM</t>
  </si>
  <si>
    <t>Sobret. Predial</t>
  </si>
  <si>
    <t>TOTAL TRANSFERENCIAS</t>
  </si>
  <si>
    <t>TOTAL PRESUPUESTO DE GASTOS DE FUNCIONAMIENTO</t>
  </si>
  <si>
    <t>FUENTE DE RECURSO</t>
  </si>
  <si>
    <t>DETALLE PRESUPUESTAL</t>
  </si>
  <si>
    <t>SGP</t>
  </si>
  <si>
    <t>SGP OTROS SECTORES</t>
  </si>
  <si>
    <t>SGP LD</t>
  </si>
  <si>
    <t>SGP.RIBEREÑOS</t>
  </si>
  <si>
    <t>FOSYGA</t>
  </si>
  <si>
    <t>DEPARTAMENTO</t>
  </si>
  <si>
    <t>ESTAMPILLA PROCULTURA</t>
  </si>
  <si>
    <t>LEY 99</t>
  </si>
  <si>
    <t>ALUMB.PUBLICO</t>
  </si>
  <si>
    <t>FONDO SEGURIDAD</t>
  </si>
  <si>
    <t>TOTAL</t>
  </si>
  <si>
    <t xml:space="preserve">TOTAL INVERSIÓN </t>
  </si>
  <si>
    <t>EDUCACIÓN</t>
  </si>
  <si>
    <t>CALIDAD</t>
  </si>
  <si>
    <t>PAGO DE SERVICIOS PÚBLICOS DE LAS INSTITUCIONES EDUCATIVAS</t>
  </si>
  <si>
    <t>ALIMENTACIÓN ESCOLAR</t>
  </si>
  <si>
    <t>PRESTACIÓN DIRECTA DEL SERVICIO</t>
  </si>
  <si>
    <t>GRATUIDAD DE LA EDUCACION</t>
  </si>
  <si>
    <t>SALUD SEXUAL Y REPRODUCTIVA</t>
  </si>
  <si>
    <t>SALUD MENTAL Y LESIONES VIOLENTAS EVITABLES</t>
  </si>
  <si>
    <t>SALUD ORAL</t>
  </si>
  <si>
    <t>ENFERMEDADES CRONICAS NO TRANSMISIBLES</t>
  </si>
  <si>
    <t>VIGILANCIA Y GESTION</t>
  </si>
  <si>
    <t>AGUA POTABLE Y SANEAMIENTO BÁSICO  (SIN INCLUIR PROYECTOS DE VIS)</t>
  </si>
  <si>
    <t>SERVICIO DE ACUEDUCTO</t>
  </si>
  <si>
    <t>SERVICIO DE ALCANTARILLADO</t>
  </si>
  <si>
    <t>SERVICIO DE ASEO</t>
  </si>
  <si>
    <t>TRANSFERENCIAS PARA EL PLAN DEPARTAMENTAL DE AGUA POTABLE Y SANEAMIENTO BÁSICO</t>
  </si>
  <si>
    <t>DEPORTE Y RECREACIÓN</t>
  </si>
  <si>
    <t>CULTURA</t>
  </si>
  <si>
    <t>SERVICIOS PÚBLICOS DIFERENTES A ACUEDUCTO ALCANTARILLADO Y ASEO (SIN INCLUIR PROYECTOS DE VIVIENDA DE INTERÉS SOCIAL)</t>
  </si>
  <si>
    <t>VIVIENDA</t>
  </si>
  <si>
    <t>AGROPECUARIO</t>
  </si>
  <si>
    <t>TRANSPORTE</t>
  </si>
  <si>
    <t>AMBIENTAL</t>
  </si>
  <si>
    <t>CENTROS DE RECLUSIÓN</t>
  </si>
  <si>
    <t>PREVENCIÓN Y ATENCIÓN DE DESASTRES</t>
  </si>
  <si>
    <t>PROMOCIÓN DEL DESARROLLO</t>
  </si>
  <si>
    <t>ATENCIÓN A GRUPOS VULNERABLES - PROMOCIÓN SOCIAL</t>
  </si>
  <si>
    <t>PROTECCIÓN INTEGRAL A LA PRIMERA INFANCIA</t>
  </si>
  <si>
    <t>PROTECCIÓN INTEGRAL DE LA NIÑEZ</t>
  </si>
  <si>
    <t>PROTECCIÓN INTEGRAL A LA ADOLESCENCIA</t>
  </si>
  <si>
    <t>ATENCIÓN Y APOYO AL ADULTO MAYOR</t>
  </si>
  <si>
    <t xml:space="preserve">ATENCIÓN Y APOYO A MADRES/PADRES CABEZA DE HOGAR  </t>
  </si>
  <si>
    <t xml:space="preserve">ATENCIÓN Y APOYO A LA POBLACIÓN DESPLAZADA POR LA VIOLENCIA </t>
  </si>
  <si>
    <t>PROGRAMAS DE DISCAPACIDAD ( EXLCUYENDO ACCIONES DE SALUD PÚBLICA)</t>
  </si>
  <si>
    <t>ATENCIÓN Y APOYO A LA POBLACIÓN L.G.T.B.</t>
  </si>
  <si>
    <t>PROTECCIÓN INTEGRAL A LA JUVENTUD</t>
  </si>
  <si>
    <t xml:space="preserve">EQUIPAMIENTO </t>
  </si>
  <si>
    <t>DESARROLLO COMUNITARIO</t>
  </si>
  <si>
    <t>FORTALECIMIENTO INSTITUCIONAL</t>
  </si>
  <si>
    <t>JUSTICIA</t>
  </si>
  <si>
    <t>SERVICIO DE LA DEUDA</t>
  </si>
  <si>
    <t>TOTAL DE LA DEUDA</t>
  </si>
  <si>
    <t xml:space="preserve"> PRESUPUESTO 2013</t>
  </si>
  <si>
    <t>Viáticos y Gastos de Viaje</t>
  </si>
  <si>
    <t>PRESUPUESTO  VIGENCIA 2013</t>
  </si>
  <si>
    <t>Cuotas afiliacion</t>
  </si>
  <si>
    <t>Compra de equipo de oficina</t>
  </si>
  <si>
    <t>Mantenimiento y adquisicion muebles y enseres</t>
  </si>
  <si>
    <t>Salud Central y Pensionados</t>
  </si>
  <si>
    <t>Fiestas Populares y Tradicionales</t>
  </si>
  <si>
    <t>Celebracion dia del campesino</t>
  </si>
  <si>
    <t>Arrendamientos</t>
  </si>
  <si>
    <t>recursos sgp de libre Otros Sectores</t>
  </si>
  <si>
    <t>Etesa</t>
  </si>
  <si>
    <t>FOSYGA PPNA SSF</t>
  </si>
  <si>
    <t>Acueducto, Alcantarillado y Aseo</t>
  </si>
  <si>
    <t>Internet</t>
  </si>
  <si>
    <t>Transporte Escolar</t>
  </si>
  <si>
    <t>Compra de Alimentos</t>
  </si>
  <si>
    <t>Transporte de Alimentos</t>
  </si>
  <si>
    <t xml:space="preserve">Construcción  Ampliación y Adecuación de Infraestructura Educativa </t>
  </si>
  <si>
    <t xml:space="preserve">Mantenimiento de Infraestructura Educativa </t>
  </si>
  <si>
    <t xml:space="preserve">Dotación de Infraestructura Educativa </t>
  </si>
  <si>
    <t>Dotación Institucional de Material y Medios Pedagógicos para el Aprendizaje</t>
  </si>
  <si>
    <t>Energía</t>
  </si>
  <si>
    <t>Menaje, dotación y su reposición para la prestación del servicio de alimentación escolar</t>
  </si>
  <si>
    <t>Contratación de personal para la preparación de alimentos</t>
  </si>
  <si>
    <t>Aseo y Combustible para la preparación de alimentos</t>
  </si>
  <si>
    <t>Contratación con terceros para la provisión integral del servicio de alimentación escolar</t>
  </si>
  <si>
    <t xml:space="preserve">Gratuidad de la Educación </t>
  </si>
  <si>
    <t>Soluciones Alternas de Agua Potable</t>
  </si>
  <si>
    <t>Construcción, mantenimiento y adecuación de la infraestructura artística y cultural</t>
  </si>
  <si>
    <t xml:space="preserve">Dotación de la infraestructura artística y cultural  </t>
  </si>
  <si>
    <t xml:space="preserve">Pago de instructores contratados para las bandas musicales </t>
  </si>
  <si>
    <t>Pago de instructores y bibliotecólogos contratados para la ejecución de programas y proyectos artísticos y culturales</t>
  </si>
  <si>
    <t>Reservas de inversión en el sector vigencia anterior (ley 819 de 2003)</t>
  </si>
  <si>
    <t>Seguridad social del creador y gestor cultural</t>
  </si>
  <si>
    <t xml:space="preserve">Mantenimiento y expansión del servicio de alumbrado público </t>
  </si>
  <si>
    <t>Pago de convenios o contratos de suministro de energía eléctrica para el servicio de alumbrado público o para el mantenimiento y expansión del servicio de alumbrado público</t>
  </si>
  <si>
    <t>Obras de electrificación rural</t>
  </si>
  <si>
    <t>Planes y proyectos de mejoramiento de vivienda y saneamiento básico</t>
  </si>
  <si>
    <t>Planes y proyectos para la adquisición y/o construcción de vivienda</t>
  </si>
  <si>
    <t>Promoción de alianzas, asociaciones u otras formas asociativas de productores (incentivo productores agropecuarios)</t>
  </si>
  <si>
    <t xml:space="preserve">Desarrollo de programas y proyectos productivos en el marco del plan agropecuario </t>
  </si>
  <si>
    <t xml:space="preserve">Descontaminación de corrientes o depósitos de agua afectados por vertimientos </t>
  </si>
  <si>
    <t xml:space="preserve">Disposición, eliminación y reciclaje de residuos líquidos y sólidos </t>
  </si>
  <si>
    <t>Conservación, protección, restauración y aprovechamiento de recursos naturales y del medio ambiente</t>
  </si>
  <si>
    <t>Adquisición de predios de reserva hídrica y zonas de reserva naturales</t>
  </si>
  <si>
    <t>Adquisición de áreas de interés para el acueducto municipal (art. 106 ley 1151/07)</t>
  </si>
  <si>
    <t>Promoción de asociaciones y alianzas para el desarrollo empresarial e industrial</t>
  </si>
  <si>
    <t>Promoción de capacitación para empleo</t>
  </si>
  <si>
    <t>Fondos destinados a becas, subsidios y créditos educativos universitarios (ley 1012 de 2006)</t>
  </si>
  <si>
    <t>Talento Humano que Desarrolla funciones de carácter operativo</t>
  </si>
  <si>
    <t>Otros gastos adquisicion de servicios</t>
  </si>
  <si>
    <t>Acciones Humanitarias</t>
  </si>
  <si>
    <t>Mejoramiento y mantenimiento de dependencias de la administración</t>
  </si>
  <si>
    <t>Mejoramiento y mantenimiento de plazas de mercado, mataderos, cementerios, parques  y andenes y mobiliarios del espacio público</t>
  </si>
  <si>
    <t>Programas de capacitación, asesoría y asistencia técnica para consolidar procesos de participación ciudadana y control social</t>
  </si>
  <si>
    <t xml:space="preserve">Capacitación a la comunidad sobre participación en la gestión pública </t>
  </si>
  <si>
    <t>Transferencia a los municipios para inversión en el sector</t>
  </si>
  <si>
    <t>Pago de comisarios de familia, médicos, psicólogos y trabajadores sociales de las comisarías de familia.</t>
  </si>
  <si>
    <t>Fondo territorial de seguridad (ley 1106 de 2006)</t>
  </si>
  <si>
    <t>Plan de acción de derechos humanos y D H</t>
  </si>
  <si>
    <t>SUBCUENTA REGIMEN SUBSIDIADO</t>
  </si>
  <si>
    <t>SUBCUENTA ACCIONES DE SALUD PUBLICA COLECTIVAS</t>
  </si>
  <si>
    <t>SUBCUENTA OTROS GASTOS DEL SECTOR SALUD</t>
  </si>
  <si>
    <t>SUBSCUENTA PROMOCION SOCIAL</t>
  </si>
  <si>
    <t>SUBCUENTA PREVENCION VIGILANCIA Y CONTROL DE RIESGOS</t>
  </si>
  <si>
    <t>0.2% superintendencia de salud-icld</t>
  </si>
  <si>
    <t>emergencias y desastres R. Propios</t>
  </si>
  <si>
    <t>acciones de fortalecimiento institucional para la respuesta territorial antes las situaciones - Recursos Propios</t>
  </si>
  <si>
    <t>reservas de inversión en régimen subsidiado vigencia anterior - reserva pptal</t>
  </si>
  <si>
    <t>cofinanciación proyecto pic-recusos propios</t>
  </si>
  <si>
    <t>cofinanciación proyecto pic - dpto.</t>
  </si>
  <si>
    <t>otros recursos y aporte - nación</t>
  </si>
  <si>
    <t>promoción social - Recursos Propios</t>
  </si>
  <si>
    <t>prevención vigilancia y control de riesgos profesionales- Recursos Propios</t>
  </si>
  <si>
    <t>pagos de saldos de liquidación de contratos-Reserva Pptal</t>
  </si>
  <si>
    <t>subcuenta prestación de servicios</t>
  </si>
  <si>
    <t>prestación de servicios primer nivel - SGP</t>
  </si>
  <si>
    <t>apoyo acciones prestación de servicio a la población pobre no asegurada - DPTO</t>
  </si>
  <si>
    <t>apoyo acciones prestación de servicios a la población pobre no asegurada - R Propios</t>
  </si>
  <si>
    <t>cofinanciación remodelación hospital-sgp</t>
  </si>
  <si>
    <t>cofinanciación mantenimiento hospital-sgp</t>
  </si>
  <si>
    <t>cofinanciación compra de equipo-sgp</t>
  </si>
  <si>
    <t>otras cofinanciaciones-dpto.</t>
  </si>
  <si>
    <t>acciones de promoción de salud y atención a las poblaciones desplazamiento, discapacidad adultos mayores, mujeres- Recursos Propios</t>
  </si>
  <si>
    <t>gestión para la identificación y priorización los riesgos de emergencias y desastres- R. Propios</t>
  </si>
  <si>
    <t>acciones de promoción de la salud y calidad de vida en ámbitos laborales-Recursos Propios</t>
  </si>
  <si>
    <t>acciones de inducción a la demanda a los servicios de promoción de la salud de los riesgos salud - R. Propios</t>
  </si>
  <si>
    <t xml:space="preserve">Subsidios - Fondo de Solidaridad y Redistribución del Ingreso </t>
  </si>
  <si>
    <t xml:space="preserve">Pre inversión en Diseño </t>
  </si>
  <si>
    <t>Construcción de sistemas de acueducto  (Excepto obras para el tratamiento de agua potable)</t>
  </si>
  <si>
    <t>Ampliación de sistemas de acueducto</t>
  </si>
  <si>
    <t xml:space="preserve">Rehabilitación de Sistemas de Acueducto </t>
  </si>
  <si>
    <t>Reservas de Inversión en el sector de la vigencia anterior (Ley 819 de 2003)</t>
  </si>
  <si>
    <t>Construcción de sistemas de alcantarillado sanitario</t>
  </si>
  <si>
    <t>Ampliación de sistemas de alcantarillado sanitario</t>
  </si>
  <si>
    <t>Rehabilitación de sistemas de alcantarillado sanitario</t>
  </si>
  <si>
    <t>Rehabilitación de sistemas de alcantarillado pluvial</t>
  </si>
  <si>
    <t>Unidades sanitarias</t>
  </si>
  <si>
    <t>Recolección, tratamiento y disposición final de residuos solidos</t>
  </si>
  <si>
    <t>Fomento, Desarrollo y Practica del Deporte, la Recreación y el Aprovechamiento del Tiempo Libre</t>
  </si>
  <si>
    <t xml:space="preserve">Construcción, mantenimiento y/o adecuación de los escenarios deportivos </t>
  </si>
  <si>
    <t>Dotación de escenarios deportivos e implementos para la practica del deporte</t>
  </si>
  <si>
    <t>Pre inversión en infraestructura</t>
  </si>
  <si>
    <t xml:space="preserve">Pago de Instructores Contratados para la Practica del Deporte y la Recreación </t>
  </si>
  <si>
    <t>Reservas de Inversión en el Sector Vigencia Anterior  (LEY 819 DE 2003)</t>
  </si>
  <si>
    <t>Fomento, Apoyo y Difusión de Eventos y Expresiones Artísticas y Culturales</t>
  </si>
  <si>
    <t>Subsidios para la adquisición de vivienda de interés social</t>
  </si>
  <si>
    <t>Subsidios para mejoramiento de vivienda de interés social</t>
  </si>
  <si>
    <t>Planes y proyectos de construcción de vivienda en sitio propio</t>
  </si>
  <si>
    <t>Contratos celebrados con entidades prestadoras del servicio de asistencia técnica directa rural</t>
  </si>
  <si>
    <t>Mantenimiento rutinario de vías</t>
  </si>
  <si>
    <t>Mantenimiento Periódico de Vías</t>
  </si>
  <si>
    <t>Conservación de micro cuencas que abastecen el acueducto, protección de fuentes y reforestación de dichas cuencas</t>
  </si>
  <si>
    <t>Reforestación y Control de la Erosión</t>
  </si>
  <si>
    <t>Compra de Tierras para protección de micro cuencas asociadas al Rio Magdalena</t>
  </si>
  <si>
    <t xml:space="preserve">Dotación  Centros Carcelarios (convenio INPEC) </t>
  </si>
  <si>
    <t>Atención de Desastres</t>
  </si>
  <si>
    <t xml:space="preserve">Contratos celebrados con cuerpos de Bomberos para la prevención y contra de incendios </t>
  </si>
  <si>
    <t>Adquisición de insumos, suministros y dotación</t>
  </si>
  <si>
    <t>Dotación material Pedagógico</t>
  </si>
  <si>
    <t>Prestación Directa de Servicio</t>
  </si>
  <si>
    <t>Contratación del Servicio</t>
  </si>
  <si>
    <t>Desarrollo Económico Local</t>
  </si>
  <si>
    <t>Gestión Social</t>
  </si>
  <si>
    <t>Hábitat</t>
  </si>
  <si>
    <t>Adquision de insumos, suministros y dotación</t>
  </si>
  <si>
    <t>Pre inversión de infraestructura</t>
  </si>
  <si>
    <t xml:space="preserve"> Mant. y aseguramiento  de maquinaria y vehículos </t>
  </si>
  <si>
    <t>Programas de capacitación, asistencia técnica y apoyo a la gestión</t>
  </si>
  <si>
    <t>SALUD INFANTIL</t>
  </si>
  <si>
    <t>Contratacion con empresas sociales del Estado</t>
  </si>
  <si>
    <t>Telento Humano que desarrolla funciones de carácter operativo</t>
  </si>
  <si>
    <t>Coordinacion Fondo Local de Salud</t>
  </si>
  <si>
    <t>NUTRICION</t>
  </si>
  <si>
    <t>Proyecto 1</t>
  </si>
  <si>
    <t>Proyecto 2</t>
  </si>
  <si>
    <t xml:space="preserve">GASTOS OPERATIVOS </t>
  </si>
  <si>
    <t>Recursos secretarias tecnicas de la OCAD</t>
  </si>
  <si>
    <t>Fortalecimeinto de las secreatrias de planeacion</t>
  </si>
  <si>
    <t>Amortizacion de Capital</t>
  </si>
  <si>
    <t>Pago de Intereses</t>
  </si>
  <si>
    <t>Aseguramiento régimen subsidiado, continuidad-sgp</t>
  </si>
  <si>
    <t>Aseguramiento régimen subsidiado ampliaciòn-sgp</t>
  </si>
  <si>
    <t>Aseguramiento régimen subsidiado fosyga</t>
  </si>
  <si>
    <t>Fosyga (ppna)</t>
  </si>
  <si>
    <t>Aseguramiento régimen subsidiado dpto.</t>
  </si>
  <si>
    <t>Aseguramiento régimen subsidiado-etesa</t>
  </si>
  <si>
    <t>Aseguramiento régimen subsidiado ccf</t>
  </si>
  <si>
    <t>Aseguramiento régimen subsidiado mpio.</t>
  </si>
  <si>
    <t>Interventoría del régimen subsidiado</t>
  </si>
  <si>
    <t>Reservas de inversión en régimen subsidiado vigencia anterior - reserva pptal</t>
  </si>
  <si>
    <t>Pago saldos liquidación de contratos - reserva pptal</t>
  </si>
  <si>
    <t>Aseguramiento régimen subsidiado intereses generados cuenta maestra  - reserva pptal</t>
  </si>
  <si>
    <t>aportes patronales-SGP-SSF</t>
  </si>
  <si>
    <t>PROGRAMAS DISEÑADOS  PARA LA SUPERACIÓN DE LAS FAMILIAS DE LA POBREZA ESTREMA - FAMILIAS EN ACCIÓN (LEY 1176 DE 2007)</t>
  </si>
  <si>
    <t>Financiación de acuerdos de restructuración de pasivos</t>
  </si>
  <si>
    <t>Pasivos laborales y prestacionales</t>
  </si>
  <si>
    <t>Pasivos pensionales  con entidades públicas y de seguridad social</t>
  </si>
  <si>
    <t>Estratificación socioeconómica</t>
  </si>
  <si>
    <t>gestion para la identificacion y priorizacion de los riesgos de emergencias-Recursos Propios</t>
  </si>
  <si>
    <t>acciones de fortalecimiento a la demanda a los servicios de promoción-Recursos Propios</t>
  </si>
  <si>
    <t>Elaboración, seguimienoto y actualización del Plan de Desarrollo</t>
  </si>
  <si>
    <t>interventoria regimen subsidiado-sgp-otros sec.</t>
  </si>
  <si>
    <t>Sobretasa Bomberil</t>
  </si>
  <si>
    <t>ANEXO DECRETO DE LIQUIDACION PRESUPUESTO 2013</t>
  </si>
  <si>
    <t xml:space="preserve">ANEXO </t>
  </si>
  <si>
    <t>DECRETO DE LIQUIDACION PRESUPUESTO 2013</t>
  </si>
  <si>
    <t xml:space="preserve">ANEXO DECRETO DE LIQUIDACION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</si>
</sst>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44" x14ac:knownFonts="1">
    <font>
      <sz val="10"/>
      <color indexed="8"/>
      <name val="MS Sans Serif"/>
    </font>
    <font>
      <sz val="9"/>
      <color indexed="8"/>
      <name val="Arial"/>
      <family val="2"/>
    </font>
    <font>
      <sz val="8.0500000000000007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2"/>
    </font>
    <font>
      <b/>
      <sz val="8.0500000000000007"/>
      <color indexed="8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2"/>
      <color indexed="8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color rgb="FFFF0000"/>
      <name val="MS Sans Serif"/>
      <family val="2"/>
    </font>
    <font>
      <sz val="10"/>
      <color rgb="FFFF0000"/>
      <name val="Arial Narrow"/>
      <family val="2"/>
    </font>
    <font>
      <sz val="8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b/>
      <sz val="18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ont="0" applyFill="0" applyBorder="0" applyProtection="0">
      <alignment vertical="center"/>
    </xf>
    <xf numFmtId="0" fontId="19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19" fillId="0" borderId="0"/>
    <xf numFmtId="0" fontId="14" fillId="0" borderId="0"/>
  </cellStyleXfs>
  <cellXfs count="32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0" fillId="0" borderId="1" xfId="0" applyNumberFormat="1" applyBorder="1"/>
    <xf numFmtId="4" fontId="9" fillId="0" borderId="1" xfId="0" applyNumberFormat="1" applyFont="1" applyBorder="1"/>
    <xf numFmtId="4" fontId="10" fillId="0" borderId="1" xfId="0" applyNumberFormat="1" applyFont="1" applyBorder="1"/>
    <xf numFmtId="4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/>
    </xf>
    <xf numFmtId="0" fontId="9" fillId="0" borderId="0" xfId="0" applyFont="1"/>
    <xf numFmtId="4" fontId="9" fillId="0" borderId="0" xfId="0" applyNumberFormat="1" applyFont="1"/>
    <xf numFmtId="4" fontId="16" fillId="0" borderId="1" xfId="0" applyNumberFormat="1" applyFont="1" applyBorder="1"/>
    <xf numFmtId="0" fontId="10" fillId="0" borderId="0" xfId="0" applyFont="1"/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" fontId="0" fillId="2" borderId="1" xfId="0" applyNumberFormat="1" applyFill="1" applyBorder="1"/>
    <xf numFmtId="4" fontId="9" fillId="2" borderId="1" xfId="0" applyNumberFormat="1" applyFont="1" applyFill="1" applyBorder="1"/>
    <xf numFmtId="0" fontId="7" fillId="2" borderId="1" xfId="0" applyFont="1" applyFill="1" applyBorder="1" applyAlignment="1">
      <alignment vertical="center"/>
    </xf>
    <xf numFmtId="4" fontId="9" fillId="3" borderId="1" xfId="0" applyNumberFormat="1" applyFont="1" applyFill="1" applyBorder="1"/>
    <xf numFmtId="4" fontId="9" fillId="4" borderId="1" xfId="0" applyNumberFormat="1" applyFont="1" applyFill="1" applyBorder="1"/>
    <xf numFmtId="4" fontId="9" fillId="5" borderId="1" xfId="0" applyNumberFormat="1" applyFont="1" applyFill="1" applyBorder="1"/>
    <xf numFmtId="4" fontId="16" fillId="8" borderId="1" xfId="0" applyNumberFormat="1" applyFont="1" applyFill="1" applyBorder="1"/>
    <xf numFmtId="4" fontId="9" fillId="8" borderId="1" xfId="0" applyNumberFormat="1" applyFont="1" applyFill="1" applyBorder="1"/>
    <xf numFmtId="4" fontId="9" fillId="7" borderId="1" xfId="0" applyNumberFormat="1" applyFont="1" applyFill="1" applyBorder="1"/>
    <xf numFmtId="4" fontId="0" fillId="7" borderId="1" xfId="0" applyNumberFormat="1" applyFill="1" applyBorder="1"/>
    <xf numFmtId="0" fontId="4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9" fillId="10" borderId="1" xfId="0" applyNumberFormat="1" applyFont="1" applyFill="1" applyBorder="1"/>
    <xf numFmtId="0" fontId="17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3" fontId="22" fillId="0" borderId="0" xfId="0" applyNumberFormat="1" applyFont="1"/>
    <xf numFmtId="3" fontId="21" fillId="0" borderId="0" xfId="0" applyNumberFormat="1" applyFont="1" applyAlignment="1">
      <alignment horizontal="center"/>
    </xf>
    <xf numFmtId="4" fontId="24" fillId="0" borderId="0" xfId="8" applyNumberFormat="1" applyFont="1"/>
    <xf numFmtId="4" fontId="25" fillId="0" borderId="0" xfId="8" applyNumberFormat="1" applyFont="1" applyAlignment="1">
      <alignment vertical="center" wrapText="1"/>
    </xf>
    <xf numFmtId="3" fontId="24" fillId="11" borderId="1" xfId="8" applyNumberFormat="1" applyFont="1" applyFill="1" applyBorder="1" applyAlignment="1">
      <alignment horizontal="center" vertical="center" wrapText="1"/>
    </xf>
    <xf numFmtId="3" fontId="28" fillId="2" borderId="1" xfId="8" applyNumberFormat="1" applyFont="1" applyFill="1" applyBorder="1"/>
    <xf numFmtId="0" fontId="0" fillId="0" borderId="0" xfId="0" applyFill="1" applyAlignment="1">
      <alignment horizontal="center"/>
    </xf>
    <xf numFmtId="0" fontId="26" fillId="11" borderId="22" xfId="0" applyFont="1" applyFill="1" applyBorder="1" applyAlignment="1">
      <alignment horizontal="left" wrapText="1"/>
    </xf>
    <xf numFmtId="0" fontId="26" fillId="0" borderId="22" xfId="0" applyFont="1" applyFill="1" applyBorder="1" applyAlignment="1">
      <alignment horizontal="left" wrapText="1"/>
    </xf>
    <xf numFmtId="3" fontId="24" fillId="0" borderId="1" xfId="8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wrapText="1"/>
    </xf>
    <xf numFmtId="4" fontId="29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31" fillId="0" borderId="0" xfId="0" applyNumberFormat="1" applyFont="1"/>
    <xf numFmtId="3" fontId="9" fillId="0" borderId="0" xfId="0" applyNumberFormat="1" applyFont="1"/>
    <xf numFmtId="0" fontId="26" fillId="2" borderId="1" xfId="9" applyFont="1" applyFill="1" applyBorder="1" applyAlignment="1">
      <alignment wrapText="1"/>
    </xf>
    <xf numFmtId="3" fontId="24" fillId="2" borderId="1" xfId="8" applyNumberFormat="1" applyFont="1" applyFill="1" applyBorder="1"/>
    <xf numFmtId="0" fontId="23" fillId="2" borderId="2" xfId="9" applyFont="1" applyFill="1" applyBorder="1" applyAlignment="1">
      <alignment vertical="center" wrapText="1"/>
    </xf>
    <xf numFmtId="0" fontId="30" fillId="2" borderId="2" xfId="8" applyFont="1" applyFill="1" applyBorder="1" applyAlignment="1">
      <alignment vertical="center" wrapText="1"/>
    </xf>
    <xf numFmtId="1" fontId="29" fillId="2" borderId="2" xfId="9" applyNumberFormat="1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3" fontId="28" fillId="2" borderId="2" xfId="8" applyNumberFormat="1" applyFont="1" applyFill="1" applyBorder="1"/>
    <xf numFmtId="1" fontId="0" fillId="0" borderId="0" xfId="0" applyNumberFormat="1"/>
    <xf numFmtId="0" fontId="6" fillId="0" borderId="0" xfId="0" applyFont="1"/>
    <xf numFmtId="0" fontId="29" fillId="0" borderId="0" xfId="0" applyFont="1"/>
    <xf numFmtId="0" fontId="23" fillId="0" borderId="0" xfId="0" applyFont="1"/>
    <xf numFmtId="3" fontId="29" fillId="0" borderId="0" xfId="0" applyNumberFormat="1" applyFont="1"/>
    <xf numFmtId="0" fontId="30" fillId="2" borderId="1" xfId="8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3" fontId="17" fillId="0" borderId="0" xfId="0" applyNumberFormat="1" applyFont="1"/>
    <xf numFmtId="3" fontId="24" fillId="2" borderId="25" xfId="8" applyNumberFormat="1" applyFont="1" applyFill="1" applyBorder="1" applyAlignment="1">
      <alignment horizontal="center" vertical="center" wrapText="1"/>
    </xf>
    <xf numFmtId="4" fontId="9" fillId="15" borderId="1" xfId="0" applyNumberFormat="1" applyFont="1" applyFill="1" applyBorder="1"/>
    <xf numFmtId="0" fontId="6" fillId="0" borderId="0" xfId="0" applyFont="1" applyFill="1" applyBorder="1"/>
    <xf numFmtId="3" fontId="18" fillId="0" borderId="0" xfId="0" applyNumberFormat="1" applyFont="1" applyAlignment="1">
      <alignment horizontal="center"/>
    </xf>
    <xf numFmtId="0" fontId="27" fillId="2" borderId="2" xfId="9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right" vertical="center"/>
    </xf>
    <xf numFmtId="3" fontId="29" fillId="0" borderId="0" xfId="0" applyNumberFormat="1" applyFont="1" applyBorder="1"/>
    <xf numFmtId="3" fontId="26" fillId="2" borderId="1" xfId="0" applyNumberFormat="1" applyFont="1" applyFill="1" applyBorder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3" fontId="34" fillId="0" borderId="0" xfId="0" applyNumberFormat="1" applyFont="1" applyAlignment="1">
      <alignment horizontal="center"/>
    </xf>
    <xf numFmtId="0" fontId="35" fillId="10" borderId="3" xfId="2" applyFont="1" applyFill="1" applyBorder="1" applyAlignment="1">
      <alignment horizontal="center" shrinkToFit="1"/>
    </xf>
    <xf numFmtId="0" fontId="35" fillId="10" borderId="4" xfId="2" applyFont="1" applyFill="1" applyBorder="1" applyAlignment="1">
      <alignment horizontal="center" shrinkToFit="1"/>
    </xf>
    <xf numFmtId="41" fontId="35" fillId="10" borderId="4" xfId="3" applyNumberFormat="1" applyFont="1" applyFill="1" applyBorder="1" applyAlignment="1">
      <alignment horizontal="center" shrinkToFit="1"/>
    </xf>
    <xf numFmtId="3" fontId="36" fillId="10" borderId="5" xfId="0" applyNumberFormat="1" applyFont="1" applyFill="1" applyBorder="1" applyAlignment="1">
      <alignment horizontal="center"/>
    </xf>
    <xf numFmtId="3" fontId="34" fillId="10" borderId="1" xfId="0" applyNumberFormat="1" applyFont="1" applyFill="1" applyBorder="1"/>
    <xf numFmtId="49" fontId="35" fillId="7" borderId="6" xfId="4" applyNumberFormat="1" applyFont="1" applyFill="1" applyBorder="1" applyAlignment="1">
      <alignment horizontal="left" shrinkToFit="1"/>
    </xf>
    <xf numFmtId="0" fontId="35" fillId="7" borderId="1" xfId="4" applyFont="1" applyFill="1" applyBorder="1" applyAlignment="1">
      <alignment horizontal="justify" shrinkToFit="1"/>
    </xf>
    <xf numFmtId="41" fontId="35" fillId="7" borderId="1" xfId="3" applyNumberFormat="1" applyFont="1" applyFill="1" applyBorder="1" applyAlignment="1">
      <alignment horizontal="center" shrinkToFit="1"/>
    </xf>
    <xf numFmtId="3" fontId="36" fillId="7" borderId="7" xfId="0" applyNumberFormat="1" applyFont="1" applyFill="1" applyBorder="1"/>
    <xf numFmtId="3" fontId="35" fillId="7" borderId="1" xfId="5" applyNumberFormat="1" applyFont="1" applyFill="1" applyBorder="1"/>
    <xf numFmtId="3" fontId="37" fillId="7" borderId="1" xfId="0" applyNumberFormat="1" applyFont="1" applyFill="1" applyBorder="1"/>
    <xf numFmtId="49" fontId="35" fillId="12" borderId="6" xfId="4" applyNumberFormat="1" applyFont="1" applyFill="1" applyBorder="1" applyAlignment="1">
      <alignment horizontal="left" shrinkToFit="1"/>
    </xf>
    <xf numFmtId="0" fontId="35" fillId="12" borderId="1" xfId="4" applyFont="1" applyFill="1" applyBorder="1" applyAlignment="1">
      <alignment horizontal="justify" shrinkToFit="1"/>
    </xf>
    <xf numFmtId="41" fontId="36" fillId="12" borderId="1" xfId="3" applyNumberFormat="1" applyFont="1" applyFill="1" applyBorder="1" applyAlignment="1" applyProtection="1">
      <alignment shrinkToFit="1"/>
    </xf>
    <xf numFmtId="3" fontId="36" fillId="12" borderId="7" xfId="0" applyNumberFormat="1" applyFont="1" applyFill="1" applyBorder="1"/>
    <xf numFmtId="3" fontId="38" fillId="12" borderId="1" xfId="0" applyNumberFormat="1" applyFont="1" applyFill="1" applyBorder="1"/>
    <xf numFmtId="3" fontId="37" fillId="12" borderId="1" xfId="0" applyNumberFormat="1" applyFont="1" applyFill="1" applyBorder="1"/>
    <xf numFmtId="49" fontId="39" fillId="2" borderId="6" xfId="4" applyNumberFormat="1" applyFont="1" applyFill="1" applyBorder="1" applyAlignment="1">
      <alignment horizontal="left" shrinkToFit="1"/>
    </xf>
    <xf numFmtId="0" fontId="39" fillId="2" borderId="1" xfId="4" applyFont="1" applyFill="1" applyBorder="1" applyAlignment="1">
      <alignment horizontal="justify" shrinkToFit="1"/>
    </xf>
    <xf numFmtId="41" fontId="39" fillId="2" borderId="1" xfId="5" applyNumberFormat="1" applyFont="1" applyFill="1" applyBorder="1" applyAlignment="1">
      <alignment horizontal="left"/>
    </xf>
    <xf numFmtId="3" fontId="40" fillId="2" borderId="7" xfId="0" applyNumberFormat="1" applyFont="1" applyFill="1" applyBorder="1"/>
    <xf numFmtId="3" fontId="38" fillId="0" borderId="1" xfId="0" applyNumberFormat="1" applyFont="1" applyFill="1" applyBorder="1"/>
    <xf numFmtId="0" fontId="39" fillId="2" borderId="1" xfId="2" applyFont="1" applyFill="1" applyBorder="1" applyAlignment="1">
      <alignment horizontal="justify" shrinkToFit="1"/>
    </xf>
    <xf numFmtId="41" fontId="39" fillId="12" borderId="1" xfId="3" applyNumberFormat="1" applyFont="1" applyFill="1" applyBorder="1" applyAlignment="1">
      <alignment shrinkToFit="1"/>
    </xf>
    <xf numFmtId="3" fontId="36" fillId="12" borderId="7" xfId="1" applyNumberFormat="1" applyFont="1" applyFill="1" applyBorder="1" applyAlignment="1"/>
    <xf numFmtId="3" fontId="41" fillId="12" borderId="1" xfId="0" applyNumberFormat="1" applyFont="1" applyFill="1" applyBorder="1"/>
    <xf numFmtId="49" fontId="35" fillId="0" borderId="6" xfId="4" applyNumberFormat="1" applyFont="1" applyFill="1" applyBorder="1" applyAlignment="1">
      <alignment horizontal="left" shrinkToFit="1"/>
    </xf>
    <xf numFmtId="0" fontId="35" fillId="2" borderId="1" xfId="4" applyFont="1" applyFill="1" applyBorder="1" applyAlignment="1">
      <alignment vertical="center" shrinkToFit="1"/>
    </xf>
    <xf numFmtId="41" fontId="39" fillId="0" borderId="1" xfId="3" applyNumberFormat="1" applyFont="1" applyFill="1" applyBorder="1" applyAlignment="1">
      <alignment shrinkToFit="1"/>
    </xf>
    <xf numFmtId="3" fontId="36" fillId="0" borderId="7" xfId="1" applyNumberFormat="1" applyFont="1" applyFill="1" applyBorder="1" applyAlignment="1"/>
    <xf numFmtId="3" fontId="38" fillId="0" borderId="7" xfId="0" applyNumberFormat="1" applyFont="1" applyFill="1" applyBorder="1"/>
    <xf numFmtId="49" fontId="39" fillId="0" borderId="6" xfId="4" applyNumberFormat="1" applyFont="1" applyFill="1" applyBorder="1" applyAlignment="1">
      <alignment horizontal="left" shrinkToFit="1"/>
    </xf>
    <xf numFmtId="0" fontId="39" fillId="2" borderId="1" xfId="4" applyFont="1" applyFill="1" applyBorder="1" applyAlignment="1">
      <alignment shrinkToFit="1"/>
    </xf>
    <xf numFmtId="0" fontId="35" fillId="2" borderId="1" xfId="4" applyFont="1" applyFill="1" applyBorder="1" applyAlignment="1">
      <alignment shrinkToFit="1"/>
    </xf>
    <xf numFmtId="3" fontId="35" fillId="2" borderId="1" xfId="4" applyNumberFormat="1" applyFont="1" applyFill="1" applyBorder="1" applyAlignment="1">
      <alignment shrinkToFit="1"/>
    </xf>
    <xf numFmtId="3" fontId="36" fillId="2" borderId="7" xfId="0" applyNumberFormat="1" applyFont="1" applyFill="1" applyBorder="1"/>
    <xf numFmtId="3" fontId="37" fillId="0" borderId="1" xfId="0" applyNumberFormat="1" applyFont="1" applyFill="1" applyBorder="1"/>
    <xf numFmtId="3" fontId="36" fillId="2" borderId="7" xfId="1" applyNumberFormat="1" applyFont="1" applyFill="1" applyBorder="1" applyAlignment="1"/>
    <xf numFmtId="49" fontId="35" fillId="13" borderId="6" xfId="4" applyNumberFormat="1" applyFont="1" applyFill="1" applyBorder="1" applyAlignment="1">
      <alignment horizontal="left" shrinkToFit="1"/>
    </xf>
    <xf numFmtId="0" fontId="35" fillId="13" borderId="1" xfId="4" applyFont="1" applyFill="1" applyBorder="1" applyAlignment="1">
      <alignment horizontal="justify" shrinkToFit="1"/>
    </xf>
    <xf numFmtId="41" fontId="39" fillId="13" borderId="1" xfId="3" applyNumberFormat="1" applyFont="1" applyFill="1" applyBorder="1" applyAlignment="1">
      <alignment shrinkToFit="1"/>
    </xf>
    <xf numFmtId="3" fontId="36" fillId="13" borderId="7" xfId="1" applyNumberFormat="1" applyFont="1" applyFill="1" applyBorder="1" applyAlignment="1"/>
    <xf numFmtId="3" fontId="38" fillId="13" borderId="1" xfId="0" applyNumberFormat="1" applyFont="1" applyFill="1" applyBorder="1"/>
    <xf numFmtId="49" fontId="35" fillId="2" borderId="6" xfId="4" applyNumberFormat="1" applyFont="1" applyFill="1" applyBorder="1" applyAlignment="1">
      <alignment horizontal="left" shrinkToFit="1"/>
    </xf>
    <xf numFmtId="0" fontId="35" fillId="2" borderId="1" xfId="4" applyFont="1" applyFill="1" applyBorder="1" applyAlignment="1">
      <alignment horizontal="justify" shrinkToFit="1"/>
    </xf>
    <xf numFmtId="41" fontId="39" fillId="2" borderId="1" xfId="3" applyNumberFormat="1" applyFont="1" applyFill="1" applyBorder="1" applyAlignment="1">
      <alignment shrinkToFit="1"/>
    </xf>
    <xf numFmtId="3" fontId="34" fillId="0" borderId="1" xfId="0" applyNumberFormat="1" applyFont="1" applyFill="1" applyBorder="1"/>
    <xf numFmtId="164" fontId="39" fillId="2" borderId="1" xfId="3" applyNumberFormat="1" applyFont="1" applyFill="1" applyBorder="1" applyAlignment="1">
      <alignment horizontal="justify" shrinkToFit="1"/>
    </xf>
    <xf numFmtId="3" fontId="40" fillId="0" borderId="1" xfId="0" applyNumberFormat="1" applyFont="1" applyFill="1" applyBorder="1"/>
    <xf numFmtId="164" fontId="39" fillId="2" borderId="1" xfId="3" applyNumberFormat="1" applyFont="1" applyFill="1" applyBorder="1" applyAlignment="1">
      <alignment horizontal="left" shrinkToFit="1"/>
    </xf>
    <xf numFmtId="164" fontId="39" fillId="2" borderId="1" xfId="3" applyNumberFormat="1" applyFont="1" applyFill="1" applyBorder="1" applyAlignment="1">
      <alignment horizontal="left" wrapText="1" shrinkToFit="1"/>
    </xf>
    <xf numFmtId="0" fontId="35" fillId="6" borderId="1" xfId="4" applyFont="1" applyFill="1" applyBorder="1" applyAlignment="1">
      <alignment horizontal="justify" shrinkToFit="1"/>
    </xf>
    <xf numFmtId="3" fontId="39" fillId="6" borderId="1" xfId="4" applyNumberFormat="1" applyFont="1" applyFill="1" applyBorder="1" applyAlignment="1">
      <alignment shrinkToFit="1"/>
    </xf>
    <xf numFmtId="3" fontId="36" fillId="6" borderId="7" xfId="0" applyNumberFormat="1" applyFont="1" applyFill="1" applyBorder="1"/>
    <xf numFmtId="3" fontId="38" fillId="6" borderId="1" xfId="0" applyNumberFormat="1" applyFont="1" applyFill="1" applyBorder="1"/>
    <xf numFmtId="3" fontId="34" fillId="6" borderId="1" xfId="0" applyNumberFormat="1" applyFont="1" applyFill="1" applyBorder="1"/>
    <xf numFmtId="1" fontId="35" fillId="2" borderId="6" xfId="3" applyNumberFormat="1" applyFont="1" applyFill="1" applyBorder="1" applyAlignment="1">
      <alignment horizontal="left" shrinkToFit="1"/>
    </xf>
    <xf numFmtId="3" fontId="39" fillId="2" borderId="1" xfId="4" applyNumberFormat="1" applyFont="1" applyFill="1" applyBorder="1" applyAlignment="1">
      <alignment shrinkToFit="1"/>
    </xf>
    <xf numFmtId="1" fontId="39" fillId="2" borderId="6" xfId="3" applyNumberFormat="1" applyFont="1" applyFill="1" applyBorder="1" applyAlignment="1">
      <alignment horizontal="left" shrinkToFit="1"/>
    </xf>
    <xf numFmtId="3" fontId="36" fillId="2" borderId="11" xfId="0" applyNumberFormat="1" applyFont="1" applyFill="1" applyBorder="1"/>
    <xf numFmtId="0" fontId="35" fillId="2" borderId="0" xfId="2" applyFont="1" applyFill="1" applyBorder="1" applyAlignment="1">
      <alignment horizontal="center" shrinkToFit="1"/>
    </xf>
    <xf numFmtId="3" fontId="36" fillId="2" borderId="0" xfId="0" applyNumberFormat="1" applyFont="1" applyFill="1" applyBorder="1"/>
    <xf numFmtId="3" fontId="38" fillId="0" borderId="0" xfId="0" applyNumberFormat="1" applyFont="1" applyFill="1" applyBorder="1"/>
    <xf numFmtId="3" fontId="37" fillId="0" borderId="0" xfId="0" applyNumberFormat="1" applyFont="1" applyFill="1" applyBorder="1"/>
    <xf numFmtId="0" fontId="35" fillId="2" borderId="0" xfId="2" applyFont="1" applyFill="1" applyBorder="1" applyAlignment="1">
      <alignment horizontal="left" shrinkToFit="1"/>
    </xf>
    <xf numFmtId="0" fontId="35" fillId="2" borderId="1" xfId="2" applyFont="1" applyFill="1" applyBorder="1" applyAlignment="1">
      <alignment horizontal="center" shrinkToFit="1"/>
    </xf>
    <xf numFmtId="3" fontId="36" fillId="2" borderId="5" xfId="0" applyNumberFormat="1" applyFont="1" applyFill="1" applyBorder="1" applyAlignment="1">
      <alignment horizontal="center"/>
    </xf>
    <xf numFmtId="3" fontId="34" fillId="10" borderId="18" xfId="0" applyNumberFormat="1" applyFont="1" applyFill="1" applyBorder="1"/>
    <xf numFmtId="0" fontId="35" fillId="2" borderId="1" xfId="6" applyFont="1" applyFill="1" applyBorder="1" applyAlignment="1">
      <alignment horizontal="justify"/>
    </xf>
    <xf numFmtId="41" fontId="35" fillId="2" borderId="1" xfId="7" applyNumberFormat="1" applyFont="1" applyFill="1" applyBorder="1" applyAlignment="1">
      <alignment horizontal="center"/>
    </xf>
    <xf numFmtId="1" fontId="35" fillId="9" borderId="6" xfId="7" applyNumberFormat="1" applyFont="1" applyFill="1" applyBorder="1" applyAlignment="1">
      <alignment horizontal="left"/>
    </xf>
    <xf numFmtId="0" fontId="35" fillId="9" borderId="1" xfId="6" applyFont="1" applyFill="1" applyBorder="1" applyAlignment="1">
      <alignment horizontal="justify"/>
    </xf>
    <xf numFmtId="41" fontId="36" fillId="9" borderId="1" xfId="7" applyNumberFormat="1" applyFont="1" applyFill="1" applyBorder="1" applyProtection="1"/>
    <xf numFmtId="3" fontId="36" fillId="9" borderId="7" xfId="1" applyNumberFormat="1" applyFont="1" applyFill="1" applyBorder="1" applyAlignment="1"/>
    <xf numFmtId="3" fontId="37" fillId="9" borderId="1" xfId="0" applyNumberFormat="1" applyFont="1" applyFill="1" applyBorder="1"/>
    <xf numFmtId="3" fontId="38" fillId="9" borderId="1" xfId="0" applyNumberFormat="1" applyFont="1" applyFill="1" applyBorder="1"/>
    <xf numFmtId="3" fontId="40" fillId="2" borderId="7" xfId="1" applyNumberFormat="1" applyFont="1" applyFill="1" applyBorder="1" applyAlignment="1"/>
    <xf numFmtId="3" fontId="40" fillId="0" borderId="12" xfId="0" applyNumberFormat="1" applyFont="1" applyFill="1" applyBorder="1" applyAlignment="1">
      <alignment horizontal="right"/>
    </xf>
    <xf numFmtId="1" fontId="35" fillId="2" borderId="6" xfId="7" applyNumberFormat="1" applyFont="1" applyFill="1" applyBorder="1" applyAlignment="1">
      <alignment horizontal="left"/>
    </xf>
    <xf numFmtId="41" fontId="36" fillId="2" borderId="1" xfId="7" applyNumberFormat="1" applyFont="1" applyFill="1" applyBorder="1" applyProtection="1"/>
    <xf numFmtId="3" fontId="37" fillId="2" borderId="1" xfId="0" applyNumberFormat="1" applyFont="1" applyFill="1" applyBorder="1"/>
    <xf numFmtId="3" fontId="38" fillId="2" borderId="1" xfId="0" applyNumberFormat="1" applyFont="1" applyFill="1" applyBorder="1"/>
    <xf numFmtId="0" fontId="35" fillId="9" borderId="1" xfId="4" applyFont="1" applyFill="1" applyBorder="1" applyAlignment="1">
      <alignment horizontal="justify" shrinkToFit="1"/>
    </xf>
    <xf numFmtId="41" fontId="39" fillId="9" borderId="1" xfId="3" applyNumberFormat="1" applyFont="1" applyFill="1" applyBorder="1" applyAlignment="1">
      <alignment shrinkToFit="1"/>
    </xf>
    <xf numFmtId="3" fontId="35" fillId="2" borderId="1" xfId="4" applyNumberFormat="1" applyFont="1" applyFill="1" applyBorder="1" applyAlignment="1">
      <alignment vertical="center" shrinkToFit="1"/>
    </xf>
    <xf numFmtId="1" fontId="39" fillId="2" borderId="6" xfId="7" applyNumberFormat="1" applyFont="1" applyFill="1" applyBorder="1" applyAlignment="1">
      <alignment horizontal="left"/>
    </xf>
    <xf numFmtId="49" fontId="35" fillId="9" borderId="6" xfId="4" applyNumberFormat="1" applyFont="1" applyFill="1" applyBorder="1" applyAlignment="1">
      <alignment horizontal="left" shrinkToFit="1"/>
    </xf>
    <xf numFmtId="41" fontId="39" fillId="9" borderId="1" xfId="7" applyNumberFormat="1" applyFont="1" applyFill="1" applyBorder="1"/>
    <xf numFmtId="3" fontId="34" fillId="9" borderId="1" xfId="0" applyNumberFormat="1" applyFont="1" applyFill="1" applyBorder="1"/>
    <xf numFmtId="41" fontId="35" fillId="2" borderId="1" xfId="7" applyNumberFormat="1" applyFont="1" applyFill="1" applyBorder="1"/>
    <xf numFmtId="0" fontId="39" fillId="2" borderId="1" xfId="6" applyFont="1" applyFill="1" applyBorder="1" applyAlignment="1">
      <alignment horizontal="justify"/>
    </xf>
    <xf numFmtId="3" fontId="36" fillId="9" borderId="7" xfId="0" applyNumberFormat="1" applyFont="1" applyFill="1" applyBorder="1"/>
    <xf numFmtId="41" fontId="39" fillId="2" borderId="1" xfId="7" applyNumberFormat="1" applyFont="1" applyFill="1" applyBorder="1"/>
    <xf numFmtId="0" fontId="38" fillId="2" borderId="0" xfId="0" applyFont="1" applyFill="1"/>
    <xf numFmtId="3" fontId="40" fillId="2" borderId="0" xfId="0" applyNumberFormat="1" applyFont="1" applyFill="1"/>
    <xf numFmtId="0" fontId="35" fillId="2" borderId="1" xfId="2" applyFont="1" applyFill="1" applyBorder="1" applyAlignment="1">
      <alignment horizontal="left" shrinkToFit="1"/>
    </xf>
    <xf numFmtId="0" fontId="36" fillId="2" borderId="1" xfId="0" applyFont="1" applyFill="1" applyBorder="1" applyAlignment="1">
      <alignment horizontal="center"/>
    </xf>
    <xf numFmtId="3" fontId="34" fillId="10" borderId="1" xfId="0" applyNumberFormat="1" applyFont="1" applyFill="1" applyBorder="1" applyAlignment="1">
      <alignment horizontal="center"/>
    </xf>
    <xf numFmtId="49" fontId="35" fillId="2" borderId="1" xfId="4" applyNumberFormat="1" applyFont="1" applyFill="1" applyBorder="1" applyAlignment="1">
      <alignment horizontal="left" shrinkToFit="1"/>
    </xf>
    <xf numFmtId="1" fontId="35" fillId="14" borderId="1" xfId="5" applyNumberFormat="1" applyFont="1" applyFill="1" applyBorder="1" applyAlignment="1">
      <alignment horizontal="left"/>
    </xf>
    <xf numFmtId="0" fontId="35" fillId="14" borderId="1" xfId="0" applyFont="1" applyFill="1" applyBorder="1" applyAlignment="1">
      <alignment horizontal="justify"/>
    </xf>
    <xf numFmtId="41" fontId="36" fillId="14" borderId="1" xfId="5" applyNumberFormat="1" applyFont="1" applyFill="1" applyBorder="1" applyProtection="1"/>
    <xf numFmtId="3" fontId="36" fillId="14" borderId="7" xfId="0" applyNumberFormat="1" applyFont="1" applyFill="1" applyBorder="1"/>
    <xf numFmtId="3" fontId="34" fillId="14" borderId="1" xfId="0" applyNumberFormat="1" applyFont="1" applyFill="1" applyBorder="1"/>
    <xf numFmtId="3" fontId="38" fillId="14" borderId="1" xfId="0" applyNumberFormat="1" applyFont="1" applyFill="1" applyBorder="1"/>
    <xf numFmtId="1" fontId="39" fillId="2" borderId="1" xfId="5" applyNumberFormat="1" applyFont="1" applyFill="1" applyBorder="1" applyAlignment="1">
      <alignment horizontal="left"/>
    </xf>
    <xf numFmtId="41" fontId="39" fillId="2" borderId="1" xfId="5" applyNumberFormat="1" applyFont="1" applyFill="1" applyBorder="1"/>
    <xf numFmtId="0" fontId="39" fillId="2" borderId="1" xfId="2" applyFont="1" applyFill="1" applyBorder="1" applyAlignment="1">
      <alignment horizontal="justify"/>
    </xf>
    <xf numFmtId="0" fontId="35" fillId="14" borderId="1" xfId="4" applyFont="1" applyFill="1" applyBorder="1" applyAlignment="1">
      <alignment horizontal="justify" shrinkToFit="1"/>
    </xf>
    <xf numFmtId="41" fontId="39" fillId="14" borderId="1" xfId="3" applyNumberFormat="1" applyFont="1" applyFill="1" applyBorder="1" applyAlignment="1">
      <alignment shrinkToFit="1"/>
    </xf>
    <xf numFmtId="3" fontId="36" fillId="14" borderId="7" xfId="1" applyNumberFormat="1" applyFont="1" applyFill="1" applyBorder="1" applyAlignment="1"/>
    <xf numFmtId="1" fontId="35" fillId="2" borderId="1" xfId="5" applyNumberFormat="1" applyFont="1" applyFill="1" applyBorder="1" applyAlignment="1">
      <alignment horizontal="left"/>
    </xf>
    <xf numFmtId="3" fontId="34" fillId="2" borderId="1" xfId="0" applyNumberFormat="1" applyFont="1" applyFill="1" applyBorder="1"/>
    <xf numFmtId="49" fontId="35" fillId="14" borderId="1" xfId="4" applyNumberFormat="1" applyFont="1" applyFill="1" applyBorder="1" applyAlignment="1">
      <alignment horizontal="left" shrinkToFit="1"/>
    </xf>
    <xf numFmtId="41" fontId="39" fillId="14" borderId="1" xfId="5" applyNumberFormat="1" applyFont="1" applyFill="1" applyBorder="1"/>
    <xf numFmtId="0" fontId="35" fillId="2" borderId="1" xfId="0" applyFont="1" applyFill="1" applyBorder="1" applyAlignment="1">
      <alignment horizontal="justify"/>
    </xf>
    <xf numFmtId="41" fontId="36" fillId="2" borderId="1" xfId="5" applyNumberFormat="1" applyFont="1" applyFill="1" applyBorder="1" applyProtection="1"/>
    <xf numFmtId="1" fontId="39" fillId="2" borderId="6" xfId="5" applyNumberFormat="1" applyFont="1" applyFill="1" applyBorder="1" applyAlignment="1">
      <alignment horizontal="left"/>
    </xf>
    <xf numFmtId="3" fontId="41" fillId="2" borderId="1" xfId="0" applyNumberFormat="1" applyFont="1" applyFill="1" applyBorder="1"/>
    <xf numFmtId="1" fontId="35" fillId="14" borderId="6" xfId="5" applyNumberFormat="1" applyFont="1" applyFill="1" applyBorder="1" applyAlignment="1">
      <alignment horizontal="left"/>
    </xf>
    <xf numFmtId="3" fontId="41" fillId="0" borderId="1" xfId="0" applyNumberFormat="1" applyFont="1" applyFill="1" applyBorder="1"/>
    <xf numFmtId="0" fontId="41" fillId="2" borderId="1" xfId="2" applyFont="1" applyFill="1" applyBorder="1" applyAlignment="1">
      <alignment horizontal="justify"/>
    </xf>
    <xf numFmtId="41" fontId="41" fillId="2" borderId="1" xfId="5" applyNumberFormat="1" applyFont="1" applyFill="1" applyBorder="1"/>
    <xf numFmtId="3" fontId="37" fillId="0" borderId="7" xfId="0" applyNumberFormat="1" applyFont="1" applyFill="1" applyBorder="1"/>
    <xf numFmtId="1" fontId="39" fillId="14" borderId="6" xfId="5" applyNumberFormat="1" applyFont="1" applyFill="1" applyBorder="1" applyAlignment="1">
      <alignment horizontal="left"/>
    </xf>
    <xf numFmtId="0" fontId="35" fillId="14" borderId="1" xfId="2" applyFont="1" applyFill="1" applyBorder="1" applyAlignment="1">
      <alignment horizontal="justify"/>
    </xf>
    <xf numFmtId="41" fontId="35" fillId="14" borderId="1" xfId="5" applyNumberFormat="1" applyFont="1" applyFill="1" applyBorder="1"/>
    <xf numFmtId="49" fontId="35" fillId="14" borderId="6" xfId="4" applyNumberFormat="1" applyFont="1" applyFill="1" applyBorder="1" applyAlignment="1">
      <alignment horizontal="left" shrinkToFit="1"/>
    </xf>
    <xf numFmtId="0" fontId="39" fillId="2" borderId="1" xfId="0" applyFont="1" applyFill="1" applyBorder="1"/>
    <xf numFmtId="1" fontId="35" fillId="2" borderId="6" xfId="5" applyNumberFormat="1" applyFont="1" applyFill="1" applyBorder="1" applyAlignment="1">
      <alignment horizontal="left"/>
    </xf>
    <xf numFmtId="0" fontId="39" fillId="2" borderId="1" xfId="0" applyFont="1" applyFill="1" applyBorder="1" applyAlignment="1">
      <alignment horizontal="justify"/>
    </xf>
    <xf numFmtId="0" fontId="35" fillId="2" borderId="1" xfId="2" applyFont="1" applyFill="1" applyBorder="1" applyAlignment="1">
      <alignment horizontal="left" wrapText="1"/>
    </xf>
    <xf numFmtId="0" fontId="35" fillId="2" borderId="1" xfId="2" applyFont="1" applyFill="1" applyBorder="1" applyAlignment="1">
      <alignment horizontal="center"/>
    </xf>
    <xf numFmtId="0" fontId="35" fillId="2" borderId="1" xfId="2" applyFont="1" applyFill="1" applyBorder="1" applyAlignment="1">
      <alignment horizontal="justify" vertical="center"/>
    </xf>
    <xf numFmtId="0" fontId="40" fillId="2" borderId="1" xfId="5" applyNumberFormat="1" applyFont="1" applyFill="1" applyBorder="1" applyAlignment="1">
      <alignment horizontal="justify" vertical="center"/>
    </xf>
    <xf numFmtId="164" fontId="36" fillId="2" borderId="1" xfId="5" applyNumberFormat="1" applyFont="1" applyFill="1" applyBorder="1" applyAlignment="1" applyProtection="1">
      <alignment horizontal="justify" vertical="center"/>
    </xf>
    <xf numFmtId="3" fontId="34" fillId="0" borderId="1" xfId="0" applyNumberFormat="1" applyFont="1" applyBorder="1"/>
    <xf numFmtId="0" fontId="42" fillId="2" borderId="0" xfId="2" applyFont="1" applyFill="1" applyBorder="1" applyAlignment="1">
      <alignment horizontal="left" shrinkToFit="1"/>
    </xf>
    <xf numFmtId="0" fontId="26" fillId="16" borderId="15" xfId="9" applyFont="1" applyFill="1" applyBorder="1" applyAlignment="1">
      <alignment horizontal="center" vertical="center" wrapText="1"/>
    </xf>
    <xf numFmtId="0" fontId="27" fillId="16" borderId="17" xfId="9" applyFont="1" applyFill="1" applyBorder="1" applyAlignment="1">
      <alignment horizontal="center" vertical="center" wrapText="1"/>
    </xf>
    <xf numFmtId="3" fontId="24" fillId="2" borderId="2" xfId="8" applyNumberFormat="1" applyFont="1" applyFill="1" applyBorder="1" applyAlignment="1">
      <alignment horizontal="center" vertical="center" wrapText="1"/>
    </xf>
    <xf numFmtId="3" fontId="24" fillId="2" borderId="1" xfId="8" applyNumberFormat="1" applyFont="1" applyFill="1" applyBorder="1" applyAlignment="1">
      <alignment horizontal="center" vertical="center" wrapText="1"/>
    </xf>
    <xf numFmtId="0" fontId="26" fillId="2" borderId="18" xfId="9" applyFont="1" applyFill="1" applyBorder="1" applyAlignment="1">
      <alignment wrapText="1"/>
    </xf>
    <xf numFmtId="0" fontId="27" fillId="2" borderId="19" xfId="9" applyFont="1" applyFill="1" applyBorder="1" applyAlignment="1">
      <alignment vertical="center" wrapText="1"/>
    </xf>
    <xf numFmtId="3" fontId="24" fillId="2" borderId="20" xfId="8" applyNumberFormat="1" applyFont="1" applyFill="1" applyBorder="1"/>
    <xf numFmtId="3" fontId="24" fillId="2" borderId="18" xfId="8" applyNumberFormat="1" applyFont="1" applyFill="1" applyBorder="1"/>
    <xf numFmtId="0" fontId="27" fillId="2" borderId="21" xfId="9" applyFont="1" applyFill="1" applyBorder="1" applyAlignment="1">
      <alignment vertical="center" wrapText="1"/>
    </xf>
    <xf numFmtId="3" fontId="24" fillId="2" borderId="2" xfId="8" applyNumberFormat="1" applyFont="1" applyFill="1" applyBorder="1"/>
    <xf numFmtId="0" fontId="26" fillId="2" borderId="2" xfId="9" applyFont="1" applyFill="1" applyBorder="1" applyAlignment="1">
      <alignment wrapText="1"/>
    </xf>
    <xf numFmtId="0" fontId="29" fillId="2" borderId="1" xfId="9" applyFont="1" applyFill="1" applyBorder="1" applyAlignment="1">
      <alignment wrapText="1"/>
    </xf>
    <xf numFmtId="0" fontId="29" fillId="2" borderId="2" xfId="9" applyFont="1" applyFill="1" applyBorder="1" applyAlignment="1">
      <alignment wrapText="1"/>
    </xf>
    <xf numFmtId="0" fontId="23" fillId="2" borderId="23" xfId="9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3" fontId="29" fillId="2" borderId="1" xfId="0" applyNumberFormat="1" applyFont="1" applyFill="1" applyBorder="1" applyAlignment="1">
      <alignment vertical="center"/>
    </xf>
    <xf numFmtId="1" fontId="29" fillId="2" borderId="1" xfId="0" applyNumberFormat="1" applyFont="1" applyFill="1" applyBorder="1" applyAlignment="1">
      <alignment horizontal="right" vertical="center"/>
    </xf>
    <xf numFmtId="3" fontId="29" fillId="2" borderId="1" xfId="0" applyNumberFormat="1" applyFont="1" applyFill="1" applyBorder="1"/>
    <xf numFmtId="3" fontId="26" fillId="2" borderId="1" xfId="0" applyNumberFormat="1" applyFont="1" applyFill="1" applyBorder="1" applyAlignment="1">
      <alignment vertical="center"/>
    </xf>
    <xf numFmtId="3" fontId="32" fillId="2" borderId="1" xfId="8" applyNumberFormat="1" applyFont="1" applyFill="1" applyBorder="1"/>
    <xf numFmtId="0" fontId="33" fillId="2" borderId="0" xfId="0" applyFont="1" applyFill="1"/>
    <xf numFmtId="0" fontId="33" fillId="2" borderId="1" xfId="0" applyFont="1" applyFill="1" applyBorder="1"/>
    <xf numFmtId="0" fontId="33" fillId="2" borderId="1" xfId="0" applyFont="1" applyFill="1" applyBorder="1" applyAlignment="1">
      <alignment wrapText="1"/>
    </xf>
    <xf numFmtId="0" fontId="29" fillId="2" borderId="16" xfId="9" applyFont="1" applyFill="1" applyBorder="1" applyAlignment="1">
      <alignment wrapText="1"/>
    </xf>
    <xf numFmtId="0" fontId="23" fillId="2" borderId="1" xfId="9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wrapText="1"/>
    </xf>
    <xf numFmtId="0" fontId="25" fillId="2" borderId="2" xfId="8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justify" vertical="center"/>
    </xf>
    <xf numFmtId="0" fontId="30" fillId="2" borderId="20" xfId="8" applyFont="1" applyFill="1" applyBorder="1" applyAlignment="1">
      <alignment vertical="center" wrapText="1"/>
    </xf>
    <xf numFmtId="0" fontId="29" fillId="2" borderId="16" xfId="9" applyFont="1" applyFill="1" applyBorder="1" applyAlignment="1">
      <alignment horizontal="right" vertical="center" wrapText="1"/>
    </xf>
    <xf numFmtId="1" fontId="29" fillId="2" borderId="16" xfId="9" applyNumberFormat="1" applyFont="1" applyFill="1" applyBorder="1" applyAlignment="1">
      <alignment wrapText="1"/>
    </xf>
    <xf numFmtId="1" fontId="29" fillId="2" borderId="1" xfId="0" applyNumberFormat="1" applyFont="1" applyFill="1" applyBorder="1"/>
    <xf numFmtId="0" fontId="23" fillId="2" borderId="1" xfId="0" applyFont="1" applyFill="1" applyBorder="1"/>
    <xf numFmtId="3" fontId="0" fillId="2" borderId="1" xfId="0" applyNumberFormat="1" applyFill="1" applyBorder="1"/>
    <xf numFmtId="0" fontId="27" fillId="2" borderId="1" xfId="0" applyFont="1" applyFill="1" applyBorder="1"/>
    <xf numFmtId="0" fontId="26" fillId="17" borderId="1" xfId="9" applyFont="1" applyFill="1" applyBorder="1" applyAlignment="1">
      <alignment wrapText="1"/>
    </xf>
    <xf numFmtId="0" fontId="26" fillId="17" borderId="2" xfId="9" applyFont="1" applyFill="1" applyBorder="1" applyAlignment="1">
      <alignment wrapText="1"/>
    </xf>
    <xf numFmtId="0" fontId="27" fillId="17" borderId="2" xfId="9" applyFont="1" applyFill="1" applyBorder="1" applyAlignment="1">
      <alignment vertical="center" wrapText="1"/>
    </xf>
    <xf numFmtId="3" fontId="24" fillId="17" borderId="1" xfId="8" applyNumberFormat="1" applyFont="1" applyFill="1" applyBorder="1"/>
    <xf numFmtId="3" fontId="28" fillId="17" borderId="1" xfId="8" applyNumberFormat="1" applyFont="1" applyFill="1" applyBorder="1"/>
    <xf numFmtId="0" fontId="27" fillId="17" borderId="24" xfId="9" applyFont="1" applyFill="1" applyBorder="1" applyAlignment="1">
      <alignment vertical="center" wrapText="1"/>
    </xf>
    <xf numFmtId="0" fontId="27" fillId="17" borderId="20" xfId="9" applyFont="1" applyFill="1" applyBorder="1" applyAlignment="1">
      <alignment vertical="center" wrapText="1"/>
    </xf>
    <xf numFmtId="0" fontId="24" fillId="17" borderId="2" xfId="8" applyFont="1" applyFill="1" applyBorder="1"/>
    <xf numFmtId="0" fontId="25" fillId="17" borderId="2" xfId="8" applyFont="1" applyFill="1" applyBorder="1" applyAlignment="1">
      <alignment vertical="center" wrapText="1"/>
    </xf>
    <xf numFmtId="0" fontId="25" fillId="17" borderId="24" xfId="8" applyFont="1" applyFill="1" applyBorder="1" applyAlignment="1">
      <alignment vertical="center" wrapText="1"/>
    </xf>
    <xf numFmtId="0" fontId="25" fillId="17" borderId="20" xfId="8" applyFont="1" applyFill="1" applyBorder="1" applyAlignment="1">
      <alignment vertical="center" wrapText="1"/>
    </xf>
    <xf numFmtId="1" fontId="24" fillId="17" borderId="2" xfId="8" applyNumberFormat="1" applyFont="1" applyFill="1" applyBorder="1"/>
    <xf numFmtId="0" fontId="25" fillId="17" borderId="23" xfId="8" applyFont="1" applyFill="1" applyBorder="1" applyAlignment="1">
      <alignment vertical="center" wrapText="1"/>
    </xf>
    <xf numFmtId="0" fontId="25" fillId="17" borderId="15" xfId="8" applyFont="1" applyFill="1" applyBorder="1" applyAlignment="1">
      <alignment vertical="center" wrapText="1"/>
    </xf>
    <xf numFmtId="3" fontId="24" fillId="17" borderId="2" xfId="8" applyNumberFormat="1" applyFont="1" applyFill="1" applyBorder="1"/>
    <xf numFmtId="3" fontId="24" fillId="17" borderId="1" xfId="8" applyNumberFormat="1" applyFont="1" applyFill="1" applyBorder="1" applyAlignment="1">
      <alignment horizontal="center" vertical="center" wrapText="1"/>
    </xf>
    <xf numFmtId="3" fontId="24" fillId="17" borderId="18" xfId="8" applyNumberFormat="1" applyFont="1" applyFill="1" applyBorder="1"/>
    <xf numFmtId="3" fontId="0" fillId="17" borderId="1" xfId="0" applyNumberFormat="1" applyFill="1" applyBorder="1"/>
    <xf numFmtId="0" fontId="17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" fontId="29" fillId="2" borderId="1" xfId="9" applyNumberFormat="1" applyFont="1" applyFill="1" applyBorder="1" applyAlignment="1">
      <alignment wrapText="1"/>
    </xf>
    <xf numFmtId="0" fontId="6" fillId="0" borderId="0" xfId="0" applyFont="1" applyBorder="1"/>
    <xf numFmtId="3" fontId="0" fillId="0" borderId="0" xfId="0" applyNumberFormat="1" applyBorder="1"/>
    <xf numFmtId="4" fontId="9" fillId="0" borderId="0" xfId="0" applyNumberFormat="1" applyFont="1" applyBorder="1"/>
    <xf numFmtId="0" fontId="0" fillId="0" borderId="7" xfId="0" applyBorder="1"/>
    <xf numFmtId="3" fontId="9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/>
    <xf numFmtId="0" fontId="0" fillId="2" borderId="0" xfId="0" applyFill="1" applyBorder="1"/>
    <xf numFmtId="4" fontId="9" fillId="2" borderId="0" xfId="0" applyNumberFormat="1" applyFont="1" applyFill="1" applyBorder="1"/>
    <xf numFmtId="4" fontId="0" fillId="2" borderId="0" xfId="0" applyNumberFormat="1" applyFill="1" applyBorder="1"/>
    <xf numFmtId="0" fontId="6" fillId="2" borderId="0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2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2" borderId="8" xfId="2" applyFont="1" applyFill="1" applyBorder="1" applyAlignment="1">
      <alignment horizontal="center" shrinkToFit="1"/>
    </xf>
    <xf numFmtId="0" fontId="35" fillId="2" borderId="9" xfId="2" applyFont="1" applyFill="1" applyBorder="1" applyAlignment="1">
      <alignment horizontal="center" shrinkToFit="1"/>
    </xf>
    <xf numFmtId="0" fontId="35" fillId="2" borderId="10" xfId="2" applyFont="1" applyFill="1" applyBorder="1" applyAlignment="1">
      <alignment horizontal="center" shrinkToFit="1"/>
    </xf>
    <xf numFmtId="0" fontId="35" fillId="2" borderId="13" xfId="2" applyFont="1" applyFill="1" applyBorder="1" applyAlignment="1">
      <alignment horizontal="center"/>
    </xf>
    <xf numFmtId="0" fontId="35" fillId="2" borderId="14" xfId="2" applyFont="1" applyFill="1" applyBorder="1" applyAlignment="1">
      <alignment horizontal="center"/>
    </xf>
    <xf numFmtId="0" fontId="35" fillId="2" borderId="6" xfId="2" applyFont="1" applyFill="1" applyBorder="1" applyAlignment="1">
      <alignment horizontal="center"/>
    </xf>
    <xf numFmtId="0" fontId="35" fillId="2" borderId="1" xfId="2" applyFont="1" applyFill="1" applyBorder="1" applyAlignment="1">
      <alignment horizontal="center"/>
    </xf>
    <xf numFmtId="0" fontId="35" fillId="2" borderId="26" xfId="2" applyFont="1" applyFill="1" applyBorder="1" applyAlignment="1">
      <alignment horizontal="center" wrapText="1"/>
    </xf>
    <xf numFmtId="0" fontId="35" fillId="2" borderId="16" xfId="2" applyFont="1" applyFill="1" applyBorder="1" applyAlignment="1">
      <alignment horizontal="center" wrapText="1"/>
    </xf>
    <xf numFmtId="0" fontId="35" fillId="2" borderId="2" xfId="2" applyFont="1" applyFill="1" applyBorder="1" applyAlignment="1">
      <alignment horizontal="center" wrapText="1"/>
    </xf>
    <xf numFmtId="0" fontId="35" fillId="2" borderId="7" xfId="2" applyFont="1" applyFill="1" applyBorder="1" applyAlignment="1">
      <alignment horizontal="left" vertical="center"/>
    </xf>
    <xf numFmtId="0" fontId="35" fillId="2" borderId="2" xfId="2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4" fillId="11" borderId="7" xfId="8" applyNumberFormat="1" applyFont="1" applyFill="1" applyBorder="1" applyAlignment="1">
      <alignment horizontal="center"/>
    </xf>
    <xf numFmtId="3" fontId="24" fillId="11" borderId="16" xfId="8" applyNumberFormat="1" applyFont="1" applyFill="1" applyBorder="1" applyAlignment="1">
      <alignment horizontal="center"/>
    </xf>
    <xf numFmtId="3" fontId="24" fillId="11" borderId="2" xfId="8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10">
    <cellStyle name="Millares" xfId="1" builtinId="3"/>
    <cellStyle name="Millares 10" xfId="5"/>
    <cellStyle name="Millares 13" xfId="7"/>
    <cellStyle name="Millares 3" xfId="3"/>
    <cellStyle name="Normal" xfId="0" builtinId="0"/>
    <cellStyle name="Normal 13" xfId="6"/>
    <cellStyle name="Normal 2" xfId="8"/>
    <cellStyle name="Normal 3" xfId="4"/>
    <cellStyle name="Normal_Conceptos" xfId="9"/>
    <cellStyle name="Normal_presup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workbookViewId="0">
      <selection activeCell="F158" sqref="F158"/>
    </sheetView>
  </sheetViews>
  <sheetFormatPr baseColWidth="10" defaultRowHeight="12.75" x14ac:dyDescent="0.2"/>
  <cols>
    <col min="1" max="1" width="17.5703125" customWidth="1"/>
    <col min="2" max="2" width="67.28515625" customWidth="1"/>
    <col min="3" max="3" width="19.140625" customWidth="1"/>
    <col min="4" max="4" width="17.85546875" customWidth="1"/>
    <col min="5" max="5" width="14.85546875" customWidth="1"/>
    <col min="6" max="6" width="17.28515625" customWidth="1"/>
    <col min="7" max="7" width="15" customWidth="1"/>
    <col min="8" max="8" width="16.140625" customWidth="1"/>
    <col min="9" max="9" width="16" customWidth="1"/>
    <col min="10" max="10" width="13.140625" customWidth="1"/>
    <col min="11" max="11" width="15.7109375" customWidth="1"/>
  </cols>
  <sheetData>
    <row r="1" spans="1:8" ht="15.75" x14ac:dyDescent="0.25">
      <c r="A1" s="298" t="s">
        <v>405</v>
      </c>
      <c r="B1" s="298"/>
      <c r="C1" s="298"/>
      <c r="D1" s="298"/>
      <c r="E1" s="298"/>
    </row>
    <row r="2" spans="1:8" ht="15.75" customHeight="1" x14ac:dyDescent="0.25">
      <c r="A2" s="299" t="s">
        <v>406</v>
      </c>
      <c r="B2" s="299"/>
      <c r="C2" s="299"/>
      <c r="D2" s="299"/>
      <c r="E2" s="299"/>
    </row>
    <row r="3" spans="1:8" ht="15.75" x14ac:dyDescent="0.25">
      <c r="A3" s="279"/>
      <c r="B3" s="279"/>
      <c r="C3" s="279"/>
    </row>
    <row r="4" spans="1:8" ht="15.75" x14ac:dyDescent="0.25">
      <c r="A4" s="298" t="s">
        <v>763</v>
      </c>
      <c r="B4" s="298"/>
      <c r="C4" s="298"/>
      <c r="D4" s="298"/>
      <c r="E4" s="298"/>
    </row>
    <row r="5" spans="1:8" ht="15.75" x14ac:dyDescent="0.25">
      <c r="A5" s="40"/>
      <c r="B5" s="40"/>
      <c r="C5" s="73"/>
      <c r="E5" s="57"/>
      <c r="F5" s="14"/>
    </row>
    <row r="6" spans="1:8" ht="15.75" x14ac:dyDescent="0.25">
      <c r="A6" s="298" t="s">
        <v>407</v>
      </c>
      <c r="B6" s="298"/>
      <c r="C6" s="298"/>
      <c r="D6" s="298"/>
      <c r="E6" s="298"/>
    </row>
    <row r="7" spans="1:8" ht="15.75" x14ac:dyDescent="0.25">
      <c r="A7" s="41"/>
      <c r="B7" s="41"/>
      <c r="C7" s="77"/>
      <c r="G7" s="55"/>
      <c r="H7" s="14"/>
    </row>
    <row r="8" spans="1:8" x14ac:dyDescent="0.2">
      <c r="A8" s="4"/>
      <c r="B8" s="4"/>
      <c r="C8" s="285"/>
      <c r="D8" s="287"/>
      <c r="E8" s="287"/>
    </row>
    <row r="9" spans="1:8" x14ac:dyDescent="0.2">
      <c r="A9" s="5" t="s">
        <v>0</v>
      </c>
      <c r="B9" s="4"/>
      <c r="C9" s="291" t="s">
        <v>1</v>
      </c>
      <c r="D9" s="287"/>
      <c r="E9" s="287"/>
    </row>
    <row r="10" spans="1:8" x14ac:dyDescent="0.2">
      <c r="A10" s="6" t="s">
        <v>2</v>
      </c>
      <c r="B10" s="4"/>
      <c r="C10" s="6" t="s">
        <v>3</v>
      </c>
      <c r="D10" s="287"/>
      <c r="E10" s="287"/>
    </row>
    <row r="11" spans="1:8" x14ac:dyDescent="0.2">
      <c r="A11" s="7" t="s">
        <v>4</v>
      </c>
      <c r="B11" s="7" t="s">
        <v>5</v>
      </c>
      <c r="C11" s="12">
        <f>C12</f>
        <v>2872332950</v>
      </c>
      <c r="D11" s="287"/>
      <c r="E11" s="284"/>
      <c r="F11" s="14"/>
    </row>
    <row r="12" spans="1:8" x14ac:dyDescent="0.2">
      <c r="A12" s="7" t="s">
        <v>6</v>
      </c>
      <c r="B12" s="7" t="s">
        <v>7</v>
      </c>
      <c r="C12" s="12">
        <f>C61+C13</f>
        <v>2872332950</v>
      </c>
      <c r="D12" s="287"/>
      <c r="E12" s="287"/>
      <c r="F12" s="284"/>
      <c r="G12" s="14"/>
    </row>
    <row r="13" spans="1:8" x14ac:dyDescent="0.2">
      <c r="A13" s="7" t="s">
        <v>8</v>
      </c>
      <c r="B13" s="7" t="s">
        <v>9</v>
      </c>
      <c r="C13" s="75">
        <f>C14+C28+C36+C41</f>
        <v>423555000</v>
      </c>
      <c r="D13" s="287"/>
      <c r="E13" s="284"/>
      <c r="F13" s="286"/>
    </row>
    <row r="14" spans="1:8" x14ac:dyDescent="0.2">
      <c r="A14" s="9" t="s">
        <v>10</v>
      </c>
      <c r="B14" s="9" t="s">
        <v>11</v>
      </c>
      <c r="C14" s="32">
        <f>C26+C23+C20+C18+C15</f>
        <v>126105000</v>
      </c>
      <c r="D14" s="294"/>
      <c r="E14" s="295"/>
      <c r="F14" s="287"/>
      <c r="H14" s="14"/>
    </row>
    <row r="15" spans="1:8" x14ac:dyDescent="0.2">
      <c r="A15" s="9" t="s">
        <v>12</v>
      </c>
      <c r="B15" s="9" t="s">
        <v>13</v>
      </c>
      <c r="C15" s="12">
        <f>C16</f>
        <v>75000000</v>
      </c>
      <c r="D15" s="287"/>
      <c r="E15" s="287"/>
      <c r="F15" s="14"/>
      <c r="G15" s="14"/>
    </row>
    <row r="16" spans="1:8" x14ac:dyDescent="0.2">
      <c r="A16" s="7" t="s">
        <v>14</v>
      </c>
      <c r="B16" s="7" t="s">
        <v>15</v>
      </c>
      <c r="C16" s="11">
        <v>75000000</v>
      </c>
      <c r="D16" s="287"/>
      <c r="E16" s="287"/>
      <c r="F16" s="14"/>
    </row>
    <row r="17" spans="1:11" x14ac:dyDescent="0.2">
      <c r="A17" s="7" t="s">
        <v>16</v>
      </c>
      <c r="B17" s="7" t="s">
        <v>17</v>
      </c>
      <c r="C17" s="11">
        <v>0</v>
      </c>
      <c r="D17" s="287"/>
      <c r="E17" s="287"/>
      <c r="F17" s="14"/>
      <c r="H17" s="289"/>
      <c r="I17" s="290"/>
      <c r="J17" s="290"/>
      <c r="K17" s="287"/>
    </row>
    <row r="18" spans="1:11" x14ac:dyDescent="0.2">
      <c r="A18" s="9" t="s">
        <v>18</v>
      </c>
      <c r="B18" s="9" t="s">
        <v>19</v>
      </c>
      <c r="C18" s="12">
        <f>C19</f>
        <v>23000000</v>
      </c>
      <c r="D18" s="287"/>
      <c r="E18" s="287"/>
      <c r="H18" s="287"/>
      <c r="I18" s="287"/>
      <c r="J18" s="287"/>
      <c r="K18" s="287"/>
    </row>
    <row r="19" spans="1:11" x14ac:dyDescent="0.2">
      <c r="A19" s="7" t="s">
        <v>20</v>
      </c>
      <c r="B19" s="7" t="s">
        <v>21</v>
      </c>
      <c r="C19" s="11">
        <v>23000000</v>
      </c>
      <c r="D19" s="287"/>
      <c r="E19" s="287"/>
      <c r="H19" s="288"/>
      <c r="I19" s="283"/>
      <c r="J19" s="283"/>
      <c r="K19" s="287"/>
    </row>
    <row r="20" spans="1:11" x14ac:dyDescent="0.2">
      <c r="A20" s="9" t="s">
        <v>22</v>
      </c>
      <c r="B20" s="9" t="s">
        <v>23</v>
      </c>
      <c r="C20" s="12">
        <f>C21+C22</f>
        <v>3105000</v>
      </c>
      <c r="D20" s="287"/>
      <c r="E20" s="287"/>
      <c r="H20" s="288"/>
      <c r="I20" s="283"/>
      <c r="J20" s="283"/>
      <c r="K20" s="287"/>
    </row>
    <row r="21" spans="1:11" x14ac:dyDescent="0.2">
      <c r="A21" s="7" t="s">
        <v>24</v>
      </c>
      <c r="B21" s="10" t="s">
        <v>25</v>
      </c>
      <c r="C21" s="11">
        <f>C29*3/100</f>
        <v>1230000</v>
      </c>
      <c r="D21" s="287"/>
      <c r="E21" s="287"/>
      <c r="H21" s="288"/>
      <c r="I21" s="283"/>
      <c r="J21" s="283"/>
      <c r="K21" s="287"/>
    </row>
    <row r="22" spans="1:11" x14ac:dyDescent="0.2">
      <c r="A22" s="10" t="s">
        <v>26</v>
      </c>
      <c r="B22" s="10" t="s">
        <v>27</v>
      </c>
      <c r="C22" s="11">
        <f>C16*2.5/100</f>
        <v>1875000</v>
      </c>
      <c r="D22" s="287"/>
      <c r="E22" s="287"/>
      <c r="H22" s="288"/>
      <c r="I22" s="283"/>
      <c r="J22" s="283"/>
      <c r="K22" s="287"/>
    </row>
    <row r="23" spans="1:11" x14ac:dyDescent="0.2">
      <c r="A23" s="9" t="s">
        <v>28</v>
      </c>
      <c r="B23" s="9" t="s">
        <v>29</v>
      </c>
      <c r="C23" s="12">
        <f>C24</f>
        <v>0</v>
      </c>
      <c r="D23" s="287"/>
      <c r="E23" s="287"/>
      <c r="H23" s="288"/>
      <c r="I23" s="283"/>
      <c r="J23" s="283"/>
      <c r="K23" s="287"/>
    </row>
    <row r="24" spans="1:11" x14ac:dyDescent="0.2">
      <c r="A24" s="7" t="s">
        <v>30</v>
      </c>
      <c r="B24" s="7" t="s">
        <v>31</v>
      </c>
      <c r="C24" s="11">
        <v>0</v>
      </c>
      <c r="D24" s="287"/>
      <c r="E24" s="287"/>
      <c r="H24" s="288"/>
      <c r="I24" s="283"/>
      <c r="J24" s="283"/>
      <c r="K24" s="287"/>
    </row>
    <row r="25" spans="1:11" x14ac:dyDescent="0.2">
      <c r="A25" s="7"/>
      <c r="B25" s="7"/>
      <c r="C25" s="11"/>
      <c r="D25" s="287"/>
      <c r="E25" s="287"/>
      <c r="H25" s="288"/>
      <c r="I25" s="283"/>
      <c r="J25" s="283"/>
      <c r="K25" s="287"/>
    </row>
    <row r="26" spans="1:11" x14ac:dyDescent="0.2">
      <c r="A26" s="9" t="s">
        <v>32</v>
      </c>
      <c r="B26" s="9" t="s">
        <v>33</v>
      </c>
      <c r="C26" s="12">
        <f>C27</f>
        <v>25000000</v>
      </c>
      <c r="D26" s="287"/>
      <c r="E26" s="287"/>
      <c r="H26" s="288"/>
      <c r="I26" s="283"/>
      <c r="J26" s="283"/>
      <c r="K26" s="287"/>
    </row>
    <row r="27" spans="1:11" x14ac:dyDescent="0.2">
      <c r="A27" s="25" t="s">
        <v>34</v>
      </c>
      <c r="B27" s="26" t="s">
        <v>35</v>
      </c>
      <c r="C27" s="27">
        <v>25000000</v>
      </c>
      <c r="D27" s="287"/>
      <c r="E27" s="287"/>
      <c r="H27" s="284"/>
      <c r="I27" s="286"/>
      <c r="J27" s="286"/>
      <c r="K27" s="284"/>
    </row>
    <row r="28" spans="1:11" x14ac:dyDescent="0.2">
      <c r="A28" s="9" t="s">
        <v>36</v>
      </c>
      <c r="B28" s="9" t="s">
        <v>37</v>
      </c>
      <c r="C28" s="32">
        <f>C29+C30+C31+C32+C33+C34+C35</f>
        <v>281500000</v>
      </c>
      <c r="D28" s="287"/>
      <c r="E28" s="284"/>
      <c r="G28" s="14"/>
      <c r="H28" s="287"/>
      <c r="I28" s="287"/>
      <c r="J28" s="287"/>
      <c r="K28" s="287"/>
    </row>
    <row r="29" spans="1:11" x14ac:dyDescent="0.2">
      <c r="A29" s="7" t="s">
        <v>38</v>
      </c>
      <c r="B29" s="7" t="s">
        <v>39</v>
      </c>
      <c r="C29" s="11">
        <v>41000000</v>
      </c>
      <c r="D29" s="287"/>
      <c r="E29" s="287"/>
      <c r="H29" s="282"/>
      <c r="I29" s="283"/>
      <c r="J29" s="287"/>
      <c r="K29" s="282"/>
    </row>
    <row r="30" spans="1:11" x14ac:dyDescent="0.2">
      <c r="A30" s="7" t="s">
        <v>40</v>
      </c>
      <c r="B30" s="7" t="s">
        <v>41</v>
      </c>
      <c r="C30" s="11">
        <v>1000000</v>
      </c>
      <c r="D30" s="287"/>
      <c r="E30" s="287"/>
      <c r="H30" s="282"/>
      <c r="I30" s="283"/>
      <c r="J30" s="287"/>
      <c r="K30" s="287"/>
    </row>
    <row r="31" spans="1:11" x14ac:dyDescent="0.2">
      <c r="A31" s="7" t="s">
        <v>42</v>
      </c>
      <c r="B31" s="10" t="s">
        <v>43</v>
      </c>
      <c r="C31" s="11">
        <v>400000</v>
      </c>
      <c r="D31" s="287"/>
      <c r="E31" s="287"/>
      <c r="H31" s="287"/>
      <c r="I31" s="286"/>
      <c r="J31" s="287"/>
      <c r="K31" s="287"/>
    </row>
    <row r="32" spans="1:11" x14ac:dyDescent="0.2">
      <c r="A32" s="7" t="s">
        <v>44</v>
      </c>
      <c r="B32" s="7" t="s">
        <v>45</v>
      </c>
      <c r="C32" s="11">
        <v>100000</v>
      </c>
      <c r="D32" s="287"/>
      <c r="E32" s="287"/>
      <c r="H32" s="287"/>
      <c r="I32" s="287"/>
      <c r="J32" s="287"/>
      <c r="K32" s="287"/>
    </row>
    <row r="33" spans="1:9" x14ac:dyDescent="0.2">
      <c r="A33" s="8" t="s">
        <v>46</v>
      </c>
      <c r="B33" s="7" t="s">
        <v>47</v>
      </c>
      <c r="C33" s="11">
        <v>210000000</v>
      </c>
      <c r="D33" s="287"/>
      <c r="E33" s="287"/>
      <c r="H33" s="67"/>
      <c r="I33" s="57"/>
    </row>
    <row r="34" spans="1:9" x14ac:dyDescent="0.2">
      <c r="A34" s="8" t="s">
        <v>48</v>
      </c>
      <c r="B34" s="7" t="s">
        <v>49</v>
      </c>
      <c r="C34" s="11">
        <v>23000000</v>
      </c>
      <c r="D34" s="287"/>
      <c r="E34" s="287"/>
      <c r="H34" s="76"/>
      <c r="I34" s="57"/>
    </row>
    <row r="35" spans="1:9" x14ac:dyDescent="0.2">
      <c r="A35" s="8" t="s">
        <v>50</v>
      </c>
      <c r="B35" s="7" t="s">
        <v>51</v>
      </c>
      <c r="C35" s="11">
        <v>6000000</v>
      </c>
      <c r="D35" s="287"/>
      <c r="E35" s="287"/>
      <c r="I35" s="57"/>
    </row>
    <row r="36" spans="1:9" x14ac:dyDescent="0.2">
      <c r="A36" s="9" t="s">
        <v>52</v>
      </c>
      <c r="B36" s="9" t="s">
        <v>53</v>
      </c>
      <c r="C36" s="32">
        <f>C37+C38+C39</f>
        <v>1350000</v>
      </c>
      <c r="D36" s="287"/>
      <c r="E36" s="284"/>
      <c r="G36" s="14"/>
      <c r="H36" s="67"/>
      <c r="I36" s="55"/>
    </row>
    <row r="37" spans="1:9" x14ac:dyDescent="0.2">
      <c r="A37" s="7" t="s">
        <v>54</v>
      </c>
      <c r="B37" s="7" t="s">
        <v>55</v>
      </c>
      <c r="C37" s="11">
        <v>0</v>
      </c>
      <c r="D37" s="287"/>
      <c r="E37" s="287"/>
      <c r="I37" s="55"/>
    </row>
    <row r="38" spans="1:9" x14ac:dyDescent="0.2">
      <c r="A38" s="7" t="s">
        <v>56</v>
      </c>
      <c r="B38" s="7" t="s">
        <v>57</v>
      </c>
      <c r="C38" s="11">
        <v>1200000</v>
      </c>
      <c r="D38" s="287"/>
      <c r="E38" s="287"/>
      <c r="H38" s="67"/>
      <c r="I38" s="57"/>
    </row>
    <row r="39" spans="1:9" x14ac:dyDescent="0.2">
      <c r="A39" s="7" t="s">
        <v>58</v>
      </c>
      <c r="B39" s="7" t="s">
        <v>59</v>
      </c>
      <c r="C39" s="11">
        <v>150000</v>
      </c>
      <c r="D39" s="287"/>
      <c r="E39" s="287"/>
    </row>
    <row r="40" spans="1:9" x14ac:dyDescent="0.2">
      <c r="A40" s="9" t="s">
        <v>60</v>
      </c>
      <c r="B40" s="9" t="s">
        <v>61</v>
      </c>
      <c r="C40" s="32">
        <f>C41</f>
        <v>14600000</v>
      </c>
      <c r="D40" s="294"/>
      <c r="E40" s="284"/>
      <c r="G40" s="14"/>
    </row>
    <row r="41" spans="1:9" x14ac:dyDescent="0.2">
      <c r="A41" s="7" t="s">
        <v>62</v>
      </c>
      <c r="B41" s="7" t="s">
        <v>63</v>
      </c>
      <c r="C41" s="23">
        <f>C42+C44+C46+C55</f>
        <v>14600000</v>
      </c>
      <c r="D41" s="287"/>
      <c r="E41" s="287"/>
    </row>
    <row r="42" spans="1:9" x14ac:dyDescent="0.2">
      <c r="A42" s="9" t="s">
        <v>64</v>
      </c>
      <c r="B42" s="9" t="s">
        <v>65</v>
      </c>
      <c r="C42" s="12">
        <f>C43</f>
        <v>0</v>
      </c>
      <c r="D42" s="287"/>
      <c r="E42" s="287"/>
    </row>
    <row r="43" spans="1:9" x14ac:dyDescent="0.2">
      <c r="A43" s="7" t="s">
        <v>66</v>
      </c>
      <c r="B43" s="7" t="s">
        <v>67</v>
      </c>
      <c r="C43" s="11">
        <v>0</v>
      </c>
      <c r="D43" s="287"/>
      <c r="E43" s="287"/>
    </row>
    <row r="44" spans="1:9" x14ac:dyDescent="0.2">
      <c r="A44" s="9" t="s">
        <v>68</v>
      </c>
      <c r="B44" s="9" t="s">
        <v>69</v>
      </c>
      <c r="C44" s="12">
        <f>C45</f>
        <v>0</v>
      </c>
      <c r="D44" s="287"/>
      <c r="E44" s="287"/>
    </row>
    <row r="45" spans="1:9" x14ac:dyDescent="0.2">
      <c r="A45" s="7" t="s">
        <v>70</v>
      </c>
      <c r="B45" s="7" t="s">
        <v>71</v>
      </c>
      <c r="C45" s="11">
        <v>0</v>
      </c>
      <c r="D45" s="287"/>
      <c r="E45" s="287"/>
    </row>
    <row r="46" spans="1:9" x14ac:dyDescent="0.2">
      <c r="A46" s="9" t="s">
        <v>72</v>
      </c>
      <c r="B46" s="9" t="s">
        <v>73</v>
      </c>
      <c r="C46" s="12">
        <f>C47+C48+C49+C50+C51+C52</f>
        <v>7600000</v>
      </c>
      <c r="D46" s="287"/>
      <c r="E46" s="287"/>
    </row>
    <row r="47" spans="1:9" x14ac:dyDescent="0.2">
      <c r="A47" s="7" t="s">
        <v>74</v>
      </c>
      <c r="B47" s="7" t="s">
        <v>75</v>
      </c>
      <c r="C47" s="11">
        <v>0</v>
      </c>
      <c r="D47" s="287"/>
      <c r="E47" s="287"/>
    </row>
    <row r="48" spans="1:9" x14ac:dyDescent="0.2">
      <c r="A48" s="7" t="s">
        <v>76</v>
      </c>
      <c r="B48" s="7" t="s">
        <v>77</v>
      </c>
      <c r="C48" s="11">
        <v>0</v>
      </c>
      <c r="D48" s="287"/>
      <c r="E48" s="287"/>
    </row>
    <row r="49" spans="1:9" x14ac:dyDescent="0.2">
      <c r="A49" s="7" t="s">
        <v>78</v>
      </c>
      <c r="B49" s="7" t="s">
        <v>79</v>
      </c>
      <c r="C49" s="11">
        <v>0</v>
      </c>
      <c r="D49" s="287"/>
      <c r="E49" s="287"/>
    </row>
    <row r="50" spans="1:9" x14ac:dyDescent="0.2">
      <c r="A50" s="7" t="s">
        <v>80</v>
      </c>
      <c r="B50" s="10" t="s">
        <v>81</v>
      </c>
      <c r="C50" s="11">
        <v>7000000</v>
      </c>
      <c r="D50" s="287"/>
      <c r="E50" s="287"/>
    </row>
    <row r="51" spans="1:9" x14ac:dyDescent="0.2">
      <c r="A51" s="7" t="s">
        <v>82</v>
      </c>
      <c r="B51" s="10" t="s">
        <v>83</v>
      </c>
      <c r="C51" s="11">
        <v>600000</v>
      </c>
      <c r="D51" s="287"/>
      <c r="E51" s="287"/>
    </row>
    <row r="52" spans="1:9" x14ac:dyDescent="0.2">
      <c r="A52" s="10" t="s">
        <v>84</v>
      </c>
      <c r="B52" s="7" t="s">
        <v>85</v>
      </c>
      <c r="C52" s="11">
        <v>0</v>
      </c>
      <c r="D52" s="287"/>
      <c r="E52" s="287"/>
    </row>
    <row r="53" spans="1:9" x14ac:dyDescent="0.2">
      <c r="A53" s="9" t="s">
        <v>86</v>
      </c>
      <c r="B53" s="9" t="s">
        <v>87</v>
      </c>
      <c r="C53" s="12">
        <f>C54</f>
        <v>0</v>
      </c>
      <c r="D53" s="287"/>
      <c r="E53" s="287"/>
    </row>
    <row r="54" spans="1:9" x14ac:dyDescent="0.2">
      <c r="A54" s="7" t="s">
        <v>88</v>
      </c>
      <c r="B54" s="7" t="s">
        <v>89</v>
      </c>
      <c r="C54" s="11">
        <v>0</v>
      </c>
      <c r="D54" s="287"/>
      <c r="E54" s="287"/>
    </row>
    <row r="55" spans="1:9" x14ac:dyDescent="0.2">
      <c r="A55" s="9" t="s">
        <v>90</v>
      </c>
      <c r="B55" s="9" t="s">
        <v>91</v>
      </c>
      <c r="C55" s="12">
        <f>C56</f>
        <v>7000000</v>
      </c>
      <c r="D55" s="287"/>
      <c r="E55" s="287"/>
    </row>
    <row r="56" spans="1:9" x14ac:dyDescent="0.2">
      <c r="A56" s="8" t="s">
        <v>92</v>
      </c>
      <c r="B56" s="10" t="s">
        <v>93</v>
      </c>
      <c r="C56" s="11">
        <v>7000000</v>
      </c>
      <c r="D56" s="287"/>
      <c r="E56" s="287"/>
    </row>
    <row r="57" spans="1:9" x14ac:dyDescent="0.2">
      <c r="A57" s="9" t="s">
        <v>94</v>
      </c>
      <c r="B57" s="9" t="s">
        <v>95</v>
      </c>
      <c r="C57" s="12">
        <f>C58+C59+C60</f>
        <v>0</v>
      </c>
      <c r="D57" s="287"/>
      <c r="E57" s="287"/>
    </row>
    <row r="58" spans="1:9" x14ac:dyDescent="0.2">
      <c r="A58" s="7" t="s">
        <v>96</v>
      </c>
      <c r="B58" s="7" t="s">
        <v>97</v>
      </c>
      <c r="C58" s="13">
        <v>0</v>
      </c>
      <c r="D58" s="287"/>
      <c r="E58" s="287"/>
    </row>
    <row r="59" spans="1:9" x14ac:dyDescent="0.2">
      <c r="A59" s="7" t="s">
        <v>98</v>
      </c>
      <c r="B59" s="7" t="s">
        <v>99</v>
      </c>
      <c r="C59" s="11">
        <v>0</v>
      </c>
      <c r="D59" s="287"/>
      <c r="E59" s="287"/>
    </row>
    <row r="60" spans="1:9" x14ac:dyDescent="0.2">
      <c r="A60" s="7" t="s">
        <v>100</v>
      </c>
      <c r="B60" s="7" t="s">
        <v>101</v>
      </c>
      <c r="C60" s="11">
        <v>0</v>
      </c>
      <c r="D60" s="287"/>
      <c r="E60" s="287"/>
      <c r="H60" s="14"/>
    </row>
    <row r="61" spans="1:9" x14ac:dyDescent="0.2">
      <c r="A61" s="7" t="s">
        <v>102</v>
      </c>
      <c r="B61" s="7" t="s">
        <v>103</v>
      </c>
      <c r="C61" s="33">
        <f>C68+C65+C62</f>
        <v>2448777950</v>
      </c>
      <c r="D61" s="294"/>
      <c r="E61" s="296"/>
      <c r="G61" s="55"/>
      <c r="H61" s="55"/>
    </row>
    <row r="62" spans="1:9" x14ac:dyDescent="0.2">
      <c r="A62" s="7" t="s">
        <v>104</v>
      </c>
      <c r="B62" s="7" t="s">
        <v>105</v>
      </c>
      <c r="C62" s="12">
        <v>440512057</v>
      </c>
      <c r="D62" s="287"/>
      <c r="E62" s="287"/>
      <c r="H62" s="14"/>
      <c r="I62" s="14"/>
    </row>
    <row r="63" spans="1:9" x14ac:dyDescent="0.2">
      <c r="A63" s="7" t="s">
        <v>106</v>
      </c>
      <c r="B63" s="7" t="s">
        <v>107</v>
      </c>
      <c r="C63" s="34">
        <f>C64</f>
        <v>440512057</v>
      </c>
      <c r="D63" s="287"/>
      <c r="E63" s="287"/>
      <c r="F63" s="286"/>
    </row>
    <row r="64" spans="1:9" x14ac:dyDescent="0.2">
      <c r="A64" s="7" t="s">
        <v>108</v>
      </c>
      <c r="B64" s="7" t="s">
        <v>109</v>
      </c>
      <c r="C64" s="13">
        <v>440512057</v>
      </c>
      <c r="D64" s="287"/>
      <c r="E64" s="287"/>
      <c r="F64" s="288"/>
      <c r="G64" s="14"/>
      <c r="H64" s="55"/>
      <c r="I64" s="14"/>
    </row>
    <row r="65" spans="1:9" x14ac:dyDescent="0.2">
      <c r="A65" s="7" t="s">
        <v>110</v>
      </c>
      <c r="B65" s="7" t="s">
        <v>111</v>
      </c>
      <c r="C65" s="34">
        <f>C66+C67</f>
        <v>2000000</v>
      </c>
      <c r="D65" s="287"/>
      <c r="E65" s="287"/>
      <c r="F65" s="286"/>
      <c r="G65" s="14"/>
    </row>
    <row r="66" spans="1:9" x14ac:dyDescent="0.2">
      <c r="A66" s="7" t="s">
        <v>112</v>
      </c>
      <c r="B66" s="7" t="s">
        <v>113</v>
      </c>
      <c r="C66" s="11">
        <v>0</v>
      </c>
      <c r="D66" s="287"/>
      <c r="E66" s="287"/>
    </row>
    <row r="67" spans="1:9" x14ac:dyDescent="0.2">
      <c r="A67" s="7" t="s">
        <v>400</v>
      </c>
      <c r="B67" s="10" t="s">
        <v>401</v>
      </c>
      <c r="C67" s="11">
        <v>2000000</v>
      </c>
      <c r="D67" s="287"/>
      <c r="E67" s="287"/>
    </row>
    <row r="68" spans="1:9" x14ac:dyDescent="0.2">
      <c r="A68" s="7" t="s">
        <v>114</v>
      </c>
      <c r="B68" s="9" t="s">
        <v>115</v>
      </c>
      <c r="C68" s="34">
        <f>C69+C72+C128+C130+C132+C135+C137+C139+C152</f>
        <v>2006265893</v>
      </c>
      <c r="D68" s="294"/>
      <c r="E68" s="288"/>
    </row>
    <row r="69" spans="1:9" x14ac:dyDescent="0.2">
      <c r="A69" s="9" t="s">
        <v>116</v>
      </c>
      <c r="B69" s="9" t="s">
        <v>117</v>
      </c>
      <c r="C69" s="35">
        <f>C70+C71</f>
        <v>68147316</v>
      </c>
      <c r="D69" s="294"/>
      <c r="E69" s="287"/>
      <c r="F69" s="286"/>
    </row>
    <row r="70" spans="1:9" x14ac:dyDescent="0.2">
      <c r="A70" s="7" t="s">
        <v>118</v>
      </c>
      <c r="B70" s="7" t="s">
        <v>119</v>
      </c>
      <c r="C70" s="11">
        <v>68147316</v>
      </c>
      <c r="D70" s="287"/>
      <c r="E70" s="287"/>
      <c r="F70" s="287"/>
    </row>
    <row r="71" spans="1:9" x14ac:dyDescent="0.2">
      <c r="A71" s="7" t="s">
        <v>120</v>
      </c>
      <c r="B71" s="10" t="s">
        <v>121</v>
      </c>
      <c r="C71" s="11">
        <v>0</v>
      </c>
      <c r="D71" s="287"/>
      <c r="E71" s="287"/>
      <c r="F71" s="287"/>
    </row>
    <row r="72" spans="1:9" x14ac:dyDescent="0.2">
      <c r="A72" s="25" t="s">
        <v>122</v>
      </c>
      <c r="B72" s="29" t="s">
        <v>123</v>
      </c>
      <c r="C72" s="31">
        <f>C73+C90+C101+C113</f>
        <v>1007310089</v>
      </c>
      <c r="D72" s="294"/>
      <c r="E72" s="288"/>
      <c r="F72" s="286"/>
    </row>
    <row r="73" spans="1:9" x14ac:dyDescent="0.2">
      <c r="A73" s="29" t="s">
        <v>124</v>
      </c>
      <c r="B73" s="29" t="s">
        <v>125</v>
      </c>
      <c r="C73" s="28">
        <f>C74</f>
        <v>935297156</v>
      </c>
      <c r="D73" s="287"/>
      <c r="E73" s="287"/>
    </row>
    <row r="74" spans="1:9" x14ac:dyDescent="0.2">
      <c r="A74" s="29" t="s">
        <v>126</v>
      </c>
      <c r="B74" s="29" t="s">
        <v>127</v>
      </c>
      <c r="C74" s="35">
        <f>C75+C76+C77+C78+C79+C80+C81+C82+C83</f>
        <v>935297156</v>
      </c>
      <c r="D74" s="287"/>
      <c r="E74" s="287"/>
    </row>
    <row r="75" spans="1:9" x14ac:dyDescent="0.2">
      <c r="A75" s="25" t="s">
        <v>128</v>
      </c>
      <c r="B75" s="25" t="s">
        <v>129</v>
      </c>
      <c r="C75" s="36">
        <v>444320698</v>
      </c>
      <c r="D75" s="287"/>
      <c r="E75" s="288"/>
      <c r="F75" s="14"/>
    </row>
    <row r="76" spans="1:9" x14ac:dyDescent="0.2">
      <c r="A76" s="25" t="s">
        <v>130</v>
      </c>
      <c r="B76" s="25" t="s">
        <v>131</v>
      </c>
      <c r="C76" s="36">
        <v>0</v>
      </c>
      <c r="D76" s="287"/>
      <c r="E76" s="288"/>
      <c r="F76" s="14"/>
    </row>
    <row r="77" spans="1:9" x14ac:dyDescent="0.2">
      <c r="A77" s="25" t="s">
        <v>132</v>
      </c>
      <c r="B77" s="25" t="s">
        <v>133</v>
      </c>
      <c r="C77" s="36">
        <v>309551937</v>
      </c>
      <c r="D77" s="287"/>
      <c r="E77" s="288"/>
      <c r="F77" s="14"/>
      <c r="I77" s="55"/>
    </row>
    <row r="78" spans="1:9" x14ac:dyDescent="0.2">
      <c r="A78" s="25" t="s">
        <v>134</v>
      </c>
      <c r="B78" s="25" t="s">
        <v>135</v>
      </c>
      <c r="C78" s="36">
        <v>85579664</v>
      </c>
      <c r="D78" s="287"/>
      <c r="E78" s="288"/>
      <c r="F78" s="14"/>
      <c r="I78" s="55"/>
    </row>
    <row r="79" spans="1:9" x14ac:dyDescent="0.2">
      <c r="A79" s="25" t="s">
        <v>136</v>
      </c>
      <c r="B79" s="25" t="s">
        <v>137</v>
      </c>
      <c r="C79" s="36">
        <v>0</v>
      </c>
      <c r="D79" s="287"/>
      <c r="E79" s="288"/>
      <c r="F79" s="14"/>
      <c r="I79" s="55"/>
    </row>
    <row r="80" spans="1:9" x14ac:dyDescent="0.2">
      <c r="A80" s="25" t="s">
        <v>138</v>
      </c>
      <c r="B80" s="25" t="s">
        <v>139</v>
      </c>
      <c r="C80" s="36">
        <v>50076797</v>
      </c>
      <c r="D80" s="287"/>
      <c r="E80" s="288"/>
      <c r="F80" s="14"/>
    </row>
    <row r="81" spans="1:7" x14ac:dyDescent="0.2">
      <c r="A81" s="25" t="s">
        <v>140</v>
      </c>
      <c r="B81" s="25" t="s">
        <v>141</v>
      </c>
      <c r="C81" s="36">
        <v>10768060</v>
      </c>
      <c r="D81" s="292"/>
      <c r="E81" s="288"/>
      <c r="F81" s="14"/>
    </row>
    <row r="82" spans="1:7" x14ac:dyDescent="0.2">
      <c r="A82" s="25" t="s">
        <v>142</v>
      </c>
      <c r="B82" s="25" t="s">
        <v>143</v>
      </c>
      <c r="C82" s="36">
        <v>5000000</v>
      </c>
      <c r="D82" s="287"/>
      <c r="E82" s="287"/>
      <c r="F82" s="21"/>
    </row>
    <row r="83" spans="1:7" x14ac:dyDescent="0.2">
      <c r="A83" s="25" t="s">
        <v>144</v>
      </c>
      <c r="B83" s="72" t="s">
        <v>761</v>
      </c>
      <c r="C83" s="36">
        <v>30000000</v>
      </c>
      <c r="D83" s="293"/>
      <c r="E83" s="287"/>
    </row>
    <row r="84" spans="1:7" x14ac:dyDescent="0.2">
      <c r="A84" s="9" t="s">
        <v>145</v>
      </c>
      <c r="B84" s="9" t="s">
        <v>146</v>
      </c>
      <c r="C84" s="12">
        <f>C85+C86+C87</f>
        <v>0</v>
      </c>
      <c r="D84" s="287"/>
      <c r="E84" s="287"/>
    </row>
    <row r="85" spans="1:7" x14ac:dyDescent="0.2">
      <c r="A85" s="7" t="s">
        <v>147</v>
      </c>
      <c r="B85" s="7" t="s">
        <v>148</v>
      </c>
      <c r="C85" s="11">
        <v>0</v>
      </c>
      <c r="D85" s="287"/>
      <c r="E85" s="287"/>
    </row>
    <row r="86" spans="1:7" x14ac:dyDescent="0.2">
      <c r="A86" s="7" t="s">
        <v>149</v>
      </c>
      <c r="B86" s="7" t="s">
        <v>150</v>
      </c>
      <c r="C86" s="11">
        <v>0</v>
      </c>
      <c r="D86" s="287"/>
      <c r="E86" s="287"/>
    </row>
    <row r="87" spans="1:7" x14ac:dyDescent="0.2">
      <c r="A87" s="7" t="s">
        <v>151</v>
      </c>
      <c r="B87" s="7" t="s">
        <v>152</v>
      </c>
      <c r="C87" s="11">
        <v>0</v>
      </c>
      <c r="D87" s="287"/>
      <c r="E87" s="287"/>
    </row>
    <row r="88" spans="1:7" x14ac:dyDescent="0.2">
      <c r="A88" s="9" t="s">
        <v>153</v>
      </c>
      <c r="B88" s="9" t="s">
        <v>154</v>
      </c>
      <c r="C88" s="12">
        <f>C89</f>
        <v>0</v>
      </c>
      <c r="D88" s="287"/>
      <c r="E88" s="287"/>
    </row>
    <row r="89" spans="1:7" x14ac:dyDescent="0.2">
      <c r="A89" s="7" t="s">
        <v>155</v>
      </c>
      <c r="B89" s="7" t="s">
        <v>156</v>
      </c>
      <c r="C89" s="11">
        <v>0</v>
      </c>
      <c r="D89" s="287"/>
      <c r="E89" s="287"/>
    </row>
    <row r="90" spans="1:7" x14ac:dyDescent="0.2">
      <c r="A90" s="9" t="s">
        <v>157</v>
      </c>
      <c r="B90" s="9" t="s">
        <v>158</v>
      </c>
      <c r="C90" s="35">
        <f>C91</f>
        <v>25210798</v>
      </c>
      <c r="D90" s="287"/>
      <c r="E90" s="287"/>
      <c r="F90" s="24"/>
      <c r="G90" s="14"/>
    </row>
    <row r="91" spans="1:7" x14ac:dyDescent="0.2">
      <c r="A91" s="9" t="s">
        <v>159</v>
      </c>
      <c r="B91" s="9" t="s">
        <v>160</v>
      </c>
      <c r="C91" s="12">
        <f>C92+C93+C94+C95</f>
        <v>25210798</v>
      </c>
      <c r="D91" s="287"/>
      <c r="E91" s="287"/>
    </row>
    <row r="92" spans="1:7" x14ac:dyDescent="0.2">
      <c r="A92" s="7" t="s">
        <v>161</v>
      </c>
      <c r="B92" s="10" t="s">
        <v>162</v>
      </c>
      <c r="C92" s="11">
        <v>25210798</v>
      </c>
      <c r="D92" s="287"/>
      <c r="E92" s="287"/>
    </row>
    <row r="93" spans="1:7" x14ac:dyDescent="0.2">
      <c r="A93" s="10" t="s">
        <v>163</v>
      </c>
      <c r="B93" s="7" t="s">
        <v>164</v>
      </c>
      <c r="C93" s="11">
        <v>0</v>
      </c>
      <c r="D93" s="287"/>
      <c r="E93" s="287"/>
    </row>
    <row r="94" spans="1:7" x14ac:dyDescent="0.2">
      <c r="A94" s="7" t="s">
        <v>165</v>
      </c>
      <c r="B94" s="7" t="s">
        <v>166</v>
      </c>
      <c r="C94" s="11">
        <v>0</v>
      </c>
      <c r="D94" s="287"/>
      <c r="E94" s="287"/>
    </row>
    <row r="95" spans="1:7" x14ac:dyDescent="0.2">
      <c r="A95" s="10" t="s">
        <v>167</v>
      </c>
      <c r="B95" s="7" t="s">
        <v>168</v>
      </c>
      <c r="C95" s="11">
        <v>0</v>
      </c>
      <c r="D95" s="287"/>
      <c r="E95" s="287"/>
    </row>
    <row r="96" spans="1:7" x14ac:dyDescent="0.2">
      <c r="A96" s="9" t="s">
        <v>169</v>
      </c>
      <c r="B96" s="9" t="s">
        <v>170</v>
      </c>
      <c r="C96" s="12">
        <f>C97+C98+C99+C100</f>
        <v>0</v>
      </c>
      <c r="D96" s="287"/>
      <c r="E96" s="287"/>
    </row>
    <row r="97" spans="1:7" x14ac:dyDescent="0.2">
      <c r="A97" s="7" t="s">
        <v>171</v>
      </c>
      <c r="B97" s="7" t="s">
        <v>172</v>
      </c>
      <c r="C97" s="11">
        <v>0</v>
      </c>
      <c r="D97" s="287"/>
      <c r="E97" s="287"/>
      <c r="G97" s="55"/>
    </row>
    <row r="98" spans="1:7" x14ac:dyDescent="0.2">
      <c r="A98" s="7" t="s">
        <v>173</v>
      </c>
      <c r="B98" s="7" t="s">
        <v>174</v>
      </c>
      <c r="C98" s="11">
        <v>0</v>
      </c>
      <c r="D98" s="287"/>
      <c r="E98" s="287"/>
      <c r="G98" s="55"/>
    </row>
    <row r="99" spans="1:7" x14ac:dyDescent="0.2">
      <c r="A99" s="7" t="s">
        <v>175</v>
      </c>
      <c r="B99" s="7" t="s">
        <v>176</v>
      </c>
      <c r="C99" s="11">
        <v>0</v>
      </c>
      <c r="D99" s="287"/>
      <c r="E99" s="287"/>
      <c r="G99" s="55"/>
    </row>
    <row r="100" spans="1:7" x14ac:dyDescent="0.2">
      <c r="A100" s="7" t="s">
        <v>177</v>
      </c>
      <c r="B100" s="7" t="s">
        <v>152</v>
      </c>
      <c r="C100" s="11">
        <v>0</v>
      </c>
      <c r="D100" s="287"/>
      <c r="E100" s="287"/>
      <c r="G100" s="55"/>
    </row>
    <row r="101" spans="1:7" x14ac:dyDescent="0.2">
      <c r="A101" s="7" t="s">
        <v>178</v>
      </c>
      <c r="B101" s="9" t="s">
        <v>179</v>
      </c>
      <c r="C101" s="35">
        <f>C102</f>
        <v>31802135</v>
      </c>
      <c r="D101" s="287"/>
      <c r="E101" s="287"/>
    </row>
    <row r="102" spans="1:7" x14ac:dyDescent="0.2">
      <c r="A102" s="7" t="s">
        <v>180</v>
      </c>
      <c r="B102" s="9" t="s">
        <v>181</v>
      </c>
      <c r="C102" s="12">
        <f>C103+C104+C105+C106+C107</f>
        <v>31802135</v>
      </c>
      <c r="D102" s="287"/>
      <c r="E102" s="287"/>
    </row>
    <row r="103" spans="1:7" x14ac:dyDescent="0.2">
      <c r="A103" s="7" t="s">
        <v>182</v>
      </c>
      <c r="B103" s="7" t="s">
        <v>183</v>
      </c>
      <c r="C103" s="11">
        <v>31802135</v>
      </c>
      <c r="D103" s="287"/>
      <c r="E103" s="287"/>
    </row>
    <row r="104" spans="1:7" x14ac:dyDescent="0.2">
      <c r="A104" s="7" t="s">
        <v>184</v>
      </c>
      <c r="B104" s="7" t="s">
        <v>185</v>
      </c>
      <c r="C104" s="11">
        <v>0</v>
      </c>
      <c r="D104" s="287"/>
      <c r="E104" s="287"/>
    </row>
    <row r="105" spans="1:7" x14ac:dyDescent="0.2">
      <c r="A105" s="7" t="s">
        <v>186</v>
      </c>
      <c r="B105" s="7" t="s">
        <v>166</v>
      </c>
      <c r="C105" s="11">
        <v>0</v>
      </c>
      <c r="D105" s="287"/>
      <c r="E105" s="287"/>
    </row>
    <row r="106" spans="1:7" x14ac:dyDescent="0.2">
      <c r="A106" s="7" t="s">
        <v>187</v>
      </c>
      <c r="B106" s="7" t="s">
        <v>139</v>
      </c>
      <c r="C106" s="11">
        <v>0</v>
      </c>
      <c r="D106" s="287"/>
      <c r="E106" s="287"/>
    </row>
    <row r="107" spans="1:7" x14ac:dyDescent="0.2">
      <c r="A107" s="7" t="s">
        <v>188</v>
      </c>
      <c r="B107" s="7" t="s">
        <v>189</v>
      </c>
      <c r="C107" s="11">
        <v>0</v>
      </c>
      <c r="D107" s="287"/>
      <c r="E107" s="287"/>
    </row>
    <row r="108" spans="1:7" x14ac:dyDescent="0.2">
      <c r="A108" s="9" t="s">
        <v>190</v>
      </c>
      <c r="B108" s="9" t="s">
        <v>170</v>
      </c>
      <c r="C108" s="12">
        <f>C109+C110+C111+C112</f>
        <v>0</v>
      </c>
      <c r="D108" s="287"/>
      <c r="E108" s="287"/>
    </row>
    <row r="109" spans="1:7" x14ac:dyDescent="0.2">
      <c r="A109" s="7" t="s">
        <v>191</v>
      </c>
      <c r="B109" s="7" t="s">
        <v>172</v>
      </c>
      <c r="C109" s="11">
        <v>0</v>
      </c>
      <c r="D109" s="287"/>
      <c r="E109" s="287"/>
    </row>
    <row r="110" spans="1:7" x14ac:dyDescent="0.2">
      <c r="A110" s="7" t="s">
        <v>192</v>
      </c>
      <c r="B110" s="7" t="s">
        <v>148</v>
      </c>
      <c r="C110" s="11">
        <v>0</v>
      </c>
      <c r="D110" s="287"/>
      <c r="E110" s="287"/>
    </row>
    <row r="111" spans="1:7" x14ac:dyDescent="0.2">
      <c r="A111" s="7" t="s">
        <v>193</v>
      </c>
      <c r="B111" s="7" t="s">
        <v>194</v>
      </c>
      <c r="C111" s="11">
        <v>0</v>
      </c>
      <c r="D111" s="287"/>
      <c r="E111" s="287"/>
    </row>
    <row r="112" spans="1:7" x14ac:dyDescent="0.2">
      <c r="A112" s="7" t="s">
        <v>195</v>
      </c>
      <c r="B112" s="7" t="s">
        <v>152</v>
      </c>
      <c r="C112" s="11">
        <v>0</v>
      </c>
      <c r="D112" s="287"/>
      <c r="E112" s="287"/>
    </row>
    <row r="113" spans="1:7" x14ac:dyDescent="0.2">
      <c r="A113" s="7" t="s">
        <v>196</v>
      </c>
      <c r="B113" s="9" t="s">
        <v>197</v>
      </c>
      <c r="C113" s="30">
        <f>C114+C122</f>
        <v>15000000</v>
      </c>
      <c r="D113" s="297"/>
      <c r="E113" s="287"/>
      <c r="F113" s="55"/>
    </row>
    <row r="114" spans="1:7" x14ac:dyDescent="0.2">
      <c r="A114" s="7" t="s">
        <v>198</v>
      </c>
      <c r="B114" s="10" t="s">
        <v>199</v>
      </c>
      <c r="C114" s="28">
        <f>C116+C117</f>
        <v>15000000</v>
      </c>
      <c r="D114" s="287"/>
      <c r="E114" s="287"/>
    </row>
    <row r="115" spans="1:7" x14ac:dyDescent="0.2">
      <c r="A115" s="7" t="s">
        <v>200</v>
      </c>
      <c r="B115" s="7" t="s">
        <v>201</v>
      </c>
      <c r="C115" s="27">
        <v>0</v>
      </c>
      <c r="D115" s="287"/>
      <c r="E115" s="287"/>
    </row>
    <row r="116" spans="1:7" x14ac:dyDescent="0.2">
      <c r="A116" s="7" t="s">
        <v>202</v>
      </c>
      <c r="B116" s="26" t="s">
        <v>608</v>
      </c>
      <c r="C116" s="27">
        <v>12000000</v>
      </c>
      <c r="D116" s="293"/>
      <c r="E116" s="287"/>
      <c r="F116" s="14"/>
    </row>
    <row r="117" spans="1:7" x14ac:dyDescent="0.2">
      <c r="A117" s="7" t="s">
        <v>203</v>
      </c>
      <c r="B117" s="25" t="s">
        <v>204</v>
      </c>
      <c r="C117" s="27">
        <v>3000000</v>
      </c>
      <c r="D117" s="287"/>
      <c r="E117" s="287"/>
    </row>
    <row r="118" spans="1:7" x14ac:dyDescent="0.2">
      <c r="A118" s="9" t="s">
        <v>205</v>
      </c>
      <c r="B118" s="29" t="s">
        <v>206</v>
      </c>
      <c r="C118" s="28">
        <f>C119</f>
        <v>0</v>
      </c>
      <c r="D118" s="287"/>
      <c r="E118" s="287"/>
    </row>
    <row r="119" spans="1:7" x14ac:dyDescent="0.2">
      <c r="A119" s="10" t="s">
        <v>207</v>
      </c>
      <c r="B119" s="25" t="s">
        <v>208</v>
      </c>
      <c r="C119" s="27">
        <v>0</v>
      </c>
      <c r="D119" s="287"/>
      <c r="E119" s="287"/>
    </row>
    <row r="120" spans="1:7" x14ac:dyDescent="0.2">
      <c r="A120" s="7" t="s">
        <v>209</v>
      </c>
      <c r="B120" s="29" t="s">
        <v>210</v>
      </c>
      <c r="C120" s="28">
        <v>0</v>
      </c>
      <c r="D120" s="287"/>
      <c r="E120" s="287"/>
      <c r="G120" s="282"/>
    </row>
    <row r="121" spans="1:7" x14ac:dyDescent="0.2">
      <c r="A121" s="7" t="s">
        <v>211</v>
      </c>
      <c r="B121" s="26" t="s">
        <v>212</v>
      </c>
      <c r="C121" s="27">
        <v>0</v>
      </c>
      <c r="D121" s="287"/>
      <c r="E121" s="287"/>
      <c r="G121" s="283"/>
    </row>
    <row r="122" spans="1:7" x14ac:dyDescent="0.2">
      <c r="A122" s="7" t="s">
        <v>213</v>
      </c>
      <c r="B122" s="29" t="s">
        <v>214</v>
      </c>
      <c r="C122" s="28">
        <f>C123+C124</f>
        <v>0</v>
      </c>
      <c r="D122" s="287"/>
      <c r="E122" s="287"/>
      <c r="G122" s="283"/>
    </row>
    <row r="123" spans="1:7" x14ac:dyDescent="0.2">
      <c r="A123" s="7" t="s">
        <v>215</v>
      </c>
      <c r="B123" s="72" t="s">
        <v>758</v>
      </c>
      <c r="C123" s="27">
        <v>0</v>
      </c>
      <c r="D123" s="292"/>
      <c r="E123" s="287"/>
      <c r="G123" s="283"/>
    </row>
    <row r="124" spans="1:7" x14ac:dyDescent="0.2">
      <c r="A124" s="7" t="s">
        <v>216</v>
      </c>
      <c r="B124" s="72" t="s">
        <v>759</v>
      </c>
      <c r="C124" s="27">
        <v>0</v>
      </c>
      <c r="D124" s="292"/>
      <c r="E124" s="287"/>
      <c r="G124" s="283"/>
    </row>
    <row r="125" spans="1:7" x14ac:dyDescent="0.2">
      <c r="A125" s="7" t="s">
        <v>217</v>
      </c>
      <c r="B125" s="9" t="s">
        <v>218</v>
      </c>
      <c r="C125" s="12">
        <f>C126+C127</f>
        <v>0</v>
      </c>
      <c r="D125" s="287"/>
      <c r="E125" s="287"/>
    </row>
    <row r="126" spans="1:7" x14ac:dyDescent="0.2">
      <c r="A126" s="7" t="s">
        <v>219</v>
      </c>
      <c r="B126" s="7" t="s">
        <v>220</v>
      </c>
      <c r="C126" s="11">
        <v>0</v>
      </c>
      <c r="D126" s="287"/>
      <c r="E126" s="287"/>
    </row>
    <row r="127" spans="1:7" x14ac:dyDescent="0.2">
      <c r="A127" s="25" t="s">
        <v>221</v>
      </c>
      <c r="B127" s="26" t="s">
        <v>222</v>
      </c>
      <c r="C127" s="27">
        <v>0</v>
      </c>
      <c r="D127" s="287"/>
      <c r="E127" s="287"/>
      <c r="F127" s="22"/>
    </row>
    <row r="128" spans="1:7" x14ac:dyDescent="0.2">
      <c r="A128" s="37" t="s">
        <v>223</v>
      </c>
      <c r="B128" s="38" t="s">
        <v>224</v>
      </c>
      <c r="C128" s="39">
        <f>C129</f>
        <v>171501149</v>
      </c>
      <c r="D128" s="294"/>
      <c r="E128" s="294"/>
      <c r="F128" s="284"/>
    </row>
    <row r="129" spans="1:8" x14ac:dyDescent="0.2">
      <c r="A129" s="7" t="s">
        <v>225</v>
      </c>
      <c r="B129" s="7" t="s">
        <v>226</v>
      </c>
      <c r="C129" s="11">
        <v>171501149</v>
      </c>
      <c r="D129" s="287"/>
      <c r="E129" s="287"/>
    </row>
    <row r="130" spans="1:8" x14ac:dyDescent="0.2">
      <c r="A130" s="7" t="s">
        <v>227</v>
      </c>
      <c r="B130" s="9" t="s">
        <v>228</v>
      </c>
      <c r="C130" s="12">
        <f>C131</f>
        <v>9083239</v>
      </c>
      <c r="D130" s="294"/>
      <c r="E130" s="287"/>
    </row>
    <row r="131" spans="1:8" x14ac:dyDescent="0.2">
      <c r="A131" s="7" t="s">
        <v>229</v>
      </c>
      <c r="B131" s="7" t="s">
        <v>230</v>
      </c>
      <c r="C131" s="13">
        <v>9083239</v>
      </c>
      <c r="D131" s="287"/>
      <c r="E131" s="287"/>
    </row>
    <row r="132" spans="1:8" x14ac:dyDescent="0.2">
      <c r="A132" s="7" t="s">
        <v>231</v>
      </c>
      <c r="B132" s="9" t="s">
        <v>232</v>
      </c>
      <c r="C132" s="12">
        <f>C134+C133</f>
        <v>183040636</v>
      </c>
      <c r="D132" s="294"/>
      <c r="E132" s="287"/>
    </row>
    <row r="133" spans="1:8" x14ac:dyDescent="0.2">
      <c r="A133" s="7" t="s">
        <v>233</v>
      </c>
      <c r="B133" s="7" t="s">
        <v>234</v>
      </c>
      <c r="C133" s="11">
        <v>128695368</v>
      </c>
      <c r="D133" s="287"/>
      <c r="E133" s="287"/>
    </row>
    <row r="134" spans="1:8" x14ac:dyDescent="0.2">
      <c r="A134" s="7" t="s">
        <v>235</v>
      </c>
      <c r="B134" s="7" t="s">
        <v>236</v>
      </c>
      <c r="C134" s="13">
        <v>54345268</v>
      </c>
      <c r="D134" s="287"/>
      <c r="E134" s="287"/>
    </row>
    <row r="135" spans="1:8" x14ac:dyDescent="0.2">
      <c r="A135" s="7" t="s">
        <v>237</v>
      </c>
      <c r="B135" s="9" t="s">
        <v>238</v>
      </c>
      <c r="C135" s="12">
        <f>C136</f>
        <v>30104918</v>
      </c>
      <c r="D135" s="294"/>
      <c r="E135" s="287"/>
    </row>
    <row r="136" spans="1:8" x14ac:dyDescent="0.2">
      <c r="A136" s="7" t="s">
        <v>239</v>
      </c>
      <c r="B136" s="7" t="s">
        <v>240</v>
      </c>
      <c r="C136" s="11">
        <v>30104918</v>
      </c>
      <c r="D136" s="287"/>
      <c r="E136" s="287"/>
    </row>
    <row r="137" spans="1:8" x14ac:dyDescent="0.2">
      <c r="A137" s="7" t="s">
        <v>241</v>
      </c>
      <c r="B137" s="9" t="s">
        <v>242</v>
      </c>
      <c r="C137" s="12">
        <f>C138</f>
        <v>22578687</v>
      </c>
      <c r="D137" s="294"/>
      <c r="E137" s="287"/>
    </row>
    <row r="138" spans="1:8" x14ac:dyDescent="0.2">
      <c r="A138" s="7" t="s">
        <v>243</v>
      </c>
      <c r="B138" s="7" t="s">
        <v>244</v>
      </c>
      <c r="C138" s="11">
        <v>22578687</v>
      </c>
      <c r="D138" s="287"/>
      <c r="E138" s="287"/>
    </row>
    <row r="139" spans="1:8" x14ac:dyDescent="0.2">
      <c r="A139" s="7" t="s">
        <v>245</v>
      </c>
      <c r="B139" s="9" t="s">
        <v>246</v>
      </c>
      <c r="C139" s="12">
        <f>C140</f>
        <v>491499859</v>
      </c>
      <c r="D139" s="294"/>
      <c r="E139" s="287"/>
    </row>
    <row r="140" spans="1:8" x14ac:dyDescent="0.2">
      <c r="A140" s="7" t="s">
        <v>247</v>
      </c>
      <c r="B140" s="7" t="s">
        <v>248</v>
      </c>
      <c r="C140" s="11">
        <v>491499859</v>
      </c>
      <c r="D140" s="287"/>
      <c r="E140" s="287"/>
      <c r="F140" s="14"/>
      <c r="G140" s="14"/>
      <c r="H140" s="14"/>
    </row>
    <row r="141" spans="1:8" x14ac:dyDescent="0.2">
      <c r="A141" s="7" t="s">
        <v>249</v>
      </c>
      <c r="B141" s="9" t="s">
        <v>250</v>
      </c>
      <c r="C141" s="11">
        <v>0</v>
      </c>
      <c r="D141" s="287"/>
      <c r="E141" s="287"/>
    </row>
    <row r="142" spans="1:8" x14ac:dyDescent="0.2">
      <c r="A142" s="7" t="s">
        <v>251</v>
      </c>
      <c r="B142" s="7" t="s">
        <v>252</v>
      </c>
      <c r="C142" s="11">
        <v>0</v>
      </c>
      <c r="D142" s="287"/>
      <c r="E142" s="287"/>
    </row>
    <row r="143" spans="1:8" x14ac:dyDescent="0.2">
      <c r="A143" s="7" t="s">
        <v>253</v>
      </c>
      <c r="B143" s="9" t="s">
        <v>254</v>
      </c>
      <c r="C143" s="12">
        <f>C144+C145+C146+C147+C148+C149</f>
        <v>0</v>
      </c>
      <c r="D143" s="287"/>
      <c r="E143" s="287"/>
    </row>
    <row r="144" spans="1:8" x14ac:dyDescent="0.2">
      <c r="A144" s="7" t="s">
        <v>255</v>
      </c>
      <c r="B144" s="7" t="s">
        <v>256</v>
      </c>
      <c r="C144" s="11">
        <v>0</v>
      </c>
      <c r="D144" s="287"/>
      <c r="E144" s="287"/>
    </row>
    <row r="145" spans="1:6" x14ac:dyDescent="0.2">
      <c r="A145" s="7" t="s">
        <v>257</v>
      </c>
      <c r="B145" s="7" t="s">
        <v>258</v>
      </c>
      <c r="C145" s="11">
        <v>0</v>
      </c>
      <c r="D145" s="287"/>
      <c r="E145" s="287"/>
    </row>
    <row r="146" spans="1:6" x14ac:dyDescent="0.2">
      <c r="A146" s="7" t="s">
        <v>259</v>
      </c>
      <c r="B146" s="7" t="s">
        <v>260</v>
      </c>
      <c r="C146" s="11">
        <v>0</v>
      </c>
      <c r="D146" s="287"/>
      <c r="E146" s="287"/>
    </row>
    <row r="147" spans="1:6" x14ac:dyDescent="0.2">
      <c r="A147" s="7" t="s">
        <v>261</v>
      </c>
      <c r="B147" s="7" t="s">
        <v>262</v>
      </c>
      <c r="C147" s="11">
        <v>0</v>
      </c>
      <c r="D147" s="287"/>
      <c r="E147" s="287"/>
    </row>
    <row r="148" spans="1:6" x14ac:dyDescent="0.2">
      <c r="A148" s="7" t="s">
        <v>263</v>
      </c>
      <c r="B148" s="7" t="s">
        <v>264</v>
      </c>
      <c r="C148" s="11">
        <v>0</v>
      </c>
      <c r="D148" s="287"/>
      <c r="E148" s="287"/>
    </row>
    <row r="149" spans="1:6" x14ac:dyDescent="0.2">
      <c r="A149" s="7" t="s">
        <v>265</v>
      </c>
      <c r="B149" s="7" t="s">
        <v>266</v>
      </c>
      <c r="C149" s="11">
        <v>0</v>
      </c>
      <c r="D149" s="287"/>
      <c r="E149" s="287"/>
    </row>
    <row r="150" spans="1:6" x14ac:dyDescent="0.2">
      <c r="A150" s="7" t="s">
        <v>267</v>
      </c>
      <c r="B150" s="9" t="s">
        <v>111</v>
      </c>
      <c r="C150" s="12">
        <f>C151</f>
        <v>0</v>
      </c>
      <c r="D150" s="287"/>
      <c r="E150" s="287"/>
    </row>
    <row r="151" spans="1:6" x14ac:dyDescent="0.2">
      <c r="A151" s="7" t="s">
        <v>268</v>
      </c>
      <c r="B151" s="7" t="s">
        <v>269</v>
      </c>
      <c r="C151" s="11">
        <v>0</v>
      </c>
      <c r="D151" s="287"/>
      <c r="E151" s="287"/>
    </row>
    <row r="152" spans="1:6" x14ac:dyDescent="0.2">
      <c r="A152" s="7" t="s">
        <v>270</v>
      </c>
      <c r="B152" s="9" t="s">
        <v>271</v>
      </c>
      <c r="C152" s="12">
        <f>C153</f>
        <v>23000000</v>
      </c>
      <c r="D152" s="294"/>
      <c r="E152" s="287"/>
      <c r="F152" s="286"/>
    </row>
    <row r="153" spans="1:6" x14ac:dyDescent="0.2">
      <c r="A153" s="7" t="s">
        <v>272</v>
      </c>
      <c r="B153" s="10" t="s">
        <v>273</v>
      </c>
      <c r="C153" s="27">
        <v>23000000</v>
      </c>
      <c r="D153" s="287"/>
      <c r="E153" s="287"/>
    </row>
    <row r="154" spans="1:6" x14ac:dyDescent="0.2">
      <c r="A154" s="7" t="s">
        <v>274</v>
      </c>
      <c r="B154" s="9" t="s">
        <v>275</v>
      </c>
      <c r="C154" s="11">
        <v>0</v>
      </c>
      <c r="D154" s="287"/>
      <c r="E154" s="287"/>
    </row>
    <row r="155" spans="1:6" x14ac:dyDescent="0.2">
      <c r="A155" s="9" t="s">
        <v>276</v>
      </c>
      <c r="B155" s="9" t="s">
        <v>277</v>
      </c>
      <c r="C155" s="12">
        <f>C158+C157+C156</f>
        <v>0</v>
      </c>
      <c r="D155" s="287"/>
      <c r="E155" s="287"/>
    </row>
    <row r="156" spans="1:6" x14ac:dyDescent="0.2">
      <c r="A156" s="7" t="s">
        <v>278</v>
      </c>
      <c r="B156" s="7" t="s">
        <v>279</v>
      </c>
      <c r="C156" s="11">
        <v>0</v>
      </c>
      <c r="D156" s="287"/>
      <c r="E156" s="287"/>
    </row>
    <row r="157" spans="1:6" x14ac:dyDescent="0.2">
      <c r="A157" s="7" t="s">
        <v>280</v>
      </c>
      <c r="B157" s="7" t="s">
        <v>281</v>
      </c>
      <c r="C157" s="11">
        <v>0</v>
      </c>
      <c r="D157" s="287"/>
      <c r="E157" s="287"/>
    </row>
    <row r="158" spans="1:6" x14ac:dyDescent="0.2">
      <c r="A158" s="7" t="s">
        <v>282</v>
      </c>
      <c r="B158" s="7" t="s">
        <v>283</v>
      </c>
      <c r="C158" s="11">
        <v>0</v>
      </c>
      <c r="D158" s="287"/>
      <c r="E158" s="287"/>
    </row>
    <row r="159" spans="1:6" x14ac:dyDescent="0.2">
      <c r="A159" s="9" t="s">
        <v>284</v>
      </c>
      <c r="B159" s="9" t="s">
        <v>285</v>
      </c>
      <c r="C159" s="12">
        <v>0</v>
      </c>
      <c r="D159" s="287"/>
      <c r="E159" s="287"/>
    </row>
    <row r="160" spans="1:6" x14ac:dyDescent="0.2">
      <c r="A160" s="7" t="s">
        <v>286</v>
      </c>
      <c r="B160" s="7" t="s">
        <v>287</v>
      </c>
      <c r="C160" s="11">
        <v>0</v>
      </c>
      <c r="D160" s="287"/>
      <c r="E160" s="287"/>
    </row>
    <row r="161" spans="1:5" x14ac:dyDescent="0.2">
      <c r="A161" s="7" t="s">
        <v>288</v>
      </c>
      <c r="B161" s="7" t="s">
        <v>289</v>
      </c>
      <c r="C161" s="11">
        <v>0</v>
      </c>
      <c r="D161" s="287"/>
      <c r="E161" s="287"/>
    </row>
    <row r="162" spans="1:5" x14ac:dyDescent="0.2">
      <c r="A162" s="7" t="s">
        <v>290</v>
      </c>
      <c r="B162" s="7" t="s">
        <v>281</v>
      </c>
      <c r="C162" s="11">
        <v>0</v>
      </c>
      <c r="D162" s="287"/>
      <c r="E162" s="287"/>
    </row>
    <row r="163" spans="1:5" x14ac:dyDescent="0.2">
      <c r="A163" s="7" t="s">
        <v>291</v>
      </c>
      <c r="B163" s="7" t="s">
        <v>292</v>
      </c>
      <c r="C163" s="11">
        <v>0</v>
      </c>
      <c r="D163" s="287"/>
      <c r="E163" s="287"/>
    </row>
    <row r="164" spans="1:5" x14ac:dyDescent="0.2">
      <c r="A164" s="9" t="s">
        <v>293</v>
      </c>
      <c r="B164" s="9" t="s">
        <v>294</v>
      </c>
      <c r="C164" s="12">
        <v>0</v>
      </c>
      <c r="D164" s="287"/>
      <c r="E164" s="287"/>
    </row>
    <row r="165" spans="1:5" x14ac:dyDescent="0.2">
      <c r="A165" s="7" t="s">
        <v>295</v>
      </c>
      <c r="B165" s="9" t="s">
        <v>296</v>
      </c>
      <c r="C165" s="11">
        <v>0</v>
      </c>
      <c r="D165" s="287"/>
      <c r="E165" s="287"/>
    </row>
    <row r="166" spans="1:5" x14ac:dyDescent="0.2">
      <c r="A166" s="7" t="s">
        <v>297</v>
      </c>
      <c r="B166" s="7" t="s">
        <v>298</v>
      </c>
      <c r="C166" s="11">
        <v>0</v>
      </c>
      <c r="D166" s="287"/>
      <c r="E166" s="287"/>
    </row>
    <row r="167" spans="1:5" x14ac:dyDescent="0.2">
      <c r="A167" s="7" t="s">
        <v>299</v>
      </c>
      <c r="B167" s="7" t="s">
        <v>300</v>
      </c>
      <c r="C167" s="11">
        <v>0</v>
      </c>
      <c r="D167" s="287"/>
      <c r="E167" s="287"/>
    </row>
    <row r="168" spans="1:5" x14ac:dyDescent="0.2">
      <c r="A168" s="15" t="s">
        <v>301</v>
      </c>
      <c r="B168" s="15" t="s">
        <v>302</v>
      </c>
      <c r="C168" s="19">
        <v>0</v>
      </c>
      <c r="D168" s="287"/>
      <c r="E168" s="287"/>
    </row>
    <row r="169" spans="1:5" x14ac:dyDescent="0.2">
      <c r="A169" s="16" t="s">
        <v>303</v>
      </c>
      <c r="B169" s="16" t="s">
        <v>304</v>
      </c>
      <c r="C169" s="18">
        <v>0</v>
      </c>
      <c r="D169" s="287"/>
      <c r="E169" s="287"/>
    </row>
    <row r="170" spans="1:5" x14ac:dyDescent="0.2">
      <c r="A170" s="16" t="s">
        <v>305</v>
      </c>
      <c r="B170" s="16" t="s">
        <v>306</v>
      </c>
      <c r="C170" s="18">
        <v>0</v>
      </c>
      <c r="D170" s="287"/>
      <c r="E170" s="287"/>
    </row>
    <row r="171" spans="1:5" x14ac:dyDescent="0.2">
      <c r="A171" s="16" t="s">
        <v>307</v>
      </c>
      <c r="B171" s="16" t="s">
        <v>308</v>
      </c>
      <c r="C171" s="18">
        <v>0</v>
      </c>
      <c r="D171" s="287"/>
      <c r="E171" s="287"/>
    </row>
    <row r="172" spans="1:5" x14ac:dyDescent="0.2">
      <c r="A172" s="15" t="s">
        <v>309</v>
      </c>
      <c r="B172" s="15" t="s">
        <v>310</v>
      </c>
      <c r="C172" s="19">
        <v>0</v>
      </c>
      <c r="D172" s="287"/>
      <c r="E172" s="287"/>
    </row>
    <row r="173" spans="1:5" x14ac:dyDescent="0.2">
      <c r="A173" s="16" t="s">
        <v>311</v>
      </c>
      <c r="B173" s="16" t="s">
        <v>312</v>
      </c>
      <c r="C173" s="18">
        <v>0</v>
      </c>
      <c r="D173" s="287"/>
      <c r="E173" s="287"/>
    </row>
    <row r="174" spans="1:5" x14ac:dyDescent="0.2">
      <c r="A174" s="16" t="s">
        <v>313</v>
      </c>
      <c r="B174" s="16" t="s">
        <v>314</v>
      </c>
      <c r="C174" s="18">
        <v>0</v>
      </c>
      <c r="D174" s="287"/>
      <c r="E174" s="287"/>
    </row>
    <row r="175" spans="1:5" x14ac:dyDescent="0.2">
      <c r="A175" s="15" t="s">
        <v>315</v>
      </c>
      <c r="B175" s="15" t="s">
        <v>316</v>
      </c>
      <c r="C175" s="19">
        <f>C176+C177+C178</f>
        <v>0</v>
      </c>
      <c r="D175" s="287"/>
      <c r="E175" s="287"/>
    </row>
    <row r="176" spans="1:5" x14ac:dyDescent="0.2">
      <c r="A176" s="16" t="s">
        <v>317</v>
      </c>
      <c r="B176" s="16" t="s">
        <v>318</v>
      </c>
      <c r="C176" s="18">
        <v>0</v>
      </c>
      <c r="D176" s="287"/>
      <c r="E176" s="287"/>
    </row>
    <row r="177" spans="1:5" x14ac:dyDescent="0.2">
      <c r="A177" s="16" t="s">
        <v>319</v>
      </c>
      <c r="B177" s="16" t="s">
        <v>320</v>
      </c>
      <c r="C177" s="18">
        <v>0</v>
      </c>
      <c r="D177" s="287"/>
      <c r="E177" s="287"/>
    </row>
    <row r="178" spans="1:5" x14ac:dyDescent="0.2">
      <c r="A178" s="16" t="s">
        <v>321</v>
      </c>
      <c r="B178" s="16" t="s">
        <v>322</v>
      </c>
      <c r="C178" s="18">
        <v>0</v>
      </c>
      <c r="D178" s="287"/>
      <c r="E178" s="287"/>
    </row>
    <row r="179" spans="1:5" x14ac:dyDescent="0.2">
      <c r="A179" s="7" t="s">
        <v>323</v>
      </c>
      <c r="B179" s="9" t="s">
        <v>324</v>
      </c>
      <c r="C179" s="20">
        <v>0</v>
      </c>
      <c r="D179" s="287"/>
      <c r="E179" s="287"/>
    </row>
    <row r="180" spans="1:5" x14ac:dyDescent="0.2">
      <c r="A180" s="7" t="s">
        <v>325</v>
      </c>
      <c r="B180" s="7" t="s">
        <v>326</v>
      </c>
      <c r="C180" s="17">
        <v>0</v>
      </c>
      <c r="D180" s="287"/>
      <c r="E180" s="287"/>
    </row>
    <row r="181" spans="1:5" x14ac:dyDescent="0.2">
      <c r="A181" s="10" t="s">
        <v>327</v>
      </c>
      <c r="B181" s="7" t="s">
        <v>328</v>
      </c>
      <c r="C181" s="17">
        <v>0</v>
      </c>
      <c r="D181" s="287"/>
      <c r="E181" s="287"/>
    </row>
    <row r="182" spans="1:5" x14ac:dyDescent="0.2">
      <c r="A182" s="10" t="s">
        <v>329</v>
      </c>
      <c r="B182" s="7" t="s">
        <v>330</v>
      </c>
      <c r="C182" s="17">
        <v>0</v>
      </c>
      <c r="D182" s="287"/>
      <c r="E182" s="287"/>
    </row>
    <row r="183" spans="1:5" x14ac:dyDescent="0.2">
      <c r="A183" s="7" t="s">
        <v>331</v>
      </c>
      <c r="B183" s="9" t="s">
        <v>332</v>
      </c>
      <c r="C183" s="20">
        <v>0</v>
      </c>
      <c r="D183" s="287"/>
      <c r="E183" s="287"/>
    </row>
    <row r="184" spans="1:5" x14ac:dyDescent="0.2">
      <c r="A184" s="7" t="s">
        <v>333</v>
      </c>
      <c r="B184" s="9" t="s">
        <v>334</v>
      </c>
      <c r="C184" s="20">
        <v>0</v>
      </c>
      <c r="D184" s="287"/>
      <c r="E184" s="287"/>
    </row>
    <row r="185" spans="1:5" x14ac:dyDescent="0.2">
      <c r="A185" s="7" t="s">
        <v>335</v>
      </c>
      <c r="B185" s="7" t="s">
        <v>336</v>
      </c>
      <c r="C185" s="17">
        <v>0</v>
      </c>
      <c r="D185" s="287"/>
      <c r="E185" s="287"/>
    </row>
    <row r="186" spans="1:5" x14ac:dyDescent="0.2">
      <c r="A186" s="7" t="s">
        <v>337</v>
      </c>
      <c r="B186" s="7" t="s">
        <v>338</v>
      </c>
      <c r="C186" s="17">
        <v>0</v>
      </c>
      <c r="D186" s="287"/>
      <c r="E186" s="287"/>
    </row>
    <row r="187" spans="1:5" x14ac:dyDescent="0.2">
      <c r="A187" s="7" t="s">
        <v>339</v>
      </c>
      <c r="B187" s="9" t="s">
        <v>340</v>
      </c>
      <c r="C187" s="20">
        <v>0</v>
      </c>
      <c r="D187" s="287"/>
      <c r="E187" s="287"/>
    </row>
    <row r="188" spans="1:5" x14ac:dyDescent="0.2">
      <c r="A188" s="7" t="s">
        <v>341</v>
      </c>
      <c r="B188" s="9" t="s">
        <v>342</v>
      </c>
      <c r="C188" s="20">
        <v>0</v>
      </c>
      <c r="D188" s="287"/>
      <c r="E188" s="287"/>
    </row>
    <row r="189" spans="1:5" x14ac:dyDescent="0.2">
      <c r="A189" s="7" t="s">
        <v>343</v>
      </c>
      <c r="B189" s="7" t="s">
        <v>344</v>
      </c>
      <c r="C189" s="17">
        <v>0</v>
      </c>
      <c r="D189" s="287"/>
      <c r="E189" s="287"/>
    </row>
    <row r="190" spans="1:5" x14ac:dyDescent="0.2">
      <c r="A190" s="7" t="s">
        <v>345</v>
      </c>
      <c r="B190" s="7" t="s">
        <v>346</v>
      </c>
      <c r="C190" s="17">
        <v>0</v>
      </c>
      <c r="D190" s="287"/>
      <c r="E190" s="287"/>
    </row>
    <row r="191" spans="1:5" x14ac:dyDescent="0.2">
      <c r="A191" s="7" t="s">
        <v>347</v>
      </c>
      <c r="B191" s="7" t="s">
        <v>348</v>
      </c>
      <c r="C191" s="17">
        <v>0</v>
      </c>
      <c r="D191" s="287"/>
      <c r="E191" s="287"/>
    </row>
    <row r="192" spans="1:5" x14ac:dyDescent="0.2">
      <c r="A192" s="7" t="s">
        <v>349</v>
      </c>
      <c r="B192" s="7" t="s">
        <v>350</v>
      </c>
      <c r="C192" s="17">
        <v>0</v>
      </c>
      <c r="D192" s="287"/>
      <c r="E192" s="287"/>
    </row>
    <row r="193" spans="1:5" x14ac:dyDescent="0.2">
      <c r="A193" s="7" t="s">
        <v>351</v>
      </c>
      <c r="B193" s="7" t="s">
        <v>352</v>
      </c>
      <c r="C193" s="17">
        <v>0</v>
      </c>
      <c r="D193" s="287"/>
      <c r="E193" s="287"/>
    </row>
    <row r="194" spans="1:5" x14ac:dyDescent="0.2">
      <c r="A194" s="7" t="s">
        <v>353</v>
      </c>
      <c r="B194" s="7" t="s">
        <v>354</v>
      </c>
      <c r="C194" s="17">
        <v>0</v>
      </c>
      <c r="D194" s="287"/>
      <c r="E194" s="287"/>
    </row>
    <row r="195" spans="1:5" x14ac:dyDescent="0.2">
      <c r="A195" s="7" t="s">
        <v>355</v>
      </c>
      <c r="B195" s="7" t="s">
        <v>356</v>
      </c>
      <c r="C195" s="17">
        <v>0</v>
      </c>
      <c r="D195" s="287"/>
      <c r="E195" s="287"/>
    </row>
    <row r="196" spans="1:5" x14ac:dyDescent="0.2">
      <c r="A196" s="7" t="s">
        <v>357</v>
      </c>
      <c r="B196" s="7" t="s">
        <v>358</v>
      </c>
      <c r="C196" s="17">
        <v>0</v>
      </c>
      <c r="D196" s="287"/>
      <c r="E196" s="287"/>
    </row>
    <row r="197" spans="1:5" x14ac:dyDescent="0.2">
      <c r="A197" s="7" t="s">
        <v>359</v>
      </c>
      <c r="B197" s="7" t="s">
        <v>360</v>
      </c>
      <c r="C197" s="17">
        <v>0</v>
      </c>
      <c r="D197" s="287"/>
      <c r="E197" s="287"/>
    </row>
    <row r="198" spans="1:5" x14ac:dyDescent="0.2">
      <c r="A198" s="7" t="s">
        <v>361</v>
      </c>
      <c r="B198" s="7" t="s">
        <v>362</v>
      </c>
      <c r="C198" s="17">
        <v>0</v>
      </c>
      <c r="D198" s="287"/>
      <c r="E198" s="287"/>
    </row>
    <row r="199" spans="1:5" x14ac:dyDescent="0.2">
      <c r="A199" s="7" t="s">
        <v>402</v>
      </c>
      <c r="B199" s="7" t="s">
        <v>363</v>
      </c>
      <c r="C199" s="17">
        <v>0</v>
      </c>
      <c r="D199" s="287"/>
      <c r="E199" s="287"/>
    </row>
    <row r="200" spans="1:5" x14ac:dyDescent="0.2">
      <c r="A200" s="7" t="s">
        <v>403</v>
      </c>
      <c r="B200" s="10" t="s">
        <v>364</v>
      </c>
      <c r="C200" s="17">
        <v>0</v>
      </c>
      <c r="D200" s="287"/>
      <c r="E200" s="287"/>
    </row>
    <row r="201" spans="1:5" x14ac:dyDescent="0.2">
      <c r="A201" s="7" t="s">
        <v>404</v>
      </c>
      <c r="B201" s="7" t="s">
        <v>365</v>
      </c>
      <c r="C201" s="17">
        <v>0</v>
      </c>
      <c r="D201" s="287"/>
      <c r="E201" s="287"/>
    </row>
    <row r="202" spans="1:5" x14ac:dyDescent="0.2">
      <c r="A202" s="7" t="s">
        <v>366</v>
      </c>
      <c r="B202" s="9" t="s">
        <v>367</v>
      </c>
      <c r="C202" s="20">
        <v>0</v>
      </c>
      <c r="D202" s="287"/>
      <c r="E202" s="287"/>
    </row>
    <row r="203" spans="1:5" x14ac:dyDescent="0.2">
      <c r="A203" s="7" t="s">
        <v>368</v>
      </c>
      <c r="B203" s="7" t="s">
        <v>369</v>
      </c>
      <c r="C203" s="17">
        <v>0</v>
      </c>
      <c r="D203" s="287"/>
      <c r="E203" s="287"/>
    </row>
    <row r="204" spans="1:5" x14ac:dyDescent="0.2">
      <c r="A204" s="7" t="s">
        <v>370</v>
      </c>
      <c r="B204" s="7" t="s">
        <v>371</v>
      </c>
      <c r="C204" s="17">
        <v>0</v>
      </c>
      <c r="D204" s="287"/>
      <c r="E204" s="287"/>
    </row>
    <row r="205" spans="1:5" x14ac:dyDescent="0.2">
      <c r="A205" s="7" t="s">
        <v>372</v>
      </c>
      <c r="B205" s="9" t="s">
        <v>373</v>
      </c>
      <c r="C205" s="20">
        <v>0</v>
      </c>
      <c r="D205" s="287"/>
      <c r="E205" s="287"/>
    </row>
    <row r="206" spans="1:5" x14ac:dyDescent="0.2">
      <c r="A206" s="7" t="s">
        <v>374</v>
      </c>
      <c r="B206" s="10" t="s">
        <v>375</v>
      </c>
      <c r="C206" s="17">
        <v>0</v>
      </c>
      <c r="D206" s="287"/>
      <c r="E206" s="287"/>
    </row>
    <row r="207" spans="1:5" x14ac:dyDescent="0.2">
      <c r="A207" s="7" t="s">
        <v>376</v>
      </c>
      <c r="B207" s="7" t="s">
        <v>377</v>
      </c>
      <c r="C207" s="17">
        <v>0</v>
      </c>
      <c r="D207" s="287"/>
      <c r="E207" s="287"/>
    </row>
    <row r="208" spans="1:5" x14ac:dyDescent="0.2">
      <c r="A208" s="7" t="s">
        <v>378</v>
      </c>
      <c r="B208" s="7" t="s">
        <v>379</v>
      </c>
      <c r="C208" s="17">
        <v>0</v>
      </c>
      <c r="D208" s="287"/>
      <c r="E208" s="287"/>
    </row>
    <row r="209" spans="1:5" x14ac:dyDescent="0.2">
      <c r="A209" s="7" t="s">
        <v>380</v>
      </c>
      <c r="B209" s="7" t="s">
        <v>381</v>
      </c>
      <c r="C209" s="17">
        <v>0</v>
      </c>
      <c r="D209" s="287"/>
      <c r="E209" s="287"/>
    </row>
    <row r="210" spans="1:5" x14ac:dyDescent="0.2">
      <c r="A210" s="7" t="s">
        <v>382</v>
      </c>
      <c r="B210" s="7" t="s">
        <v>383</v>
      </c>
      <c r="C210" s="17">
        <v>0</v>
      </c>
      <c r="D210" s="287"/>
      <c r="E210" s="287"/>
    </row>
    <row r="211" spans="1:5" x14ac:dyDescent="0.2">
      <c r="A211" s="7" t="s">
        <v>384</v>
      </c>
      <c r="B211" s="7" t="s">
        <v>385</v>
      </c>
      <c r="C211" s="17">
        <v>0</v>
      </c>
      <c r="D211" s="287"/>
      <c r="E211" s="287"/>
    </row>
    <row r="212" spans="1:5" x14ac:dyDescent="0.2">
      <c r="A212" s="7" t="s">
        <v>386</v>
      </c>
      <c r="B212" s="9" t="s">
        <v>387</v>
      </c>
      <c r="C212" s="20">
        <v>0</v>
      </c>
      <c r="D212" s="287"/>
      <c r="E212" s="287"/>
    </row>
    <row r="213" spans="1:5" x14ac:dyDescent="0.2">
      <c r="A213" s="7" t="s">
        <v>388</v>
      </c>
      <c r="B213" s="7" t="s">
        <v>389</v>
      </c>
      <c r="C213" s="17">
        <v>0</v>
      </c>
      <c r="D213" s="287"/>
      <c r="E213" s="287"/>
    </row>
    <row r="214" spans="1:5" x14ac:dyDescent="0.2">
      <c r="A214" s="7" t="s">
        <v>390</v>
      </c>
      <c r="B214" s="9" t="s">
        <v>391</v>
      </c>
      <c r="C214" s="20">
        <v>0</v>
      </c>
      <c r="D214" s="287"/>
      <c r="E214" s="287"/>
    </row>
    <row r="215" spans="1:5" x14ac:dyDescent="0.2">
      <c r="A215" s="7" t="s">
        <v>392</v>
      </c>
      <c r="B215" s="7" t="s">
        <v>393</v>
      </c>
      <c r="C215" s="17">
        <v>0</v>
      </c>
      <c r="D215" s="287"/>
      <c r="E215" s="287"/>
    </row>
    <row r="216" spans="1:5" x14ac:dyDescent="0.2">
      <c r="A216" s="7" t="s">
        <v>394</v>
      </c>
      <c r="B216" s="7" t="s">
        <v>395</v>
      </c>
      <c r="C216" s="17">
        <v>0</v>
      </c>
      <c r="D216" s="287"/>
      <c r="E216" s="287"/>
    </row>
    <row r="217" spans="1:5" x14ac:dyDescent="0.2">
      <c r="A217" s="7" t="s">
        <v>396</v>
      </c>
      <c r="B217" s="9" t="s">
        <v>397</v>
      </c>
      <c r="C217" s="20">
        <v>0</v>
      </c>
      <c r="D217" s="287"/>
      <c r="E217" s="287"/>
    </row>
    <row r="218" spans="1:5" x14ac:dyDescent="0.2">
      <c r="A218" s="7" t="s">
        <v>398</v>
      </c>
      <c r="B218" s="7" t="s">
        <v>399</v>
      </c>
      <c r="C218" s="17">
        <v>0</v>
      </c>
      <c r="D218" s="287"/>
      <c r="E218" s="287"/>
    </row>
    <row r="219" spans="1:5" x14ac:dyDescent="0.2">
      <c r="A219" s="2"/>
      <c r="D219" s="287"/>
      <c r="E219" s="287"/>
    </row>
    <row r="220" spans="1:5" x14ac:dyDescent="0.2">
      <c r="A220" s="2"/>
    </row>
    <row r="223" spans="1:5" x14ac:dyDescent="0.2">
      <c r="A223" s="3"/>
    </row>
    <row r="229" spans="1:1" x14ac:dyDescent="0.2">
      <c r="A229" s="1"/>
    </row>
    <row r="230" spans="1:1" x14ac:dyDescent="0.2">
      <c r="A230" s="3"/>
    </row>
  </sheetData>
  <mergeCells count="4">
    <mergeCell ref="A1:E1"/>
    <mergeCell ref="A2:E2"/>
    <mergeCell ref="A4:E4"/>
    <mergeCell ref="A6:E6"/>
  </mergeCells>
  <printOptions horizontalCentered="1"/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opLeftCell="A88" workbookViewId="0">
      <selection activeCell="C210" sqref="C210"/>
    </sheetView>
  </sheetViews>
  <sheetFormatPr baseColWidth="10" defaultRowHeight="12.75" x14ac:dyDescent="0.2"/>
  <cols>
    <col min="1" max="1" width="18.7109375" bestFit="1" customWidth="1"/>
    <col min="2" max="2" width="40.42578125" customWidth="1"/>
    <col min="3" max="3" width="22.7109375" customWidth="1"/>
    <col min="4" max="4" width="21.28515625" customWidth="1"/>
    <col min="5" max="5" width="18.5703125" customWidth="1"/>
    <col min="6" max="6" width="17.42578125" customWidth="1"/>
    <col min="7" max="8" width="18.5703125" customWidth="1"/>
    <col min="9" max="9" width="12.28515625" bestFit="1" customWidth="1"/>
    <col min="10" max="10" width="15.85546875" customWidth="1"/>
  </cols>
  <sheetData>
    <row r="1" spans="1:10" ht="18.75" x14ac:dyDescent="0.3">
      <c r="A1" s="301" t="s">
        <v>406</v>
      </c>
      <c r="B1" s="301"/>
      <c r="C1" s="301"/>
      <c r="D1" s="301"/>
      <c r="E1" s="301"/>
      <c r="F1" s="301"/>
      <c r="G1" s="301"/>
      <c r="H1" s="301"/>
    </row>
    <row r="2" spans="1:10" ht="18.75" x14ac:dyDescent="0.3">
      <c r="A2" s="301" t="s">
        <v>600</v>
      </c>
      <c r="B2" s="301"/>
      <c r="C2" s="301"/>
      <c r="D2" s="301"/>
      <c r="E2" s="301"/>
      <c r="F2" s="301"/>
      <c r="G2" s="301"/>
      <c r="H2" s="301"/>
    </row>
    <row r="3" spans="1:10" ht="18.75" x14ac:dyDescent="0.3">
      <c r="A3" s="301" t="s">
        <v>766</v>
      </c>
      <c r="B3" s="301"/>
      <c r="C3" s="301"/>
      <c r="D3" s="301"/>
      <c r="E3" s="301"/>
      <c r="F3" s="301"/>
      <c r="G3" s="301"/>
      <c r="H3" s="301"/>
    </row>
    <row r="4" spans="1:10" ht="18.75" x14ac:dyDescent="0.3">
      <c r="A4" s="82">
        <v>2</v>
      </c>
      <c r="B4" s="83" t="s">
        <v>408</v>
      </c>
      <c r="C4" s="82"/>
      <c r="D4" s="82"/>
      <c r="E4" s="82"/>
      <c r="F4" s="82"/>
      <c r="G4" s="82"/>
      <c r="H4" s="82"/>
    </row>
    <row r="5" spans="1:10" ht="18.75" x14ac:dyDescent="0.3">
      <c r="A5" s="82">
        <v>21</v>
      </c>
      <c r="B5" s="83" t="s">
        <v>409</v>
      </c>
      <c r="C5" s="82"/>
      <c r="D5" s="82"/>
      <c r="E5" s="82"/>
      <c r="F5" s="82"/>
      <c r="G5" s="82"/>
      <c r="H5" s="82"/>
    </row>
    <row r="6" spans="1:10" ht="19.5" thickBot="1" x14ac:dyDescent="0.35">
      <c r="A6" s="82">
        <v>211</v>
      </c>
      <c r="B6" s="83" t="s">
        <v>410</v>
      </c>
      <c r="C6" s="82"/>
      <c r="D6" s="84"/>
      <c r="E6" s="82"/>
      <c r="F6" s="82"/>
      <c r="G6" s="82"/>
      <c r="H6" s="82"/>
    </row>
    <row r="7" spans="1:10" ht="18.75" x14ac:dyDescent="0.3">
      <c r="A7" s="85" t="s">
        <v>411</v>
      </c>
      <c r="B7" s="86" t="s">
        <v>412</v>
      </c>
      <c r="C7" s="87" t="s">
        <v>413</v>
      </c>
      <c r="D7" s="88" t="s">
        <v>414</v>
      </c>
      <c r="E7" s="89" t="s">
        <v>415</v>
      </c>
      <c r="F7" s="89" t="s">
        <v>416</v>
      </c>
      <c r="G7" s="89" t="s">
        <v>417</v>
      </c>
      <c r="H7" s="89" t="s">
        <v>418</v>
      </c>
    </row>
    <row r="8" spans="1:10" ht="18" x14ac:dyDescent="0.25">
      <c r="A8" s="90" t="s">
        <v>419</v>
      </c>
      <c r="B8" s="91" t="s">
        <v>420</v>
      </c>
      <c r="C8" s="92"/>
      <c r="D8" s="93"/>
      <c r="E8" s="94">
        <v>210000000</v>
      </c>
      <c r="F8" s="95">
        <v>135450000</v>
      </c>
      <c r="G8" s="95">
        <v>266784029</v>
      </c>
      <c r="H8" s="95">
        <v>23000000</v>
      </c>
    </row>
    <row r="9" spans="1:10" ht="36.75" x14ac:dyDescent="0.3">
      <c r="A9" s="96" t="s">
        <v>421</v>
      </c>
      <c r="B9" s="97" t="s">
        <v>422</v>
      </c>
      <c r="C9" s="98"/>
      <c r="D9" s="99">
        <f>D10+D11+D12+D13+D14</f>
        <v>10996000</v>
      </c>
      <c r="E9" s="100"/>
      <c r="F9" s="101">
        <f>F14+F13+F12+F11+F10</f>
        <v>10996000</v>
      </c>
      <c r="G9" s="100"/>
      <c r="H9" s="100"/>
    </row>
    <row r="10" spans="1:10" ht="18.75" x14ac:dyDescent="0.3">
      <c r="A10" s="102" t="s">
        <v>423</v>
      </c>
      <c r="B10" s="103" t="s">
        <v>424</v>
      </c>
      <c r="C10" s="104" t="s">
        <v>425</v>
      </c>
      <c r="D10" s="105">
        <v>8782164</v>
      </c>
      <c r="E10" s="106"/>
      <c r="F10" s="105">
        <f>D10</f>
        <v>8782164</v>
      </c>
      <c r="G10" s="106"/>
      <c r="H10" s="106"/>
    </row>
    <row r="11" spans="1:10" ht="18.75" x14ac:dyDescent="0.3">
      <c r="A11" s="102" t="s">
        <v>426</v>
      </c>
      <c r="B11" s="107" t="s">
        <v>427</v>
      </c>
      <c r="C11" s="104" t="s">
        <v>425</v>
      </c>
      <c r="D11" s="105">
        <v>762341</v>
      </c>
      <c r="E11" s="106"/>
      <c r="F11" s="105">
        <v>762341</v>
      </c>
      <c r="G11" s="106"/>
      <c r="H11" s="106"/>
    </row>
    <row r="12" spans="1:10" ht="18.75" x14ac:dyDescent="0.3">
      <c r="A12" s="102" t="s">
        <v>428</v>
      </c>
      <c r="B12" s="107" t="s">
        <v>429</v>
      </c>
      <c r="C12" s="104" t="s">
        <v>425</v>
      </c>
      <c r="D12" s="105">
        <v>365923</v>
      </c>
      <c r="E12" s="106"/>
      <c r="F12" s="105">
        <f>D12</f>
        <v>365923</v>
      </c>
      <c r="G12" s="106"/>
      <c r="H12" s="106"/>
    </row>
    <row r="13" spans="1:10" ht="18.75" x14ac:dyDescent="0.3">
      <c r="A13" s="102" t="s">
        <v>430</v>
      </c>
      <c r="B13" s="107" t="s">
        <v>431</v>
      </c>
      <c r="C13" s="104" t="s">
        <v>425</v>
      </c>
      <c r="D13" s="105">
        <v>542786</v>
      </c>
      <c r="E13" s="106"/>
      <c r="F13" s="105">
        <f>D13</f>
        <v>542786</v>
      </c>
      <c r="G13" s="106"/>
      <c r="H13" s="106"/>
    </row>
    <row r="14" spans="1:10" ht="18.75" x14ac:dyDescent="0.3">
      <c r="A14" s="102" t="s">
        <v>432</v>
      </c>
      <c r="B14" s="103" t="s">
        <v>433</v>
      </c>
      <c r="C14" s="104" t="s">
        <v>425</v>
      </c>
      <c r="D14" s="105">
        <v>542786</v>
      </c>
      <c r="E14" s="106"/>
      <c r="F14" s="105">
        <f>D14</f>
        <v>542786</v>
      </c>
      <c r="G14" s="106"/>
      <c r="H14" s="106"/>
      <c r="J14" s="55"/>
    </row>
    <row r="15" spans="1:10" ht="36.75" x14ac:dyDescent="0.3">
      <c r="A15" s="96" t="s">
        <v>434</v>
      </c>
      <c r="B15" s="97" t="s">
        <v>435</v>
      </c>
      <c r="C15" s="108"/>
      <c r="D15" s="99">
        <f>D16</f>
        <v>61944750</v>
      </c>
      <c r="E15" s="100"/>
      <c r="F15" s="100">
        <f>F16</f>
        <v>61944750</v>
      </c>
      <c r="G15" s="100"/>
      <c r="H15" s="100"/>
    </row>
    <row r="16" spans="1:10" ht="18.75" x14ac:dyDescent="0.3">
      <c r="A16" s="102" t="s">
        <v>436</v>
      </c>
      <c r="B16" s="103" t="s">
        <v>437</v>
      </c>
      <c r="C16" s="104" t="s">
        <v>425</v>
      </c>
      <c r="D16" s="105">
        <v>61944750</v>
      </c>
      <c r="E16" s="106"/>
      <c r="F16" s="105">
        <f>D16</f>
        <v>61944750</v>
      </c>
      <c r="G16" s="106"/>
      <c r="H16" s="106"/>
    </row>
    <row r="17" spans="1:8" ht="36.75" x14ac:dyDescent="0.3">
      <c r="A17" s="96" t="s">
        <v>438</v>
      </c>
      <c r="B17" s="97" t="s">
        <v>439</v>
      </c>
      <c r="C17" s="108"/>
      <c r="D17" s="109">
        <f>D25+D20+D19</f>
        <v>2651766</v>
      </c>
      <c r="E17" s="100"/>
      <c r="F17" s="110">
        <f>F19+F20+F25</f>
        <v>2651766</v>
      </c>
      <c r="G17" s="100"/>
      <c r="H17" s="100"/>
    </row>
    <row r="18" spans="1:8" ht="18.75" x14ac:dyDescent="0.3">
      <c r="A18" s="111" t="s">
        <v>440</v>
      </c>
      <c r="B18" s="112" t="s">
        <v>441</v>
      </c>
      <c r="C18" s="113"/>
      <c r="D18" s="114"/>
      <c r="E18" s="106"/>
      <c r="F18" s="115"/>
      <c r="G18" s="106"/>
      <c r="H18" s="106"/>
    </row>
    <row r="19" spans="1:8" ht="18.75" x14ac:dyDescent="0.3">
      <c r="A19" s="116" t="s">
        <v>442</v>
      </c>
      <c r="B19" s="117" t="s">
        <v>443</v>
      </c>
      <c r="C19" s="104" t="s">
        <v>425</v>
      </c>
      <c r="D19" s="105">
        <v>81922</v>
      </c>
      <c r="E19" s="106"/>
      <c r="F19" s="105">
        <v>81922</v>
      </c>
      <c r="G19" s="106"/>
      <c r="H19" s="106"/>
    </row>
    <row r="20" spans="1:8" ht="18.75" x14ac:dyDescent="0.3">
      <c r="A20" s="116" t="s">
        <v>444</v>
      </c>
      <c r="B20" s="118" t="s">
        <v>445</v>
      </c>
      <c r="C20" s="119"/>
      <c r="D20" s="120">
        <f>D21+D22+D23+D24</f>
        <v>418213</v>
      </c>
      <c r="E20" s="106"/>
      <c r="F20" s="121">
        <f>F21+F22+F23+F24</f>
        <v>418213</v>
      </c>
      <c r="G20" s="106"/>
      <c r="H20" s="106"/>
    </row>
    <row r="21" spans="1:8" ht="18.75" x14ac:dyDescent="0.3">
      <c r="A21" s="116" t="s">
        <v>446</v>
      </c>
      <c r="B21" s="117" t="s">
        <v>447</v>
      </c>
      <c r="C21" s="104" t="s">
        <v>425</v>
      </c>
      <c r="D21" s="105">
        <v>250927</v>
      </c>
      <c r="E21" s="106"/>
      <c r="F21" s="105">
        <v>250927</v>
      </c>
      <c r="G21" s="106"/>
      <c r="H21" s="106"/>
    </row>
    <row r="22" spans="1:8" ht="18.75" x14ac:dyDescent="0.3">
      <c r="A22" s="116" t="s">
        <v>448</v>
      </c>
      <c r="B22" s="117" t="s">
        <v>449</v>
      </c>
      <c r="C22" s="104" t="s">
        <v>425</v>
      </c>
      <c r="D22" s="105">
        <v>41822</v>
      </c>
      <c r="E22" s="106"/>
      <c r="F22" s="105">
        <v>41822</v>
      </c>
      <c r="G22" s="106"/>
      <c r="H22" s="106"/>
    </row>
    <row r="23" spans="1:8" ht="18.75" x14ac:dyDescent="0.3">
      <c r="A23" s="116" t="s">
        <v>450</v>
      </c>
      <c r="B23" s="117" t="s">
        <v>451</v>
      </c>
      <c r="C23" s="104" t="s">
        <v>425</v>
      </c>
      <c r="D23" s="105">
        <v>83642</v>
      </c>
      <c r="E23" s="106"/>
      <c r="F23" s="105">
        <v>83642</v>
      </c>
      <c r="G23" s="106"/>
      <c r="H23" s="106"/>
    </row>
    <row r="24" spans="1:8" ht="18.75" x14ac:dyDescent="0.3">
      <c r="A24" s="116" t="s">
        <v>452</v>
      </c>
      <c r="B24" s="117" t="s">
        <v>453</v>
      </c>
      <c r="C24" s="104" t="s">
        <v>425</v>
      </c>
      <c r="D24" s="105">
        <v>41822</v>
      </c>
      <c r="E24" s="106"/>
      <c r="F24" s="105">
        <v>41822</v>
      </c>
      <c r="G24" s="106"/>
      <c r="H24" s="106"/>
    </row>
    <row r="25" spans="1:8" ht="18.75" x14ac:dyDescent="0.3">
      <c r="A25" s="111" t="s">
        <v>454</v>
      </c>
      <c r="B25" s="112" t="s">
        <v>455</v>
      </c>
      <c r="C25" s="119"/>
      <c r="D25" s="122">
        <f>D29+D26</f>
        <v>2151631</v>
      </c>
      <c r="E25" s="106"/>
      <c r="F25" s="121">
        <f>F26+F29</f>
        <v>2151631</v>
      </c>
      <c r="G25" s="106"/>
      <c r="H25" s="106"/>
    </row>
    <row r="26" spans="1:8" ht="18.75" x14ac:dyDescent="0.3">
      <c r="A26" s="111" t="s">
        <v>456</v>
      </c>
      <c r="B26" s="118" t="s">
        <v>457</v>
      </c>
      <c r="C26" s="119"/>
      <c r="D26" s="120">
        <f>D28+D27</f>
        <v>1800344</v>
      </c>
      <c r="E26" s="106"/>
      <c r="F26" s="121">
        <f>F28+F27</f>
        <v>1800344</v>
      </c>
      <c r="G26" s="106"/>
      <c r="H26" s="106"/>
    </row>
    <row r="27" spans="1:8" ht="18.75" x14ac:dyDescent="0.3">
      <c r="A27" s="116" t="s">
        <v>458</v>
      </c>
      <c r="B27" s="117" t="s">
        <v>459</v>
      </c>
      <c r="C27" s="104" t="s">
        <v>425</v>
      </c>
      <c r="D27" s="105">
        <v>746484</v>
      </c>
      <c r="E27" s="106"/>
      <c r="F27" s="105">
        <f>D27</f>
        <v>746484</v>
      </c>
      <c r="G27" s="106"/>
      <c r="H27" s="106"/>
    </row>
    <row r="28" spans="1:8" ht="18.75" x14ac:dyDescent="0.3">
      <c r="A28" s="116" t="s">
        <v>460</v>
      </c>
      <c r="B28" s="117" t="s">
        <v>461</v>
      </c>
      <c r="C28" s="104" t="s">
        <v>425</v>
      </c>
      <c r="D28" s="105">
        <v>1053860</v>
      </c>
      <c r="E28" s="106"/>
      <c r="F28" s="105">
        <f>D28</f>
        <v>1053860</v>
      </c>
      <c r="G28" s="106"/>
      <c r="H28" s="106"/>
    </row>
    <row r="29" spans="1:8" ht="18.75" x14ac:dyDescent="0.3">
      <c r="A29" s="111" t="s">
        <v>462</v>
      </c>
      <c r="B29" s="118" t="s">
        <v>445</v>
      </c>
      <c r="C29" s="119"/>
      <c r="D29" s="120">
        <f>D30</f>
        <v>351287</v>
      </c>
      <c r="E29" s="106"/>
      <c r="F29" s="121">
        <f>F30</f>
        <v>351287</v>
      </c>
      <c r="G29" s="106"/>
      <c r="H29" s="106"/>
    </row>
    <row r="30" spans="1:8" ht="18.75" x14ac:dyDescent="0.3">
      <c r="A30" s="116" t="s">
        <v>463</v>
      </c>
      <c r="B30" s="117" t="s">
        <v>464</v>
      </c>
      <c r="C30" s="104" t="s">
        <v>425</v>
      </c>
      <c r="D30" s="105">
        <v>351287</v>
      </c>
      <c r="E30" s="106"/>
      <c r="F30" s="105">
        <f>D30</f>
        <v>351287</v>
      </c>
      <c r="G30" s="106"/>
      <c r="H30" s="106"/>
    </row>
    <row r="31" spans="1:8" ht="18.75" x14ac:dyDescent="0.3">
      <c r="A31" s="123" t="s">
        <v>465</v>
      </c>
      <c r="B31" s="124" t="s">
        <v>466</v>
      </c>
      <c r="C31" s="125"/>
      <c r="D31" s="126">
        <f>D32+D38</f>
        <v>8995000</v>
      </c>
      <c r="E31" s="127"/>
      <c r="F31" s="127">
        <f>F38+F32</f>
        <v>8995000</v>
      </c>
      <c r="G31" s="127"/>
      <c r="H31" s="127"/>
    </row>
    <row r="32" spans="1:8" ht="18.75" x14ac:dyDescent="0.3">
      <c r="A32" s="128" t="s">
        <v>467</v>
      </c>
      <c r="B32" s="129" t="s">
        <v>468</v>
      </c>
      <c r="C32" s="130"/>
      <c r="D32" s="122">
        <f>D33+D34+D35+D36+D37</f>
        <v>4250000</v>
      </c>
      <c r="E32" s="106"/>
      <c r="F32" s="131">
        <f>F33+F34+F35+F36+F37</f>
        <v>4250000</v>
      </c>
      <c r="G32" s="106"/>
      <c r="H32" s="106"/>
    </row>
    <row r="33" spans="1:9" ht="18.75" x14ac:dyDescent="0.3">
      <c r="A33" s="102" t="s">
        <v>469</v>
      </c>
      <c r="B33" s="132" t="s">
        <v>470</v>
      </c>
      <c r="C33" s="104" t="s">
        <v>425</v>
      </c>
      <c r="D33" s="105">
        <v>1300000</v>
      </c>
      <c r="E33" s="106"/>
      <c r="F33" s="133">
        <v>1300000</v>
      </c>
      <c r="G33" s="106"/>
      <c r="H33" s="106"/>
    </row>
    <row r="34" spans="1:9" ht="18.75" x14ac:dyDescent="0.3">
      <c r="A34" s="102" t="s">
        <v>471</v>
      </c>
      <c r="B34" s="132" t="s">
        <v>602</v>
      </c>
      <c r="C34" s="104" t="s">
        <v>425</v>
      </c>
      <c r="D34" s="105">
        <v>500000</v>
      </c>
      <c r="E34" s="106"/>
      <c r="F34" s="133">
        <v>500000</v>
      </c>
      <c r="G34" s="106"/>
      <c r="H34" s="106"/>
    </row>
    <row r="35" spans="1:9" ht="18.75" x14ac:dyDescent="0.3">
      <c r="A35" s="102" t="s">
        <v>472</v>
      </c>
      <c r="B35" s="134" t="s">
        <v>603</v>
      </c>
      <c r="C35" s="104" t="s">
        <v>425</v>
      </c>
      <c r="D35" s="105">
        <v>1500000</v>
      </c>
      <c r="E35" s="106"/>
      <c r="F35" s="133">
        <v>1500000</v>
      </c>
      <c r="G35" s="106"/>
      <c r="H35" s="106"/>
    </row>
    <row r="36" spans="1:9" ht="18.75" x14ac:dyDescent="0.3">
      <c r="A36" s="102" t="s">
        <v>473</v>
      </c>
      <c r="B36" s="132" t="s">
        <v>474</v>
      </c>
      <c r="C36" s="104" t="s">
        <v>425</v>
      </c>
      <c r="D36" s="105">
        <v>200000</v>
      </c>
      <c r="E36" s="106"/>
      <c r="F36" s="133">
        <v>200000</v>
      </c>
      <c r="G36" s="106"/>
      <c r="H36" s="106"/>
    </row>
    <row r="37" spans="1:9" ht="18.75" x14ac:dyDescent="0.3">
      <c r="A37" s="102" t="s">
        <v>475</v>
      </c>
      <c r="B37" s="103" t="s">
        <v>476</v>
      </c>
      <c r="C37" s="104" t="s">
        <v>425</v>
      </c>
      <c r="D37" s="105">
        <v>750000</v>
      </c>
      <c r="E37" s="106"/>
      <c r="F37" s="133">
        <v>750000</v>
      </c>
      <c r="G37" s="106"/>
      <c r="H37" s="106"/>
    </row>
    <row r="38" spans="1:9" ht="18.75" x14ac:dyDescent="0.3">
      <c r="A38" s="128" t="s">
        <v>477</v>
      </c>
      <c r="B38" s="129" t="s">
        <v>478</v>
      </c>
      <c r="C38" s="130"/>
      <c r="D38" s="122">
        <f>D39+D40+D41+D42+D43+D44</f>
        <v>4745000</v>
      </c>
      <c r="E38" s="106"/>
      <c r="F38" s="131">
        <f>F39+F40+F41+F42+F43+F44</f>
        <v>4745000</v>
      </c>
      <c r="G38" s="106"/>
      <c r="H38" s="106"/>
    </row>
    <row r="39" spans="1:9" ht="36.75" x14ac:dyDescent="0.3">
      <c r="A39" s="102" t="s">
        <v>479</v>
      </c>
      <c r="B39" s="135" t="s">
        <v>480</v>
      </c>
      <c r="C39" s="104" t="s">
        <v>425</v>
      </c>
      <c r="D39" s="105">
        <v>1250000</v>
      </c>
      <c r="E39" s="106"/>
      <c r="F39" s="133">
        <v>1250000</v>
      </c>
      <c r="G39" s="106"/>
      <c r="H39" s="106"/>
    </row>
    <row r="40" spans="1:9" ht="18.75" x14ac:dyDescent="0.3">
      <c r="A40" s="102" t="s">
        <v>481</v>
      </c>
      <c r="B40" s="132" t="s">
        <v>483</v>
      </c>
      <c r="C40" s="104" t="s">
        <v>425</v>
      </c>
      <c r="D40" s="105">
        <v>700000</v>
      </c>
      <c r="E40" s="106"/>
      <c r="F40" s="133">
        <v>700000</v>
      </c>
      <c r="G40" s="106"/>
      <c r="H40" s="106"/>
    </row>
    <row r="41" spans="1:9" ht="36.75" x14ac:dyDescent="0.3">
      <c r="A41" s="102" t="s">
        <v>482</v>
      </c>
      <c r="B41" s="132" t="s">
        <v>485</v>
      </c>
      <c r="C41" s="104" t="s">
        <v>425</v>
      </c>
      <c r="D41" s="105">
        <v>100000</v>
      </c>
      <c r="E41" s="106"/>
      <c r="F41" s="133">
        <v>100000</v>
      </c>
      <c r="G41" s="106"/>
      <c r="H41" s="106"/>
    </row>
    <row r="42" spans="1:9" ht="18.75" x14ac:dyDescent="0.3">
      <c r="A42" s="102" t="s">
        <v>484</v>
      </c>
      <c r="B42" s="132" t="s">
        <v>601</v>
      </c>
      <c r="C42" s="104" t="s">
        <v>425</v>
      </c>
      <c r="D42" s="105">
        <v>595000</v>
      </c>
      <c r="E42" s="106"/>
      <c r="F42" s="133">
        <v>595000</v>
      </c>
      <c r="G42" s="106"/>
      <c r="H42" s="106"/>
    </row>
    <row r="43" spans="1:9" ht="18.75" x14ac:dyDescent="0.3">
      <c r="A43" s="102" t="s">
        <v>486</v>
      </c>
      <c r="B43" s="132" t="s">
        <v>488</v>
      </c>
      <c r="C43" s="104" t="s">
        <v>425</v>
      </c>
      <c r="D43" s="105">
        <v>1700000</v>
      </c>
      <c r="E43" s="106"/>
      <c r="F43" s="133">
        <v>1700000</v>
      </c>
      <c r="G43" s="106"/>
      <c r="H43" s="106"/>
    </row>
    <row r="44" spans="1:9" ht="18.75" x14ac:dyDescent="0.3">
      <c r="A44" s="102" t="s">
        <v>487</v>
      </c>
      <c r="B44" s="132" t="s">
        <v>489</v>
      </c>
      <c r="C44" s="104" t="s">
        <v>425</v>
      </c>
      <c r="D44" s="105">
        <v>400000</v>
      </c>
      <c r="E44" s="106"/>
      <c r="F44" s="133">
        <v>400000</v>
      </c>
      <c r="G44" s="106"/>
      <c r="H44" s="106"/>
    </row>
    <row r="45" spans="1:9" ht="18.75" x14ac:dyDescent="0.3">
      <c r="A45" s="90" t="s">
        <v>490</v>
      </c>
      <c r="B45" s="136" t="s">
        <v>103</v>
      </c>
      <c r="C45" s="137"/>
      <c r="D45" s="138">
        <f>D48</f>
        <v>871101</v>
      </c>
      <c r="E45" s="139"/>
      <c r="F45" s="140">
        <f>F48</f>
        <v>871101</v>
      </c>
      <c r="G45" s="139"/>
      <c r="H45" s="139"/>
    </row>
    <row r="46" spans="1:9" ht="18.75" x14ac:dyDescent="0.3">
      <c r="A46" s="141">
        <v>21131</v>
      </c>
      <c r="B46" s="129" t="s">
        <v>455</v>
      </c>
      <c r="C46" s="142"/>
      <c r="D46" s="105">
        <f>D47</f>
        <v>871101</v>
      </c>
      <c r="E46" s="106"/>
      <c r="F46" s="106"/>
      <c r="G46" s="106"/>
      <c r="H46" s="106"/>
    </row>
    <row r="47" spans="1:9" ht="18.75" x14ac:dyDescent="0.3">
      <c r="A47" s="141">
        <v>211311</v>
      </c>
      <c r="B47" s="129" t="s">
        <v>491</v>
      </c>
      <c r="C47" s="142"/>
      <c r="D47" s="105">
        <f>D48</f>
        <v>871101</v>
      </c>
      <c r="E47" s="106"/>
      <c r="F47" s="106"/>
      <c r="G47" s="106"/>
      <c r="H47" s="106"/>
      <c r="I47">
        <v>85458617</v>
      </c>
    </row>
    <row r="48" spans="1:9" ht="18.75" x14ac:dyDescent="0.3">
      <c r="A48" s="143">
        <v>2113110024</v>
      </c>
      <c r="B48" s="103" t="s">
        <v>492</v>
      </c>
      <c r="C48" s="104" t="s">
        <v>425</v>
      </c>
      <c r="D48" s="105">
        <v>871101</v>
      </c>
      <c r="E48" s="106"/>
      <c r="F48" s="105">
        <v>871101</v>
      </c>
      <c r="G48" s="106"/>
      <c r="H48" s="106"/>
    </row>
    <row r="49" spans="1:12" ht="19.5" thickBot="1" x14ac:dyDescent="0.35">
      <c r="A49" s="302" t="s">
        <v>493</v>
      </c>
      <c r="B49" s="303"/>
      <c r="C49" s="304"/>
      <c r="D49" s="144">
        <f>D9+D15+D17+D31+D45</f>
        <v>85458617</v>
      </c>
      <c r="E49" s="106"/>
      <c r="F49" s="121">
        <f>F9+F15+F17+F31+F45</f>
        <v>85458617</v>
      </c>
      <c r="G49" s="106"/>
      <c r="H49" s="106"/>
    </row>
    <row r="50" spans="1:12" ht="18.75" x14ac:dyDescent="0.3">
      <c r="A50" s="145"/>
      <c r="B50" s="145"/>
      <c r="C50" s="145"/>
      <c r="D50" s="146"/>
      <c r="E50" s="147"/>
      <c r="F50" s="148"/>
      <c r="G50" s="147"/>
      <c r="H50" s="147"/>
    </row>
    <row r="51" spans="1:12" ht="19.5" thickBot="1" x14ac:dyDescent="0.35">
      <c r="A51" s="145"/>
      <c r="B51" s="145"/>
      <c r="C51" s="145"/>
      <c r="D51" s="146"/>
      <c r="E51" s="147"/>
      <c r="F51" s="148"/>
      <c r="G51" s="147"/>
      <c r="H51" s="147"/>
    </row>
    <row r="52" spans="1:12" ht="26.25" x14ac:dyDescent="0.4">
      <c r="A52" s="149">
        <v>212</v>
      </c>
      <c r="B52" s="222" t="s">
        <v>494</v>
      </c>
      <c r="C52" s="150" t="s">
        <v>413</v>
      </c>
      <c r="D52" s="151" t="s">
        <v>414</v>
      </c>
      <c r="E52" s="152" t="s">
        <v>415</v>
      </c>
      <c r="F52" s="152" t="s">
        <v>416</v>
      </c>
      <c r="G52" s="152" t="s">
        <v>417</v>
      </c>
      <c r="H52" s="152" t="s">
        <v>418</v>
      </c>
    </row>
    <row r="53" spans="1:12" ht="18.75" x14ac:dyDescent="0.3">
      <c r="A53" s="128" t="s">
        <v>495</v>
      </c>
      <c r="B53" s="153" t="s">
        <v>420</v>
      </c>
      <c r="C53" s="154"/>
      <c r="D53" s="120">
        <f>D54+D60</f>
        <v>55451300</v>
      </c>
      <c r="E53" s="131">
        <f>E54+E60</f>
        <v>55451300</v>
      </c>
      <c r="F53" s="106"/>
      <c r="G53" s="106"/>
      <c r="H53" s="106"/>
      <c r="K53">
        <v>595000</v>
      </c>
      <c r="L53">
        <f>K53*60</f>
        <v>35700000</v>
      </c>
    </row>
    <row r="54" spans="1:12" ht="36.75" x14ac:dyDescent="0.3">
      <c r="A54" s="155">
        <v>21211</v>
      </c>
      <c r="B54" s="156" t="s">
        <v>422</v>
      </c>
      <c r="C54" s="157"/>
      <c r="D54" s="158">
        <f>D55+D56+D57+D58+D59</f>
        <v>45467300</v>
      </c>
      <c r="E54" s="159">
        <f>E55+E56+E57+E58+E59</f>
        <v>45467300</v>
      </c>
      <c r="F54" s="160"/>
      <c r="G54" s="160"/>
      <c r="H54" s="160"/>
    </row>
    <row r="55" spans="1:12" ht="18.75" x14ac:dyDescent="0.3">
      <c r="A55" s="143">
        <v>2121100025</v>
      </c>
      <c r="B55" s="103" t="s">
        <v>424</v>
      </c>
      <c r="C55" s="104" t="s">
        <v>415</v>
      </c>
      <c r="D55" s="161">
        <v>36279780</v>
      </c>
      <c r="E55" s="161">
        <f>D55</f>
        <v>36279780</v>
      </c>
      <c r="F55" s="106"/>
      <c r="G55" s="106"/>
      <c r="H55" s="106"/>
    </row>
    <row r="56" spans="1:12" ht="18.75" x14ac:dyDescent="0.3">
      <c r="A56" s="143">
        <v>2121100026</v>
      </c>
      <c r="B56" s="107" t="s">
        <v>427</v>
      </c>
      <c r="C56" s="104" t="s">
        <v>415</v>
      </c>
      <c r="D56" s="162">
        <v>3143288</v>
      </c>
      <c r="E56" s="162">
        <f>D56</f>
        <v>3143288</v>
      </c>
      <c r="F56" s="106"/>
      <c r="G56" s="106"/>
      <c r="H56" s="106"/>
    </row>
    <row r="57" spans="1:12" ht="18.75" x14ac:dyDescent="0.3">
      <c r="A57" s="143">
        <v>2121100027</v>
      </c>
      <c r="B57" s="107" t="s">
        <v>429</v>
      </c>
      <c r="C57" s="104" t="s">
        <v>415</v>
      </c>
      <c r="D57" s="105">
        <v>1571644</v>
      </c>
      <c r="E57" s="105">
        <f>D57</f>
        <v>1571644</v>
      </c>
      <c r="F57" s="106"/>
      <c r="G57" s="106"/>
      <c r="H57" s="106"/>
    </row>
    <row r="58" spans="1:12" ht="18.75" x14ac:dyDescent="0.3">
      <c r="A58" s="143">
        <v>2121100028</v>
      </c>
      <c r="B58" s="107" t="s">
        <v>431</v>
      </c>
      <c r="C58" s="104" t="s">
        <v>415</v>
      </c>
      <c r="D58" s="105">
        <v>2236294</v>
      </c>
      <c r="E58" s="105">
        <f>D58</f>
        <v>2236294</v>
      </c>
      <c r="F58" s="106"/>
      <c r="G58" s="106"/>
      <c r="H58" s="106"/>
    </row>
    <row r="59" spans="1:12" ht="18.75" x14ac:dyDescent="0.3">
      <c r="A59" s="143">
        <v>2121100029</v>
      </c>
      <c r="B59" s="103" t="s">
        <v>433</v>
      </c>
      <c r="C59" s="104" t="s">
        <v>415</v>
      </c>
      <c r="D59" s="105">
        <v>2236294</v>
      </c>
      <c r="E59" s="105">
        <f>D59</f>
        <v>2236294</v>
      </c>
      <c r="F59" s="106"/>
      <c r="G59" s="106"/>
      <c r="H59" s="106"/>
    </row>
    <row r="60" spans="1:12" ht="36.75" x14ac:dyDescent="0.3">
      <c r="A60" s="163">
        <v>21212</v>
      </c>
      <c r="B60" s="153" t="s">
        <v>435</v>
      </c>
      <c r="C60" s="164"/>
      <c r="D60" s="122">
        <f>D61</f>
        <v>9984000</v>
      </c>
      <c r="E60" s="165">
        <f>E61</f>
        <v>9984000</v>
      </c>
      <c r="F60" s="166"/>
      <c r="G60" s="166"/>
      <c r="H60" s="166"/>
    </row>
    <row r="61" spans="1:12" ht="36.75" x14ac:dyDescent="0.3">
      <c r="A61" s="143">
        <v>2121200030</v>
      </c>
      <c r="B61" s="103" t="s">
        <v>496</v>
      </c>
      <c r="C61" s="104" t="s">
        <v>415</v>
      </c>
      <c r="D61" s="105">
        <v>9984000</v>
      </c>
      <c r="E61" s="133">
        <f>D61</f>
        <v>9984000</v>
      </c>
      <c r="F61" s="106"/>
      <c r="G61" s="106"/>
      <c r="H61" s="106"/>
    </row>
    <row r="62" spans="1:12" ht="36.75" x14ac:dyDescent="0.3">
      <c r="A62" s="155">
        <v>21213</v>
      </c>
      <c r="B62" s="167" t="s">
        <v>439</v>
      </c>
      <c r="C62" s="168"/>
      <c r="D62" s="158">
        <f>D63+D71</f>
        <v>11599550</v>
      </c>
      <c r="E62" s="159">
        <f>E63+E71</f>
        <v>11599550</v>
      </c>
      <c r="F62" s="160"/>
      <c r="G62" s="160"/>
      <c r="H62" s="160"/>
    </row>
    <row r="63" spans="1:12" ht="18.75" x14ac:dyDescent="0.3">
      <c r="A63" s="163">
        <v>212131</v>
      </c>
      <c r="B63" s="112" t="s">
        <v>497</v>
      </c>
      <c r="C63" s="169"/>
      <c r="D63" s="122">
        <f>D66+D65</f>
        <v>2612641</v>
      </c>
      <c r="E63" s="131">
        <f>E66+E65</f>
        <v>2612641</v>
      </c>
      <c r="F63" s="106"/>
      <c r="G63" s="106"/>
      <c r="H63" s="106"/>
    </row>
    <row r="64" spans="1:12" ht="18.75" x14ac:dyDescent="0.3">
      <c r="A64" s="163">
        <v>2121311</v>
      </c>
      <c r="B64" s="118" t="s">
        <v>457</v>
      </c>
      <c r="C64" s="119"/>
      <c r="D64" s="120">
        <v>0</v>
      </c>
      <c r="E64" s="106"/>
      <c r="F64" s="106"/>
      <c r="G64" s="106"/>
      <c r="H64" s="106"/>
    </row>
    <row r="65" spans="1:8" ht="18.75" x14ac:dyDescent="0.3">
      <c r="A65" s="170">
        <v>2121311031</v>
      </c>
      <c r="B65" s="117" t="s">
        <v>443</v>
      </c>
      <c r="C65" s="104"/>
      <c r="D65" s="105">
        <v>420000</v>
      </c>
      <c r="E65" s="105">
        <f>D65</f>
        <v>420000</v>
      </c>
      <c r="F65" s="106"/>
      <c r="G65" s="106"/>
      <c r="H65" s="106"/>
    </row>
    <row r="66" spans="1:8" ht="18.75" x14ac:dyDescent="0.3">
      <c r="A66" s="163">
        <v>2121312</v>
      </c>
      <c r="B66" s="118" t="s">
        <v>445</v>
      </c>
      <c r="C66" s="119"/>
      <c r="D66" s="120">
        <f>D67+D68+D69+D70</f>
        <v>2192641</v>
      </c>
      <c r="E66" s="131">
        <f>E67+E68+E69+E70</f>
        <v>2192641</v>
      </c>
      <c r="F66" s="106"/>
      <c r="G66" s="106"/>
      <c r="H66" s="106"/>
    </row>
    <row r="67" spans="1:8" ht="18.75" x14ac:dyDescent="0.3">
      <c r="A67" s="170">
        <v>2121312032</v>
      </c>
      <c r="B67" s="117" t="s">
        <v>447</v>
      </c>
      <c r="C67" s="104" t="s">
        <v>415</v>
      </c>
      <c r="D67" s="105">
        <v>1451191</v>
      </c>
      <c r="E67" s="105">
        <f>D67</f>
        <v>1451191</v>
      </c>
      <c r="F67" s="106"/>
      <c r="G67" s="106"/>
      <c r="H67" s="106"/>
    </row>
    <row r="68" spans="1:8" ht="18.75" x14ac:dyDescent="0.3">
      <c r="A68" s="170">
        <v>2121312033</v>
      </c>
      <c r="B68" s="117" t="s">
        <v>449</v>
      </c>
      <c r="C68" s="104" t="s">
        <v>415</v>
      </c>
      <c r="D68" s="105">
        <v>185400</v>
      </c>
      <c r="E68" s="105">
        <f>D68</f>
        <v>185400</v>
      </c>
      <c r="F68" s="106"/>
      <c r="G68" s="106"/>
      <c r="H68" s="106"/>
    </row>
    <row r="69" spans="1:8" ht="18.75" x14ac:dyDescent="0.3">
      <c r="A69" s="170">
        <v>2121312034</v>
      </c>
      <c r="B69" s="117" t="s">
        <v>451</v>
      </c>
      <c r="C69" s="104" t="s">
        <v>415</v>
      </c>
      <c r="D69" s="105">
        <v>370650</v>
      </c>
      <c r="E69" s="105">
        <f>D69</f>
        <v>370650</v>
      </c>
      <c r="F69" s="106"/>
      <c r="G69" s="106"/>
      <c r="H69" s="106"/>
    </row>
    <row r="70" spans="1:8" ht="18.75" x14ac:dyDescent="0.3">
      <c r="A70" s="170">
        <v>2121312035</v>
      </c>
      <c r="B70" s="117" t="s">
        <v>453</v>
      </c>
      <c r="C70" s="104" t="s">
        <v>415</v>
      </c>
      <c r="D70" s="105">
        <v>185400</v>
      </c>
      <c r="E70" s="105">
        <f>D70</f>
        <v>185400</v>
      </c>
      <c r="F70" s="106"/>
      <c r="G70" s="106"/>
      <c r="H70" s="106"/>
    </row>
    <row r="71" spans="1:8" ht="18.75" x14ac:dyDescent="0.3">
      <c r="A71" s="163">
        <v>212132</v>
      </c>
      <c r="B71" s="112" t="s">
        <v>455</v>
      </c>
      <c r="C71" s="119"/>
      <c r="D71" s="122">
        <f>D72+D75</f>
        <v>8986909</v>
      </c>
      <c r="E71" s="131">
        <f>E72+E75</f>
        <v>8986909</v>
      </c>
      <c r="F71" s="106"/>
      <c r="G71" s="106"/>
      <c r="H71" s="106"/>
    </row>
    <row r="72" spans="1:8" ht="18.75" x14ac:dyDescent="0.3">
      <c r="A72" s="163">
        <v>2121321</v>
      </c>
      <c r="B72" s="118" t="s">
        <v>457</v>
      </c>
      <c r="C72" s="119"/>
      <c r="D72" s="120">
        <f>D73+D74</f>
        <v>7503784</v>
      </c>
      <c r="E72" s="131">
        <f>E74+E73</f>
        <v>7503784</v>
      </c>
      <c r="F72" s="106"/>
      <c r="G72" s="106"/>
      <c r="H72" s="106"/>
    </row>
    <row r="73" spans="1:8" ht="18.75" x14ac:dyDescent="0.3">
      <c r="A73" s="170">
        <v>2121321036</v>
      </c>
      <c r="B73" s="117" t="s">
        <v>459</v>
      </c>
      <c r="C73" s="104" t="s">
        <v>415</v>
      </c>
      <c r="D73" s="105">
        <v>3150210</v>
      </c>
      <c r="E73" s="105">
        <f>D73</f>
        <v>3150210</v>
      </c>
      <c r="F73" s="106"/>
      <c r="G73" s="106"/>
      <c r="H73" s="106"/>
    </row>
    <row r="74" spans="1:8" ht="18.75" x14ac:dyDescent="0.3">
      <c r="A74" s="170">
        <v>2121321037</v>
      </c>
      <c r="B74" s="117" t="s">
        <v>461</v>
      </c>
      <c r="C74" s="104" t="s">
        <v>415</v>
      </c>
      <c r="D74" s="105">
        <v>4353574</v>
      </c>
      <c r="E74" s="105">
        <f>D74</f>
        <v>4353574</v>
      </c>
      <c r="F74" s="106"/>
      <c r="G74" s="106"/>
      <c r="H74" s="106"/>
    </row>
    <row r="75" spans="1:8" ht="18.75" x14ac:dyDescent="0.3">
      <c r="A75" s="163">
        <v>2121322</v>
      </c>
      <c r="B75" s="118" t="s">
        <v>445</v>
      </c>
      <c r="C75" s="119"/>
      <c r="D75" s="120">
        <v>1483125</v>
      </c>
      <c r="E75" s="131">
        <f>E76</f>
        <v>1483125</v>
      </c>
      <c r="F75" s="106"/>
      <c r="G75" s="106"/>
      <c r="H75" s="106"/>
    </row>
    <row r="76" spans="1:8" ht="18.75" x14ac:dyDescent="0.3">
      <c r="A76" s="170">
        <v>2121322038</v>
      </c>
      <c r="B76" s="117" t="s">
        <v>464</v>
      </c>
      <c r="C76" s="104" t="s">
        <v>415</v>
      </c>
      <c r="D76" s="105">
        <v>1483125</v>
      </c>
      <c r="E76" s="105">
        <f>D76</f>
        <v>1483125</v>
      </c>
      <c r="F76" s="106"/>
      <c r="G76" s="106"/>
      <c r="H76" s="106"/>
    </row>
    <row r="77" spans="1:8" ht="18.75" x14ac:dyDescent="0.3">
      <c r="A77" s="171" t="s">
        <v>498</v>
      </c>
      <c r="B77" s="156" t="s">
        <v>466</v>
      </c>
      <c r="C77" s="172"/>
      <c r="D77" s="158">
        <f>D78+D81</f>
        <v>18757563</v>
      </c>
      <c r="E77" s="173">
        <f>E78+E81</f>
        <v>18757563</v>
      </c>
      <c r="F77" s="160"/>
      <c r="G77" s="160"/>
      <c r="H77" s="160"/>
    </row>
    <row r="78" spans="1:8" ht="18.75" x14ac:dyDescent="0.3">
      <c r="A78" s="163">
        <v>21221</v>
      </c>
      <c r="B78" s="153" t="s">
        <v>468</v>
      </c>
      <c r="C78" s="174"/>
      <c r="D78" s="122">
        <f>D79+D80</f>
        <v>647563</v>
      </c>
      <c r="E78" s="131">
        <f>E79+E80</f>
        <v>647563</v>
      </c>
      <c r="F78" s="106"/>
      <c r="G78" s="106"/>
      <c r="H78" s="106"/>
    </row>
    <row r="79" spans="1:8" ht="18.75" x14ac:dyDescent="0.3">
      <c r="A79" s="170">
        <v>2122100039</v>
      </c>
      <c r="B79" s="175" t="s">
        <v>470</v>
      </c>
      <c r="C79" s="104" t="s">
        <v>415</v>
      </c>
      <c r="D79" s="105">
        <v>497563</v>
      </c>
      <c r="E79" s="105">
        <v>497563</v>
      </c>
      <c r="F79" s="106"/>
      <c r="G79" s="106"/>
      <c r="H79" s="106"/>
    </row>
    <row r="80" spans="1:8" ht="18.75" x14ac:dyDescent="0.3">
      <c r="A80" s="170">
        <v>2122100040</v>
      </c>
      <c r="B80" s="175" t="s">
        <v>489</v>
      </c>
      <c r="C80" s="104" t="s">
        <v>415</v>
      </c>
      <c r="D80" s="105">
        <v>150000</v>
      </c>
      <c r="E80" s="133">
        <f>D80</f>
        <v>150000</v>
      </c>
      <c r="F80" s="106"/>
      <c r="G80" s="106"/>
      <c r="H80" s="106"/>
    </row>
    <row r="81" spans="1:8" ht="18.75" x14ac:dyDescent="0.3">
      <c r="A81" s="163">
        <v>21222</v>
      </c>
      <c r="B81" s="153" t="s">
        <v>478</v>
      </c>
      <c r="C81" s="174"/>
      <c r="D81" s="122">
        <f>D82+D83+D84+D85</f>
        <v>18110000</v>
      </c>
      <c r="E81" s="131">
        <f>E82+E83+E84+E85</f>
        <v>18110000</v>
      </c>
      <c r="F81" s="106"/>
      <c r="G81" s="106"/>
      <c r="H81" s="106"/>
    </row>
    <row r="82" spans="1:8" ht="18.75" x14ac:dyDescent="0.3">
      <c r="A82" s="170">
        <v>2122200041</v>
      </c>
      <c r="B82" s="175" t="s">
        <v>499</v>
      </c>
      <c r="C82" s="104" t="s">
        <v>415</v>
      </c>
      <c r="D82" s="105">
        <v>17000000</v>
      </c>
      <c r="E82" s="133">
        <f>D82</f>
        <v>17000000</v>
      </c>
      <c r="F82" s="106"/>
      <c r="G82" s="106"/>
      <c r="H82" s="106"/>
    </row>
    <row r="83" spans="1:8" ht="18.75" x14ac:dyDescent="0.3">
      <c r="A83" s="170">
        <v>2122200042</v>
      </c>
      <c r="B83" s="175" t="s">
        <v>500</v>
      </c>
      <c r="C83" s="104" t="s">
        <v>415</v>
      </c>
      <c r="D83" s="105">
        <v>280000</v>
      </c>
      <c r="E83" s="133">
        <f>D83</f>
        <v>280000</v>
      </c>
      <c r="F83" s="106"/>
      <c r="G83" s="106"/>
      <c r="H83" s="106"/>
    </row>
    <row r="84" spans="1:8" ht="18.75" x14ac:dyDescent="0.3">
      <c r="A84" s="170">
        <v>2122200043</v>
      </c>
      <c r="B84" s="175" t="s">
        <v>501</v>
      </c>
      <c r="C84" s="104" t="s">
        <v>415</v>
      </c>
      <c r="D84" s="105">
        <v>720000</v>
      </c>
      <c r="E84" s="105">
        <f>D84</f>
        <v>720000</v>
      </c>
      <c r="F84" s="106"/>
      <c r="G84" s="106"/>
      <c r="H84" s="106"/>
    </row>
    <row r="85" spans="1:8" ht="18.75" x14ac:dyDescent="0.3">
      <c r="A85" s="170">
        <v>2122200044</v>
      </c>
      <c r="B85" s="175" t="s">
        <v>502</v>
      </c>
      <c r="C85" s="104" t="s">
        <v>415</v>
      </c>
      <c r="D85" s="105">
        <v>110000</v>
      </c>
      <c r="E85" s="133">
        <f>D85</f>
        <v>110000</v>
      </c>
      <c r="F85" s="106"/>
      <c r="G85" s="106"/>
      <c r="H85" s="106"/>
    </row>
    <row r="86" spans="1:8" ht="18.75" x14ac:dyDescent="0.3">
      <c r="A86" s="155">
        <v>2123</v>
      </c>
      <c r="B86" s="156" t="s">
        <v>103</v>
      </c>
      <c r="C86" s="172"/>
      <c r="D86" s="176">
        <f>D87</f>
        <v>3591587</v>
      </c>
      <c r="E86" s="173">
        <f>E87</f>
        <v>3591587</v>
      </c>
      <c r="F86" s="160"/>
      <c r="G86" s="160"/>
      <c r="H86" s="160"/>
    </row>
    <row r="87" spans="1:8" ht="18.75" x14ac:dyDescent="0.3">
      <c r="A87" s="163">
        <v>21231</v>
      </c>
      <c r="B87" s="153" t="s">
        <v>455</v>
      </c>
      <c r="C87" s="177"/>
      <c r="D87" s="120">
        <f>D88</f>
        <v>3591587</v>
      </c>
      <c r="E87" s="131">
        <f>E88</f>
        <v>3591587</v>
      </c>
      <c r="F87" s="106"/>
      <c r="G87" s="106"/>
      <c r="H87" s="106"/>
    </row>
    <row r="88" spans="1:8" ht="18.75" x14ac:dyDescent="0.3">
      <c r="A88" s="163">
        <v>212311</v>
      </c>
      <c r="B88" s="153" t="s">
        <v>491</v>
      </c>
      <c r="C88" s="177"/>
      <c r="D88" s="120">
        <v>3591587</v>
      </c>
      <c r="E88" s="131">
        <f>E89</f>
        <v>3591587</v>
      </c>
      <c r="F88" s="106"/>
      <c r="G88" s="106"/>
      <c r="H88" s="106"/>
    </row>
    <row r="89" spans="1:8" ht="18.75" x14ac:dyDescent="0.3">
      <c r="A89" s="170">
        <v>2123110045</v>
      </c>
      <c r="B89" s="175" t="s">
        <v>492</v>
      </c>
      <c r="C89" s="104" t="s">
        <v>415</v>
      </c>
      <c r="D89" s="105">
        <v>3591587</v>
      </c>
      <c r="E89" s="105">
        <v>3591587</v>
      </c>
      <c r="F89" s="106"/>
      <c r="G89" s="106"/>
      <c r="H89" s="106"/>
    </row>
    <row r="90" spans="1:8" ht="19.5" thickBot="1" x14ac:dyDescent="0.35">
      <c r="A90" s="305" t="s">
        <v>503</v>
      </c>
      <c r="B90" s="306"/>
      <c r="C90" s="306"/>
      <c r="D90" s="144">
        <f>D53+D62+D77+D86</f>
        <v>89400000</v>
      </c>
      <c r="E90" s="121">
        <f>E53+E62+E77+E86</f>
        <v>89400000</v>
      </c>
      <c r="F90" s="106">
        <v>0</v>
      </c>
      <c r="G90" s="106">
        <v>0</v>
      </c>
      <c r="H90" s="106"/>
    </row>
    <row r="91" spans="1:8" ht="18.75" x14ac:dyDescent="0.3">
      <c r="A91" s="178"/>
      <c r="B91" s="178"/>
      <c r="C91" s="178"/>
      <c r="D91" s="179"/>
      <c r="E91" s="147"/>
      <c r="F91" s="147"/>
      <c r="G91" s="147"/>
      <c r="H91" s="147"/>
    </row>
    <row r="92" spans="1:8" ht="18.75" x14ac:dyDescent="0.3">
      <c r="A92" s="178"/>
      <c r="B92" s="178"/>
      <c r="C92" s="178"/>
      <c r="D92" s="179"/>
      <c r="E92" s="147"/>
      <c r="F92" s="147"/>
      <c r="G92" s="147"/>
      <c r="H92" s="147"/>
    </row>
    <row r="93" spans="1:8" ht="19.5" thickBot="1" x14ac:dyDescent="0.35">
      <c r="A93" s="180">
        <v>213</v>
      </c>
      <c r="B93" s="300" t="s">
        <v>504</v>
      </c>
      <c r="C93" s="300"/>
      <c r="D93" s="300"/>
      <c r="E93" s="106"/>
      <c r="F93" s="106"/>
      <c r="G93" s="106"/>
      <c r="H93" s="106"/>
    </row>
    <row r="94" spans="1:8" ht="18.75" x14ac:dyDescent="0.3">
      <c r="A94" s="180"/>
      <c r="B94" s="181"/>
      <c r="C94" s="150" t="s">
        <v>413</v>
      </c>
      <c r="D94" s="151" t="s">
        <v>414</v>
      </c>
      <c r="E94" s="182" t="s">
        <v>415</v>
      </c>
      <c r="F94" s="182" t="s">
        <v>416</v>
      </c>
      <c r="G94" s="182" t="s">
        <v>417</v>
      </c>
      <c r="H94" s="182" t="s">
        <v>418</v>
      </c>
    </row>
    <row r="95" spans="1:8" ht="18.75" x14ac:dyDescent="0.3">
      <c r="A95" s="183" t="s">
        <v>505</v>
      </c>
      <c r="B95" s="153" t="s">
        <v>420</v>
      </c>
      <c r="C95" s="154"/>
      <c r="D95" s="120"/>
      <c r="E95" s="106"/>
      <c r="F95" s="106"/>
      <c r="G95" s="106"/>
      <c r="H95" s="106"/>
    </row>
    <row r="96" spans="1:8" ht="36.75" x14ac:dyDescent="0.3">
      <c r="A96" s="184">
        <v>21311</v>
      </c>
      <c r="B96" s="185" t="s">
        <v>422</v>
      </c>
      <c r="C96" s="186"/>
      <c r="D96" s="187">
        <f>D97+D98+D99+D100+D101+D102</f>
        <v>156905456</v>
      </c>
      <c r="E96" s="188">
        <f>E97+E98+E99+E100+E101+E102</f>
        <v>22983765</v>
      </c>
      <c r="F96" s="189">
        <f>F97+F98+F99+F100+F101+F102</f>
        <v>0</v>
      </c>
      <c r="G96" s="189">
        <f>G97+G98+G99+G100+G101+G102</f>
        <v>133921691</v>
      </c>
      <c r="H96" s="189"/>
    </row>
    <row r="97" spans="1:9" ht="18.75" x14ac:dyDescent="0.3">
      <c r="A97" s="190">
        <v>2131100046</v>
      </c>
      <c r="B97" s="103" t="s">
        <v>424</v>
      </c>
      <c r="C97" s="191" t="s">
        <v>417</v>
      </c>
      <c r="D97" s="105">
        <v>109748321</v>
      </c>
      <c r="E97" s="133"/>
      <c r="F97" s="106"/>
      <c r="G97" s="105">
        <v>109748321</v>
      </c>
      <c r="H97" s="106"/>
    </row>
    <row r="98" spans="1:9" ht="18.75" x14ac:dyDescent="0.3">
      <c r="A98" s="190">
        <v>2131100047</v>
      </c>
      <c r="B98" s="107" t="s">
        <v>427</v>
      </c>
      <c r="C98" s="191" t="s">
        <v>417</v>
      </c>
      <c r="D98" s="105">
        <v>9161930</v>
      </c>
      <c r="E98" s="106"/>
      <c r="F98" s="106"/>
      <c r="G98" s="105">
        <f>D98</f>
        <v>9161930</v>
      </c>
      <c r="H98" s="106"/>
    </row>
    <row r="99" spans="1:9" ht="18.75" x14ac:dyDescent="0.3">
      <c r="A99" s="190">
        <v>2131100048</v>
      </c>
      <c r="B99" s="107" t="s">
        <v>429</v>
      </c>
      <c r="C99" s="191" t="s">
        <v>417</v>
      </c>
      <c r="D99" s="105">
        <v>4464640</v>
      </c>
      <c r="E99" s="106"/>
      <c r="F99" s="106"/>
      <c r="G99" s="105">
        <f>D99</f>
        <v>4464640</v>
      </c>
      <c r="H99" s="106"/>
    </row>
    <row r="100" spans="1:9" ht="18.75" x14ac:dyDescent="0.3">
      <c r="A100" s="190">
        <v>2131100049</v>
      </c>
      <c r="B100" s="107" t="s">
        <v>431</v>
      </c>
      <c r="C100" s="191" t="s">
        <v>417</v>
      </c>
      <c r="D100" s="105">
        <v>4629110</v>
      </c>
      <c r="E100" s="106"/>
      <c r="F100" s="106"/>
      <c r="G100" s="105">
        <f>D100</f>
        <v>4629110</v>
      </c>
      <c r="H100" s="106"/>
    </row>
    <row r="101" spans="1:9" ht="21" customHeight="1" x14ac:dyDescent="0.3">
      <c r="A101" s="190">
        <v>2131100050</v>
      </c>
      <c r="B101" s="103" t="s">
        <v>433</v>
      </c>
      <c r="C101" s="191" t="s">
        <v>417</v>
      </c>
      <c r="D101" s="105">
        <v>5917690</v>
      </c>
      <c r="E101" s="106"/>
      <c r="F101" s="106"/>
      <c r="G101" s="105">
        <f>D101</f>
        <v>5917690</v>
      </c>
      <c r="H101" s="106"/>
    </row>
    <row r="102" spans="1:9" ht="18.75" x14ac:dyDescent="0.3">
      <c r="A102" s="190">
        <v>2131100051</v>
      </c>
      <c r="B102" s="103" t="s">
        <v>506</v>
      </c>
      <c r="C102" s="104" t="s">
        <v>415</v>
      </c>
      <c r="D102" s="105">
        <v>22983765</v>
      </c>
      <c r="E102" s="105">
        <f>D102</f>
        <v>22983765</v>
      </c>
      <c r="F102" s="106"/>
      <c r="G102" s="106"/>
      <c r="H102" s="106"/>
    </row>
    <row r="103" spans="1:9" ht="41.25" customHeight="1" x14ac:dyDescent="0.3">
      <c r="A103" s="184">
        <v>21312</v>
      </c>
      <c r="B103" s="185" t="s">
        <v>435</v>
      </c>
      <c r="C103" s="186"/>
      <c r="D103" s="187">
        <f>D104+D105+D106+D107</f>
        <v>48332000</v>
      </c>
      <c r="E103" s="188">
        <f>E104+E105+E106+E107</f>
        <v>25084000</v>
      </c>
      <c r="F103" s="188">
        <f>F104+F105+F106+F107</f>
        <v>7248000</v>
      </c>
      <c r="G103" s="189">
        <f>G104+G105+G106+G107</f>
        <v>16000000</v>
      </c>
      <c r="H103" s="189"/>
    </row>
    <row r="104" spans="1:9" ht="36.75" x14ac:dyDescent="0.3">
      <c r="A104" s="190">
        <v>2131200052</v>
      </c>
      <c r="B104" s="192" t="s">
        <v>507</v>
      </c>
      <c r="C104" s="191" t="s">
        <v>417</v>
      </c>
      <c r="D104" s="105">
        <v>1000000</v>
      </c>
      <c r="E104" s="106"/>
      <c r="F104" s="106"/>
      <c r="G104" s="133">
        <f>D104</f>
        <v>1000000</v>
      </c>
      <c r="H104" s="106"/>
    </row>
    <row r="105" spans="1:9" ht="36.75" x14ac:dyDescent="0.3">
      <c r="A105" s="190">
        <v>2131200053</v>
      </c>
      <c r="B105" s="192" t="s">
        <v>508</v>
      </c>
      <c r="C105" s="104" t="s">
        <v>425</v>
      </c>
      <c r="D105" s="105">
        <v>22248000</v>
      </c>
      <c r="E105" s="106"/>
      <c r="F105" s="106">
        <v>7248000</v>
      </c>
      <c r="G105" s="106">
        <v>15000000</v>
      </c>
      <c r="H105" s="106"/>
      <c r="I105" s="55">
        <f>F105+G105</f>
        <v>22248000</v>
      </c>
    </row>
    <row r="106" spans="1:9" ht="18.75" x14ac:dyDescent="0.3">
      <c r="A106" s="190">
        <v>2131200054</v>
      </c>
      <c r="B106" s="192" t="s">
        <v>509</v>
      </c>
      <c r="C106" s="104" t="s">
        <v>415</v>
      </c>
      <c r="D106" s="105">
        <v>23484000</v>
      </c>
      <c r="E106" s="105">
        <f>D106</f>
        <v>23484000</v>
      </c>
      <c r="F106" s="106"/>
      <c r="G106" s="106"/>
      <c r="H106" s="106"/>
    </row>
    <row r="107" spans="1:9" ht="18.75" x14ac:dyDescent="0.3">
      <c r="A107" s="190">
        <v>2131200055</v>
      </c>
      <c r="B107" s="192" t="s">
        <v>510</v>
      </c>
      <c r="C107" s="104" t="s">
        <v>415</v>
      </c>
      <c r="D107" s="105">
        <v>1600000</v>
      </c>
      <c r="E107" s="133">
        <f>D107</f>
        <v>1600000</v>
      </c>
      <c r="F107" s="106"/>
      <c r="G107" s="106"/>
      <c r="H107" s="106"/>
    </row>
    <row r="108" spans="1:9" ht="39" customHeight="1" x14ac:dyDescent="0.3">
      <c r="A108" s="184">
        <v>21313</v>
      </c>
      <c r="B108" s="193" t="s">
        <v>439</v>
      </c>
      <c r="C108" s="194"/>
      <c r="D108" s="195">
        <f>D109+D116</f>
        <v>44893234</v>
      </c>
      <c r="E108" s="188">
        <f>E111+E116</f>
        <v>44217079</v>
      </c>
      <c r="F108" s="189">
        <f>F109+F110+F111+F112+F113+F114+F115+F116+F117+F118+F119+F120+F121+F122</f>
        <v>0</v>
      </c>
      <c r="G108" s="189">
        <f>G109+G110+G111+G112+G113+G114+G115+G116+G117+G118+G119+G120+G121+G122</f>
        <v>676155</v>
      </c>
      <c r="H108" s="189"/>
      <c r="I108" s="55">
        <f>D108-E108</f>
        <v>676155</v>
      </c>
    </row>
    <row r="109" spans="1:9" ht="18.75" x14ac:dyDescent="0.3">
      <c r="A109" s="196">
        <v>213131</v>
      </c>
      <c r="B109" s="112" t="s">
        <v>497</v>
      </c>
      <c r="C109" s="169"/>
      <c r="D109" s="122">
        <f>D111+D110</f>
        <v>7152741</v>
      </c>
      <c r="E109" s="106"/>
      <c r="F109" s="106"/>
      <c r="G109" s="106"/>
      <c r="H109" s="106"/>
    </row>
    <row r="110" spans="1:9" ht="18.75" x14ac:dyDescent="0.3">
      <c r="A110" s="190">
        <v>2131310056</v>
      </c>
      <c r="B110" s="117" t="s">
        <v>443</v>
      </c>
      <c r="C110" s="104"/>
      <c r="D110" s="105">
        <v>676155</v>
      </c>
      <c r="E110" s="106"/>
      <c r="F110" s="106"/>
      <c r="G110" s="105">
        <f>D110</f>
        <v>676155</v>
      </c>
      <c r="H110" s="106"/>
    </row>
    <row r="111" spans="1:9" ht="18.75" x14ac:dyDescent="0.3">
      <c r="A111" s="190">
        <v>2131310057</v>
      </c>
      <c r="B111" s="118" t="s">
        <v>445</v>
      </c>
      <c r="C111" s="119"/>
      <c r="D111" s="120">
        <f>D112+D113+D114+D115</f>
        <v>6476586</v>
      </c>
      <c r="E111" s="131">
        <f>E112+E113+E114+E115</f>
        <v>6476586</v>
      </c>
      <c r="F111" s="106"/>
      <c r="G111" s="106"/>
      <c r="H111" s="106"/>
    </row>
    <row r="112" spans="1:9" ht="18.75" x14ac:dyDescent="0.3">
      <c r="A112" s="190">
        <v>21313100571</v>
      </c>
      <c r="B112" s="117" t="s">
        <v>447</v>
      </c>
      <c r="C112" s="104" t="s">
        <v>415</v>
      </c>
      <c r="D112" s="105">
        <v>3885951</v>
      </c>
      <c r="E112" s="105">
        <f>D112</f>
        <v>3885951</v>
      </c>
      <c r="F112" s="106"/>
      <c r="G112" s="106"/>
      <c r="H112" s="106"/>
    </row>
    <row r="113" spans="1:9" ht="18.75" x14ac:dyDescent="0.3">
      <c r="A113" s="190">
        <v>21313100572</v>
      </c>
      <c r="B113" s="117" t="s">
        <v>449</v>
      </c>
      <c r="C113" s="104" t="s">
        <v>415</v>
      </c>
      <c r="D113" s="105">
        <v>647659</v>
      </c>
      <c r="E113" s="105">
        <f>D113</f>
        <v>647659</v>
      </c>
      <c r="F113" s="106"/>
      <c r="G113" s="106"/>
      <c r="H113" s="106"/>
    </row>
    <row r="114" spans="1:9" ht="18.75" x14ac:dyDescent="0.3">
      <c r="A114" s="190">
        <v>21313100573</v>
      </c>
      <c r="B114" s="117" t="s">
        <v>451</v>
      </c>
      <c r="C114" s="104" t="s">
        <v>415</v>
      </c>
      <c r="D114" s="105">
        <v>1295317</v>
      </c>
      <c r="E114" s="105">
        <f>D114</f>
        <v>1295317</v>
      </c>
      <c r="F114" s="106"/>
      <c r="G114" s="106"/>
      <c r="H114" s="106"/>
    </row>
    <row r="115" spans="1:9" ht="18.75" x14ac:dyDescent="0.3">
      <c r="A115" s="190">
        <v>21313100574</v>
      </c>
      <c r="B115" s="117" t="s">
        <v>453</v>
      </c>
      <c r="C115" s="104" t="s">
        <v>415</v>
      </c>
      <c r="D115" s="105">
        <v>647659</v>
      </c>
      <c r="E115" s="105">
        <f>D115</f>
        <v>647659</v>
      </c>
      <c r="F115" s="106"/>
      <c r="G115" s="106"/>
      <c r="H115" s="106"/>
    </row>
    <row r="116" spans="1:9" ht="18.75" x14ac:dyDescent="0.3">
      <c r="A116" s="196">
        <v>213132</v>
      </c>
      <c r="B116" s="112" t="s">
        <v>455</v>
      </c>
      <c r="C116" s="119"/>
      <c r="D116" s="122">
        <f>D117+D121</f>
        <v>37740493</v>
      </c>
      <c r="E116" s="197">
        <f>E117+E121</f>
        <v>37740493</v>
      </c>
      <c r="F116" s="106"/>
      <c r="G116" s="106"/>
      <c r="H116" s="106"/>
    </row>
    <row r="117" spans="1:9" ht="18.75" x14ac:dyDescent="0.3">
      <c r="A117" s="196">
        <v>2131321</v>
      </c>
      <c r="B117" s="118" t="s">
        <v>457</v>
      </c>
      <c r="C117" s="119"/>
      <c r="D117" s="120">
        <f>D118+D119+D120</f>
        <v>32559225</v>
      </c>
      <c r="E117" s="197">
        <f>E118+E119+E120</f>
        <v>32559225</v>
      </c>
      <c r="F117" s="106"/>
      <c r="G117" s="106"/>
      <c r="H117" s="106"/>
    </row>
    <row r="118" spans="1:9" ht="18.75" x14ac:dyDescent="0.3">
      <c r="A118" s="190">
        <v>2131321058</v>
      </c>
      <c r="B118" s="117" t="s">
        <v>604</v>
      </c>
      <c r="C118" s="104" t="s">
        <v>415</v>
      </c>
      <c r="D118" s="105">
        <v>13453000</v>
      </c>
      <c r="E118" s="105">
        <f>D118</f>
        <v>13453000</v>
      </c>
      <c r="F118" s="106"/>
      <c r="G118" s="106"/>
      <c r="H118" s="106"/>
    </row>
    <row r="119" spans="1:9" ht="18.75" x14ac:dyDescent="0.3">
      <c r="A119" s="190">
        <v>2131321059</v>
      </c>
      <c r="B119" s="117" t="s">
        <v>511</v>
      </c>
      <c r="C119" s="104" t="s">
        <v>415</v>
      </c>
      <c r="D119" s="105">
        <v>6258000</v>
      </c>
      <c r="E119" s="105">
        <f>D119</f>
        <v>6258000</v>
      </c>
      <c r="F119" s="106"/>
      <c r="G119" s="106"/>
      <c r="H119" s="106"/>
    </row>
    <row r="120" spans="1:9" ht="18.75" x14ac:dyDescent="0.3">
      <c r="A120" s="190">
        <v>2131321060</v>
      </c>
      <c r="B120" s="117" t="s">
        <v>461</v>
      </c>
      <c r="C120" s="104" t="s">
        <v>415</v>
      </c>
      <c r="D120" s="105">
        <v>12848225</v>
      </c>
      <c r="E120" s="105">
        <f>D120</f>
        <v>12848225</v>
      </c>
      <c r="F120" s="106"/>
      <c r="G120" s="106"/>
      <c r="H120" s="106"/>
    </row>
    <row r="121" spans="1:9" ht="18.75" x14ac:dyDescent="0.3">
      <c r="A121" s="196">
        <v>2131322</v>
      </c>
      <c r="B121" s="118" t="s">
        <v>445</v>
      </c>
      <c r="C121" s="119"/>
      <c r="D121" s="120">
        <f>D122</f>
        <v>5181268</v>
      </c>
      <c r="E121" s="197">
        <f>E122</f>
        <v>5181268</v>
      </c>
      <c r="F121" s="106"/>
      <c r="G121" s="106"/>
      <c r="H121" s="106"/>
    </row>
    <row r="122" spans="1:9" ht="18.75" x14ac:dyDescent="0.3">
      <c r="A122" s="190">
        <v>2131322061</v>
      </c>
      <c r="B122" s="117" t="s">
        <v>464</v>
      </c>
      <c r="C122" s="104" t="s">
        <v>415</v>
      </c>
      <c r="D122" s="105">
        <v>5181268</v>
      </c>
      <c r="E122" s="105">
        <f>D122</f>
        <v>5181268</v>
      </c>
      <c r="F122" s="106"/>
      <c r="G122" s="106"/>
      <c r="H122" s="106"/>
    </row>
    <row r="123" spans="1:9" ht="18.75" x14ac:dyDescent="0.3">
      <c r="A123" s="198" t="s">
        <v>512</v>
      </c>
      <c r="B123" s="185" t="s">
        <v>466</v>
      </c>
      <c r="C123" s="199"/>
      <c r="D123" s="187">
        <f>D124+D129</f>
        <v>144396497</v>
      </c>
      <c r="E123" s="188">
        <f>E124+E129+E137</f>
        <v>28315156</v>
      </c>
      <c r="F123" s="188">
        <f>F124+F129+F137</f>
        <v>42743383</v>
      </c>
      <c r="G123" s="188">
        <f>G124+G129+G137</f>
        <v>73337958</v>
      </c>
      <c r="H123" s="189"/>
    </row>
    <row r="124" spans="1:9" ht="18.75" x14ac:dyDescent="0.3">
      <c r="A124" s="196">
        <v>21321</v>
      </c>
      <c r="B124" s="200" t="s">
        <v>468</v>
      </c>
      <c r="C124" s="201"/>
      <c r="D124" s="120">
        <f>D125+D126+D127+D128</f>
        <v>27000000</v>
      </c>
      <c r="E124" s="131">
        <f>E126+E128</f>
        <v>10000000</v>
      </c>
      <c r="F124" s="131">
        <f>F125</f>
        <v>3000000</v>
      </c>
      <c r="G124" s="131">
        <f>G125+G127</f>
        <v>14000000</v>
      </c>
      <c r="H124" s="106"/>
    </row>
    <row r="125" spans="1:9" ht="18.75" x14ac:dyDescent="0.3">
      <c r="A125" s="202">
        <v>2132100062</v>
      </c>
      <c r="B125" s="192" t="s">
        <v>470</v>
      </c>
      <c r="C125" s="104" t="s">
        <v>425</v>
      </c>
      <c r="D125" s="105">
        <v>5000000</v>
      </c>
      <c r="E125" s="106"/>
      <c r="F125" s="133">
        <v>3000000</v>
      </c>
      <c r="G125" s="106">
        <v>2000000</v>
      </c>
      <c r="H125" s="106"/>
      <c r="I125" s="55">
        <f>F125+G125</f>
        <v>5000000</v>
      </c>
    </row>
    <row r="126" spans="1:9" ht="36.75" x14ac:dyDescent="0.3">
      <c r="A126" s="202">
        <v>2132100063</v>
      </c>
      <c r="B126" s="192" t="s">
        <v>513</v>
      </c>
      <c r="C126" s="191" t="s">
        <v>417</v>
      </c>
      <c r="D126" s="105">
        <v>7000000</v>
      </c>
      <c r="E126" s="203">
        <v>7000000</v>
      </c>
      <c r="F126" s="106"/>
      <c r="G126" s="133"/>
      <c r="H126" s="106"/>
    </row>
    <row r="127" spans="1:9" ht="36.75" x14ac:dyDescent="0.3">
      <c r="A127" s="202">
        <v>2132100064</v>
      </c>
      <c r="B127" s="192" t="s">
        <v>514</v>
      </c>
      <c r="C127" s="191" t="s">
        <v>417</v>
      </c>
      <c r="D127" s="105">
        <v>12000000</v>
      </c>
      <c r="E127" s="106"/>
      <c r="F127" s="106"/>
      <c r="G127" s="133">
        <v>12000000</v>
      </c>
      <c r="H127" s="106"/>
    </row>
    <row r="128" spans="1:9" ht="36.75" x14ac:dyDescent="0.3">
      <c r="A128" s="202">
        <v>2132100065</v>
      </c>
      <c r="B128" s="192" t="s">
        <v>515</v>
      </c>
      <c r="C128" s="104" t="s">
        <v>415</v>
      </c>
      <c r="D128" s="105">
        <v>3000000</v>
      </c>
      <c r="E128" s="133">
        <f>D128</f>
        <v>3000000</v>
      </c>
      <c r="F128" s="106"/>
      <c r="G128" s="106"/>
      <c r="H128" s="106"/>
    </row>
    <row r="129" spans="1:11" ht="23.25" customHeight="1" x14ac:dyDescent="0.3">
      <c r="A129" s="204">
        <v>21322</v>
      </c>
      <c r="B129" s="185" t="s">
        <v>478</v>
      </c>
      <c r="C129" s="186"/>
      <c r="D129" s="187">
        <f>D130+D131+D132+D137</f>
        <v>117396497</v>
      </c>
      <c r="E129" s="188">
        <f>E130+E131+E132+E133+E134+E135+E136</f>
        <v>9133830</v>
      </c>
      <c r="F129" s="188">
        <f>F130+F131+F132+F133+F134+F135+F136</f>
        <v>37021249</v>
      </c>
      <c r="G129" s="188">
        <f>G130+G131+G132+G133+G134+G135+G136</f>
        <v>3000000</v>
      </c>
      <c r="H129" s="189"/>
      <c r="I129" s="55">
        <f>E129+F129+G129</f>
        <v>49155079</v>
      </c>
    </row>
    <row r="130" spans="1:11" ht="18.75" x14ac:dyDescent="0.3">
      <c r="A130" s="202">
        <v>2132200066</v>
      </c>
      <c r="B130" s="192" t="s">
        <v>599</v>
      </c>
      <c r="C130" s="104" t="s">
        <v>425</v>
      </c>
      <c r="D130" s="105">
        <v>27000000</v>
      </c>
      <c r="E130" s="106"/>
      <c r="F130" s="105">
        <f>D130</f>
        <v>27000000</v>
      </c>
      <c r="G130" s="106"/>
      <c r="H130" s="106"/>
    </row>
    <row r="131" spans="1:11" ht="23.25" customHeight="1" x14ac:dyDescent="0.3">
      <c r="A131" s="202">
        <v>2132200067</v>
      </c>
      <c r="B131" s="192" t="s">
        <v>516</v>
      </c>
      <c r="C131" s="191" t="s">
        <v>417</v>
      </c>
      <c r="D131" s="105">
        <v>3000000</v>
      </c>
      <c r="E131" s="205">
        <v>3000000</v>
      </c>
      <c r="F131" s="106"/>
      <c r="G131" s="133"/>
      <c r="H131" s="106"/>
    </row>
    <row r="132" spans="1:11" ht="18.75" x14ac:dyDescent="0.3">
      <c r="A132" s="202">
        <v>2132200068</v>
      </c>
      <c r="B132" s="206" t="s">
        <v>501</v>
      </c>
      <c r="C132" s="207"/>
      <c r="D132" s="208">
        <f>D133+D134+D135+D136</f>
        <v>19155079</v>
      </c>
      <c r="E132" s="106"/>
      <c r="F132" s="106"/>
      <c r="G132" s="121"/>
      <c r="H132" s="106"/>
    </row>
    <row r="133" spans="1:11" ht="18.75" x14ac:dyDescent="0.3">
      <c r="A133" s="202">
        <v>21322000681</v>
      </c>
      <c r="B133" s="192" t="s">
        <v>517</v>
      </c>
      <c r="C133" s="191" t="s">
        <v>415</v>
      </c>
      <c r="D133" s="105">
        <v>6133830</v>
      </c>
      <c r="E133" s="205">
        <f>D133</f>
        <v>6133830</v>
      </c>
      <c r="F133" s="106"/>
      <c r="G133" s="105"/>
      <c r="H133" s="106"/>
    </row>
    <row r="134" spans="1:11" ht="18.75" x14ac:dyDescent="0.3">
      <c r="A134" s="202">
        <v>21322000682</v>
      </c>
      <c r="B134" s="192" t="s">
        <v>518</v>
      </c>
      <c r="C134" s="191" t="s">
        <v>425</v>
      </c>
      <c r="D134" s="105">
        <v>2021249</v>
      </c>
      <c r="E134" s="106"/>
      <c r="F134" s="105">
        <f>D134</f>
        <v>2021249</v>
      </c>
      <c r="G134" s="105"/>
      <c r="H134" s="106"/>
    </row>
    <row r="135" spans="1:11" ht="18.75" x14ac:dyDescent="0.3">
      <c r="A135" s="202">
        <v>21322000683</v>
      </c>
      <c r="B135" s="192" t="s">
        <v>519</v>
      </c>
      <c r="C135" s="191" t="s">
        <v>425</v>
      </c>
      <c r="D135" s="105">
        <v>8000000</v>
      </c>
      <c r="E135" s="106"/>
      <c r="F135" s="205">
        <v>8000000</v>
      </c>
      <c r="G135" s="105"/>
      <c r="H135" s="106"/>
    </row>
    <row r="136" spans="1:11" ht="18.75" x14ac:dyDescent="0.3">
      <c r="A136" s="202">
        <v>2132200069</v>
      </c>
      <c r="B136" s="192" t="s">
        <v>520</v>
      </c>
      <c r="C136" s="191" t="s">
        <v>417</v>
      </c>
      <c r="D136" s="105">
        <v>3000000</v>
      </c>
      <c r="E136" s="106"/>
      <c r="F136" s="106"/>
      <c r="G136" s="133">
        <f>D136</f>
        <v>3000000</v>
      </c>
      <c r="H136" s="106"/>
    </row>
    <row r="137" spans="1:11" ht="24" customHeight="1" x14ac:dyDescent="0.3">
      <c r="A137" s="209">
        <v>2132200070</v>
      </c>
      <c r="B137" s="210" t="s">
        <v>521</v>
      </c>
      <c r="C137" s="211"/>
      <c r="D137" s="187">
        <f>D138+D139+D140+D141+D142+D143+D144+D145+D146+D147+D148+D149+D150</f>
        <v>68241418</v>
      </c>
      <c r="E137" s="188">
        <f>E138+E139+E140+E141+E142+E143+E144+E145+E147+E148+E149+E150</f>
        <v>9181326</v>
      </c>
      <c r="F137" s="188">
        <f>F138+F139+F140+F141+F144+F145+F147+F148+F149+F150</f>
        <v>2722134</v>
      </c>
      <c r="G137" s="188">
        <f>G138+G139+G140+G141+G142++G143+G144+G145+G147+G146+G148</f>
        <v>56337958</v>
      </c>
      <c r="H137" s="189"/>
      <c r="I137" s="56">
        <f>E137+F137+G137</f>
        <v>68241418</v>
      </c>
    </row>
    <row r="138" spans="1:11" ht="36.75" x14ac:dyDescent="0.3">
      <c r="A138" s="202">
        <v>21322000701</v>
      </c>
      <c r="B138" s="192" t="s">
        <v>522</v>
      </c>
      <c r="C138" s="104" t="s">
        <v>415</v>
      </c>
      <c r="D138" s="105">
        <v>12000000</v>
      </c>
      <c r="E138" s="133"/>
      <c r="F138" s="106"/>
      <c r="G138" s="106">
        <v>12000000</v>
      </c>
      <c r="H138" s="106"/>
    </row>
    <row r="139" spans="1:11" ht="36.75" x14ac:dyDescent="0.3">
      <c r="A139" s="202">
        <v>21322000702</v>
      </c>
      <c r="B139" s="192" t="s">
        <v>523</v>
      </c>
      <c r="C139" s="104" t="s">
        <v>415</v>
      </c>
      <c r="D139" s="105">
        <v>7500000</v>
      </c>
      <c r="E139" s="133">
        <f>D139</f>
        <v>7500000</v>
      </c>
      <c r="F139" s="106"/>
      <c r="G139" s="106"/>
      <c r="H139" s="106"/>
    </row>
    <row r="140" spans="1:11" ht="18.75" x14ac:dyDescent="0.3">
      <c r="A140" s="202">
        <f>+A137+1</f>
        <v>2132200071</v>
      </c>
      <c r="B140" s="192" t="s">
        <v>524</v>
      </c>
      <c r="C140" s="191" t="s">
        <v>417</v>
      </c>
      <c r="D140" s="105">
        <v>10000000</v>
      </c>
      <c r="E140" s="106"/>
      <c r="F140" s="106"/>
      <c r="G140" s="133">
        <f>D140</f>
        <v>10000000</v>
      </c>
      <c r="H140" s="106"/>
    </row>
    <row r="141" spans="1:11" ht="36.75" x14ac:dyDescent="0.3">
      <c r="A141" s="202">
        <f>A140+1</f>
        <v>2132200072</v>
      </c>
      <c r="B141" s="192" t="s">
        <v>525</v>
      </c>
      <c r="C141" s="191" t="s">
        <v>417</v>
      </c>
      <c r="D141" s="105">
        <v>2000000</v>
      </c>
      <c r="E141" s="106"/>
      <c r="F141" s="106"/>
      <c r="G141" s="133">
        <f>D141</f>
        <v>2000000</v>
      </c>
      <c r="H141" s="106"/>
    </row>
    <row r="142" spans="1:11" ht="36.75" x14ac:dyDescent="0.3">
      <c r="A142" s="202">
        <f t="shared" ref="A142:A150" si="0">A141+1</f>
        <v>2132200073</v>
      </c>
      <c r="B142" s="192" t="s">
        <v>605</v>
      </c>
      <c r="C142" s="191" t="s">
        <v>417</v>
      </c>
      <c r="D142" s="105">
        <v>14269284</v>
      </c>
      <c r="E142" s="106">
        <v>1681326</v>
      </c>
      <c r="F142" s="106"/>
      <c r="G142" s="133">
        <v>12587958</v>
      </c>
      <c r="H142" s="106"/>
      <c r="I142" s="55">
        <f>E142+G142</f>
        <v>14269284</v>
      </c>
      <c r="J142">
        <v>5269284</v>
      </c>
      <c r="K142" s="55">
        <f>G142+J142</f>
        <v>17857242</v>
      </c>
    </row>
    <row r="143" spans="1:11" ht="23.25" customHeight="1" x14ac:dyDescent="0.3">
      <c r="A143" s="202">
        <f t="shared" si="0"/>
        <v>2132200074</v>
      </c>
      <c r="B143" s="192" t="s">
        <v>606</v>
      </c>
      <c r="C143" s="191" t="s">
        <v>417</v>
      </c>
      <c r="D143" s="105">
        <v>3000000</v>
      </c>
      <c r="E143" s="106"/>
      <c r="F143" s="106"/>
      <c r="G143" s="133">
        <f>D143</f>
        <v>3000000</v>
      </c>
      <c r="H143" s="106"/>
    </row>
    <row r="144" spans="1:11" ht="36.75" x14ac:dyDescent="0.3">
      <c r="A144" s="202">
        <f t="shared" si="0"/>
        <v>2132200075</v>
      </c>
      <c r="B144" s="192" t="s">
        <v>649</v>
      </c>
      <c r="C144" s="104" t="s">
        <v>425</v>
      </c>
      <c r="D144" s="105">
        <v>4722134</v>
      </c>
      <c r="E144" s="106"/>
      <c r="F144" s="133">
        <v>2722134</v>
      </c>
      <c r="G144" s="205">
        <v>2000000</v>
      </c>
      <c r="H144" s="106"/>
    </row>
    <row r="145" spans="1:8" ht="18.75" x14ac:dyDescent="0.3">
      <c r="A145" s="202">
        <f t="shared" si="0"/>
        <v>2132200076</v>
      </c>
      <c r="B145" s="192" t="s">
        <v>526</v>
      </c>
      <c r="C145" s="191" t="s">
        <v>417</v>
      </c>
      <c r="D145" s="105">
        <v>750000</v>
      </c>
      <c r="E145" s="106"/>
      <c r="F145" s="133"/>
      <c r="G145" s="133">
        <f>D145</f>
        <v>750000</v>
      </c>
      <c r="H145" s="106"/>
    </row>
    <row r="146" spans="1:8" ht="18.75" x14ac:dyDescent="0.3">
      <c r="A146" s="202">
        <f t="shared" si="0"/>
        <v>2132200077</v>
      </c>
      <c r="B146" s="192" t="s">
        <v>607</v>
      </c>
      <c r="C146" s="191" t="s">
        <v>417</v>
      </c>
      <c r="D146" s="105">
        <v>3000000</v>
      </c>
      <c r="E146" s="106"/>
      <c r="F146" s="133"/>
      <c r="G146" s="133">
        <f>D146</f>
        <v>3000000</v>
      </c>
      <c r="H146" s="106"/>
    </row>
    <row r="147" spans="1:8" ht="21" customHeight="1" x14ac:dyDescent="0.3">
      <c r="A147" s="202">
        <f>A145+1</f>
        <v>2132200077</v>
      </c>
      <c r="B147" s="192" t="s">
        <v>527</v>
      </c>
      <c r="C147" s="191" t="s">
        <v>417</v>
      </c>
      <c r="D147" s="105">
        <v>5000000</v>
      </c>
      <c r="E147" s="106"/>
      <c r="F147" s="106"/>
      <c r="G147" s="133">
        <f>D147</f>
        <v>5000000</v>
      </c>
      <c r="H147" s="106"/>
    </row>
    <row r="148" spans="1:8" ht="18.75" x14ac:dyDescent="0.3">
      <c r="A148" s="202">
        <f t="shared" si="0"/>
        <v>2132200078</v>
      </c>
      <c r="B148" s="192" t="s">
        <v>528</v>
      </c>
      <c r="C148" s="191" t="s">
        <v>417</v>
      </c>
      <c r="D148" s="105">
        <v>6000000</v>
      </c>
      <c r="E148" s="106"/>
      <c r="F148" s="106"/>
      <c r="G148" s="105">
        <f>D148</f>
        <v>6000000</v>
      </c>
      <c r="H148" s="106"/>
    </row>
    <row r="149" spans="1:8" ht="18.75" x14ac:dyDescent="0.3">
      <c r="A149" s="202">
        <f t="shared" si="0"/>
        <v>2132200079</v>
      </c>
      <c r="B149" s="192" t="s">
        <v>528</v>
      </c>
      <c r="C149" s="104" t="s">
        <v>425</v>
      </c>
      <c r="D149" s="105">
        <v>0</v>
      </c>
      <c r="E149" s="106"/>
      <c r="F149" s="133"/>
      <c r="G149" s="106"/>
      <c r="H149" s="106"/>
    </row>
    <row r="150" spans="1:8" ht="18.75" x14ac:dyDescent="0.3">
      <c r="A150" s="202">
        <f t="shared" si="0"/>
        <v>2132200080</v>
      </c>
      <c r="B150" s="192" t="s">
        <v>528</v>
      </c>
      <c r="C150" s="104" t="s">
        <v>415</v>
      </c>
      <c r="D150" s="105">
        <v>0</v>
      </c>
      <c r="E150" s="133"/>
      <c r="F150" s="106"/>
      <c r="G150" s="106"/>
      <c r="H150" s="106"/>
    </row>
    <row r="151" spans="1:8" ht="18.75" x14ac:dyDescent="0.3">
      <c r="A151" s="212" t="s">
        <v>529</v>
      </c>
      <c r="B151" s="185" t="s">
        <v>103</v>
      </c>
      <c r="C151" s="199"/>
      <c r="D151" s="187">
        <f>D153+D158</f>
        <v>42848225</v>
      </c>
      <c r="E151" s="189"/>
      <c r="F151" s="189">
        <f>F152+F153+F154+F155+F156+F157+F158+F159+F160+F161+F162+F163+F164</f>
        <v>0</v>
      </c>
      <c r="G151" s="188">
        <f>G155+G156+G159</f>
        <v>42848225</v>
      </c>
      <c r="H151" s="189"/>
    </row>
    <row r="152" spans="1:8" ht="18.75" x14ac:dyDescent="0.3">
      <c r="A152" s="202"/>
      <c r="B152" s="213" t="s">
        <v>530</v>
      </c>
      <c r="C152" s="104"/>
      <c r="D152" s="105">
        <v>0</v>
      </c>
      <c r="E152" s="106"/>
      <c r="F152" s="106"/>
      <c r="G152" s="106"/>
      <c r="H152" s="106"/>
    </row>
    <row r="153" spans="1:8" ht="18.75" x14ac:dyDescent="0.3">
      <c r="A153" s="214">
        <v>21331</v>
      </c>
      <c r="B153" s="200" t="s">
        <v>455</v>
      </c>
      <c r="C153" s="191"/>
      <c r="D153" s="120">
        <f>D154</f>
        <v>32848225</v>
      </c>
      <c r="E153" s="106"/>
      <c r="F153" s="106"/>
      <c r="G153" s="106"/>
      <c r="H153" s="106"/>
    </row>
    <row r="154" spans="1:8" ht="24" customHeight="1" x14ac:dyDescent="0.3">
      <c r="A154" s="214">
        <v>213311</v>
      </c>
      <c r="B154" s="200" t="s">
        <v>491</v>
      </c>
      <c r="C154" s="191"/>
      <c r="D154" s="120">
        <f>D155+D156</f>
        <v>32848225</v>
      </c>
      <c r="E154" s="106"/>
      <c r="F154" s="106"/>
      <c r="G154" s="106"/>
      <c r="H154" s="106"/>
    </row>
    <row r="155" spans="1:8" ht="18.75" x14ac:dyDescent="0.3">
      <c r="A155" s="202">
        <v>2133110081</v>
      </c>
      <c r="B155" s="215" t="s">
        <v>492</v>
      </c>
      <c r="C155" s="191" t="s">
        <v>417</v>
      </c>
      <c r="D155" s="105">
        <v>12848225</v>
      </c>
      <c r="E155" s="106"/>
      <c r="F155" s="106"/>
      <c r="G155" s="105">
        <f>D155</f>
        <v>12848225</v>
      </c>
      <c r="H155" s="106"/>
    </row>
    <row r="156" spans="1:8" ht="18.75" x14ac:dyDescent="0.3">
      <c r="A156" s="202">
        <f>+A155+1</f>
        <v>2133110082</v>
      </c>
      <c r="B156" s="213" t="s">
        <v>531</v>
      </c>
      <c r="C156" s="191" t="s">
        <v>417</v>
      </c>
      <c r="D156" s="105">
        <v>20000000</v>
      </c>
      <c r="E156" s="106"/>
      <c r="F156" s="106"/>
      <c r="G156" s="133">
        <f>D156</f>
        <v>20000000</v>
      </c>
      <c r="H156" s="106"/>
    </row>
    <row r="157" spans="1:8" ht="18.75" x14ac:dyDescent="0.3">
      <c r="A157" s="202">
        <f>+A156+1</f>
        <v>2133110083</v>
      </c>
      <c r="B157" s="213" t="s">
        <v>532</v>
      </c>
      <c r="C157" s="104"/>
      <c r="D157" s="105">
        <v>0</v>
      </c>
      <c r="E157" s="106"/>
      <c r="F157" s="106"/>
      <c r="G157" s="106"/>
      <c r="H157" s="106"/>
    </row>
    <row r="158" spans="1:8" ht="21.75" customHeight="1" x14ac:dyDescent="0.3">
      <c r="A158" s="214">
        <v>21332</v>
      </c>
      <c r="B158" s="200" t="s">
        <v>533</v>
      </c>
      <c r="C158" s="191"/>
      <c r="D158" s="120">
        <f>D159</f>
        <v>10000000</v>
      </c>
      <c r="E158" s="106"/>
      <c r="F158" s="106"/>
      <c r="G158" s="106"/>
      <c r="H158" s="106"/>
    </row>
    <row r="159" spans="1:8" ht="36.75" x14ac:dyDescent="0.3">
      <c r="A159" s="202">
        <v>2133200084</v>
      </c>
      <c r="B159" s="215" t="s">
        <v>534</v>
      </c>
      <c r="C159" s="191" t="s">
        <v>417</v>
      </c>
      <c r="D159" s="105">
        <v>10000000</v>
      </c>
      <c r="E159" s="106"/>
      <c r="F159" s="106"/>
      <c r="G159" s="133">
        <f>D159</f>
        <v>10000000</v>
      </c>
      <c r="H159" s="106"/>
    </row>
    <row r="160" spans="1:8" ht="18.75" x14ac:dyDescent="0.3">
      <c r="A160" s="307" t="s">
        <v>535</v>
      </c>
      <c r="B160" s="308"/>
      <c r="C160" s="308"/>
      <c r="D160" s="120">
        <f>D96+D103+D108+D123+D151</f>
        <v>437375412</v>
      </c>
      <c r="E160" s="106"/>
      <c r="F160" s="106"/>
      <c r="G160" s="106"/>
      <c r="H160" s="106"/>
    </row>
    <row r="161" spans="1:11" ht="18.75" x14ac:dyDescent="0.3">
      <c r="A161" s="309" t="s">
        <v>536</v>
      </c>
      <c r="B161" s="310"/>
      <c r="C161" s="311"/>
      <c r="D161" s="120">
        <f>D160</f>
        <v>437375412</v>
      </c>
      <c r="E161" s="106"/>
      <c r="F161" s="106"/>
      <c r="G161" s="106"/>
      <c r="H161" s="106"/>
      <c r="I161" s="55"/>
      <c r="J161" s="55"/>
    </row>
    <row r="162" spans="1:11" ht="36.75" x14ac:dyDescent="0.3">
      <c r="A162" s="214">
        <v>21333</v>
      </c>
      <c r="B162" s="216" t="s">
        <v>537</v>
      </c>
      <c r="C162" s="217"/>
      <c r="D162" s="105"/>
      <c r="E162" s="106"/>
      <c r="F162" s="106"/>
      <c r="G162" s="106"/>
      <c r="H162" s="106"/>
    </row>
    <row r="163" spans="1:11" ht="25.5" customHeight="1" x14ac:dyDescent="0.3">
      <c r="A163" s="202">
        <v>2133300085</v>
      </c>
      <c r="B163" s="218" t="s">
        <v>538</v>
      </c>
      <c r="C163" s="219" t="s">
        <v>539</v>
      </c>
      <c r="D163" s="105">
        <v>23000000</v>
      </c>
      <c r="E163" s="106"/>
      <c r="F163" s="106"/>
      <c r="G163" s="106"/>
      <c r="H163" s="106">
        <v>23000000</v>
      </c>
    </row>
    <row r="164" spans="1:11" ht="18.75" x14ac:dyDescent="0.3">
      <c r="A164" s="312" t="s">
        <v>540</v>
      </c>
      <c r="B164" s="313"/>
      <c r="C164" s="220"/>
      <c r="D164" s="120">
        <v>23000000</v>
      </c>
      <c r="E164" s="106"/>
      <c r="F164" s="106"/>
      <c r="G164" s="106"/>
      <c r="H164" s="106"/>
    </row>
    <row r="165" spans="1:11" ht="19.5" thickBot="1" x14ac:dyDescent="0.35">
      <c r="A165" s="314" t="s">
        <v>541</v>
      </c>
      <c r="B165" s="315"/>
      <c r="C165" s="315"/>
      <c r="D165" s="144">
        <f>D160+D163</f>
        <v>460375412</v>
      </c>
      <c r="E165" s="221">
        <f>E96+E103+E108+E123</f>
        <v>120600000</v>
      </c>
      <c r="F165" s="121">
        <f>F123+F103</f>
        <v>49991383</v>
      </c>
      <c r="G165" s="221">
        <f>G96+G103+G108+G123+G151</f>
        <v>266784029</v>
      </c>
      <c r="H165" s="221">
        <f>H163</f>
        <v>23000000</v>
      </c>
      <c r="I165" s="55">
        <f>E165+F165+G165+H165</f>
        <v>460375412</v>
      </c>
      <c r="J165" s="55">
        <f>D165-I165</f>
        <v>0</v>
      </c>
      <c r="K165" s="55"/>
    </row>
    <row r="166" spans="1:11" x14ac:dyDescent="0.2">
      <c r="A166" s="42"/>
      <c r="B166" s="42"/>
      <c r="C166" s="42"/>
      <c r="D166" s="43"/>
      <c r="E166" s="316"/>
      <c r="F166" s="316"/>
      <c r="G166" s="43"/>
      <c r="H166" s="43"/>
    </row>
    <row r="167" spans="1:11" x14ac:dyDescent="0.2">
      <c r="A167" s="42"/>
      <c r="B167" s="42"/>
      <c r="C167" s="42"/>
      <c r="D167" s="43"/>
      <c r="E167" s="280"/>
      <c r="F167" s="280"/>
      <c r="G167" s="43"/>
      <c r="H167" s="43"/>
    </row>
    <row r="168" spans="1:11" x14ac:dyDescent="0.2">
      <c r="A168" s="42"/>
      <c r="B168" s="42"/>
      <c r="C168" s="42"/>
      <c r="D168" s="43"/>
      <c r="E168" s="280"/>
      <c r="F168" s="280"/>
      <c r="G168" s="43"/>
      <c r="H168" s="43"/>
    </row>
    <row r="169" spans="1:11" x14ac:dyDescent="0.2">
      <c r="A169" s="42"/>
      <c r="B169" s="42"/>
      <c r="C169" s="42"/>
      <c r="D169" s="43"/>
      <c r="E169" s="280"/>
      <c r="F169" s="280"/>
      <c r="G169" s="43"/>
      <c r="H169" s="43"/>
    </row>
    <row r="170" spans="1:11" x14ac:dyDescent="0.2">
      <c r="A170" s="42"/>
      <c r="B170" s="42"/>
      <c r="C170" s="42"/>
      <c r="D170" s="43"/>
      <c r="E170" s="280"/>
      <c r="F170" s="280"/>
      <c r="G170" s="43"/>
      <c r="H170" s="43"/>
    </row>
    <row r="171" spans="1:11" x14ac:dyDescent="0.2">
      <c r="A171" s="42"/>
      <c r="B171" s="42"/>
      <c r="C171" s="42"/>
      <c r="D171" s="43"/>
      <c r="E171" s="280"/>
      <c r="F171" s="280"/>
      <c r="G171" s="43"/>
      <c r="H171" s="43"/>
    </row>
    <row r="172" spans="1:11" x14ac:dyDescent="0.2">
      <c r="A172" s="42"/>
      <c r="B172" s="42"/>
      <c r="C172" s="42"/>
      <c r="D172" s="43"/>
      <c r="E172" s="280"/>
      <c r="F172" s="280"/>
      <c r="G172" s="43"/>
      <c r="H172" s="43"/>
    </row>
    <row r="173" spans="1:11" x14ac:dyDescent="0.2">
      <c r="A173" s="42"/>
      <c r="B173" s="42"/>
      <c r="C173" s="42"/>
      <c r="D173" s="43"/>
      <c r="E173" s="280"/>
      <c r="F173" s="280"/>
      <c r="G173" s="43"/>
      <c r="H173" s="43"/>
    </row>
    <row r="174" spans="1:11" x14ac:dyDescent="0.2">
      <c r="A174" s="42"/>
      <c r="B174" s="42"/>
      <c r="C174" s="42"/>
      <c r="D174" s="43"/>
      <c r="E174" s="280"/>
      <c r="F174" s="280"/>
      <c r="G174" s="43"/>
      <c r="H174" s="43"/>
    </row>
    <row r="175" spans="1:11" x14ac:dyDescent="0.2">
      <c r="A175" s="42"/>
      <c r="B175" s="42"/>
      <c r="C175" s="42"/>
      <c r="D175" s="43"/>
      <c r="E175" s="280"/>
      <c r="F175" s="280"/>
      <c r="G175" s="43"/>
      <c r="H175" s="43"/>
    </row>
    <row r="176" spans="1:11" x14ac:dyDescent="0.2">
      <c r="A176" s="42"/>
      <c r="B176" s="42"/>
      <c r="C176" s="42"/>
      <c r="D176" s="43"/>
      <c r="E176" s="280"/>
      <c r="F176" s="280"/>
      <c r="G176" s="43"/>
      <c r="H176" s="43"/>
    </row>
    <row r="177" spans="1:8" x14ac:dyDescent="0.2">
      <c r="A177" s="42"/>
      <c r="B177" s="42"/>
      <c r="C177" s="42"/>
      <c r="D177" s="43"/>
      <c r="E177" s="280"/>
      <c r="F177" s="280"/>
      <c r="G177" s="43"/>
      <c r="H177" s="43"/>
    </row>
    <row r="178" spans="1:8" x14ac:dyDescent="0.2">
      <c r="A178" s="42"/>
      <c r="B178" s="42"/>
      <c r="C178" s="42"/>
      <c r="D178" s="43"/>
      <c r="E178" s="280"/>
      <c r="F178" s="280"/>
      <c r="G178" s="43"/>
      <c r="H178" s="43"/>
    </row>
    <row r="179" spans="1:8" x14ac:dyDescent="0.2">
      <c r="A179" s="42"/>
      <c r="B179" s="42"/>
      <c r="C179" s="42"/>
      <c r="D179" s="43"/>
      <c r="E179" s="280"/>
      <c r="F179" s="280"/>
      <c r="G179" s="43"/>
      <c r="H179" s="43"/>
    </row>
    <row r="180" spans="1:8" x14ac:dyDescent="0.2">
      <c r="A180" s="42"/>
      <c r="B180" s="42"/>
      <c r="C180" s="42"/>
      <c r="D180" s="43"/>
      <c r="E180" s="280"/>
      <c r="F180" s="280"/>
      <c r="G180" s="43"/>
      <c r="H180" s="43"/>
    </row>
    <row r="181" spans="1:8" x14ac:dyDescent="0.2">
      <c r="A181" s="42"/>
      <c r="B181" s="42"/>
      <c r="C181" s="42"/>
      <c r="D181" s="43"/>
      <c r="E181" s="280"/>
      <c r="F181" s="280"/>
      <c r="G181" s="43"/>
      <c r="H181" s="43"/>
    </row>
    <row r="182" spans="1:8" x14ac:dyDescent="0.2">
      <c r="A182" s="42"/>
      <c r="B182" s="42"/>
      <c r="C182" s="42"/>
      <c r="D182" s="43"/>
      <c r="E182" s="280"/>
      <c r="F182" s="280"/>
      <c r="G182" s="43"/>
      <c r="H182" s="43"/>
    </row>
    <row r="183" spans="1:8" x14ac:dyDescent="0.2">
      <c r="A183" s="42"/>
      <c r="B183" s="42"/>
      <c r="C183" s="42"/>
      <c r="D183" s="43"/>
      <c r="E183" s="280"/>
      <c r="F183" s="280"/>
      <c r="G183" s="43"/>
      <c r="H183" s="43"/>
    </row>
    <row r="184" spans="1:8" x14ac:dyDescent="0.2">
      <c r="A184" s="42"/>
      <c r="B184" s="42"/>
      <c r="C184" s="42"/>
      <c r="D184" s="43"/>
      <c r="E184" s="280"/>
      <c r="F184" s="280"/>
      <c r="G184" s="43"/>
      <c r="H184" s="43"/>
    </row>
    <row r="185" spans="1:8" x14ac:dyDescent="0.2">
      <c r="A185" s="42"/>
      <c r="B185" s="42"/>
      <c r="C185" s="42"/>
      <c r="D185" s="43"/>
      <c r="E185" s="280"/>
      <c r="F185" s="280"/>
      <c r="G185" s="43"/>
      <c r="H185" s="43"/>
    </row>
    <row r="186" spans="1:8" x14ac:dyDescent="0.2">
      <c r="A186" s="42"/>
      <c r="B186" s="42"/>
      <c r="C186" s="42"/>
      <c r="D186" s="43"/>
      <c r="E186" s="280"/>
      <c r="F186" s="280"/>
      <c r="G186" s="43"/>
      <c r="H186" s="43"/>
    </row>
    <row r="187" spans="1:8" x14ac:dyDescent="0.2">
      <c r="A187" s="42"/>
      <c r="B187" s="42"/>
      <c r="C187" s="42"/>
      <c r="D187" s="43"/>
      <c r="E187" s="280"/>
      <c r="F187" s="280"/>
      <c r="G187" s="43"/>
      <c r="H187" s="43"/>
    </row>
    <row r="188" spans="1:8" x14ac:dyDescent="0.2">
      <c r="A188" s="42"/>
      <c r="B188" s="42"/>
      <c r="C188" s="42"/>
      <c r="D188" s="43"/>
      <c r="E188" s="280"/>
      <c r="F188" s="280"/>
      <c r="G188" s="43"/>
      <c r="H188" s="43"/>
    </row>
    <row r="189" spans="1:8" x14ac:dyDescent="0.2">
      <c r="A189" s="42"/>
      <c r="B189" s="42"/>
      <c r="C189" s="42"/>
      <c r="D189" s="43"/>
      <c r="E189" s="280"/>
      <c r="F189" s="280"/>
      <c r="G189" s="43"/>
      <c r="H189" s="43"/>
    </row>
    <row r="190" spans="1:8" x14ac:dyDescent="0.2">
      <c r="A190" s="42"/>
      <c r="B190" s="42"/>
      <c r="C190" s="42"/>
      <c r="D190" s="43"/>
      <c r="E190" s="280"/>
      <c r="F190" s="280"/>
      <c r="G190" s="43"/>
      <c r="H190" s="43"/>
    </row>
    <row r="191" spans="1:8" x14ac:dyDescent="0.2">
      <c r="A191" s="42"/>
      <c r="B191" s="42"/>
      <c r="C191" s="42"/>
      <c r="D191" s="43"/>
      <c r="E191" s="44"/>
      <c r="F191" s="44"/>
      <c r="G191" s="43"/>
      <c r="H191" s="43"/>
    </row>
    <row r="192" spans="1:8" x14ac:dyDescent="0.2">
      <c r="B192" s="67"/>
      <c r="D192" s="57"/>
    </row>
    <row r="193" spans="5:8" x14ac:dyDescent="0.2">
      <c r="E193" s="55"/>
      <c r="F193" s="55"/>
      <c r="G193" s="55"/>
      <c r="H193" s="55"/>
    </row>
    <row r="194" spans="5:8" x14ac:dyDescent="0.2">
      <c r="E194" s="57"/>
      <c r="F194" s="55"/>
      <c r="G194" s="55"/>
      <c r="H194" s="55"/>
    </row>
    <row r="195" spans="5:8" x14ac:dyDescent="0.2">
      <c r="E195" s="55"/>
    </row>
    <row r="196" spans="5:8" x14ac:dyDescent="0.2">
      <c r="E196" s="55"/>
    </row>
    <row r="200" spans="5:8" x14ac:dyDescent="0.2">
      <c r="E200" s="282"/>
      <c r="F200" s="283"/>
    </row>
    <row r="201" spans="5:8" x14ac:dyDescent="0.2">
      <c r="E201" s="282"/>
      <c r="F201" s="283"/>
    </row>
    <row r="202" spans="5:8" x14ac:dyDescent="0.2">
      <c r="E202" s="282"/>
      <c r="F202" s="283"/>
    </row>
    <row r="203" spans="5:8" x14ac:dyDescent="0.2">
      <c r="F203" s="55"/>
    </row>
    <row r="204" spans="5:8" x14ac:dyDescent="0.2">
      <c r="F204" s="55"/>
    </row>
  </sheetData>
  <mergeCells count="11">
    <mergeCell ref="A160:C160"/>
    <mergeCell ref="A161:C161"/>
    <mergeCell ref="A164:B164"/>
    <mergeCell ref="A165:C165"/>
    <mergeCell ref="E166:F166"/>
    <mergeCell ref="B93:D93"/>
    <mergeCell ref="A1:H1"/>
    <mergeCell ref="A2:H2"/>
    <mergeCell ref="A3:H3"/>
    <mergeCell ref="A49:C49"/>
    <mergeCell ref="A90:C90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1"/>
  <sheetViews>
    <sheetView tabSelected="1" topLeftCell="A121" workbookViewId="0">
      <selection activeCell="E137" sqref="E137"/>
    </sheetView>
  </sheetViews>
  <sheetFormatPr baseColWidth="10" defaultRowHeight="12.75" x14ac:dyDescent="0.2"/>
  <cols>
    <col min="1" max="1" width="13" bestFit="1" customWidth="1"/>
    <col min="2" max="2" width="40.85546875" customWidth="1"/>
    <col min="3" max="3" width="12.5703125" customWidth="1"/>
    <col min="4" max="4" width="13.140625" customWidth="1"/>
    <col min="5" max="5" width="12.7109375" customWidth="1"/>
    <col min="6" max="6" width="14.85546875" customWidth="1"/>
    <col min="7" max="8" width="13.85546875" customWidth="1"/>
    <col min="9" max="9" width="14.7109375" customWidth="1"/>
    <col min="10" max="10" width="13" customWidth="1"/>
    <col min="11" max="11" width="13.28515625" customWidth="1"/>
    <col min="12" max="14" width="15" customWidth="1"/>
    <col min="15" max="15" width="13.5703125" customWidth="1"/>
    <col min="16" max="16" width="14" customWidth="1"/>
    <col min="17" max="17" width="17.140625" customWidth="1"/>
    <col min="18" max="18" width="18.42578125" customWidth="1"/>
    <col min="20" max="20" width="14.7109375" bestFit="1" customWidth="1"/>
  </cols>
  <sheetData>
    <row r="2" spans="1:20" ht="20.25" customHeight="1" x14ac:dyDescent="0.35">
      <c r="A2" s="320" t="s">
        <v>764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20" ht="20.25" customHeight="1" x14ac:dyDescent="0.35">
      <c r="A3" s="320" t="s">
        <v>765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20" ht="23.25" customHeight="1" x14ac:dyDescent="0.3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R4" s="28"/>
    </row>
    <row r="5" spans="1:20" x14ac:dyDescent="0.2">
      <c r="C5" s="80"/>
      <c r="D5" s="80"/>
      <c r="E5" s="80"/>
      <c r="F5" s="80"/>
      <c r="G5" s="80"/>
      <c r="H5" s="80"/>
      <c r="I5" s="80"/>
      <c r="J5" s="70"/>
      <c r="K5" s="68"/>
      <c r="L5" s="68"/>
      <c r="M5" s="68"/>
      <c r="N5" s="68"/>
      <c r="O5" s="68"/>
      <c r="P5" s="68"/>
    </row>
    <row r="6" spans="1:20" ht="13.5" thickBot="1" x14ac:dyDescent="0.25">
      <c r="A6" s="45"/>
      <c r="B6" s="46"/>
      <c r="C6" s="317" t="s">
        <v>542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9"/>
    </row>
    <row r="7" spans="1:20" ht="25.5" x14ac:dyDescent="0.2">
      <c r="A7" s="223"/>
      <c r="B7" s="224" t="s">
        <v>543</v>
      </c>
      <c r="C7" s="225" t="s">
        <v>544</v>
      </c>
      <c r="D7" s="226" t="s">
        <v>545</v>
      </c>
      <c r="E7" s="226" t="s">
        <v>546</v>
      </c>
      <c r="F7" s="226" t="s">
        <v>547</v>
      </c>
      <c r="G7" s="226" t="s">
        <v>548</v>
      </c>
      <c r="H7" s="226" t="s">
        <v>610</v>
      </c>
      <c r="I7" s="226" t="s">
        <v>549</v>
      </c>
      <c r="J7" s="226" t="s">
        <v>550</v>
      </c>
      <c r="K7" s="226" t="s">
        <v>551</v>
      </c>
      <c r="L7" s="226" t="s">
        <v>552</v>
      </c>
      <c r="M7" s="226" t="s">
        <v>609</v>
      </c>
      <c r="N7" s="226" t="s">
        <v>762</v>
      </c>
      <c r="O7" s="226" t="s">
        <v>553</v>
      </c>
      <c r="P7" s="276" t="s">
        <v>554</v>
      </c>
      <c r="Q7" s="74" t="s">
        <v>409</v>
      </c>
      <c r="R7" s="55"/>
    </row>
    <row r="8" spans="1:20" x14ac:dyDescent="0.2">
      <c r="A8" s="227">
        <v>23</v>
      </c>
      <c r="B8" s="228" t="s">
        <v>555</v>
      </c>
      <c r="C8" s="229">
        <f>C9+C30+C88+C108+C115</f>
        <v>814288427</v>
      </c>
      <c r="D8" s="230">
        <f>D9+D30+D88+D108+D115+D123+D129+D136+D140+D153+D155+D158+D163+D192+D198+D203+D210</f>
        <v>533499859</v>
      </c>
      <c r="E8" s="230">
        <f>E158+E192+E203</f>
        <v>187496088</v>
      </c>
      <c r="F8" s="230">
        <f>F144</f>
        <v>171501149</v>
      </c>
      <c r="G8" s="230">
        <f>G30</f>
        <v>309551937</v>
      </c>
      <c r="H8" s="230">
        <f>H30</f>
        <v>85579664</v>
      </c>
      <c r="I8" s="230">
        <f>I30</f>
        <v>50076797</v>
      </c>
      <c r="J8" s="230">
        <f>J115</f>
        <v>25000000</v>
      </c>
      <c r="K8" s="230">
        <v>20000000</v>
      </c>
      <c r="L8" s="230">
        <f>L123</f>
        <v>23000000</v>
      </c>
      <c r="M8" s="230">
        <f>M30</f>
        <v>8000000</v>
      </c>
      <c r="N8" s="230">
        <v>3105000</v>
      </c>
      <c r="O8" s="230">
        <f>O210</f>
        <v>6000000</v>
      </c>
      <c r="P8" s="277">
        <f>SUM(C8:O8)</f>
        <v>2237098921</v>
      </c>
      <c r="Q8" s="57">
        <f>'GASTOS DE FUNCIONAMIENTO'!D192</f>
        <v>0</v>
      </c>
      <c r="R8" s="57">
        <f>P8+Q8</f>
        <v>2237098921</v>
      </c>
      <c r="S8" s="14"/>
      <c r="T8" s="14"/>
    </row>
    <row r="9" spans="1:20" ht="13.5" thickBot="1" x14ac:dyDescent="0.25">
      <c r="A9" s="58">
        <v>2301</v>
      </c>
      <c r="B9" s="231" t="s">
        <v>556</v>
      </c>
      <c r="C9" s="232">
        <f>C10+C20</f>
        <v>77230555</v>
      </c>
      <c r="D9" s="59">
        <f>D10+D20</f>
        <v>63000000</v>
      </c>
      <c r="E9" s="59">
        <v>0</v>
      </c>
      <c r="F9" s="59">
        <v>0</v>
      </c>
      <c r="G9" s="59">
        <v>0</v>
      </c>
      <c r="H9" s="59"/>
      <c r="I9" s="59">
        <v>0</v>
      </c>
      <c r="J9" s="59"/>
      <c r="K9" s="59">
        <v>0</v>
      </c>
      <c r="L9" s="59">
        <v>0</v>
      </c>
      <c r="M9" s="59"/>
      <c r="N9" s="59"/>
      <c r="O9" s="59"/>
      <c r="P9" s="264">
        <f>C9+D9</f>
        <v>140230555</v>
      </c>
    </row>
    <row r="10" spans="1:20" x14ac:dyDescent="0.2">
      <c r="A10" s="261">
        <v>23011</v>
      </c>
      <c r="B10" s="263" t="s">
        <v>557</v>
      </c>
      <c r="C10" s="264">
        <f>C12+C13+C14+C15+C19</f>
        <v>68147316</v>
      </c>
      <c r="D10" s="265">
        <f>D15+D19</f>
        <v>63000000</v>
      </c>
      <c r="E10" s="265">
        <v>0</v>
      </c>
      <c r="F10" s="265">
        <v>0</v>
      </c>
      <c r="G10" s="265">
        <v>0</v>
      </c>
      <c r="H10" s="265"/>
      <c r="I10" s="265">
        <v>0</v>
      </c>
      <c r="J10" s="265"/>
      <c r="K10" s="265">
        <v>0</v>
      </c>
      <c r="L10" s="265">
        <v>0</v>
      </c>
      <c r="M10" s="265"/>
      <c r="N10" s="265"/>
      <c r="O10" s="265"/>
      <c r="P10" s="265">
        <f>C10+D10</f>
        <v>131147316</v>
      </c>
      <c r="R10" s="14">
        <f>ingresos!C11</f>
        <v>2872332950</v>
      </c>
    </row>
    <row r="11" spans="1:20" ht="25.5" x14ac:dyDescent="0.2">
      <c r="A11" s="234">
        <v>2301100086</v>
      </c>
      <c r="B11" s="60" t="s">
        <v>616</v>
      </c>
      <c r="C11" s="48">
        <v>0</v>
      </c>
      <c r="D11" s="48">
        <v>0</v>
      </c>
      <c r="E11" s="48">
        <v>0</v>
      </c>
      <c r="F11" s="48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265">
        <f>C11+D11</f>
        <v>0</v>
      </c>
      <c r="R11" s="14"/>
      <c r="T11" s="55">
        <v>2843332950</v>
      </c>
    </row>
    <row r="12" spans="1:20" x14ac:dyDescent="0.2">
      <c r="A12" s="234">
        <v>2301100087</v>
      </c>
      <c r="B12" s="60" t="s">
        <v>617</v>
      </c>
      <c r="C12" s="48">
        <v>15930797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265">
        <f>C12</f>
        <v>15930797</v>
      </c>
      <c r="R12" s="14">
        <f>R8-R10</f>
        <v>-635234029</v>
      </c>
      <c r="T12" s="55">
        <v>34768060</v>
      </c>
    </row>
    <row r="13" spans="1:20" x14ac:dyDescent="0.2">
      <c r="A13" s="234">
        <v>2301100088</v>
      </c>
      <c r="B13" s="60" t="s">
        <v>618</v>
      </c>
      <c r="C13" s="48">
        <v>5000000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265">
        <f>C13</f>
        <v>5000000</v>
      </c>
      <c r="Q13" s="55"/>
      <c r="T13" s="55">
        <f>T11-T12</f>
        <v>2808564890</v>
      </c>
    </row>
    <row r="14" spans="1:20" ht="25.5" x14ac:dyDescent="0.2">
      <c r="A14" s="234">
        <v>2301100089</v>
      </c>
      <c r="B14" s="60" t="s">
        <v>619</v>
      </c>
      <c r="C14" s="48">
        <v>5000000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265">
        <f>C14</f>
        <v>5000000</v>
      </c>
      <c r="T14" s="55"/>
    </row>
    <row r="15" spans="1:20" ht="25.5" x14ac:dyDescent="0.2">
      <c r="A15" s="58">
        <v>2301100090</v>
      </c>
      <c r="B15" s="78" t="s">
        <v>558</v>
      </c>
      <c r="C15" s="59">
        <f>C16+C17</f>
        <v>9000000</v>
      </c>
      <c r="D15" s="59">
        <f>D16+D17</f>
        <v>13000000</v>
      </c>
      <c r="E15" s="48">
        <v>0</v>
      </c>
      <c r="F15" s="48">
        <v>0</v>
      </c>
      <c r="G15" s="48">
        <v>0</v>
      </c>
      <c r="H15" s="48"/>
      <c r="I15" s="48">
        <v>0</v>
      </c>
      <c r="J15" s="48"/>
      <c r="K15" s="48">
        <v>0</v>
      </c>
      <c r="L15" s="48">
        <v>0</v>
      </c>
      <c r="M15" s="48"/>
      <c r="N15" s="48"/>
      <c r="O15" s="48">
        <v>0</v>
      </c>
      <c r="P15" s="264">
        <f>C15+D15</f>
        <v>22000000</v>
      </c>
      <c r="R15" s="57"/>
    </row>
    <row r="16" spans="1:20" x14ac:dyDescent="0.2">
      <c r="A16" s="281">
        <v>2301100089001</v>
      </c>
      <c r="B16" s="60" t="s">
        <v>611</v>
      </c>
      <c r="C16" s="48">
        <v>4000000</v>
      </c>
      <c r="D16" s="48">
        <v>3000000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265">
        <f>C16+D16</f>
        <v>7000000</v>
      </c>
      <c r="R16" s="55"/>
    </row>
    <row r="17" spans="1:18" x14ac:dyDescent="0.2">
      <c r="A17" s="281">
        <v>2301100089002</v>
      </c>
      <c r="B17" s="60" t="s">
        <v>620</v>
      </c>
      <c r="C17" s="48">
        <v>5000000</v>
      </c>
      <c r="D17" s="48">
        <v>10000000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65">
        <f>C17+D17</f>
        <v>15000000</v>
      </c>
      <c r="R17" s="55"/>
    </row>
    <row r="18" spans="1:18" x14ac:dyDescent="0.2">
      <c r="A18" s="281">
        <v>2301100089003</v>
      </c>
      <c r="B18" s="60" t="s">
        <v>612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265">
        <v>0</v>
      </c>
    </row>
    <row r="19" spans="1:18" x14ac:dyDescent="0.2">
      <c r="A19" s="281">
        <v>2301100091</v>
      </c>
      <c r="B19" s="60" t="s">
        <v>613</v>
      </c>
      <c r="C19" s="59">
        <v>33216519</v>
      </c>
      <c r="D19" s="48">
        <v>50000000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264">
        <f>C19+D19</f>
        <v>83216519</v>
      </c>
    </row>
    <row r="20" spans="1:18" x14ac:dyDescent="0.2">
      <c r="A20" s="58">
        <v>23012</v>
      </c>
      <c r="B20" s="78" t="s">
        <v>559</v>
      </c>
      <c r="C20" s="59">
        <f>C21</f>
        <v>9083239</v>
      </c>
      <c r="D20" s="59">
        <f>D21</f>
        <v>0</v>
      </c>
      <c r="E20" s="59">
        <v>0</v>
      </c>
      <c r="F20" s="59">
        <v>0</v>
      </c>
      <c r="G20" s="59">
        <v>0</v>
      </c>
      <c r="H20" s="59"/>
      <c r="I20" s="59">
        <v>0</v>
      </c>
      <c r="J20" s="59"/>
      <c r="K20" s="59">
        <v>0</v>
      </c>
      <c r="L20" s="59">
        <v>0</v>
      </c>
      <c r="M20" s="59"/>
      <c r="N20" s="59"/>
      <c r="O20" s="59"/>
      <c r="P20" s="264">
        <f>P21</f>
        <v>9083239</v>
      </c>
      <c r="Q20" s="55"/>
    </row>
    <row r="21" spans="1:18" x14ac:dyDescent="0.2">
      <c r="A21" s="58">
        <v>230121</v>
      </c>
      <c r="B21" s="78" t="s">
        <v>560</v>
      </c>
      <c r="C21" s="48">
        <v>9083239</v>
      </c>
      <c r="D21" s="48">
        <f>D25</f>
        <v>0</v>
      </c>
      <c r="E21" s="48">
        <v>0</v>
      </c>
      <c r="F21" s="48">
        <v>0</v>
      </c>
      <c r="G21" s="48">
        <v>0</v>
      </c>
      <c r="H21" s="48"/>
      <c r="I21" s="48">
        <v>0</v>
      </c>
      <c r="J21" s="48"/>
      <c r="K21" s="48">
        <v>0</v>
      </c>
      <c r="L21" s="48">
        <v>0</v>
      </c>
      <c r="M21" s="48"/>
      <c r="N21" s="48"/>
      <c r="O21" s="48"/>
      <c r="P21" s="265">
        <f>P27</f>
        <v>9083239</v>
      </c>
      <c r="Q21" s="67"/>
    </row>
    <row r="22" spans="1:18" x14ac:dyDescent="0.2">
      <c r="A22" s="234">
        <v>23012100092</v>
      </c>
      <c r="B22" s="60" t="s">
        <v>614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265"/>
    </row>
    <row r="23" spans="1:18" ht="25.5" x14ac:dyDescent="0.2">
      <c r="A23" s="234">
        <v>23012100093</v>
      </c>
      <c r="B23" s="60" t="s">
        <v>621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265"/>
    </row>
    <row r="24" spans="1:18" x14ac:dyDescent="0.2">
      <c r="A24" s="234">
        <v>23012100094</v>
      </c>
      <c r="B24" s="60" t="s">
        <v>622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265"/>
    </row>
    <row r="25" spans="1:18" x14ac:dyDescent="0.2">
      <c r="A25" s="234">
        <v>23012100095</v>
      </c>
      <c r="B25" s="236" t="s">
        <v>615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65"/>
    </row>
    <row r="26" spans="1:18" x14ac:dyDescent="0.2">
      <c r="A26" s="234">
        <v>23012100096</v>
      </c>
      <c r="B26" s="60" t="s">
        <v>623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265"/>
    </row>
    <row r="27" spans="1:18" ht="25.5" x14ac:dyDescent="0.2">
      <c r="A27" s="234">
        <v>23012100097</v>
      </c>
      <c r="B27" s="60" t="s">
        <v>624</v>
      </c>
      <c r="C27" s="48">
        <v>9083239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65">
        <f>C27</f>
        <v>9083239</v>
      </c>
      <c r="Q27" s="67"/>
    </row>
    <row r="28" spans="1:18" x14ac:dyDescent="0.2">
      <c r="A28" s="58">
        <v>23013</v>
      </c>
      <c r="B28" s="78" t="s">
        <v>561</v>
      </c>
      <c r="C28" s="59">
        <v>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265">
        <v>0</v>
      </c>
    </row>
    <row r="29" spans="1:18" x14ac:dyDescent="0.2">
      <c r="A29" s="234">
        <v>2301300098</v>
      </c>
      <c r="B29" s="60" t="s">
        <v>625</v>
      </c>
      <c r="C29" s="5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265"/>
    </row>
    <row r="30" spans="1:18" x14ac:dyDescent="0.2">
      <c r="A30" s="261">
        <v>2302</v>
      </c>
      <c r="B30" s="263" t="s">
        <v>123</v>
      </c>
      <c r="C30" s="264">
        <f>C31+C45+C70</f>
        <v>501333631</v>
      </c>
      <c r="D30" s="264">
        <f>D40+D74</f>
        <v>42000000</v>
      </c>
      <c r="E30" s="264">
        <f>E39</f>
        <v>10768060</v>
      </c>
      <c r="F30" s="264">
        <v>0</v>
      </c>
      <c r="G30" s="264">
        <f>G34</f>
        <v>309551937</v>
      </c>
      <c r="H30" s="264">
        <f>H35</f>
        <v>85579664</v>
      </c>
      <c r="I30" s="264">
        <f>I36</f>
        <v>50076797</v>
      </c>
      <c r="J30" s="264">
        <v>0</v>
      </c>
      <c r="K30" s="264">
        <v>0</v>
      </c>
      <c r="L30" s="264">
        <v>0</v>
      </c>
      <c r="M30" s="264">
        <f>M37+M74</f>
        <v>8000000</v>
      </c>
      <c r="N30" s="264"/>
      <c r="O30" s="264">
        <v>0</v>
      </c>
      <c r="P30" s="264">
        <f>C30+D30+E30+F30+G30+H30+I30+J30+K30+L30+M30</f>
        <v>1007310089</v>
      </c>
      <c r="Q30" s="67"/>
      <c r="R30" s="55">
        <f>P9+P30+P88+P108+P115+P123+P129+P136+P140+P144+P153+P155+P158+P163+P192+P198+P203+P210</f>
        <v>2237098921</v>
      </c>
    </row>
    <row r="31" spans="1:18" x14ac:dyDescent="0.2">
      <c r="A31" s="237">
        <v>23021</v>
      </c>
      <c r="B31" s="238" t="s">
        <v>659</v>
      </c>
      <c r="C31" s="81">
        <f>C32</f>
        <v>444320698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264">
        <f>P32+P34+P35+P36+P37+P39+P40+P45+P70+P74</f>
        <v>1007310089</v>
      </c>
      <c r="Q31" s="67"/>
    </row>
    <row r="32" spans="1:18" x14ac:dyDescent="0.2">
      <c r="A32" s="79">
        <v>2302100099</v>
      </c>
      <c r="B32" s="239" t="s">
        <v>740</v>
      </c>
      <c r="C32" s="240">
        <v>444320698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64">
        <f>C32</f>
        <v>444320698</v>
      </c>
    </row>
    <row r="33" spans="1:16" x14ac:dyDescent="0.2">
      <c r="A33" s="79">
        <v>2302100100</v>
      </c>
      <c r="B33" s="239" t="s">
        <v>741</v>
      </c>
      <c r="C33" s="24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264"/>
    </row>
    <row r="34" spans="1:16" x14ac:dyDescent="0.2">
      <c r="A34" s="79">
        <v>2302100101</v>
      </c>
      <c r="B34" s="239" t="s">
        <v>742</v>
      </c>
      <c r="C34" s="240"/>
      <c r="D34" s="59"/>
      <c r="E34" s="59"/>
      <c r="F34" s="59"/>
      <c r="G34" s="48">
        <v>309551937</v>
      </c>
      <c r="H34" s="59"/>
      <c r="I34" s="59"/>
      <c r="J34" s="59"/>
      <c r="K34" s="59"/>
      <c r="L34" s="59"/>
      <c r="M34" s="59"/>
      <c r="N34" s="59"/>
      <c r="O34" s="59"/>
      <c r="P34" s="264">
        <f>G34</f>
        <v>309551937</v>
      </c>
    </row>
    <row r="35" spans="1:16" x14ac:dyDescent="0.2">
      <c r="A35" s="79">
        <v>2302100102</v>
      </c>
      <c r="B35" s="239" t="s">
        <v>743</v>
      </c>
      <c r="C35" s="240"/>
      <c r="D35" s="59"/>
      <c r="E35" s="59"/>
      <c r="F35" s="59"/>
      <c r="G35" s="59"/>
      <c r="H35" s="48">
        <v>85579664</v>
      </c>
      <c r="I35" s="59"/>
      <c r="J35" s="59"/>
      <c r="K35" s="59"/>
      <c r="L35" s="59"/>
      <c r="M35" s="59"/>
      <c r="N35" s="59"/>
      <c r="O35" s="59"/>
      <c r="P35" s="264">
        <f>H35</f>
        <v>85579664</v>
      </c>
    </row>
    <row r="36" spans="1:16" x14ac:dyDescent="0.2">
      <c r="A36" s="79">
        <v>2302100103</v>
      </c>
      <c r="B36" s="239" t="s">
        <v>744</v>
      </c>
      <c r="C36" s="240"/>
      <c r="D36" s="59"/>
      <c r="E36" s="59"/>
      <c r="F36" s="59"/>
      <c r="G36" s="59"/>
      <c r="H36" s="59"/>
      <c r="I36" s="48">
        <v>50076797</v>
      </c>
      <c r="J36" s="59"/>
      <c r="K36" s="59"/>
      <c r="L36" s="59"/>
      <c r="M36" s="59"/>
      <c r="N36" s="59"/>
      <c r="O36" s="59"/>
      <c r="P36" s="264">
        <f>I36</f>
        <v>50076797</v>
      </c>
    </row>
    <row r="37" spans="1:16" x14ac:dyDescent="0.2">
      <c r="A37" s="79">
        <v>2302100104</v>
      </c>
      <c r="B37" s="239" t="s">
        <v>745</v>
      </c>
      <c r="C37" s="240"/>
      <c r="D37" s="59"/>
      <c r="E37" s="59"/>
      <c r="F37" s="59"/>
      <c r="G37" s="59"/>
      <c r="H37" s="59"/>
      <c r="I37" s="59"/>
      <c r="J37" s="59"/>
      <c r="K37" s="59"/>
      <c r="L37" s="59"/>
      <c r="M37" s="48">
        <v>5000000</v>
      </c>
      <c r="N37" s="48"/>
      <c r="O37" s="59"/>
      <c r="P37" s="264">
        <f>M37</f>
        <v>5000000</v>
      </c>
    </row>
    <row r="38" spans="1:16" x14ac:dyDescent="0.2">
      <c r="A38" s="79">
        <v>2302100105</v>
      </c>
      <c r="B38" s="239" t="s">
        <v>746</v>
      </c>
      <c r="C38" s="24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264"/>
    </row>
    <row r="39" spans="1:16" x14ac:dyDescent="0.2">
      <c r="A39" s="79">
        <v>2302100106</v>
      </c>
      <c r="B39" s="239" t="s">
        <v>747</v>
      </c>
      <c r="C39" s="240"/>
      <c r="D39" s="59"/>
      <c r="E39" s="48">
        <v>10768060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264">
        <f>E39</f>
        <v>10768060</v>
      </c>
    </row>
    <row r="40" spans="1:16" x14ac:dyDescent="0.2">
      <c r="A40" s="79">
        <v>2302100107</v>
      </c>
      <c r="B40" s="239" t="s">
        <v>748</v>
      </c>
      <c r="C40" s="240"/>
      <c r="D40" s="48">
        <v>30000000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264">
        <f>D40</f>
        <v>30000000</v>
      </c>
    </row>
    <row r="41" spans="1:16" x14ac:dyDescent="0.2">
      <c r="A41" s="79">
        <v>2302100108</v>
      </c>
      <c r="B41" s="239" t="s">
        <v>664</v>
      </c>
      <c r="C41" s="24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264"/>
    </row>
    <row r="42" spans="1:16" ht="25.5" x14ac:dyDescent="0.2">
      <c r="A42" s="79">
        <v>2302100109</v>
      </c>
      <c r="B42" s="239" t="s">
        <v>749</v>
      </c>
      <c r="C42" s="2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264"/>
    </row>
    <row r="43" spans="1:16" x14ac:dyDescent="0.2">
      <c r="A43" s="79">
        <v>2302100110</v>
      </c>
      <c r="B43" s="239" t="s">
        <v>750</v>
      </c>
      <c r="C43" s="2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264"/>
    </row>
    <row r="44" spans="1:16" ht="25.5" x14ac:dyDescent="0.2">
      <c r="A44" s="79">
        <v>2302100111</v>
      </c>
      <c r="B44" s="239" t="s">
        <v>751</v>
      </c>
      <c r="C44" s="24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264"/>
    </row>
    <row r="45" spans="1:16" x14ac:dyDescent="0.2">
      <c r="A45" s="79">
        <v>23022</v>
      </c>
      <c r="B45" s="238" t="s">
        <v>660</v>
      </c>
      <c r="C45" s="81">
        <f>C46+C48+C50+C52+C54+C56+C58</f>
        <v>31802135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264">
        <f>C45</f>
        <v>31802135</v>
      </c>
    </row>
    <row r="46" spans="1:16" x14ac:dyDescent="0.2">
      <c r="A46" s="79">
        <v>2302200112</v>
      </c>
      <c r="B46" s="238" t="s">
        <v>728</v>
      </c>
      <c r="C46" s="81">
        <f>C47</f>
        <v>5441708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264"/>
    </row>
    <row r="47" spans="1:16" x14ac:dyDescent="0.2">
      <c r="A47" s="241">
        <v>230220011201</v>
      </c>
      <c r="B47" s="239" t="s">
        <v>729</v>
      </c>
      <c r="C47" s="242">
        <v>5441708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264"/>
    </row>
    <row r="48" spans="1:16" x14ac:dyDescent="0.2">
      <c r="A48" s="79">
        <v>2302200113</v>
      </c>
      <c r="B48" s="238" t="s">
        <v>562</v>
      </c>
      <c r="C48" s="81">
        <f>C49</f>
        <v>4000000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264"/>
    </row>
    <row r="49" spans="1:16" x14ac:dyDescent="0.2">
      <c r="A49" s="241">
        <v>230220011301</v>
      </c>
      <c r="B49" s="239" t="s">
        <v>729</v>
      </c>
      <c r="C49" s="242">
        <v>4000000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264"/>
    </row>
    <row r="50" spans="1:16" x14ac:dyDescent="0.2">
      <c r="A50" s="241">
        <v>2302200114</v>
      </c>
      <c r="B50" s="238" t="s">
        <v>564</v>
      </c>
      <c r="C50" s="81">
        <f>C51</f>
        <v>4000000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264"/>
    </row>
    <row r="51" spans="1:16" x14ac:dyDescent="0.2">
      <c r="A51" s="241">
        <v>230220011401</v>
      </c>
      <c r="B51" s="239" t="s">
        <v>729</v>
      </c>
      <c r="C51" s="242">
        <v>4000000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264"/>
    </row>
    <row r="52" spans="1:16" x14ac:dyDescent="0.2">
      <c r="A52" s="241">
        <v>2302200115</v>
      </c>
      <c r="B52" s="238" t="s">
        <v>563</v>
      </c>
      <c r="C52" s="81">
        <f>C53</f>
        <v>4000000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264"/>
    </row>
    <row r="53" spans="1:16" x14ac:dyDescent="0.2">
      <c r="A53" s="241">
        <v>230220011501</v>
      </c>
      <c r="B53" s="239" t="s">
        <v>729</v>
      </c>
      <c r="C53" s="242">
        <v>4000000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264"/>
    </row>
    <row r="54" spans="1:16" x14ac:dyDescent="0.2">
      <c r="A54" s="241">
        <v>2302200116</v>
      </c>
      <c r="B54" s="238" t="s">
        <v>565</v>
      </c>
      <c r="C54" s="81">
        <f>C55</f>
        <v>4000000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64"/>
    </row>
    <row r="55" spans="1:16" x14ac:dyDescent="0.2">
      <c r="A55" s="241">
        <v>230220011601</v>
      </c>
      <c r="B55" s="239" t="s">
        <v>729</v>
      </c>
      <c r="C55" s="242">
        <v>4000000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264"/>
    </row>
    <row r="56" spans="1:16" x14ac:dyDescent="0.2">
      <c r="A56" s="241">
        <v>2302200117</v>
      </c>
      <c r="B56" s="238" t="s">
        <v>732</v>
      </c>
      <c r="C56" s="81">
        <f>C57</f>
        <v>4000000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264"/>
    </row>
    <row r="57" spans="1:16" x14ac:dyDescent="0.2">
      <c r="A57" s="241">
        <v>230220011701</v>
      </c>
      <c r="B57" s="239" t="s">
        <v>729</v>
      </c>
      <c r="C57" s="242">
        <v>4000000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264"/>
    </row>
    <row r="58" spans="1:16" x14ac:dyDescent="0.2">
      <c r="A58" s="241">
        <v>2302200118</v>
      </c>
      <c r="B58" s="238" t="s">
        <v>566</v>
      </c>
      <c r="C58" s="81">
        <f>C59</f>
        <v>6360427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264"/>
    </row>
    <row r="59" spans="1:16" x14ac:dyDescent="0.2">
      <c r="A59" s="241">
        <v>230220011801</v>
      </c>
      <c r="B59" s="239" t="s">
        <v>730</v>
      </c>
      <c r="C59" s="242">
        <v>6360427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264"/>
    </row>
    <row r="60" spans="1:16" x14ac:dyDescent="0.2">
      <c r="A60" s="241">
        <v>2302200119</v>
      </c>
      <c r="B60" s="239" t="s">
        <v>185</v>
      </c>
      <c r="C60" s="24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264"/>
    </row>
    <row r="61" spans="1:16" x14ac:dyDescent="0.2">
      <c r="A61" s="241">
        <v>2302200120</v>
      </c>
      <c r="B61" s="239" t="s">
        <v>668</v>
      </c>
      <c r="C61" s="240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264"/>
    </row>
    <row r="62" spans="1:16" x14ac:dyDescent="0.2">
      <c r="A62" s="241">
        <v>2302200121</v>
      </c>
      <c r="B62" s="239" t="s">
        <v>669</v>
      </c>
      <c r="C62" s="240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264"/>
    </row>
    <row r="63" spans="1:16" x14ac:dyDescent="0.2">
      <c r="A63" s="241">
        <v>2302200122</v>
      </c>
      <c r="B63" s="239" t="s">
        <v>670</v>
      </c>
      <c r="C63" s="240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264"/>
    </row>
    <row r="64" spans="1:16" x14ac:dyDescent="0.2">
      <c r="A64" s="241">
        <v>2302200123</v>
      </c>
      <c r="B64" s="239" t="s">
        <v>671</v>
      </c>
      <c r="C64" s="240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264"/>
    </row>
    <row r="65" spans="1:16" ht="25.5" x14ac:dyDescent="0.2">
      <c r="A65" s="241">
        <v>2302200124</v>
      </c>
      <c r="B65" s="239" t="s">
        <v>672</v>
      </c>
      <c r="C65" s="24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264"/>
    </row>
    <row r="66" spans="1:16" x14ac:dyDescent="0.2">
      <c r="A66" s="241">
        <v>2302200125</v>
      </c>
      <c r="B66" s="239" t="s">
        <v>665</v>
      </c>
      <c r="C66" s="240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264"/>
    </row>
    <row r="67" spans="1:16" x14ac:dyDescent="0.2">
      <c r="A67" s="241">
        <v>2302200126</v>
      </c>
      <c r="B67" s="239" t="s">
        <v>673</v>
      </c>
      <c r="C67" s="24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264"/>
    </row>
    <row r="68" spans="1:16" x14ac:dyDescent="0.2">
      <c r="A68" s="241">
        <v>2302200127</v>
      </c>
      <c r="B68" s="239" t="s">
        <v>674</v>
      </c>
      <c r="C68" s="242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264"/>
    </row>
    <row r="69" spans="1:16" x14ac:dyDescent="0.2">
      <c r="A69" s="241">
        <v>2302200128</v>
      </c>
      <c r="B69" s="239" t="s">
        <v>675</v>
      </c>
      <c r="C69" s="240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264"/>
    </row>
    <row r="70" spans="1:16" x14ac:dyDescent="0.2">
      <c r="A70" s="241">
        <v>2302200129</v>
      </c>
      <c r="B70" s="239" t="s">
        <v>752</v>
      </c>
      <c r="C70" s="243">
        <v>25210798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264">
        <f>C70</f>
        <v>25210798</v>
      </c>
    </row>
    <row r="71" spans="1:16" ht="25.5" x14ac:dyDescent="0.2">
      <c r="A71" s="241">
        <v>2302200130</v>
      </c>
      <c r="B71" s="239" t="s">
        <v>676</v>
      </c>
      <c r="C71" s="240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264"/>
    </row>
    <row r="72" spans="1:16" ht="25.5" x14ac:dyDescent="0.2">
      <c r="A72" s="241">
        <v>2302200131</v>
      </c>
      <c r="B72" s="239" t="s">
        <v>677</v>
      </c>
      <c r="C72" s="240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264"/>
    </row>
    <row r="73" spans="1:16" x14ac:dyDescent="0.2">
      <c r="A73" s="237">
        <v>23023</v>
      </c>
      <c r="B73" s="238" t="s">
        <v>661</v>
      </c>
      <c r="C73" s="242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264"/>
    </row>
    <row r="74" spans="1:16" x14ac:dyDescent="0.2">
      <c r="A74" s="79">
        <v>2302300132</v>
      </c>
      <c r="B74" s="239" t="s">
        <v>731</v>
      </c>
      <c r="C74" s="242"/>
      <c r="D74" s="59">
        <v>12000000</v>
      </c>
      <c r="E74" s="59"/>
      <c r="F74" s="59"/>
      <c r="G74" s="59"/>
      <c r="H74" s="59"/>
      <c r="I74" s="59"/>
      <c r="J74" s="59"/>
      <c r="K74" s="59"/>
      <c r="L74" s="59"/>
      <c r="M74" s="48">
        <v>3000000</v>
      </c>
      <c r="N74" s="48"/>
      <c r="O74" s="59"/>
      <c r="P74" s="264">
        <f>D74+M74</f>
        <v>15000000</v>
      </c>
    </row>
    <row r="75" spans="1:16" x14ac:dyDescent="0.2">
      <c r="A75" s="237">
        <v>2302301</v>
      </c>
      <c r="B75" s="238" t="s">
        <v>206</v>
      </c>
      <c r="C75" s="24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264"/>
    </row>
    <row r="76" spans="1:16" x14ac:dyDescent="0.2">
      <c r="A76" s="79">
        <v>2302301133</v>
      </c>
      <c r="B76" s="239" t="s">
        <v>678</v>
      </c>
      <c r="C76" s="240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264"/>
    </row>
    <row r="77" spans="1:16" x14ac:dyDescent="0.2">
      <c r="A77" s="79">
        <v>2302301134</v>
      </c>
      <c r="B77" s="239" t="s">
        <v>679</v>
      </c>
      <c r="C77" s="24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264"/>
    </row>
    <row r="78" spans="1:16" x14ac:dyDescent="0.2">
      <c r="A78" s="79">
        <v>2302301135</v>
      </c>
      <c r="B78" s="239" t="s">
        <v>680</v>
      </c>
      <c r="C78" s="240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264"/>
    </row>
    <row r="79" spans="1:16" x14ac:dyDescent="0.2">
      <c r="A79" s="79">
        <v>2302301136</v>
      </c>
      <c r="B79" s="239" t="s">
        <v>681</v>
      </c>
      <c r="C79" s="24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264"/>
    </row>
    <row r="80" spans="1:16" x14ac:dyDescent="0.2">
      <c r="A80" s="237">
        <v>2302302</v>
      </c>
      <c r="B80" s="238" t="s">
        <v>662</v>
      </c>
      <c r="C80" s="242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264"/>
    </row>
    <row r="81" spans="1:16" ht="38.25" x14ac:dyDescent="0.2">
      <c r="A81" s="79">
        <v>2302302137</v>
      </c>
      <c r="B81" s="239" t="s">
        <v>682</v>
      </c>
      <c r="C81" s="240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264"/>
    </row>
    <row r="82" spans="1:16" ht="25.5" x14ac:dyDescent="0.2">
      <c r="A82" s="79">
        <v>2302302138</v>
      </c>
      <c r="B82" s="239" t="s">
        <v>667</v>
      </c>
      <c r="C82" s="24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264"/>
    </row>
    <row r="83" spans="1:16" ht="25.5" x14ac:dyDescent="0.2">
      <c r="A83" s="79">
        <v>2302302139</v>
      </c>
      <c r="B83" s="239" t="s">
        <v>683</v>
      </c>
      <c r="C83" s="24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264"/>
    </row>
    <row r="84" spans="1:16" ht="25.5" x14ac:dyDescent="0.2">
      <c r="A84" s="79">
        <v>2302302140</v>
      </c>
      <c r="B84" s="239" t="s">
        <v>666</v>
      </c>
      <c r="C84" s="240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264"/>
    </row>
    <row r="85" spans="1:16" ht="25.5" x14ac:dyDescent="0.2">
      <c r="A85" s="237">
        <v>2302304</v>
      </c>
      <c r="B85" s="238" t="s">
        <v>663</v>
      </c>
      <c r="C85" s="24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264"/>
    </row>
    <row r="86" spans="1:16" ht="25.5" x14ac:dyDescent="0.2">
      <c r="A86" s="79">
        <v>2302304141</v>
      </c>
      <c r="B86" s="239" t="s">
        <v>684</v>
      </c>
      <c r="C86" s="240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264"/>
    </row>
    <row r="87" spans="1:16" ht="25.5" x14ac:dyDescent="0.2">
      <c r="A87" s="79">
        <v>2302304142</v>
      </c>
      <c r="B87" s="239" t="s">
        <v>685</v>
      </c>
      <c r="C87" s="240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264"/>
    </row>
    <row r="88" spans="1:16" ht="25.5" x14ac:dyDescent="0.2">
      <c r="A88" s="262">
        <v>2303</v>
      </c>
      <c r="B88" s="263" t="s">
        <v>567</v>
      </c>
      <c r="C88" s="264">
        <f>C89+C97+C104+C107</f>
        <v>183040636</v>
      </c>
      <c r="D88" s="264">
        <f>D97</f>
        <v>12299859</v>
      </c>
      <c r="E88" s="264">
        <v>0</v>
      </c>
      <c r="F88" s="264">
        <v>0</v>
      </c>
      <c r="G88" s="264">
        <v>0</v>
      </c>
      <c r="H88" s="264"/>
      <c r="I88" s="264">
        <v>0</v>
      </c>
      <c r="J88" s="264"/>
      <c r="K88" s="264">
        <v>0</v>
      </c>
      <c r="L88" s="264">
        <v>0</v>
      </c>
      <c r="M88" s="264"/>
      <c r="N88" s="264"/>
      <c r="O88" s="264">
        <v>0</v>
      </c>
      <c r="P88" s="264">
        <f>P89+P97+P104+P107</f>
        <v>195340495</v>
      </c>
    </row>
    <row r="89" spans="1:16" x14ac:dyDescent="0.2">
      <c r="A89" s="233">
        <v>23031</v>
      </c>
      <c r="B89" s="78" t="s">
        <v>568</v>
      </c>
      <c r="C89" s="59">
        <f>C90+C94</f>
        <v>12562626</v>
      </c>
      <c r="D89" s="59">
        <v>0</v>
      </c>
      <c r="E89" s="59">
        <v>0</v>
      </c>
      <c r="F89" s="59">
        <v>0</v>
      </c>
      <c r="G89" s="59">
        <v>0</v>
      </c>
      <c r="H89" s="59"/>
      <c r="I89" s="59">
        <v>0</v>
      </c>
      <c r="J89" s="59"/>
      <c r="K89" s="59">
        <v>0</v>
      </c>
      <c r="L89" s="59">
        <v>0</v>
      </c>
      <c r="M89" s="59"/>
      <c r="N89" s="59"/>
      <c r="O89" s="59">
        <v>0</v>
      </c>
      <c r="P89" s="264">
        <f>P90+P94</f>
        <v>12562626</v>
      </c>
    </row>
    <row r="90" spans="1:16" x14ac:dyDescent="0.2">
      <c r="A90" s="235">
        <v>2303100143</v>
      </c>
      <c r="B90" s="60" t="s">
        <v>686</v>
      </c>
      <c r="C90" s="48">
        <v>9326115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265">
        <f>C90</f>
        <v>9326115</v>
      </c>
    </row>
    <row r="91" spans="1:16" x14ac:dyDescent="0.2">
      <c r="A91" s="235">
        <v>2303100144</v>
      </c>
      <c r="B91" s="60" t="s">
        <v>687</v>
      </c>
      <c r="C91" s="48">
        <v>0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265">
        <v>0</v>
      </c>
    </row>
    <row r="92" spans="1:16" ht="25.5" x14ac:dyDescent="0.2">
      <c r="A92" s="235">
        <v>2303100145</v>
      </c>
      <c r="B92" s="60" t="s">
        <v>688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265"/>
    </row>
    <row r="93" spans="1:16" x14ac:dyDescent="0.2">
      <c r="A93" s="235">
        <v>2303100146</v>
      </c>
      <c r="B93" s="60" t="s">
        <v>689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265"/>
    </row>
    <row r="94" spans="1:16" x14ac:dyDescent="0.2">
      <c r="A94" s="235">
        <v>2303100147</v>
      </c>
      <c r="B94" s="60" t="s">
        <v>690</v>
      </c>
      <c r="C94" s="48">
        <v>3236511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265">
        <f>C94</f>
        <v>3236511</v>
      </c>
    </row>
    <row r="95" spans="1:16" x14ac:dyDescent="0.2">
      <c r="A95" s="235">
        <v>2303100148</v>
      </c>
      <c r="B95" s="60" t="s">
        <v>626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265">
        <v>0</v>
      </c>
    </row>
    <row r="96" spans="1:16" ht="25.5" x14ac:dyDescent="0.2">
      <c r="A96" s="235">
        <v>2303100149</v>
      </c>
      <c r="B96" s="60" t="s">
        <v>691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265">
        <v>0</v>
      </c>
    </row>
    <row r="97" spans="1:17" x14ac:dyDescent="0.2">
      <c r="A97" s="233">
        <v>23032</v>
      </c>
      <c r="B97" s="78" t="s">
        <v>569</v>
      </c>
      <c r="C97" s="59">
        <f>C98+C101+C103</f>
        <v>19446458</v>
      </c>
      <c r="D97" s="59">
        <f>D103</f>
        <v>12299859</v>
      </c>
      <c r="E97" s="59">
        <v>0</v>
      </c>
      <c r="F97" s="59">
        <v>0</v>
      </c>
      <c r="G97" s="59">
        <v>0</v>
      </c>
      <c r="H97" s="59"/>
      <c r="I97" s="59">
        <v>0</v>
      </c>
      <c r="J97" s="59"/>
      <c r="K97" s="59"/>
      <c r="L97" s="59">
        <v>0</v>
      </c>
      <c r="M97" s="59"/>
      <c r="N97" s="59"/>
      <c r="O97" s="59">
        <v>0</v>
      </c>
      <c r="P97" s="264">
        <f>C97+D97</f>
        <v>31746317</v>
      </c>
    </row>
    <row r="98" spans="1:17" x14ac:dyDescent="0.2">
      <c r="A98" s="235">
        <v>2303200150</v>
      </c>
      <c r="B98" s="60" t="s">
        <v>686</v>
      </c>
      <c r="C98" s="48">
        <v>9216236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265">
        <v>9216236</v>
      </c>
    </row>
    <row r="99" spans="1:17" x14ac:dyDescent="0.2">
      <c r="A99" s="235">
        <v>2303200151</v>
      </c>
      <c r="B99" s="60" t="s">
        <v>692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265"/>
    </row>
    <row r="100" spans="1:17" x14ac:dyDescent="0.2">
      <c r="A100" s="235">
        <v>2303200152</v>
      </c>
      <c r="B100" s="60" t="s">
        <v>693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265"/>
    </row>
    <row r="101" spans="1:17" x14ac:dyDescent="0.2">
      <c r="A101" s="235">
        <v>2303200153</v>
      </c>
      <c r="B101" s="60" t="s">
        <v>694</v>
      </c>
      <c r="C101" s="48">
        <v>3769778</v>
      </c>
      <c r="D101" s="244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265">
        <f>C101</f>
        <v>3769778</v>
      </c>
    </row>
    <row r="102" spans="1:17" x14ac:dyDescent="0.2">
      <c r="A102" s="235">
        <v>2303200154</v>
      </c>
      <c r="B102" s="60" t="s">
        <v>695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265">
        <v>0</v>
      </c>
    </row>
    <row r="103" spans="1:17" x14ac:dyDescent="0.2">
      <c r="A103" s="235">
        <v>2303200155</v>
      </c>
      <c r="B103" s="60" t="s">
        <v>696</v>
      </c>
      <c r="C103" s="48">
        <v>6460444</v>
      </c>
      <c r="D103" s="48">
        <v>12299859</v>
      </c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265">
        <f>C103+D103</f>
        <v>18760303</v>
      </c>
    </row>
    <row r="104" spans="1:17" x14ac:dyDescent="0.2">
      <c r="A104" s="233">
        <v>23033</v>
      </c>
      <c r="B104" s="78" t="s">
        <v>570</v>
      </c>
      <c r="C104" s="59">
        <f>C105+C106</f>
        <v>22336184</v>
      </c>
      <c r="D104" s="59">
        <v>0</v>
      </c>
      <c r="E104" s="59">
        <v>0</v>
      </c>
      <c r="F104" s="59">
        <v>0</v>
      </c>
      <c r="G104" s="59">
        <v>0</v>
      </c>
      <c r="H104" s="59"/>
      <c r="I104" s="59">
        <v>0</v>
      </c>
      <c r="J104" s="59"/>
      <c r="K104" s="59"/>
      <c r="L104" s="59">
        <v>0</v>
      </c>
      <c r="M104" s="59"/>
      <c r="N104" s="59"/>
      <c r="O104" s="59">
        <v>0</v>
      </c>
      <c r="P104" s="264">
        <f>P105+P106</f>
        <v>22336184</v>
      </c>
    </row>
    <row r="105" spans="1:17" x14ac:dyDescent="0.2">
      <c r="A105" s="235">
        <v>2303300156</v>
      </c>
      <c r="B105" s="60" t="s">
        <v>686</v>
      </c>
      <c r="C105" s="48">
        <v>9897320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265">
        <f>C105</f>
        <v>9897320</v>
      </c>
    </row>
    <row r="106" spans="1:17" x14ac:dyDescent="0.2">
      <c r="A106" s="235">
        <v>2303300157</v>
      </c>
      <c r="B106" s="60" t="s">
        <v>697</v>
      </c>
      <c r="C106" s="48">
        <v>12438864</v>
      </c>
      <c r="D106" s="48"/>
      <c r="E106" s="48">
        <v>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265">
        <f>C106</f>
        <v>12438864</v>
      </c>
    </row>
    <row r="107" spans="1:17" ht="25.5" x14ac:dyDescent="0.2">
      <c r="A107" s="235">
        <v>2303300158</v>
      </c>
      <c r="B107" s="78" t="s">
        <v>571</v>
      </c>
      <c r="C107" s="59">
        <v>128695368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264">
        <f>C107</f>
        <v>128695368</v>
      </c>
    </row>
    <row r="108" spans="1:17" x14ac:dyDescent="0.2">
      <c r="A108" s="262">
        <v>2304</v>
      </c>
      <c r="B108" s="263" t="s">
        <v>572</v>
      </c>
      <c r="C108" s="264">
        <f>C109+C110+C111+C112+C113+C114</f>
        <v>30104918</v>
      </c>
      <c r="D108" s="264">
        <f>D109+D110+D111+D112+D113+D114</f>
        <v>35000000</v>
      </c>
      <c r="E108" s="264">
        <v>0</v>
      </c>
      <c r="F108" s="264">
        <v>0</v>
      </c>
      <c r="G108" s="264">
        <v>0</v>
      </c>
      <c r="H108" s="264"/>
      <c r="I108" s="264">
        <v>0</v>
      </c>
      <c r="J108" s="264"/>
      <c r="K108" s="264">
        <v>0</v>
      </c>
      <c r="L108" s="264">
        <v>0</v>
      </c>
      <c r="M108" s="264"/>
      <c r="N108" s="264"/>
      <c r="O108" s="264">
        <v>0</v>
      </c>
      <c r="P108" s="264">
        <f>P109+P110+P111+P112+P113+P114</f>
        <v>65104918</v>
      </c>
      <c r="Q108" s="55"/>
    </row>
    <row r="109" spans="1:17" ht="25.5" x14ac:dyDescent="0.2">
      <c r="A109" s="235">
        <v>2304000159</v>
      </c>
      <c r="B109" s="60" t="s">
        <v>698</v>
      </c>
      <c r="C109" s="48">
        <v>10000000</v>
      </c>
      <c r="D109" s="48">
        <v>15000000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265">
        <f>C109+D109</f>
        <v>25000000</v>
      </c>
    </row>
    <row r="110" spans="1:17" ht="25.5" x14ac:dyDescent="0.2">
      <c r="A110" s="235">
        <v>2304000160</v>
      </c>
      <c r="B110" s="60" t="s">
        <v>699</v>
      </c>
      <c r="C110" s="48">
        <v>5000000</v>
      </c>
      <c r="D110" s="48">
        <v>15000000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265">
        <f>C110+D110</f>
        <v>20000000</v>
      </c>
    </row>
    <row r="111" spans="1:17" ht="25.5" x14ac:dyDescent="0.2">
      <c r="A111" s="235">
        <v>2304000161</v>
      </c>
      <c r="B111" s="60" t="s">
        <v>700</v>
      </c>
      <c r="C111" s="48">
        <v>5000000</v>
      </c>
      <c r="D111" s="48"/>
      <c r="E111" s="48">
        <v>0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265">
        <f>C111</f>
        <v>5000000</v>
      </c>
    </row>
    <row r="112" spans="1:17" x14ac:dyDescent="0.2">
      <c r="A112" s="235">
        <v>2304000162</v>
      </c>
      <c r="B112" s="60" t="s">
        <v>701</v>
      </c>
      <c r="C112" s="48"/>
      <c r="D112" s="48">
        <v>3000000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265">
        <f>D112</f>
        <v>3000000</v>
      </c>
    </row>
    <row r="113" spans="1:17" ht="25.5" x14ac:dyDescent="0.2">
      <c r="A113" s="235">
        <v>2304000163</v>
      </c>
      <c r="B113" s="60" t="s">
        <v>702</v>
      </c>
      <c r="C113" s="48">
        <v>10104918</v>
      </c>
      <c r="D113" s="48">
        <v>2000000</v>
      </c>
      <c r="E113" s="48">
        <v>0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265">
        <f>C113+D113</f>
        <v>12104918</v>
      </c>
    </row>
    <row r="114" spans="1:17" ht="25.5" x14ac:dyDescent="0.2">
      <c r="A114" s="235">
        <v>2304000164</v>
      </c>
      <c r="B114" s="60" t="s">
        <v>703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265">
        <v>0</v>
      </c>
    </row>
    <row r="115" spans="1:17" x14ac:dyDescent="0.2">
      <c r="A115" s="262">
        <v>2305</v>
      </c>
      <c r="B115" s="263" t="s">
        <v>573</v>
      </c>
      <c r="C115" s="264">
        <f>C116+C117+C118+C119+C120+C121+C122</f>
        <v>22578687</v>
      </c>
      <c r="D115" s="264">
        <f>D116+D117+D118+D119+D120+D121+D122</f>
        <v>68000000</v>
      </c>
      <c r="E115" s="264"/>
      <c r="F115" s="264">
        <v>0</v>
      </c>
      <c r="G115" s="264">
        <v>0</v>
      </c>
      <c r="H115" s="264"/>
      <c r="I115" s="264">
        <v>0</v>
      </c>
      <c r="J115" s="264">
        <f>J116+J117+J118+J119+J120+J121+J122</f>
        <v>25000000</v>
      </c>
      <c r="K115" s="264">
        <v>0</v>
      </c>
      <c r="L115" s="264">
        <v>0</v>
      </c>
      <c r="M115" s="264"/>
      <c r="N115" s="264"/>
      <c r="O115" s="264">
        <v>0</v>
      </c>
      <c r="P115" s="264">
        <f>C115+D115+J115</f>
        <v>115578687</v>
      </c>
      <c r="Q115" s="55"/>
    </row>
    <row r="116" spans="1:17" ht="25.5" x14ac:dyDescent="0.2">
      <c r="A116" s="235">
        <v>2305000165</v>
      </c>
      <c r="B116" s="60" t="s">
        <v>704</v>
      </c>
      <c r="C116" s="48">
        <v>4566160</v>
      </c>
      <c r="D116" s="48">
        <v>40000000</v>
      </c>
      <c r="E116" s="48"/>
      <c r="F116" s="48"/>
      <c r="G116" s="48"/>
      <c r="H116" s="48"/>
      <c r="I116" s="48"/>
      <c r="J116" s="48">
        <v>22000000</v>
      </c>
      <c r="K116" s="48"/>
      <c r="L116" s="48"/>
      <c r="M116" s="48"/>
      <c r="N116" s="48"/>
      <c r="O116" s="48"/>
      <c r="P116" s="265">
        <f>C116+D116+J116</f>
        <v>66566160</v>
      </c>
    </row>
    <row r="117" spans="1:17" ht="25.5" x14ac:dyDescent="0.2">
      <c r="A117" s="235">
        <v>2305000166</v>
      </c>
      <c r="B117" s="60" t="s">
        <v>627</v>
      </c>
      <c r="C117" s="48"/>
      <c r="D117" s="48">
        <v>10000000</v>
      </c>
      <c r="E117" s="48">
        <v>0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265">
        <f>D117</f>
        <v>10000000</v>
      </c>
    </row>
    <row r="118" spans="1:17" ht="13.5" x14ac:dyDescent="0.25">
      <c r="A118" s="235">
        <v>2305000167</v>
      </c>
      <c r="B118" s="245" t="s">
        <v>628</v>
      </c>
      <c r="C118" s="48">
        <v>0</v>
      </c>
      <c r="D118" s="48">
        <v>5000000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265">
        <f>D118</f>
        <v>5000000</v>
      </c>
    </row>
    <row r="119" spans="1:17" ht="13.5" x14ac:dyDescent="0.25">
      <c r="A119" s="235">
        <v>2305000168</v>
      </c>
      <c r="B119" s="246" t="s">
        <v>629</v>
      </c>
      <c r="C119" s="48">
        <v>13596000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265">
        <f>C119</f>
        <v>13596000</v>
      </c>
    </row>
    <row r="120" spans="1:17" ht="25.5" x14ac:dyDescent="0.25">
      <c r="A120" s="235">
        <v>2305000169</v>
      </c>
      <c r="B120" s="247" t="s">
        <v>630</v>
      </c>
      <c r="C120" s="48">
        <v>4416527</v>
      </c>
      <c r="D120" s="48">
        <v>13000000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265">
        <f>C120+D120</f>
        <v>17416527</v>
      </c>
    </row>
    <row r="121" spans="1:17" ht="25.5" x14ac:dyDescent="0.25">
      <c r="A121" s="235">
        <v>2305000170</v>
      </c>
      <c r="B121" s="247" t="s">
        <v>631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265">
        <v>0</v>
      </c>
    </row>
    <row r="122" spans="1:17" ht="13.5" x14ac:dyDescent="0.25">
      <c r="A122" s="235">
        <v>2305000171</v>
      </c>
      <c r="B122" s="246" t="s">
        <v>632</v>
      </c>
      <c r="C122" s="48"/>
      <c r="D122" s="48"/>
      <c r="E122" s="48"/>
      <c r="F122" s="48"/>
      <c r="G122" s="48"/>
      <c r="H122" s="48"/>
      <c r="I122" s="48"/>
      <c r="J122" s="48">
        <v>3000000</v>
      </c>
      <c r="K122" s="48"/>
      <c r="L122" s="48"/>
      <c r="M122" s="48"/>
      <c r="N122" s="48"/>
      <c r="O122" s="48"/>
      <c r="P122" s="265">
        <f>J122</f>
        <v>3000000</v>
      </c>
    </row>
    <row r="123" spans="1:17" ht="38.25" x14ac:dyDescent="0.2">
      <c r="A123" s="262">
        <v>2306</v>
      </c>
      <c r="B123" s="266" t="s">
        <v>574</v>
      </c>
      <c r="C123" s="264">
        <v>0</v>
      </c>
      <c r="D123" s="264">
        <f>D124+D125+D126+D127+D128</f>
        <v>30000000</v>
      </c>
      <c r="E123" s="264">
        <v>0</v>
      </c>
      <c r="F123" s="264">
        <v>0</v>
      </c>
      <c r="G123" s="264">
        <v>0</v>
      </c>
      <c r="H123" s="264"/>
      <c r="I123" s="264">
        <v>0</v>
      </c>
      <c r="J123" s="264"/>
      <c r="K123" s="264">
        <v>0</v>
      </c>
      <c r="L123" s="264">
        <f>L125</f>
        <v>23000000</v>
      </c>
      <c r="M123" s="264"/>
      <c r="N123" s="264"/>
      <c r="O123" s="264">
        <v>0</v>
      </c>
      <c r="P123" s="264">
        <f>D123+L123</f>
        <v>53000000</v>
      </c>
      <c r="Q123" s="55"/>
    </row>
    <row r="124" spans="1:17" x14ac:dyDescent="0.2">
      <c r="A124" s="248">
        <v>2306000172</v>
      </c>
      <c r="B124" s="249" t="s">
        <v>633</v>
      </c>
      <c r="C124" s="65"/>
      <c r="D124" s="48">
        <v>25000000</v>
      </c>
      <c r="E124" s="48">
        <v>0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265">
        <f>D124</f>
        <v>25000000</v>
      </c>
    </row>
    <row r="125" spans="1:17" ht="38.25" x14ac:dyDescent="0.2">
      <c r="A125" s="248">
        <v>2306000173</v>
      </c>
      <c r="B125" s="250" t="s">
        <v>634</v>
      </c>
      <c r="C125" s="65"/>
      <c r="D125" s="48"/>
      <c r="E125" s="48"/>
      <c r="F125" s="48"/>
      <c r="G125" s="48"/>
      <c r="H125" s="48"/>
      <c r="I125" s="48"/>
      <c r="J125" s="48"/>
      <c r="K125" s="48"/>
      <c r="L125" s="48">
        <v>23000000</v>
      </c>
      <c r="M125" s="48"/>
      <c r="N125" s="48"/>
      <c r="O125" s="48"/>
      <c r="P125" s="265">
        <f>L125</f>
        <v>23000000</v>
      </c>
    </row>
    <row r="126" spans="1:17" x14ac:dyDescent="0.2">
      <c r="A126" s="248">
        <v>2306000174</v>
      </c>
      <c r="B126" s="249" t="s">
        <v>701</v>
      </c>
      <c r="C126" s="65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265"/>
    </row>
    <row r="127" spans="1:17" ht="13.5" x14ac:dyDescent="0.25">
      <c r="A127" s="248">
        <v>2306000175</v>
      </c>
      <c r="B127" s="246" t="s">
        <v>635</v>
      </c>
      <c r="C127" s="65"/>
      <c r="D127" s="48">
        <v>5000000</v>
      </c>
      <c r="E127" s="48"/>
      <c r="F127" s="48">
        <v>0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265">
        <f>D127</f>
        <v>5000000</v>
      </c>
    </row>
    <row r="128" spans="1:17" ht="25.5" x14ac:dyDescent="0.25">
      <c r="A128" s="248">
        <v>2306000176</v>
      </c>
      <c r="B128" s="247" t="s">
        <v>631</v>
      </c>
      <c r="C128" s="65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265">
        <v>0</v>
      </c>
    </row>
    <row r="129" spans="1:16" x14ac:dyDescent="0.2">
      <c r="A129" s="262">
        <v>2307</v>
      </c>
      <c r="B129" s="267" t="s">
        <v>575</v>
      </c>
      <c r="C129" s="264">
        <v>0</v>
      </c>
      <c r="D129" s="264">
        <f>D130+D131+D132+D133+D134+D135</f>
        <v>56000000</v>
      </c>
      <c r="E129" s="264">
        <v>0</v>
      </c>
      <c r="F129" s="264">
        <v>0</v>
      </c>
      <c r="G129" s="264">
        <v>0</v>
      </c>
      <c r="H129" s="264"/>
      <c r="I129" s="264">
        <v>0</v>
      </c>
      <c r="J129" s="264"/>
      <c r="K129" s="264">
        <v>0</v>
      </c>
      <c r="L129" s="264">
        <v>0</v>
      </c>
      <c r="M129" s="264"/>
      <c r="N129" s="264"/>
      <c r="O129" s="264">
        <v>0</v>
      </c>
      <c r="P129" s="264">
        <f>D129</f>
        <v>56000000</v>
      </c>
    </row>
    <row r="130" spans="1:16" x14ac:dyDescent="0.2">
      <c r="A130" s="235">
        <v>2307000177</v>
      </c>
      <c r="B130" s="60" t="s">
        <v>705</v>
      </c>
      <c r="C130" s="59"/>
      <c r="D130" s="48">
        <v>2000000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265">
        <f>D130</f>
        <v>2000000</v>
      </c>
    </row>
    <row r="131" spans="1:16" x14ac:dyDescent="0.2">
      <c r="A131" s="235">
        <v>2307000178</v>
      </c>
      <c r="B131" s="60" t="s">
        <v>706</v>
      </c>
      <c r="C131" s="59"/>
      <c r="D131" s="48">
        <v>8000000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264"/>
    </row>
    <row r="132" spans="1:16" ht="25.5" x14ac:dyDescent="0.2">
      <c r="A132" s="235">
        <v>2307000179</v>
      </c>
      <c r="B132" s="60" t="s">
        <v>636</v>
      </c>
      <c r="C132" s="48"/>
      <c r="D132" s="48">
        <v>25000000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265">
        <f t="shared" ref="P132:P142" si="0">D132</f>
        <v>25000000</v>
      </c>
    </row>
    <row r="133" spans="1:16" ht="13.5" x14ac:dyDescent="0.25">
      <c r="A133" s="235">
        <v>2307000180</v>
      </c>
      <c r="B133" s="251" t="s">
        <v>707</v>
      </c>
      <c r="C133" s="48"/>
      <c r="D133" s="48">
        <v>10000000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265">
        <f t="shared" si="0"/>
        <v>10000000</v>
      </c>
    </row>
    <row r="134" spans="1:16" ht="25.5" x14ac:dyDescent="0.25">
      <c r="A134" s="235">
        <v>2307000181</v>
      </c>
      <c r="B134" s="251" t="s">
        <v>637</v>
      </c>
      <c r="C134" s="48"/>
      <c r="D134" s="48">
        <v>10000000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265">
        <f t="shared" si="0"/>
        <v>10000000</v>
      </c>
    </row>
    <row r="135" spans="1:16" x14ac:dyDescent="0.2">
      <c r="A135" s="235">
        <v>2307000182</v>
      </c>
      <c r="B135" s="60" t="s">
        <v>701</v>
      </c>
      <c r="C135" s="48"/>
      <c r="D135" s="48">
        <v>1000000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265">
        <f t="shared" si="0"/>
        <v>1000000</v>
      </c>
    </row>
    <row r="136" spans="1:16" x14ac:dyDescent="0.2">
      <c r="A136" s="262">
        <v>2308</v>
      </c>
      <c r="B136" s="263" t="s">
        <v>576</v>
      </c>
      <c r="C136" s="264">
        <v>0</v>
      </c>
      <c r="D136" s="264">
        <f>D137+D138+D139</f>
        <v>31000000</v>
      </c>
      <c r="E136" s="264">
        <v>0</v>
      </c>
      <c r="F136" s="264">
        <v>0</v>
      </c>
      <c r="G136" s="264">
        <v>0</v>
      </c>
      <c r="H136" s="264"/>
      <c r="I136" s="264">
        <v>0</v>
      </c>
      <c r="J136" s="264"/>
      <c r="K136" s="264">
        <v>0</v>
      </c>
      <c r="L136" s="264">
        <v>0</v>
      </c>
      <c r="M136" s="264"/>
      <c r="N136" s="264"/>
      <c r="O136" s="264">
        <v>0</v>
      </c>
      <c r="P136" s="264">
        <f t="shared" si="0"/>
        <v>31000000</v>
      </c>
    </row>
    <row r="137" spans="1:16" ht="25.5" x14ac:dyDescent="0.2">
      <c r="A137" s="235">
        <v>2308000183</v>
      </c>
      <c r="B137" s="61" t="s">
        <v>638</v>
      </c>
      <c r="C137" s="48"/>
      <c r="D137" s="48">
        <v>10000000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265">
        <f t="shared" si="0"/>
        <v>10000000</v>
      </c>
    </row>
    <row r="138" spans="1:16" ht="25.5" x14ac:dyDescent="0.2">
      <c r="A138" s="235">
        <v>2308000184</v>
      </c>
      <c r="B138" s="61" t="s">
        <v>708</v>
      </c>
      <c r="C138" s="48"/>
      <c r="D138" s="48">
        <v>18000000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265">
        <f t="shared" si="0"/>
        <v>18000000</v>
      </c>
    </row>
    <row r="139" spans="1:16" ht="25.5" x14ac:dyDescent="0.2">
      <c r="A139" s="235">
        <v>2308000185</v>
      </c>
      <c r="B139" s="61" t="s">
        <v>639</v>
      </c>
      <c r="C139" s="48"/>
      <c r="D139" s="48">
        <v>3000000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265">
        <f t="shared" si="0"/>
        <v>3000000</v>
      </c>
    </row>
    <row r="140" spans="1:16" x14ac:dyDescent="0.2">
      <c r="A140" s="268">
        <v>2309</v>
      </c>
      <c r="B140" s="269" t="s">
        <v>577</v>
      </c>
      <c r="C140" s="264">
        <v>0</v>
      </c>
      <c r="D140" s="264">
        <f>D141+D142+D143</f>
        <v>40000000</v>
      </c>
      <c r="E140" s="264">
        <v>0</v>
      </c>
      <c r="F140" s="264">
        <v>0</v>
      </c>
      <c r="G140" s="264">
        <v>0</v>
      </c>
      <c r="H140" s="264"/>
      <c r="I140" s="264">
        <v>0</v>
      </c>
      <c r="J140" s="264"/>
      <c r="K140" s="264">
        <v>0</v>
      </c>
      <c r="L140" s="264">
        <v>0</v>
      </c>
      <c r="M140" s="264"/>
      <c r="N140" s="264"/>
      <c r="O140" s="264">
        <v>0</v>
      </c>
      <c r="P140" s="264">
        <f t="shared" si="0"/>
        <v>40000000</v>
      </c>
    </row>
    <row r="141" spans="1:16" x14ac:dyDescent="0.2">
      <c r="A141" s="235">
        <v>2309000186</v>
      </c>
      <c r="B141" s="61" t="s">
        <v>709</v>
      </c>
      <c r="C141" s="48"/>
      <c r="D141" s="48">
        <v>30000000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265">
        <f t="shared" si="0"/>
        <v>30000000</v>
      </c>
    </row>
    <row r="142" spans="1:16" x14ac:dyDescent="0.2">
      <c r="A142" s="235">
        <v>2309000187</v>
      </c>
      <c r="B142" s="61" t="s">
        <v>710</v>
      </c>
      <c r="C142" s="48"/>
      <c r="D142" s="48">
        <v>10000000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265">
        <f t="shared" si="0"/>
        <v>10000000</v>
      </c>
    </row>
    <row r="143" spans="1:16" ht="25.5" x14ac:dyDescent="0.2">
      <c r="A143" s="235">
        <v>2309000188</v>
      </c>
      <c r="B143" s="61" t="s">
        <v>631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265">
        <v>0</v>
      </c>
    </row>
    <row r="144" spans="1:16" x14ac:dyDescent="0.2">
      <c r="A144" s="268">
        <v>2310</v>
      </c>
      <c r="B144" s="270" t="s">
        <v>578</v>
      </c>
      <c r="C144" s="264">
        <v>0</v>
      </c>
      <c r="D144" s="264">
        <v>0</v>
      </c>
      <c r="E144" s="264">
        <v>0</v>
      </c>
      <c r="F144" s="264">
        <f>F145+F146+F147+F148+F149+F150+F151+F152</f>
        <v>171501149</v>
      </c>
      <c r="G144" s="264">
        <v>0</v>
      </c>
      <c r="H144" s="264"/>
      <c r="I144" s="264">
        <v>0</v>
      </c>
      <c r="J144" s="264"/>
      <c r="K144" s="264">
        <f>K145+K146+K147+K148+K149+K150+K152</f>
        <v>20000000</v>
      </c>
      <c r="L144" s="264">
        <v>0</v>
      </c>
      <c r="M144" s="264"/>
      <c r="N144" s="264"/>
      <c r="O144" s="264"/>
      <c r="P144" s="264">
        <f>F144+K144</f>
        <v>191501149</v>
      </c>
    </row>
    <row r="145" spans="1:16" ht="25.5" x14ac:dyDescent="0.2">
      <c r="A145" s="248">
        <v>2310000189</v>
      </c>
      <c r="B145" s="253" t="s">
        <v>640</v>
      </c>
      <c r="C145" s="65"/>
      <c r="D145" s="48"/>
      <c r="E145" s="48"/>
      <c r="F145" s="48">
        <v>127777820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265">
        <f>F145</f>
        <v>127777820</v>
      </c>
    </row>
    <row r="146" spans="1:16" x14ac:dyDescent="0.2">
      <c r="A146" s="248">
        <v>2310000190</v>
      </c>
      <c r="B146" s="64" t="s">
        <v>641</v>
      </c>
      <c r="C146" s="65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265">
        <f>F146</f>
        <v>0</v>
      </c>
    </row>
    <row r="147" spans="1:16" ht="25.5" x14ac:dyDescent="0.2">
      <c r="A147" s="248">
        <v>2310000191</v>
      </c>
      <c r="B147" s="64" t="s">
        <v>711</v>
      </c>
      <c r="C147" s="65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265">
        <f>F147</f>
        <v>0</v>
      </c>
    </row>
    <row r="148" spans="1:16" ht="25.5" x14ac:dyDescent="0.2">
      <c r="A148" s="248">
        <v>2310000192</v>
      </c>
      <c r="B148" s="64" t="s">
        <v>642</v>
      </c>
      <c r="C148" s="65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265"/>
    </row>
    <row r="149" spans="1:16" ht="25.5" x14ac:dyDescent="0.2">
      <c r="A149" s="248">
        <v>2310000193</v>
      </c>
      <c r="B149" s="64" t="s">
        <v>643</v>
      </c>
      <c r="C149" s="65"/>
      <c r="D149" s="48"/>
      <c r="E149" s="48"/>
      <c r="F149" s="48">
        <v>28723329</v>
      </c>
      <c r="G149" s="48"/>
      <c r="H149" s="48"/>
      <c r="I149" s="48"/>
      <c r="J149" s="48"/>
      <c r="K149" s="48">
        <v>20000000</v>
      </c>
      <c r="L149" s="48"/>
      <c r="M149" s="48"/>
      <c r="N149" s="48"/>
      <c r="O149" s="48"/>
      <c r="P149" s="265">
        <f>F149+K149</f>
        <v>48723329</v>
      </c>
    </row>
    <row r="150" spans="1:16" ht="25.5" x14ac:dyDescent="0.2">
      <c r="A150" s="248">
        <v>2310000194</v>
      </c>
      <c r="B150" s="64" t="s">
        <v>644</v>
      </c>
      <c r="C150" s="65"/>
      <c r="D150" s="48"/>
      <c r="E150" s="48"/>
      <c r="F150" s="48">
        <v>0</v>
      </c>
      <c r="G150" s="48"/>
      <c r="H150" s="48"/>
      <c r="I150" s="48"/>
      <c r="J150" s="48"/>
      <c r="K150" s="48">
        <v>0</v>
      </c>
      <c r="L150" s="48"/>
      <c r="M150" s="48"/>
      <c r="N150" s="48"/>
      <c r="O150" s="48"/>
      <c r="P150" s="265">
        <v>0</v>
      </c>
    </row>
    <row r="151" spans="1:16" x14ac:dyDescent="0.2">
      <c r="A151" s="248">
        <v>2310000195</v>
      </c>
      <c r="B151" s="71" t="s">
        <v>712</v>
      </c>
      <c r="C151" s="65"/>
      <c r="D151" s="48"/>
      <c r="E151" s="48"/>
      <c r="F151" s="48">
        <v>15000000</v>
      </c>
      <c r="G151" s="48"/>
      <c r="H151" s="48"/>
      <c r="I151" s="48"/>
      <c r="J151" s="48"/>
      <c r="K151" s="48"/>
      <c r="L151" s="48"/>
      <c r="M151" s="48"/>
      <c r="N151" s="48"/>
      <c r="O151" s="48"/>
      <c r="P151" s="265">
        <v>15000000</v>
      </c>
    </row>
    <row r="152" spans="1:16" ht="25.5" x14ac:dyDescent="0.2">
      <c r="A152" s="248">
        <v>2310000196</v>
      </c>
      <c r="B152" s="254" t="s">
        <v>713</v>
      </c>
      <c r="C152" s="65"/>
      <c r="D152" s="48"/>
      <c r="E152" s="48"/>
      <c r="F152" s="48">
        <v>0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265">
        <v>37388201</v>
      </c>
    </row>
    <row r="153" spans="1:16" x14ac:dyDescent="0.2">
      <c r="A153" s="268">
        <v>2311</v>
      </c>
      <c r="B153" s="271" t="s">
        <v>579</v>
      </c>
      <c r="C153" s="264">
        <v>0</v>
      </c>
      <c r="D153" s="264">
        <f>D154</f>
        <v>1200000</v>
      </c>
      <c r="E153" s="264"/>
      <c r="F153" s="264">
        <v>0</v>
      </c>
      <c r="G153" s="264">
        <v>0</v>
      </c>
      <c r="H153" s="264"/>
      <c r="I153" s="264">
        <v>0</v>
      </c>
      <c r="J153" s="264">
        <v>0</v>
      </c>
      <c r="K153" s="264">
        <v>0</v>
      </c>
      <c r="L153" s="264">
        <v>0</v>
      </c>
      <c r="M153" s="264"/>
      <c r="N153" s="264"/>
      <c r="O153" s="264"/>
      <c r="P153" s="264">
        <f>D153</f>
        <v>1200000</v>
      </c>
    </row>
    <row r="154" spans="1:16" x14ac:dyDescent="0.2">
      <c r="A154" s="235">
        <v>2311000197</v>
      </c>
      <c r="B154" s="61" t="s">
        <v>714</v>
      </c>
      <c r="C154" s="48"/>
      <c r="D154" s="48">
        <v>1200000</v>
      </c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265">
        <f>D154</f>
        <v>1200000</v>
      </c>
    </row>
    <row r="155" spans="1:16" x14ac:dyDescent="0.2">
      <c r="A155" s="268">
        <v>2312</v>
      </c>
      <c r="B155" s="269" t="s">
        <v>580</v>
      </c>
      <c r="C155" s="264">
        <v>0</v>
      </c>
      <c r="D155" s="264">
        <f>D156+D157</f>
        <v>14000000</v>
      </c>
      <c r="E155" s="264">
        <v>0</v>
      </c>
      <c r="F155" s="264">
        <v>0</v>
      </c>
      <c r="G155" s="264">
        <v>0</v>
      </c>
      <c r="H155" s="264"/>
      <c r="I155" s="264">
        <v>0</v>
      </c>
      <c r="J155" s="264">
        <v>0</v>
      </c>
      <c r="K155" s="264">
        <v>0</v>
      </c>
      <c r="L155" s="264">
        <v>0</v>
      </c>
      <c r="M155" s="264"/>
      <c r="N155" s="264"/>
      <c r="O155" s="264"/>
      <c r="P155" s="264">
        <f>P156+P157</f>
        <v>17105000</v>
      </c>
    </row>
    <row r="156" spans="1:16" x14ac:dyDescent="0.2">
      <c r="A156" s="235">
        <v>2312000198</v>
      </c>
      <c r="B156" s="61" t="s">
        <v>715</v>
      </c>
      <c r="C156" s="48"/>
      <c r="D156" s="48">
        <v>5000000</v>
      </c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265">
        <f>D156</f>
        <v>5000000</v>
      </c>
    </row>
    <row r="157" spans="1:16" ht="25.5" x14ac:dyDescent="0.2">
      <c r="A157" s="235">
        <v>2312000199</v>
      </c>
      <c r="B157" s="61" t="s">
        <v>716</v>
      </c>
      <c r="C157" s="48"/>
      <c r="D157" s="48">
        <v>9000000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>
        <v>3105000</v>
      </c>
      <c r="P157" s="265">
        <f>D157+O157</f>
        <v>12105000</v>
      </c>
    </row>
    <row r="158" spans="1:16" x14ac:dyDescent="0.2">
      <c r="A158" s="268">
        <v>2313</v>
      </c>
      <c r="B158" s="270" t="s">
        <v>581</v>
      </c>
      <c r="C158" s="264">
        <v>0</v>
      </c>
      <c r="D158" s="264">
        <f>D159+D160+D161+D162</f>
        <v>6500000</v>
      </c>
      <c r="E158" s="264">
        <f>E159+E160+E161+E162</f>
        <v>2000000</v>
      </c>
      <c r="F158" s="264">
        <v>0</v>
      </c>
      <c r="G158" s="264">
        <v>0</v>
      </c>
      <c r="H158" s="264"/>
      <c r="I158" s="264">
        <v>0</v>
      </c>
      <c r="J158" s="264">
        <v>0</v>
      </c>
      <c r="K158" s="264">
        <v>0</v>
      </c>
      <c r="L158" s="264">
        <v>0</v>
      </c>
      <c r="M158" s="264"/>
      <c r="N158" s="264"/>
      <c r="O158" s="264"/>
      <c r="P158" s="264">
        <f>D158+E158</f>
        <v>8500000</v>
      </c>
    </row>
    <row r="159" spans="1:16" ht="25.5" x14ac:dyDescent="0.2">
      <c r="A159" s="255">
        <v>2313000200</v>
      </c>
      <c r="B159" s="63" t="s">
        <v>645</v>
      </c>
      <c r="C159" s="65"/>
      <c r="D159" s="48">
        <v>3000000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265">
        <f>D159</f>
        <v>3000000</v>
      </c>
    </row>
    <row r="160" spans="1:16" x14ac:dyDescent="0.2">
      <c r="A160" s="248">
        <v>2313000201</v>
      </c>
      <c r="B160" s="63" t="s">
        <v>646</v>
      </c>
      <c r="C160" s="65"/>
      <c r="D160" s="48">
        <v>3500000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265">
        <f>D160</f>
        <v>3500000</v>
      </c>
    </row>
    <row r="161" spans="1:16" ht="25.5" x14ac:dyDescent="0.2">
      <c r="A161" s="255">
        <v>2313000202</v>
      </c>
      <c r="B161" s="63" t="s">
        <v>647</v>
      </c>
      <c r="C161" s="65"/>
      <c r="D161" s="48"/>
      <c r="E161" s="48">
        <v>2000000</v>
      </c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265">
        <f>E161</f>
        <v>2000000</v>
      </c>
    </row>
    <row r="162" spans="1:16" ht="25.5" x14ac:dyDescent="0.2">
      <c r="A162" s="248">
        <v>2313000203</v>
      </c>
      <c r="B162" s="63" t="s">
        <v>631</v>
      </c>
      <c r="C162" s="65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265">
        <v>0</v>
      </c>
    </row>
    <row r="163" spans="1:16" ht="25.5" x14ac:dyDescent="0.2">
      <c r="A163" s="268">
        <v>2314</v>
      </c>
      <c r="B163" s="271" t="s">
        <v>582</v>
      </c>
      <c r="C163" s="264">
        <v>0</v>
      </c>
      <c r="D163" s="264">
        <f>D164+D167+D170+D173+D175+D177+D182+D185+D188+D190</f>
        <v>70000000</v>
      </c>
      <c r="E163" s="264"/>
      <c r="F163" s="264">
        <v>0</v>
      </c>
      <c r="G163" s="264">
        <v>0</v>
      </c>
      <c r="H163" s="264"/>
      <c r="I163" s="264">
        <v>0</v>
      </c>
      <c r="J163" s="264">
        <v>0</v>
      </c>
      <c r="K163" s="264">
        <v>0</v>
      </c>
      <c r="L163" s="264">
        <v>0</v>
      </c>
      <c r="M163" s="264"/>
      <c r="N163" s="264"/>
      <c r="O163" s="264"/>
      <c r="P163" s="264">
        <f>P164+P167+P170+P173+P175+P177+P182+P185+P188+P190</f>
        <v>70000000</v>
      </c>
    </row>
    <row r="164" spans="1:16" x14ac:dyDescent="0.2">
      <c r="A164" s="62">
        <v>2314000204</v>
      </c>
      <c r="B164" s="252" t="s">
        <v>583</v>
      </c>
      <c r="C164" s="48">
        <v>0</v>
      </c>
      <c r="D164" s="59">
        <f>D166</f>
        <v>2000000</v>
      </c>
      <c r="E164" s="48">
        <v>0</v>
      </c>
      <c r="F164" s="48">
        <v>0</v>
      </c>
      <c r="G164" s="48">
        <v>0</v>
      </c>
      <c r="H164" s="48"/>
      <c r="I164" s="48">
        <v>0</v>
      </c>
      <c r="J164" s="48">
        <v>0</v>
      </c>
      <c r="K164" s="48">
        <v>0</v>
      </c>
      <c r="L164" s="48">
        <v>0</v>
      </c>
      <c r="M164" s="48"/>
      <c r="N164" s="48"/>
      <c r="O164" s="48"/>
      <c r="P164" s="264">
        <f>P165+P166</f>
        <v>2000000</v>
      </c>
    </row>
    <row r="165" spans="1:16" x14ac:dyDescent="0.2">
      <c r="A165" s="62">
        <v>231400020401</v>
      </c>
      <c r="B165" s="61" t="s">
        <v>717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265">
        <f>D165</f>
        <v>0</v>
      </c>
    </row>
    <row r="166" spans="1:16" x14ac:dyDescent="0.2">
      <c r="A166" s="62">
        <v>231400020402</v>
      </c>
      <c r="B166" s="61" t="s">
        <v>718</v>
      </c>
      <c r="C166" s="48"/>
      <c r="D166" s="48">
        <v>2000000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265">
        <f>D166</f>
        <v>2000000</v>
      </c>
    </row>
    <row r="167" spans="1:16" x14ac:dyDescent="0.2">
      <c r="A167" s="62">
        <v>2314000205</v>
      </c>
      <c r="B167" s="252" t="s">
        <v>584</v>
      </c>
      <c r="C167" s="48">
        <v>0</v>
      </c>
      <c r="D167" s="59">
        <f>D168+D169</f>
        <v>4000000</v>
      </c>
      <c r="E167" s="48">
        <v>0</v>
      </c>
      <c r="F167" s="48">
        <v>0</v>
      </c>
      <c r="G167" s="48">
        <v>0</v>
      </c>
      <c r="H167" s="48"/>
      <c r="I167" s="48">
        <v>0</v>
      </c>
      <c r="J167" s="48">
        <v>0</v>
      </c>
      <c r="K167" s="48">
        <v>0</v>
      </c>
      <c r="L167" s="48">
        <v>0</v>
      </c>
      <c r="M167" s="48"/>
      <c r="N167" s="48"/>
      <c r="O167" s="48"/>
      <c r="P167" s="264">
        <f>P168+P169</f>
        <v>4000000</v>
      </c>
    </row>
    <row r="168" spans="1:16" x14ac:dyDescent="0.2">
      <c r="A168" s="62">
        <v>231400020501</v>
      </c>
      <c r="B168" s="61" t="s">
        <v>719</v>
      </c>
      <c r="C168" s="48">
        <v>0</v>
      </c>
      <c r="D168" s="48">
        <v>2000000</v>
      </c>
      <c r="E168" s="48">
        <v>0</v>
      </c>
      <c r="F168" s="48">
        <v>0</v>
      </c>
      <c r="G168" s="48">
        <v>0</v>
      </c>
      <c r="H168" s="48"/>
      <c r="I168" s="48">
        <v>0</v>
      </c>
      <c r="J168" s="48">
        <v>0</v>
      </c>
      <c r="K168" s="48">
        <v>0</v>
      </c>
      <c r="L168" s="48">
        <v>0</v>
      </c>
      <c r="M168" s="48"/>
      <c r="N168" s="48"/>
      <c r="O168" s="48"/>
      <c r="P168" s="265">
        <v>2000000</v>
      </c>
    </row>
    <row r="169" spans="1:16" x14ac:dyDescent="0.2">
      <c r="A169" s="62">
        <v>231400020502</v>
      </c>
      <c r="B169" s="61" t="s">
        <v>717</v>
      </c>
      <c r="C169" s="48"/>
      <c r="D169" s="48">
        <v>2000000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265">
        <v>2000000</v>
      </c>
    </row>
    <row r="170" spans="1:16" x14ac:dyDescent="0.2">
      <c r="A170" s="62">
        <v>2314000206</v>
      </c>
      <c r="B170" s="252" t="s">
        <v>585</v>
      </c>
      <c r="C170" s="48">
        <v>0</v>
      </c>
      <c r="D170" s="59">
        <f>D171+D172</f>
        <v>3000000</v>
      </c>
      <c r="E170" s="48">
        <v>0</v>
      </c>
      <c r="F170" s="48">
        <v>0</v>
      </c>
      <c r="G170" s="48">
        <v>0</v>
      </c>
      <c r="H170" s="48"/>
      <c r="I170" s="48">
        <v>0</v>
      </c>
      <c r="J170" s="48">
        <v>0</v>
      </c>
      <c r="K170" s="48">
        <v>0</v>
      </c>
      <c r="L170" s="48">
        <v>0</v>
      </c>
      <c r="M170" s="48"/>
      <c r="N170" s="48"/>
      <c r="O170" s="48"/>
      <c r="P170" s="264">
        <f>P171+P172</f>
        <v>3000000</v>
      </c>
    </row>
    <row r="171" spans="1:16" x14ac:dyDescent="0.2">
      <c r="A171" s="62">
        <v>231400020601</v>
      </c>
      <c r="B171" s="61" t="s">
        <v>719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/>
      <c r="I171" s="48">
        <v>0</v>
      </c>
      <c r="J171" s="48">
        <v>0</v>
      </c>
      <c r="K171" s="48">
        <v>0</v>
      </c>
      <c r="L171" s="48">
        <v>0</v>
      </c>
      <c r="M171" s="48"/>
      <c r="N171" s="48"/>
      <c r="O171" s="48"/>
      <c r="P171" s="265">
        <f>D171</f>
        <v>0</v>
      </c>
    </row>
    <row r="172" spans="1:16" x14ac:dyDescent="0.2">
      <c r="A172" s="62">
        <v>231400020602</v>
      </c>
      <c r="B172" s="61" t="s">
        <v>648</v>
      </c>
      <c r="C172" s="48"/>
      <c r="D172" s="48">
        <v>3000000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265">
        <f>D172</f>
        <v>3000000</v>
      </c>
    </row>
    <row r="173" spans="1:16" x14ac:dyDescent="0.2">
      <c r="A173" s="62">
        <v>2314000207</v>
      </c>
      <c r="B173" s="252" t="s">
        <v>586</v>
      </c>
      <c r="C173" s="48">
        <v>0</v>
      </c>
      <c r="D173" s="59">
        <f>D174</f>
        <v>24000000</v>
      </c>
      <c r="E173" s="59">
        <f>E174</f>
        <v>0</v>
      </c>
      <c r="F173" s="48">
        <v>0</v>
      </c>
      <c r="G173" s="48">
        <v>0</v>
      </c>
      <c r="H173" s="48"/>
      <c r="I173" s="48">
        <v>0</v>
      </c>
      <c r="J173" s="48">
        <v>0</v>
      </c>
      <c r="K173" s="48">
        <v>0</v>
      </c>
      <c r="L173" s="48">
        <v>0</v>
      </c>
      <c r="M173" s="48"/>
      <c r="N173" s="48"/>
      <c r="O173" s="48"/>
      <c r="P173" s="264">
        <f>P174</f>
        <v>24000000</v>
      </c>
    </row>
    <row r="174" spans="1:16" x14ac:dyDescent="0.2">
      <c r="A174" s="62">
        <v>231400020701</v>
      </c>
      <c r="B174" s="61" t="s">
        <v>720</v>
      </c>
      <c r="C174" s="48"/>
      <c r="D174" s="48">
        <v>24000000</v>
      </c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265">
        <f>D174</f>
        <v>24000000</v>
      </c>
    </row>
    <row r="175" spans="1:16" ht="25.5" x14ac:dyDescent="0.2">
      <c r="A175" s="62">
        <v>2314000208</v>
      </c>
      <c r="B175" s="252" t="s">
        <v>587</v>
      </c>
      <c r="C175" s="48">
        <v>0</v>
      </c>
      <c r="D175" s="59">
        <f>D176</f>
        <v>1000000</v>
      </c>
      <c r="E175" s="48">
        <v>0</v>
      </c>
      <c r="F175" s="48">
        <v>0</v>
      </c>
      <c r="G175" s="48">
        <v>0</v>
      </c>
      <c r="H175" s="48"/>
      <c r="I175" s="48">
        <v>0</v>
      </c>
      <c r="J175" s="48">
        <v>0</v>
      </c>
      <c r="K175" s="48">
        <v>0</v>
      </c>
      <c r="L175" s="48">
        <v>0</v>
      </c>
      <c r="M175" s="48"/>
      <c r="N175" s="48"/>
      <c r="O175" s="48"/>
      <c r="P175" s="264">
        <f>P176</f>
        <v>1000000</v>
      </c>
    </row>
    <row r="176" spans="1:16" x14ac:dyDescent="0.2">
      <c r="A176" s="62">
        <v>231400020801</v>
      </c>
      <c r="B176" s="61" t="s">
        <v>719</v>
      </c>
      <c r="C176" s="48"/>
      <c r="D176" s="48">
        <v>1000000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265">
        <f>D176</f>
        <v>1000000</v>
      </c>
    </row>
    <row r="177" spans="1:16" ht="25.5" x14ac:dyDescent="0.2">
      <c r="A177" s="62">
        <v>2314000209</v>
      </c>
      <c r="B177" s="252" t="s">
        <v>588</v>
      </c>
      <c r="C177" s="48">
        <v>0</v>
      </c>
      <c r="D177" s="59">
        <f>D178+D179+D180+D181</f>
        <v>11000000</v>
      </c>
      <c r="E177" s="48">
        <v>0</v>
      </c>
      <c r="F177" s="48">
        <v>0</v>
      </c>
      <c r="G177" s="48">
        <v>0</v>
      </c>
      <c r="H177" s="48"/>
      <c r="I177" s="48">
        <v>0</v>
      </c>
      <c r="J177" s="48">
        <v>0</v>
      </c>
      <c r="K177" s="48">
        <v>0</v>
      </c>
      <c r="L177" s="48">
        <v>0</v>
      </c>
      <c r="M177" s="48"/>
      <c r="N177" s="48"/>
      <c r="O177" s="48"/>
      <c r="P177" s="264">
        <f>P178+P179+P180+P181</f>
        <v>11000000</v>
      </c>
    </row>
    <row r="178" spans="1:16" x14ac:dyDescent="0.2">
      <c r="A178" s="62">
        <v>231400020901</v>
      </c>
      <c r="B178" s="61" t="s">
        <v>650</v>
      </c>
      <c r="C178" s="48"/>
      <c r="D178" s="48">
        <v>1000000</v>
      </c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265">
        <f>D178</f>
        <v>1000000</v>
      </c>
    </row>
    <row r="179" spans="1:16" x14ac:dyDescent="0.2">
      <c r="A179" s="62">
        <v>231400020902</v>
      </c>
      <c r="B179" s="61" t="s">
        <v>721</v>
      </c>
      <c r="C179" s="48"/>
      <c r="D179" s="48">
        <v>7000000</v>
      </c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265">
        <f>D179</f>
        <v>7000000</v>
      </c>
    </row>
    <row r="180" spans="1:16" x14ac:dyDescent="0.2">
      <c r="A180" s="62">
        <v>231400020903</v>
      </c>
      <c r="B180" s="61" t="s">
        <v>722</v>
      </c>
      <c r="C180" s="48"/>
      <c r="D180" s="48">
        <v>1000000</v>
      </c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265">
        <f>D180</f>
        <v>1000000</v>
      </c>
    </row>
    <row r="181" spans="1:16" x14ac:dyDescent="0.2">
      <c r="A181" s="62">
        <v>231400020904</v>
      </c>
      <c r="B181" s="61" t="s">
        <v>723</v>
      </c>
      <c r="C181" s="48"/>
      <c r="D181" s="48">
        <v>2000000</v>
      </c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265">
        <f>D181</f>
        <v>2000000</v>
      </c>
    </row>
    <row r="182" spans="1:16" ht="25.5" x14ac:dyDescent="0.2">
      <c r="A182" s="62">
        <v>2314000210</v>
      </c>
      <c r="B182" s="252" t="s">
        <v>589</v>
      </c>
      <c r="C182" s="48">
        <v>0</v>
      </c>
      <c r="D182" s="59">
        <f>D183+D184</f>
        <v>3000000</v>
      </c>
      <c r="E182" s="48">
        <v>0</v>
      </c>
      <c r="F182" s="48">
        <v>0</v>
      </c>
      <c r="G182" s="48">
        <v>0</v>
      </c>
      <c r="H182" s="48"/>
      <c r="I182" s="48">
        <v>0</v>
      </c>
      <c r="J182" s="48">
        <v>0</v>
      </c>
      <c r="K182" s="48">
        <v>0</v>
      </c>
      <c r="L182" s="48">
        <v>0</v>
      </c>
      <c r="M182" s="48"/>
      <c r="N182" s="48"/>
      <c r="O182" s="48"/>
      <c r="P182" s="264">
        <f>P183+P184</f>
        <v>3000000</v>
      </c>
    </row>
    <row r="183" spans="1:16" x14ac:dyDescent="0.2">
      <c r="A183" s="62">
        <v>231400021001</v>
      </c>
      <c r="B183" s="61" t="s">
        <v>719</v>
      </c>
      <c r="C183" s="48">
        <v>0</v>
      </c>
      <c r="D183" s="48">
        <v>2000000</v>
      </c>
      <c r="E183" s="48">
        <v>0</v>
      </c>
      <c r="F183" s="48">
        <v>0</v>
      </c>
      <c r="G183" s="48">
        <v>0</v>
      </c>
      <c r="H183" s="48"/>
      <c r="I183" s="48">
        <v>0</v>
      </c>
      <c r="J183" s="48">
        <v>0</v>
      </c>
      <c r="K183" s="48">
        <v>0</v>
      </c>
      <c r="L183" s="48">
        <v>0</v>
      </c>
      <c r="M183" s="48"/>
      <c r="N183" s="48"/>
      <c r="O183" s="48"/>
      <c r="P183" s="265">
        <f>D183</f>
        <v>2000000</v>
      </c>
    </row>
    <row r="184" spans="1:16" x14ac:dyDescent="0.2">
      <c r="A184" s="62">
        <v>231400021002</v>
      </c>
      <c r="B184" s="61" t="s">
        <v>717</v>
      </c>
      <c r="C184" s="48"/>
      <c r="D184" s="48">
        <v>1000000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265">
        <v>1000000</v>
      </c>
    </row>
    <row r="185" spans="1:16" ht="38.25" x14ac:dyDescent="0.2">
      <c r="A185" s="62">
        <v>2314000211</v>
      </c>
      <c r="B185" s="252" t="s">
        <v>753</v>
      </c>
      <c r="C185" s="48">
        <v>0</v>
      </c>
      <c r="D185" s="59">
        <f>D186+D187</f>
        <v>16500000</v>
      </c>
      <c r="E185" s="48">
        <v>0</v>
      </c>
      <c r="F185" s="48">
        <v>0</v>
      </c>
      <c r="G185" s="48">
        <v>0</v>
      </c>
      <c r="H185" s="48"/>
      <c r="I185" s="48">
        <v>0</v>
      </c>
      <c r="J185" s="48">
        <v>0</v>
      </c>
      <c r="K185" s="48">
        <v>0</v>
      </c>
      <c r="L185" s="48">
        <v>0</v>
      </c>
      <c r="M185" s="48"/>
      <c r="N185" s="48"/>
      <c r="O185" s="48"/>
      <c r="P185" s="264">
        <f>P186+P187</f>
        <v>16500000</v>
      </c>
    </row>
    <row r="186" spans="1:16" x14ac:dyDescent="0.2">
      <c r="A186" s="62">
        <v>231400021101</v>
      </c>
      <c r="B186" s="61" t="s">
        <v>648</v>
      </c>
      <c r="C186" s="48"/>
      <c r="D186" s="48">
        <v>14500000</v>
      </c>
      <c r="E186" s="48">
        <v>0</v>
      </c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265">
        <f>D186</f>
        <v>14500000</v>
      </c>
    </row>
    <row r="187" spans="1:16" x14ac:dyDescent="0.2">
      <c r="A187" s="62">
        <v>231400021102</v>
      </c>
      <c r="B187" s="61" t="s">
        <v>724</v>
      </c>
      <c r="C187" s="48"/>
      <c r="D187" s="48">
        <v>2000000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265">
        <f>D187</f>
        <v>2000000</v>
      </c>
    </row>
    <row r="188" spans="1:16" x14ac:dyDescent="0.2">
      <c r="A188" s="62">
        <v>2314000212</v>
      </c>
      <c r="B188" s="252" t="s">
        <v>590</v>
      </c>
      <c r="C188" s="48">
        <v>0</v>
      </c>
      <c r="D188" s="59">
        <f>D189</f>
        <v>500000</v>
      </c>
      <c r="E188" s="48">
        <v>0</v>
      </c>
      <c r="F188" s="48">
        <v>0</v>
      </c>
      <c r="G188" s="48">
        <v>0</v>
      </c>
      <c r="H188" s="48"/>
      <c r="I188" s="48">
        <v>0</v>
      </c>
      <c r="J188" s="48">
        <v>0</v>
      </c>
      <c r="K188" s="48">
        <v>0</v>
      </c>
      <c r="L188" s="48">
        <v>0</v>
      </c>
      <c r="M188" s="48"/>
      <c r="N188" s="48"/>
      <c r="O188" s="48"/>
      <c r="P188" s="264">
        <f>P189</f>
        <v>500000</v>
      </c>
    </row>
    <row r="189" spans="1:16" x14ac:dyDescent="0.2">
      <c r="A189" s="62">
        <v>231400021201</v>
      </c>
      <c r="B189" s="61" t="s">
        <v>719</v>
      </c>
      <c r="C189" s="48"/>
      <c r="D189" s="48">
        <v>500000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265">
        <f>D189</f>
        <v>500000</v>
      </c>
    </row>
    <row r="190" spans="1:16" x14ac:dyDescent="0.2">
      <c r="A190" s="62">
        <v>2314000213</v>
      </c>
      <c r="B190" s="252" t="s">
        <v>591</v>
      </c>
      <c r="C190" s="48">
        <v>0</v>
      </c>
      <c r="D190" s="59">
        <f>D191</f>
        <v>5000000</v>
      </c>
      <c r="E190" s="48">
        <v>0</v>
      </c>
      <c r="F190" s="48">
        <v>0</v>
      </c>
      <c r="G190" s="48">
        <v>0</v>
      </c>
      <c r="H190" s="48"/>
      <c r="I190" s="48">
        <v>0</v>
      </c>
      <c r="J190" s="48">
        <v>0</v>
      </c>
      <c r="K190" s="48">
        <v>0</v>
      </c>
      <c r="L190" s="48">
        <v>0</v>
      </c>
      <c r="M190" s="48"/>
      <c r="N190" s="48"/>
      <c r="O190" s="48"/>
      <c r="P190" s="264">
        <f>P191</f>
        <v>5000000</v>
      </c>
    </row>
    <row r="191" spans="1:16" x14ac:dyDescent="0.2">
      <c r="A191" s="62">
        <v>231400021301</v>
      </c>
      <c r="B191" s="61" t="s">
        <v>648</v>
      </c>
      <c r="C191" s="48">
        <v>0</v>
      </c>
      <c r="D191" s="48">
        <v>5000000</v>
      </c>
      <c r="E191" s="48">
        <v>0</v>
      </c>
      <c r="F191" s="48">
        <v>0</v>
      </c>
      <c r="G191" s="48">
        <v>0</v>
      </c>
      <c r="H191" s="48"/>
      <c r="I191" s="48">
        <v>0</v>
      </c>
      <c r="J191" s="48">
        <v>0</v>
      </c>
      <c r="K191" s="48">
        <v>0</v>
      </c>
      <c r="L191" s="48">
        <v>0</v>
      </c>
      <c r="M191" s="48"/>
      <c r="N191" s="48"/>
      <c r="O191" s="48"/>
      <c r="P191" s="265">
        <f>D191</f>
        <v>5000000</v>
      </c>
    </row>
    <row r="192" spans="1:16" x14ac:dyDescent="0.2">
      <c r="A192" s="272">
        <v>2315</v>
      </c>
      <c r="B192" s="270" t="s">
        <v>592</v>
      </c>
      <c r="C192" s="264">
        <v>0</v>
      </c>
      <c r="D192" s="264">
        <f>D194+D195+D196+D197</f>
        <v>15000000</v>
      </c>
      <c r="E192" s="264">
        <f>E194+E195+E196+E197</f>
        <v>20400000</v>
      </c>
      <c r="F192" s="264">
        <v>0</v>
      </c>
      <c r="G192" s="264">
        <v>0</v>
      </c>
      <c r="H192" s="264"/>
      <c r="I192" s="264">
        <v>0</v>
      </c>
      <c r="J192" s="264">
        <v>0</v>
      </c>
      <c r="K192" s="264">
        <v>0</v>
      </c>
      <c r="L192" s="264">
        <v>0</v>
      </c>
      <c r="M192" s="264"/>
      <c r="N192" s="264"/>
      <c r="O192" s="264"/>
      <c r="P192" s="264">
        <f>P194+P195+P196</f>
        <v>35400000</v>
      </c>
    </row>
    <row r="193" spans="1:16" x14ac:dyDescent="0.2">
      <c r="A193" s="256">
        <v>2315000214</v>
      </c>
      <c r="B193" s="63" t="s">
        <v>725</v>
      </c>
      <c r="C193" s="65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265">
        <v>0</v>
      </c>
    </row>
    <row r="194" spans="1:16" ht="25.5" x14ac:dyDescent="0.2">
      <c r="A194" s="256">
        <v>2315000215</v>
      </c>
      <c r="B194" s="63" t="s">
        <v>651</v>
      </c>
      <c r="C194" s="65"/>
      <c r="D194" s="48">
        <v>9000000</v>
      </c>
      <c r="E194" s="48">
        <v>10400000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265">
        <f>D194+E194</f>
        <v>19400000</v>
      </c>
    </row>
    <row r="195" spans="1:16" ht="38.25" x14ac:dyDescent="0.2">
      <c r="A195" s="256">
        <v>2315000216</v>
      </c>
      <c r="B195" s="63" t="s">
        <v>652</v>
      </c>
      <c r="C195" s="65"/>
      <c r="D195" s="48">
        <v>6000000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265">
        <f>D195</f>
        <v>6000000</v>
      </c>
    </row>
    <row r="196" spans="1:16" x14ac:dyDescent="0.2">
      <c r="A196" s="256">
        <v>2315000217</v>
      </c>
      <c r="B196" s="63" t="s">
        <v>726</v>
      </c>
      <c r="C196" s="65"/>
      <c r="D196" s="48"/>
      <c r="E196" s="48">
        <v>10000000</v>
      </c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265">
        <f>E196</f>
        <v>10000000</v>
      </c>
    </row>
    <row r="197" spans="1:16" ht="25.5" x14ac:dyDescent="0.2">
      <c r="A197" s="256">
        <v>2315000218</v>
      </c>
      <c r="B197" s="63" t="s">
        <v>631</v>
      </c>
      <c r="C197" s="65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265">
        <v>0</v>
      </c>
    </row>
    <row r="198" spans="1:16" x14ac:dyDescent="0.2">
      <c r="A198" s="272">
        <v>2316</v>
      </c>
      <c r="B198" s="273" t="s">
        <v>593</v>
      </c>
      <c r="C198" s="264">
        <v>0</v>
      </c>
      <c r="D198" s="264">
        <f>D199+D200</f>
        <v>5500000</v>
      </c>
      <c r="E198" s="264">
        <v>0</v>
      </c>
      <c r="F198" s="264">
        <v>0</v>
      </c>
      <c r="G198" s="264">
        <v>0</v>
      </c>
      <c r="H198" s="264"/>
      <c r="I198" s="264">
        <v>0</v>
      </c>
      <c r="J198" s="264">
        <v>0</v>
      </c>
      <c r="K198" s="264">
        <v>0</v>
      </c>
      <c r="L198" s="264">
        <v>0</v>
      </c>
      <c r="M198" s="264"/>
      <c r="N198" s="264"/>
      <c r="O198" s="264"/>
      <c r="P198" s="264">
        <f>P199+P200</f>
        <v>5500000</v>
      </c>
    </row>
    <row r="199" spans="1:16" ht="25.5" x14ac:dyDescent="0.2">
      <c r="A199" s="62">
        <v>2316000219</v>
      </c>
      <c r="B199" s="64" t="s">
        <v>653</v>
      </c>
      <c r="C199" s="65"/>
      <c r="D199" s="48">
        <v>1500000</v>
      </c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265">
        <f>D199</f>
        <v>1500000</v>
      </c>
    </row>
    <row r="200" spans="1:16" ht="25.5" x14ac:dyDescent="0.2">
      <c r="A200" s="62">
        <v>2316000220</v>
      </c>
      <c r="B200" s="64" t="s">
        <v>654</v>
      </c>
      <c r="C200" s="65"/>
      <c r="D200" s="48">
        <v>4000000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265">
        <f>D200</f>
        <v>4000000</v>
      </c>
    </row>
    <row r="201" spans="1:16" x14ac:dyDescent="0.2">
      <c r="A201" s="62">
        <v>2316000221</v>
      </c>
      <c r="B201" s="64" t="s">
        <v>655</v>
      </c>
      <c r="C201" s="65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265">
        <v>0</v>
      </c>
    </row>
    <row r="202" spans="1:16" ht="25.5" x14ac:dyDescent="0.2">
      <c r="A202" s="62">
        <v>2316000222</v>
      </c>
      <c r="B202" s="64" t="s">
        <v>631</v>
      </c>
      <c r="C202" s="65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265">
        <v>0</v>
      </c>
    </row>
    <row r="203" spans="1:16" x14ac:dyDescent="0.2">
      <c r="A203" s="272">
        <v>2317</v>
      </c>
      <c r="B203" s="274" t="s">
        <v>594</v>
      </c>
      <c r="C203" s="275">
        <v>0</v>
      </c>
      <c r="D203" s="264">
        <f>D209</f>
        <v>3000000</v>
      </c>
      <c r="E203" s="264">
        <f>E204+E205+E209</f>
        <v>165096088</v>
      </c>
      <c r="F203" s="264">
        <v>0</v>
      </c>
      <c r="G203" s="264">
        <v>0</v>
      </c>
      <c r="H203" s="264"/>
      <c r="I203" s="264">
        <v>0</v>
      </c>
      <c r="J203" s="264">
        <v>0</v>
      </c>
      <c r="K203" s="264">
        <v>0</v>
      </c>
      <c r="L203" s="264">
        <v>0</v>
      </c>
      <c r="M203" s="264"/>
      <c r="N203" s="264"/>
      <c r="O203" s="264"/>
      <c r="P203" s="264">
        <f>P204+P205+P209</f>
        <v>156328028</v>
      </c>
    </row>
    <row r="204" spans="1:16" ht="25.5" x14ac:dyDescent="0.2">
      <c r="A204" s="256">
        <v>2317000223</v>
      </c>
      <c r="B204" s="71" t="s">
        <v>727</v>
      </c>
      <c r="C204" s="65"/>
      <c r="D204" s="48"/>
      <c r="E204" s="48">
        <v>94156297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265">
        <f>E204</f>
        <v>94156297</v>
      </c>
    </row>
    <row r="205" spans="1:16" x14ac:dyDescent="0.2">
      <c r="A205" s="256">
        <v>2317000224</v>
      </c>
      <c r="B205" s="64" t="s">
        <v>754</v>
      </c>
      <c r="C205" s="232"/>
      <c r="D205" s="59"/>
      <c r="E205" s="59">
        <f>E207+E206</f>
        <v>68939791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264">
        <f>P206+P207</f>
        <v>57171731</v>
      </c>
    </row>
    <row r="206" spans="1:16" x14ac:dyDescent="0.2">
      <c r="A206" s="256">
        <v>2317000225</v>
      </c>
      <c r="B206" s="64" t="s">
        <v>755</v>
      </c>
      <c r="C206" s="65"/>
      <c r="D206" s="48"/>
      <c r="E206" s="48">
        <v>30262362</v>
      </c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265">
        <f>E206</f>
        <v>30262362</v>
      </c>
    </row>
    <row r="207" spans="1:16" ht="25.5" x14ac:dyDescent="0.2">
      <c r="A207" s="256">
        <v>2317000226</v>
      </c>
      <c r="B207" s="64" t="s">
        <v>756</v>
      </c>
      <c r="C207" s="65"/>
      <c r="D207" s="48"/>
      <c r="E207" s="48">
        <v>38677429</v>
      </c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265">
        <v>26909369</v>
      </c>
    </row>
    <row r="208" spans="1:16" x14ac:dyDescent="0.2">
      <c r="A208" s="256">
        <v>2317000227</v>
      </c>
      <c r="B208" s="64" t="s">
        <v>757</v>
      </c>
      <c r="C208" s="65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265">
        <v>0</v>
      </c>
    </row>
    <row r="209" spans="1:16" x14ac:dyDescent="0.2">
      <c r="A209" s="256">
        <v>2317000228</v>
      </c>
      <c r="B209" s="71" t="s">
        <v>760</v>
      </c>
      <c r="C209" s="65"/>
      <c r="D209" s="48">
        <v>3000000</v>
      </c>
      <c r="E209" s="48">
        <v>2000000</v>
      </c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265">
        <f>D209+E209</f>
        <v>5000000</v>
      </c>
    </row>
    <row r="210" spans="1:16" x14ac:dyDescent="0.2">
      <c r="A210" s="272">
        <v>2318</v>
      </c>
      <c r="B210" s="273" t="s">
        <v>595</v>
      </c>
      <c r="C210" s="264">
        <v>0</v>
      </c>
      <c r="D210" s="264">
        <f>D211</f>
        <v>41000000</v>
      </c>
      <c r="E210" s="264">
        <f>E212</f>
        <v>1000000</v>
      </c>
      <c r="F210" s="264">
        <v>0</v>
      </c>
      <c r="G210" s="264">
        <v>0</v>
      </c>
      <c r="H210" s="264"/>
      <c r="I210" s="264">
        <v>0</v>
      </c>
      <c r="J210" s="264">
        <v>0</v>
      </c>
      <c r="K210" s="264">
        <v>0</v>
      </c>
      <c r="L210" s="264">
        <v>0</v>
      </c>
      <c r="M210" s="264"/>
      <c r="N210" s="264"/>
      <c r="O210" s="264">
        <f>O212</f>
        <v>6000000</v>
      </c>
      <c r="P210" s="264">
        <f>P211+P212</f>
        <v>48000000</v>
      </c>
    </row>
    <row r="211" spans="1:16" ht="25.5" x14ac:dyDescent="0.2">
      <c r="A211" s="62">
        <v>2318000229</v>
      </c>
      <c r="B211" s="64" t="s">
        <v>656</v>
      </c>
      <c r="C211" s="65"/>
      <c r="D211" s="48">
        <v>41000000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265">
        <f>D211</f>
        <v>41000000</v>
      </c>
    </row>
    <row r="212" spans="1:16" x14ac:dyDescent="0.2">
      <c r="A212" s="62">
        <v>2318000230</v>
      </c>
      <c r="B212" s="64" t="s">
        <v>657</v>
      </c>
      <c r="C212" s="65">
        <v>0</v>
      </c>
      <c r="D212" s="48">
        <v>0</v>
      </c>
      <c r="E212" s="48">
        <v>1000000</v>
      </c>
      <c r="F212" s="48">
        <v>0</v>
      </c>
      <c r="G212" s="48">
        <v>0</v>
      </c>
      <c r="H212" s="48"/>
      <c r="I212" s="48">
        <v>0</v>
      </c>
      <c r="J212" s="48">
        <v>0</v>
      </c>
      <c r="K212" s="48">
        <v>0</v>
      </c>
      <c r="L212" s="48">
        <v>0</v>
      </c>
      <c r="M212" s="48"/>
      <c r="N212" s="48"/>
      <c r="O212" s="48">
        <v>6000000</v>
      </c>
      <c r="P212" s="265">
        <f>E212+O212</f>
        <v>7000000</v>
      </c>
    </row>
    <row r="213" spans="1:16" x14ac:dyDescent="0.2">
      <c r="A213" s="62">
        <v>2318000231</v>
      </c>
      <c r="B213" s="64" t="s">
        <v>658</v>
      </c>
      <c r="C213" s="65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265">
        <v>0</v>
      </c>
    </row>
    <row r="214" spans="1:16" x14ac:dyDescent="0.2">
      <c r="A214" s="272">
        <v>2319</v>
      </c>
      <c r="B214" s="271" t="s">
        <v>302</v>
      </c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>
        <v>0</v>
      </c>
    </row>
    <row r="215" spans="1:16" x14ac:dyDescent="0.2">
      <c r="A215" s="62">
        <v>231901</v>
      </c>
      <c r="B215" s="252" t="s">
        <v>206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265">
        <v>0</v>
      </c>
    </row>
    <row r="216" spans="1:16" ht="13.5" x14ac:dyDescent="0.25">
      <c r="A216" s="257">
        <v>23190100232</v>
      </c>
      <c r="B216" s="258" t="s">
        <v>733</v>
      </c>
      <c r="C216" s="259"/>
      <c r="D216" s="259"/>
      <c r="E216" s="259"/>
      <c r="F216" s="259"/>
      <c r="G216" s="259"/>
      <c r="H216" s="259"/>
      <c r="I216" s="259"/>
      <c r="J216" s="259"/>
      <c r="K216" s="259"/>
      <c r="L216" s="259"/>
      <c r="M216" s="259"/>
      <c r="N216" s="259"/>
      <c r="O216" s="259"/>
      <c r="P216" s="278"/>
    </row>
    <row r="217" spans="1:16" ht="13.5" x14ac:dyDescent="0.25">
      <c r="A217" s="257">
        <v>23190100233</v>
      </c>
      <c r="B217" s="258" t="s">
        <v>734</v>
      </c>
      <c r="C217" s="259"/>
      <c r="D217" s="259"/>
      <c r="E217" s="259"/>
      <c r="F217" s="259"/>
      <c r="G217" s="259"/>
      <c r="H217" s="259"/>
      <c r="I217" s="259"/>
      <c r="J217" s="259"/>
      <c r="K217" s="259"/>
      <c r="L217" s="259"/>
      <c r="M217" s="259"/>
      <c r="N217" s="259"/>
      <c r="O217" s="259"/>
      <c r="P217" s="278"/>
    </row>
    <row r="218" spans="1:16" ht="13.5" x14ac:dyDescent="0.25">
      <c r="A218" s="257">
        <v>231902</v>
      </c>
      <c r="B218" s="260" t="s">
        <v>735</v>
      </c>
      <c r="C218" s="259"/>
      <c r="D218" s="259"/>
      <c r="E218" s="259"/>
      <c r="F218" s="259"/>
      <c r="G218" s="259"/>
      <c r="H218" s="259"/>
      <c r="I218" s="259"/>
      <c r="J218" s="259"/>
      <c r="K218" s="259"/>
      <c r="L218" s="259"/>
      <c r="M218" s="259"/>
      <c r="N218" s="259"/>
      <c r="O218" s="259"/>
      <c r="P218" s="278"/>
    </row>
    <row r="219" spans="1:16" ht="13.5" x14ac:dyDescent="0.25">
      <c r="A219" s="257">
        <v>23190200234</v>
      </c>
      <c r="B219" s="258" t="s">
        <v>736</v>
      </c>
      <c r="C219" s="259"/>
      <c r="D219" s="259"/>
      <c r="E219" s="259"/>
      <c r="F219" s="259"/>
      <c r="G219" s="259"/>
      <c r="H219" s="259"/>
      <c r="I219" s="259"/>
      <c r="J219" s="259"/>
      <c r="K219" s="259"/>
      <c r="L219" s="259"/>
      <c r="M219" s="259"/>
      <c r="N219" s="259"/>
      <c r="O219" s="259"/>
      <c r="P219" s="278"/>
    </row>
    <row r="220" spans="1:16" ht="13.5" x14ac:dyDescent="0.25">
      <c r="A220" s="257">
        <v>23190200235</v>
      </c>
      <c r="B220" s="258" t="s">
        <v>737</v>
      </c>
      <c r="C220" s="259"/>
      <c r="D220" s="259"/>
      <c r="E220" s="259"/>
      <c r="F220" s="259"/>
      <c r="G220" s="259"/>
      <c r="H220" s="259"/>
      <c r="I220" s="259"/>
      <c r="J220" s="259"/>
      <c r="K220" s="259"/>
      <c r="L220" s="259"/>
      <c r="M220" s="259"/>
      <c r="N220" s="259"/>
      <c r="O220" s="259"/>
      <c r="P220" s="278"/>
    </row>
    <row r="221" spans="1:16" ht="13.5" x14ac:dyDescent="0.25">
      <c r="A221" s="257">
        <v>231903</v>
      </c>
      <c r="B221" s="260" t="s">
        <v>596</v>
      </c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  <c r="O221" s="259"/>
      <c r="P221" s="278"/>
    </row>
    <row r="222" spans="1:16" ht="13.5" x14ac:dyDescent="0.25">
      <c r="A222" s="257">
        <v>23190300236</v>
      </c>
      <c r="B222" s="258" t="s">
        <v>738</v>
      </c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78"/>
    </row>
    <row r="223" spans="1:16" ht="13.5" x14ac:dyDescent="0.25">
      <c r="A223" s="257">
        <v>23190300237</v>
      </c>
      <c r="B223" s="258" t="s">
        <v>739</v>
      </c>
      <c r="C223" s="259"/>
      <c r="D223" s="259"/>
      <c r="E223" s="259"/>
      <c r="F223" s="259"/>
      <c r="G223" s="259"/>
      <c r="H223" s="259"/>
      <c r="I223" s="259"/>
      <c r="J223" s="259"/>
      <c r="K223" s="259"/>
      <c r="L223" s="259"/>
      <c r="M223" s="259"/>
      <c r="N223" s="259"/>
      <c r="O223" s="259"/>
      <c r="P223" s="278"/>
    </row>
    <row r="224" spans="1:16" ht="13.5" x14ac:dyDescent="0.25">
      <c r="A224" s="66"/>
      <c r="B224" s="69"/>
    </row>
    <row r="225" spans="1:2" ht="13.5" x14ac:dyDescent="0.25">
      <c r="A225" s="66"/>
      <c r="B225" s="69"/>
    </row>
    <row r="226" spans="1:2" ht="13.5" x14ac:dyDescent="0.25">
      <c r="A226" s="66"/>
      <c r="B226" s="69"/>
    </row>
    <row r="227" spans="1:2" ht="13.5" x14ac:dyDescent="0.25">
      <c r="A227" s="66"/>
      <c r="B227" s="69"/>
    </row>
    <row r="228" spans="1:2" ht="13.5" x14ac:dyDescent="0.25">
      <c r="A228" s="66"/>
      <c r="B228" s="69"/>
    </row>
    <row r="229" spans="1:2" ht="13.5" x14ac:dyDescent="0.25">
      <c r="A229" s="66"/>
      <c r="B229" s="69"/>
    </row>
    <row r="230" spans="1:2" x14ac:dyDescent="0.2">
      <c r="A230" s="66"/>
    </row>
    <row r="231" spans="1:2" x14ac:dyDescent="0.2">
      <c r="A231" s="66"/>
    </row>
  </sheetData>
  <mergeCells count="4">
    <mergeCell ref="C6:P6"/>
    <mergeCell ref="A2:P2"/>
    <mergeCell ref="A3:P3"/>
    <mergeCell ref="A4:P4"/>
  </mergeCells>
  <printOptions horizontalCentered="1"/>
  <pageMargins left="1.299212598425197" right="0.9055118110236221" top="0.74803149606299213" bottom="0.74803149606299213" header="0.31496062992125984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4" workbookViewId="0">
      <selection activeCell="C19" sqref="C19"/>
    </sheetView>
  </sheetViews>
  <sheetFormatPr baseColWidth="10" defaultRowHeight="12.75" x14ac:dyDescent="0.2"/>
  <cols>
    <col min="1" max="1" width="17.42578125" customWidth="1"/>
    <col min="2" max="2" width="27" customWidth="1"/>
    <col min="3" max="3" width="41.42578125" customWidth="1"/>
  </cols>
  <sheetData>
    <row r="1" spans="1:3" x14ac:dyDescent="0.2">
      <c r="A1" s="24"/>
    </row>
    <row r="3" spans="1:3" ht="15" x14ac:dyDescent="0.25">
      <c r="A3" s="321" t="s">
        <v>406</v>
      </c>
      <c r="B3" s="321"/>
      <c r="C3" s="321"/>
    </row>
    <row r="4" spans="1:3" ht="15" x14ac:dyDescent="0.25">
      <c r="A4" s="321" t="s">
        <v>598</v>
      </c>
      <c r="B4" s="321"/>
      <c r="C4" s="321"/>
    </row>
    <row r="5" spans="1:3" ht="15" x14ac:dyDescent="0.25">
      <c r="A5" s="321" t="s">
        <v>596</v>
      </c>
      <c r="B5" s="321"/>
      <c r="C5" s="321"/>
    </row>
    <row r="6" spans="1:3" x14ac:dyDescent="0.2">
      <c r="A6" s="49"/>
      <c r="B6" s="49"/>
      <c r="C6" s="49"/>
    </row>
    <row r="7" spans="1:3" x14ac:dyDescent="0.2">
      <c r="A7" s="50">
        <v>2</v>
      </c>
      <c r="B7" s="50"/>
      <c r="C7" s="47" t="s">
        <v>545</v>
      </c>
    </row>
    <row r="8" spans="1:3" x14ac:dyDescent="0.2">
      <c r="A8" s="51">
        <v>22</v>
      </c>
      <c r="B8" s="51" t="s">
        <v>597</v>
      </c>
      <c r="C8" s="52">
        <v>0</v>
      </c>
    </row>
    <row r="9" spans="1:3" x14ac:dyDescent="0.2">
      <c r="A9" s="53"/>
      <c r="B9" s="53"/>
      <c r="C9" s="54"/>
    </row>
  </sheetData>
  <mergeCells count="3"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 DE FUNCIONAMIENTO</vt:lpstr>
      <vt:lpstr>INVERSION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David Suarez Sanchez</cp:lastModifiedBy>
  <cp:lastPrinted>2012-12-07T15:33:25Z</cp:lastPrinted>
  <dcterms:created xsi:type="dcterms:W3CDTF">2012-10-16T21:24:39Z</dcterms:created>
  <dcterms:modified xsi:type="dcterms:W3CDTF">2014-05-15T14:26:45Z</dcterms:modified>
</cp:coreProperties>
</file>