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<sst xmlns="http://schemas.openxmlformats.org/spreadsheetml/2006/main" count="1132" uniqueCount="340">
  <si>
    <t>SGP</t>
  </si>
  <si>
    <t>SECTOR</t>
  </si>
  <si>
    <t>PROGRAMA</t>
  </si>
  <si>
    <t>INDICADOR</t>
  </si>
  <si>
    <t>1.1. SECTOR: AGROPECUARIO</t>
  </si>
  <si>
    <t>1.1.1. PROMOCIÓN DE MECANISMOS DE ASOCIACIÓN Y ALIANZA DE PRODUCTORES</t>
  </si>
  <si>
    <t>1.1.2. ASISTENCIA TÉCNICA Y CAPACITACIÓN A PRODUCTORES AGROPECUARIOS</t>
  </si>
  <si>
    <t>1.1.3. PROGRAMAS Y PROYECTOS DE ASISTENCIA TÉCNICA AGROPECUARIA</t>
  </si>
  <si>
    <t>1.2. COMERCIO Y TURISMO</t>
  </si>
  <si>
    <t>1.2.1. PLAN MUNICIPAL DE TURISMO</t>
  </si>
  <si>
    <t>1.2.3. PRODUCCIÓN MANUFACTURERA Y ARTESANAL</t>
  </si>
  <si>
    <t>2.1. EDUCACION</t>
  </si>
  <si>
    <t>2.1.1. MEJORAMIENTO Y DOTACIÓN DE AYUDAS DIDÁCTICAS EN LAS INSTALACIONES EDUCATIVAS DEL MUNICIPIO</t>
  </si>
  <si>
    <t>2.1.2. FORTALECIMIENTO DE LOS PROGRAMAS DE EDUCACIÓN FORMAL Y NO FORMAL A LA POBLACIÓN ADULTA</t>
  </si>
  <si>
    <t>2.1.3. TRANSPORTE ESCOLAR</t>
  </si>
  <si>
    <t>2.1.4. MEJORAMIENTO Y REMODELACIÓN DE LOS PLANTELES EDUCATIVOS</t>
  </si>
  <si>
    <t>2.1.5. PAGO DE SERVICIOS PÚBLICOS DE LAS INSTALACIONES EDUCATIVAS</t>
  </si>
  <si>
    <t>2.1.6. CAPACITACIÓN</t>
  </si>
  <si>
    <t>2.1.7. SUBSIDIO A LA POBLACIÓN ESCOLAR DEL MUNICIPIO</t>
  </si>
  <si>
    <t>2.2. SALUD</t>
  </si>
  <si>
    <t>2.2.1. CONSOLIDACIÓN Y MANTENIMIENTO DEL RÉGIMEN SUBSIDIADO Y PROMOCION AL REGIMEN CONTRIBUTIVO.</t>
  </si>
  <si>
    <t>2.2.2. - FORTALECIMIENTO DE LAS ACCIONES DE SALUD PUBLICA  EN ARMONÍA CON LA LEGISLACION DEL MINISTERIO DE SALUD Y PROTECCIÓN SOCIAL</t>
  </si>
  <si>
    <t>Lograr el 100% de las actividades del Plan de Salud Publica.</t>
  </si>
  <si>
    <t>2.2.3 PRESTACIÓN DE SERVICIOS DE SALUD A LA POBLACIÓN POBRE Y VULNERABLE MEDIANTE CAMPAÑAS  DE SALUD EN ACCIONES NO POS-S Y POS.</t>
  </si>
  <si>
    <t>2.3. NUTRICIÓN Y ALIMENTACIÓN</t>
  </si>
  <si>
    <t>2.3.1. ALIMENTACIÓN ESCOLAR.</t>
  </si>
  <si>
    <t>2.3.2. PROGRAMA DE COMPLEMENTACION ALIMENTARIA</t>
  </si>
  <si>
    <t>2.4. INFANCIA, ADOLESCENCIA Y FAMILIA</t>
  </si>
  <si>
    <t>2.4.1. FORTALECIMIENTO Y APOYO DE LA COMISARÍA DE FAMILIA</t>
  </si>
  <si>
    <t>2.4.2. ATENCIÓN A LA INFANCIA, ADOLESCENCIA Y FAMILIA</t>
  </si>
  <si>
    <t>2.5.1. PROTECCION Y ATENCIÓN DE LA POBLACIÓN DE ADULTOS MAYORES</t>
  </si>
  <si>
    <t>2.5.2. ATENCIÓN A LA POBLACIÓN DESPLAZADA</t>
  </si>
  <si>
    <t>2.5.3. ATENCIÓN A LA POBLACIÓN INFANTIL, MADRES CABEZA DE HOGAR Y POBLACIÓN CON DEFICIENCIA Y DISCAPACIDAD.</t>
  </si>
  <si>
    <t>2.5.4 ATENCION A LA POBREZA EXTREMA RED UNIDOS</t>
  </si>
  <si>
    <t>2.6. ATENCIÓN Y PREVENCIÓN DE DESASTRES</t>
  </si>
  <si>
    <t>2.6.1. PREVENCIÓN DE DESASTRES</t>
  </si>
  <si>
    <t>2.6.2. ATENCIÓN DE DESASTRES.</t>
  </si>
  <si>
    <t>2.6.3. PREVENCIÓN Y CONTROL DE INCENDIOS Y DEMAS CALAMIDADES CONEXAS</t>
  </si>
  <si>
    <t>2.7. VIVIENDA</t>
  </si>
  <si>
    <t>2.7.1. CONSTRUCCIÓN DE VIVIENDA DE INTERÉS SOCIAL</t>
  </si>
  <si>
    <t>2.7.2. MEJORAMIENTO DE VIVIENDA</t>
  </si>
  <si>
    <t>2.8. AGUA POTABLE Y SANEAMIENTO BÁSICO</t>
  </si>
  <si>
    <t>2.8.1. AMPLIACIÓN Y MEJORAMIENTO DE LA RED DE ACUEDUCTO URBANO Y SISTEMA DE TRATAMIENTO</t>
  </si>
  <si>
    <t>2.8.2. AMPLIACIÓN Y MEJORAMIENTO DE LA RED DE ALCANTARILLADO URBANO Y SISTEMA DE TRATAMIENTO</t>
  </si>
  <si>
    <t>2.8.3. PREINVERSIÓN EN DISEÑOS, ESTUDIOS E INTERVENTORÍAS DE ACUEDUCTOS Y ALCANTARILLADOS</t>
  </si>
  <si>
    <t>2.8.4. CONSTRUCCIÓN, AMPLIACIÓN Y MEJORAMIENTO DE LAS REDES DE ACUEDUCTOS COMUNITARIOS Y SISTEMA DE TRATAMIENTO</t>
  </si>
  <si>
    <t>2.8.5. IMPLEMENTACIÓN DE ESQUEMAS ORGANIZACIONALES PARA LA ADMINISTRACIÓN DE LOS SISTEMAS DE ACUEDUCTO Y ALCANTARILLADO.</t>
  </si>
  <si>
    <t>2.8.6. SUBSIDIOS DE SERVICIOS PÚBLICOS DOMICILIARIOS</t>
  </si>
  <si>
    <t>2.8.7. MANEJO INTEGRAL DE RESIDUOS SÓLIDOS</t>
  </si>
  <si>
    <t>2.8.8. CONSERVACIÓN, PROTECCIÓN Y REFORESTACIÓN DE MICROCUENCAS QUE ABASTECEN LOS SISTEMAS DE ACUEDUCTOS.</t>
  </si>
  <si>
    <t>2.8.9. SANEAMIENTO BASICO RURAL</t>
  </si>
  <si>
    <t>2.9. CULTURA</t>
  </si>
  <si>
    <t>2.9.1. RECUPERACIÓN DEL PATRIMONIO HISTÓRICO, NATURAL Y CULTURAL.</t>
  </si>
  <si>
    <t>2.9.2. PROMOCIÓN DE LOS VALORES ARTISTICOS Y CULTURALES</t>
  </si>
  <si>
    <t>2.9.3. MANTENIMIENTO Y DOTACIÓN DE LA BIBLIOTECA MUNICIPAL</t>
  </si>
  <si>
    <t>2.9.4. MANTENIMIENTO, ADECUACION Y DOTACIÓN DE LA CASA DE LA CULTURA.</t>
  </si>
  <si>
    <t>Gestionar la construcción de la Casa de la cultura municipal</t>
  </si>
  <si>
    <t>2.10. DEPORTE Y RECREACIÓN</t>
  </si>
  <si>
    <t>2.10.1. CONSTRUCCIÓN, MANTENIMIENTO Y MEJORAMIENTO DE ESCENARIOS DEPORTIVOS.</t>
  </si>
  <si>
    <t>2.10.2. DOTACIÓN DE ESCENARIOS DEPORTIVOS.</t>
  </si>
  <si>
    <t xml:space="preserve"> 2.10.3. FOMENTO A LA PRÁCTICA DEL DEPORTE Y LA RECREACIÓN.</t>
  </si>
  <si>
    <t>3.1. INFRAESTRUCTURA VIAL</t>
  </si>
  <si>
    <t>3.1.1. MANTENIMIENTO Y AMPLIACIÓN DEL PAVIMENTO  MUNICIPAL EN EL  CASCO URBANO Y CENTRO POBLADO.</t>
  </si>
  <si>
    <t>3.1.2. MANTENIMIENTO Y MEJORAMIENTO DE LA INFRAESTRUCTURA VIAL MUNICIPAL.</t>
  </si>
  <si>
    <t>3.1.3. CONSTRUCCIÓN DE HUELLAS Y OBRAS DE ARTE DE CONCRETO EN LAS VÍAS  MUNICIPALES</t>
  </si>
  <si>
    <t>3.2. ENERGÉTICO</t>
  </si>
  <si>
    <t>3.2.1. AMPLIACIÓN DE REDES DE ELECTRIFICACIÓN RURAL</t>
  </si>
  <si>
    <t>3.2.2. MANTENIMIENTO Y AMPLIACIÓN DEL ALUMBRADO PÚBLICO.</t>
  </si>
  <si>
    <t>3.3. EQUIPAMIENTO Y ESPACIO PUBLICO</t>
  </si>
  <si>
    <t>3.3.1. CONSTRUCCIÓN Y MEJORAMIENTO DEL EQUIPAMIENTO MUNICIPAL</t>
  </si>
  <si>
    <t>4.1. MEDIO AMBIENTE</t>
  </si>
  <si>
    <t>4.1.1. EDUCACIÓN Y CAPACITACIÓN AMBIENTAL</t>
  </si>
  <si>
    <t>4.1.3. PROTECCIÓN Y CONSERVACIÓN DEL RECURSO HÍDRICO.</t>
  </si>
  <si>
    <t>5.1. DESARROLLO SOCIAL</t>
  </si>
  <si>
    <t>5.1.1. FORTALECIMIENTO DE LA SEGURIDAD CIUDADANA</t>
  </si>
  <si>
    <t>5.1.2. FORTALECIMIENTO DE LOS DERECHOS HUMANOS</t>
  </si>
  <si>
    <t>5.2. DESARROLLO INSTITUCIONAL</t>
  </si>
  <si>
    <t>5.2.1. FORTALECIMIENTO ADMINISTRATIVO Y FINANCIERO.</t>
  </si>
  <si>
    <t>5.2.2. FORTALECIMIENTO Y DESARROLLO INSTITUCIONAL</t>
  </si>
  <si>
    <t>Actualización y organización del Archivo Municipal.</t>
  </si>
  <si>
    <t>5.2.3. DESARROLLO COMUNITARIO.</t>
  </si>
  <si>
    <t>REGALIAS</t>
  </si>
  <si>
    <t>OTROS</t>
  </si>
  <si>
    <t>TOTAL</t>
  </si>
  <si>
    <t xml:space="preserve">Capacitar y apoyar 50 productores campesinos  en programas Agropecuario.  </t>
  </si>
  <si>
    <t>Numero de Campesinos capacitados y apoyados en programas agropecuarios</t>
  </si>
  <si>
    <t xml:space="preserve">Fortalecer y mantener 4 cadenas productivas            </t>
  </si>
  <si>
    <t>Numero de cadenas productivas mantenidas y fortalecidas ( Meta de Mantenimiento)</t>
  </si>
  <si>
    <t xml:space="preserve">Asesorar y capacitar 200 pequeños productores en manejo de proyectos de seguridad alimentaria – construcción de huertas caseras. Red Unidos                                   </t>
  </si>
  <si>
    <t>Numero de pequeños productores capacitados y asesorados en proyectos de seguridad alimentaria</t>
  </si>
  <si>
    <t>Numero de productores agrícolas capacitados en proyectos de diversificación con asesoria del SENA</t>
  </si>
  <si>
    <t xml:space="preserve">Capacitar 200 familias del municipio en producción de especies menores (Seguridad alimentaria).Red Unidos </t>
  </si>
  <si>
    <t xml:space="preserve">Numero de Familias capacitadas en producción de especies menores </t>
  </si>
  <si>
    <t xml:space="preserve">Adelantar en el 100% de los vacunos las campañas de prevención y control de enfermedades.                   </t>
  </si>
  <si>
    <t>Porcentaje de vacunos en campañas de prevención y control de enfermedades</t>
  </si>
  <si>
    <t xml:space="preserve">Gestionar el mejoramiento Genético a los productores lecheros y cárnicos a 10 productores del Municipio </t>
  </si>
  <si>
    <t>Numero de productores lecheros y cárnicos vinculados al programa mejoramiento genético</t>
  </si>
  <si>
    <t xml:space="preserve">Gestionar la creación de centros de acopio para los productores agrícolas en Guacamayo y Santa Rita.   </t>
  </si>
  <si>
    <t>Numero de Centros de acopio creados en El Guacamayo y Santa Rita</t>
  </si>
  <si>
    <t xml:space="preserve">Brindar asistencia técnica agropecuaria al 100% de los productores agropecuarios                                     </t>
  </si>
  <si>
    <t>Porcentaje de productores agropecuarios con asistencia técnica ( meta de Mantenimiento)</t>
  </si>
  <si>
    <t xml:space="preserve">Ejecutar dos Proyectos de capacitación y mejoramiento para la producción limpia de panela                                </t>
  </si>
  <si>
    <t>Numero de Proyectos de capacitación y mejoramiento para la producción de panela limpia</t>
  </si>
  <si>
    <t xml:space="preserve">Suscribir  tres convenios, para la capacitación de creación de microempresa  en producción y comercialización y asociación de los productores agropecuarios </t>
  </si>
  <si>
    <t>Numero de Convenios realizados para la capacitación en creación de microempresa ( producción y comercialización ) y asociación</t>
  </si>
  <si>
    <t>Promover  cinco sitios turísticos a nivel regional y nacional gestionado la conformación de rutas ecoturísticas.</t>
  </si>
  <si>
    <t>Numero de sitios turísticos exaltados a nivel regional y nacional mediante la conformación de rutas ecoturísticas</t>
  </si>
  <si>
    <t xml:space="preserve">Adecuar los sendero eco turístico al cerro churri – churri y la virgen de la milagrosa.              </t>
  </si>
  <si>
    <t>Numero de senderos ecoturísticos al cerro churri churri y la milagrosa adecuados.</t>
  </si>
  <si>
    <t xml:space="preserve">Capacitación a 10 Comerciantes y jovenes del municipio en temas de turismo.                                                               </t>
  </si>
  <si>
    <t>Numero de comerciantes capacitados en temas de turismo</t>
  </si>
  <si>
    <t xml:space="preserve">Capacitar a 60 personas en producción manufacturera y artesanal durante el cuatrienio.                               </t>
  </si>
  <si>
    <t>Numero de personas capacitadas en producción manufacturera y artesanal</t>
  </si>
  <si>
    <t xml:space="preserve">Dotar de material didáctico – mobiliario y laboratorios a las dos instituciones educativa del Municipio.                </t>
  </si>
  <si>
    <t>Numero de Instituciones educativas dotadas con material didáctico - mobiliario y laboratorios</t>
  </si>
  <si>
    <t xml:space="preserve">Dotar de  equipos de cómputo a las dos Instituciones educativos                         </t>
  </si>
  <si>
    <t xml:space="preserve">Numero de instituciones educativas dotadas con equipos de computo </t>
  </si>
  <si>
    <t xml:space="preserve">Dotar  las granjas de las dos instituciones educativas de equipos  agropecuarios y tecnológicos                    </t>
  </si>
  <si>
    <t>Numero de granjas Dotadas con equipos agropecuarios y tecnológicos</t>
  </si>
  <si>
    <t xml:space="preserve">Apoyo a las dos Instituciones educativas de proyectos agropecuarios con programas pilotos de demostración agropecuaria con el apoyo de un administrador de la granja  </t>
  </si>
  <si>
    <t>Numero de Instituciones educativas apoyadas para la creación de proyectos pilotos de demostración agropecuaria</t>
  </si>
  <si>
    <t xml:space="preserve">Gestionar y apoyar dos periodos escolares de la educación formal  bajo la modalidad SAT                                </t>
  </si>
  <si>
    <t>Numero de periodos escolares de la educación formal bajo la modalidad SAT gestionados y apoyados</t>
  </si>
  <si>
    <t xml:space="preserve">Gestionar y apoyar 2 programas técnicos, tecnológicos o profesionales   y educación  no formal a la población Guacamayera.                                        </t>
  </si>
  <si>
    <t xml:space="preserve">Numero de programas técnicos y no formales gestionados y apoyados </t>
  </si>
  <si>
    <t xml:space="preserve">Desarrollar cuatro campañas en el cuatrienio de alfabetización dirigidos especialmente a los adultos entre los 15 y 57 años.                                                        </t>
  </si>
  <si>
    <t>Numero de campañas de alfabetización desarrolladas para atender los adultos de 15 a 57 años</t>
  </si>
  <si>
    <t xml:space="preserve">Garantizar la cobertura  del servicio de  transporte escolar al  100%  de los estudiantes del área  rural a la cabecera municipal y centro poblado.                                    </t>
  </si>
  <si>
    <t>Porcentaje de estudiantes del área rural con servicio de transporte escolar al casco urbano del El Guacamayo y Centro Poblado ( Meta de Mantenimiento)</t>
  </si>
  <si>
    <t xml:space="preserve">Construir Mejorar y remodelar la infraestructura de las dos instituciones educativas del Municipio priorizando en salas de bilingüismo y aula múltiple y teatro corregimiento.                       </t>
  </si>
  <si>
    <t xml:space="preserve">Numero de Instituciones educativas mejoradas y remodeladas ( Meta de Mantenimiento) </t>
  </si>
  <si>
    <t xml:space="preserve">Fortalecer las dos Instituciones educativas del Municipio mediante el pago de los servicios públicos de acueducto, alcantarillado, aseo y energía eléctrica.                      </t>
  </si>
  <si>
    <t>Numero de Instituciones educativas fortalecidas mediante el pago de los servicios públicos domiciliarios (Meta de Mantenimiento)</t>
  </si>
  <si>
    <t xml:space="preserve">Capacitar al 100% de los estudiantes en pruebas de estado ICFES.                                                                </t>
  </si>
  <si>
    <t xml:space="preserve">Porcentaje de estudiantes de ultimo año capacitados en pruebas de estado ICFES </t>
  </si>
  <si>
    <t xml:space="preserve">Garantizar el subsidio escolar (Kits escolares y otros) a 400 niños  de escasos recursos del Municipio.                </t>
  </si>
  <si>
    <t>Numero de niños de escasos recursos subsidiados con Kit. escolares y otros ( Meta de Mantenimiento)</t>
  </si>
  <si>
    <t xml:space="preserve">Garantizar  cobertura  de afiliación al régimen subsidiado al +100/100 de la población  determinados por normas en los puntajes del SISBEN                                             </t>
  </si>
  <si>
    <t>Porcentaje de cobertura de afiliación al  Régimen Subsidiado garantizado a la población de acuerdo a los puntajes del SISBEN dados por norma (Meta de Mantenimiento)</t>
  </si>
  <si>
    <t>Promover mediante 4 campañas de sensibilización al sistema de seguridad social en salud para la afiliación al régimen contributivo de la población con capacidad de pago.</t>
  </si>
  <si>
    <t>Numero de Campañas  de sensibilización para la afiliación al régimen contributivo dirigidas a la población con capacidad de pago</t>
  </si>
  <si>
    <t>Porcentaje de actividades de Salud Publica logradas (Meta de Mantenimiento)</t>
  </si>
  <si>
    <t xml:space="preserve">Entrega de 50 prótesis dentales para atender y mejorar la calidad de vida de la población adulto mayor.                 </t>
  </si>
  <si>
    <t>Numero de Prótesis dentales entregadas a la población adulto mayor para mejorar la calidad de vida</t>
  </si>
  <si>
    <t xml:space="preserve">Realizar 12 Brigadas de salud en el cuatrienio en las diferentes veredas del municipio                               </t>
  </si>
  <si>
    <t>Numero de brigadas de Salud realizadas en las diferentes veredas del Municipio</t>
  </si>
  <si>
    <t xml:space="preserve">Gestión para la dotación de tres instrumentos médicos y/o odontológicos para la mejora en la prestación de servicio de primer nivel.                                                         </t>
  </si>
  <si>
    <t>Numero de Instrumentos médicos y/o odontológicos dotados para la atención de los servicios del salud de primer nivel</t>
  </si>
  <si>
    <t xml:space="preserve">Mantener la cobertura del subsidio de alimentación escolar. ( 300 anuales).                                                        </t>
  </si>
  <si>
    <t>Numero de Subsidios de alimentación escolar entregados a niños ( Meta de Mantenimiento)</t>
  </si>
  <si>
    <t xml:space="preserve">Atender 70 niños al año con el PROGRAMA DE COMPLEMENTACIÓN ALIMENTARIA                     </t>
  </si>
  <si>
    <t>Numero de Niños atendidos con el Programa de Complementación alimentaria ( Meta de Mantenimiento)</t>
  </si>
  <si>
    <t>Fortalecimiento  y apoyo de la comisarías de familia municipal mediante la contratación de comisario y sicólogo</t>
  </si>
  <si>
    <t>Numero de Comisarías de familia Fortalecidas y apoyadas mediante la contratación de comisario y sicólogo ( Meta de Mantenimiento)</t>
  </si>
  <si>
    <t xml:space="preserve">Realizar 8 campañas de capacitaciones  de sensibilización de abandono, reestablecimiento de derechos, maltrato intrafamiliar, drogadicción, abuso sexual, alcoholismo y la importancia de la denuncia, semana del buen trato.                                   </t>
  </si>
  <si>
    <t>Numero de Campañas de capacitación para la sensibilización en temas de abandono, reestablecimiento de derechos, maltrato intrafamiliar, drogadicción, abuso sexual, alcoholismo y la importancia de la denuncia realizadas</t>
  </si>
  <si>
    <t xml:space="preserve">Realizar 8 campañas y capacitaciones sobre prevención de mortalidad materna, mortalidad infantil y beneficios de la lactancia materna                                                 </t>
  </si>
  <si>
    <t>Numero de campañas y capacitaciones sobre prevención de mortalidad materna, mortalidad infantil y beneficios de la lactancia materna realizadas</t>
  </si>
  <si>
    <t xml:space="preserve">Realizar 4 campañas "TODOS CON REGISTRO CIVIL Y NUIP".                                                                  </t>
  </si>
  <si>
    <t>Numero de campañas TODOS CON REGISTRO CIVIL Y NUIP Realizadas.</t>
  </si>
  <si>
    <t xml:space="preserve">Realizar 4 Actividades de cultura y recreación para el adulto mayor                                                                   </t>
  </si>
  <si>
    <t>Numero de actividades de cultura y recreación realizadas para atender el adulto mayor</t>
  </si>
  <si>
    <t xml:space="preserve">Entrega de Subsidios alimentarios a 200 adultos mayores anualmente                                                    </t>
  </si>
  <si>
    <t>Numero de subsidios de alimentación entregados para atender la población adulto mayor (Meta de Mantenimiento)</t>
  </si>
  <si>
    <t xml:space="preserve">Mantener convenio con el Hogar del anciano para atender a Adultos mayores en abandono. (7 adultos anuales)        </t>
  </si>
  <si>
    <t>Numero de adultos mayores atendidos mediante la celebración de un convenio con el hogar del anciano de contratación para atender adultos mayores abandonados (Meta de Mantenimiento)</t>
  </si>
  <si>
    <t xml:space="preserve">Atención Integral al 100% de la población desplazada. </t>
  </si>
  <si>
    <t>Porcentaje de población en situación de desplazamiento atendida</t>
  </si>
  <si>
    <t xml:space="preserve">Desarrollar programa para beneficiar a 45 discapacitados del municipio                                                                 </t>
  </si>
  <si>
    <t>Numero de programas realizados para beneficiar la población en estado de discapacidad en el Municipio</t>
  </si>
  <si>
    <t xml:space="preserve">Gestionar 4 capacitaciones  en actividades productivas que generen ingresos a las madres cabeza de hogar             </t>
  </si>
  <si>
    <t>Numero de capacitaciones en actividades productivas que generen ingresos dirigidas a las madres cabeza de familia</t>
  </si>
  <si>
    <t xml:space="preserve">Apoyar la dimensión de identificación (registros civiles, cedulas, precedulas, libretas militares,  actualización sisben a familias de red unidos. (entrega de 17 libretas militares a las familias de escasos recursos del municipio RED UNIDOS)                                                           </t>
  </si>
  <si>
    <t>Indicador: Numero de libretas militares entregadas a los jóvenes de las familias de la RED UNIDOS</t>
  </si>
  <si>
    <t xml:space="preserve">Apoyar la estrategia de la Red Unidos en el Municipio  que incluya permanentemente dentro de los programas sociales  y otros que permitan el cumplimiento de logros a las familias con pobreza extrema en un porcentaje del 40% de familias y /o personas de la meta por programa                        </t>
  </si>
  <si>
    <t>Numero de estrategias de la RED UNIDOS apoyadas para vincular dentro de los programas sociales por lo menos a un 40% de las familias en extrema pobreza en los programas sociales del Municipio ( Meta de Mantenimiento)</t>
  </si>
  <si>
    <t xml:space="preserve">Capacitación a 8 integrantes del Comité de Atención y prevención de desastres durante cada año.                  </t>
  </si>
  <si>
    <t>Numero de integrantes del CLOPAD capacitados</t>
  </si>
  <si>
    <t xml:space="preserve">Fortalecimiento del CLOPAD municipal.                    </t>
  </si>
  <si>
    <t>Numero de CLOPAD fortalecidos en el Municipio</t>
  </si>
  <si>
    <t xml:space="preserve">Realización de cuatro campañas de prevención de desastres en el cuatrienio.                                                     </t>
  </si>
  <si>
    <t>Numero de Campañas de prevención de desastres realizadas en el Municipio</t>
  </si>
  <si>
    <t xml:space="preserve">Atención al 100% de los desastres naturales presentados durante el cuatrienio.                                            </t>
  </si>
  <si>
    <t>Porcentaje de desastres naturales atendidos en el Municipio (Meta de Mantenimiento)</t>
  </si>
  <si>
    <t xml:space="preserve">Dotación de cuatro equipos y herramientas para la prevención y control de incendios.                                </t>
  </si>
  <si>
    <t>Numero de equipos y herramientas entregados como dotación para la atención y prevención de incendios</t>
  </si>
  <si>
    <t xml:space="preserve">Creación de cuerpo de bomberos voluntarios y defensa civil para la Prestación del servicio de prevención y control de incendios durante los doce meses del año, a través de los Bomberos Voluntarios del Municipio.                                     </t>
  </si>
  <si>
    <t>Numero de meses al año de prestación del servicio de prevención y control de incendios a través del grupo de bomberos voluntarios ( Meta de Mantenimiento )</t>
  </si>
  <si>
    <t xml:space="preserve">Gestionar 2 proyectos de Construcción de  viviendas de Interés social urbana o rural en el cuatrienio.                </t>
  </si>
  <si>
    <t>Numero de proyectos de Vivienda de Interés social gestionados por la administración Municipal.</t>
  </si>
  <si>
    <t xml:space="preserve">Gestionar programas de mejoramiento y adecuación de 60 viviendas.                                                                  </t>
  </si>
  <si>
    <t>Numero de Viviendas mejoradas y adecuadas en el Municipio</t>
  </si>
  <si>
    <t xml:space="preserve">Realizar el  Mantenimiento y Mejoramiento del Acueducto Municipal y el del corregimiento de Santa Rita.            </t>
  </si>
  <si>
    <t>Numero de Acueductos del casco urbano y centro poblado mantenidos y mejorados en el Municipio</t>
  </si>
  <si>
    <t xml:space="preserve">Realizar el Mantenimiento y Mejoramiento de la Planta de Tratamiento de Agua Potable.                                </t>
  </si>
  <si>
    <t>Numero de PTAP del casco Urbano del Municipio Mantenidas y Mejoradas</t>
  </si>
  <si>
    <t>Numero de Alcantarillados mejorados en el casco urbano del Municipio y Santa Rita del Opón</t>
  </si>
  <si>
    <t xml:space="preserve">Gestionar la Construcción de 100 ml  de canalización de caño malo en el corregimiento de santa Rita.               </t>
  </si>
  <si>
    <t>Numero de metros lineales de caño malo canalizados en el Corregimiento de santa Rita del Opón</t>
  </si>
  <si>
    <t xml:space="preserve">Realizar cuatro estudios de preinversión durante el cuatrienio.                                                             </t>
  </si>
  <si>
    <t xml:space="preserve">Numero de estudios de preinversión realizados </t>
  </si>
  <si>
    <t xml:space="preserve">Ampliación y mejoramiento de seis Acueductos comunitarios                                                          </t>
  </si>
  <si>
    <t>Numero de acueductos comunitarios Ampliados y Mejorados en el Municipio</t>
  </si>
  <si>
    <t xml:space="preserve">Diagnostico de 4  acueductos veredales y urbanos logrando su organización                                                       </t>
  </si>
  <si>
    <t>Numero de Acueductos veredales y urbanos diagnosticados y organizados</t>
  </si>
  <si>
    <t xml:space="preserve">Publicación del 100% de la información correspondiente a los servicios públicos en el SUI.                               </t>
  </si>
  <si>
    <t>Porcentaje de Publicación de la información correspondiente a lo servicios Públicos  SUI</t>
  </si>
  <si>
    <t xml:space="preserve">Seguimiento y ejecución del programa AYUEDA para el ahorro y uso eficiente del agua.                                  </t>
  </si>
  <si>
    <t>Porcentaje de Programas del AYUEDA seguidos y ejecutados</t>
  </si>
  <si>
    <t xml:space="preserve">Seguimiento y ejecución del programa Plan de saneamiento y manejo de vertimientos PSMV.                              </t>
  </si>
  <si>
    <t>Porcentaje de Programas del PSMV seguidos y ejecutados</t>
  </si>
  <si>
    <t xml:space="preserve">Subsidio de AAA para 200 familias de estratos 1, 2 y 3. </t>
  </si>
  <si>
    <t>Numero de Subsidios de servicios Públicos entregados a los estratos 1,2 y 3 en el Municipio</t>
  </si>
  <si>
    <t xml:space="preserve">Ejecutar el 100% de Programa Integral de Residuos sólidos PGIRS de acuerdo a los compromisos del estudio incluyendo el manejo de los residuos sólidos en el sector rural. </t>
  </si>
  <si>
    <t>Porcentaje de Programas del PGIRS ejecutados de acuerdo al Programa</t>
  </si>
  <si>
    <t xml:space="preserve">Recuperación y reforestación de 10000 m2 en las rondas de ríos y quebradas. </t>
  </si>
  <si>
    <t>Numero de metros cuadrados de rondas de ríos y quebradas recuperados y reforestados</t>
  </si>
  <si>
    <t xml:space="preserve">Construcción de 20 unidades Sanitarias en la zona rural. </t>
  </si>
  <si>
    <t>Numero de Unidades Sanitarias construidas en la zona rural del Municipio.</t>
  </si>
  <si>
    <t xml:space="preserve">Exaltación y promoción de cinco sitios geográficos e históricos del municipio.                                          </t>
  </si>
  <si>
    <t>Numero de sitios históricos y geográficos exaltados y promocionados en el Municipio</t>
  </si>
  <si>
    <t xml:space="preserve">Conformar y fortalecer un grupo cultural y artísticos dentro de las diferentes manifestaciones artísticas y culturales en el municipio de El Guacamayo  y corregimiento                                   </t>
  </si>
  <si>
    <t>Numero de grupos artísticos y culturales conformados en el Municipio</t>
  </si>
  <si>
    <t xml:space="preserve">Apoyar y/o realizar cuatro encuentros socioculturales y artísticos  en el cuatrienio que integran a la comunidad y fortalecen la identidad cultural.                                 </t>
  </si>
  <si>
    <t>Numero de encuentros Socioculturales y artísticos que fortalezcan la identidad cultural realizados en el Municipio</t>
  </si>
  <si>
    <t xml:space="preserve">Apoyo y fortalecimiento de la escuela de Música de el Municipio de El Guacamayo, con un instructor de música. </t>
  </si>
  <si>
    <t>Numero de escuelas de Música apoyadas y fortalecidas en el Municipio ( Meta de Mantenimiento )</t>
  </si>
  <si>
    <t xml:space="preserve">Mantenimiento y adecuación de 40 m2 la biblioteca municipal.                                                                 </t>
  </si>
  <si>
    <t>Numero de metros cuadrados de la biblioteca municipal mantenida y adecuada</t>
  </si>
  <si>
    <t>Numero de casas de la cultura construidas en el Municipio</t>
  </si>
  <si>
    <t xml:space="preserve">Mantenimiento, mejoramiento y /o adecuación de cuatro escenarios deportivos y construcción sede recreacional santa Rita del Opón.                                             </t>
  </si>
  <si>
    <t>Numero de escenarios Deportivos Mantenidos - mejorados y adecuados en el Municipio y construcción sede recreacional Santa Rita del Opón</t>
  </si>
  <si>
    <t xml:space="preserve">Dotación de implementos deportivos a seis escenarios deportivos.                                                                </t>
  </si>
  <si>
    <t>Numero de escenarios deportivos dotados con implementos deportivos</t>
  </si>
  <si>
    <t xml:space="preserve">Realización de cinco jornadas  al año con actividades de caminatas – aeróbicos y actividades de sano esparcimiento </t>
  </si>
  <si>
    <t>Numero de jornadas de actividades caminatas – aeróbicos y actividades de sano esparcimiento realizadas en el Municipio</t>
  </si>
  <si>
    <t xml:space="preserve">Promocionar cuatro encuentros deportivos para la integración de las escuelas y comunidad en general durante el cuatrienio                                                          </t>
  </si>
  <si>
    <t>Numero de encuentros deportivos para la intregracion de escuelas y comunidad en general realizadas en el Municipio</t>
  </si>
  <si>
    <t xml:space="preserve">Efectuar anualmente la semana deportiva y cultural vinculando las colonias y municipios vecinos, urbanos y rurales y olimpiadas campesinas en el Corregimiento de santa Rita. </t>
  </si>
  <si>
    <t>Numero de semanas deportivas y culturales vinculando colonias y municipios vecinos realizadas en el Municipio</t>
  </si>
  <si>
    <t xml:space="preserve">Gestionar mantenimiento y construcción de 300 m2 de vías urbanas.                                                                    </t>
  </si>
  <si>
    <t>Numero de metros cuadrados de vías urbanas construidas en el municipio</t>
  </si>
  <si>
    <t xml:space="preserve">Mantenimiento de 40 Km. de vías terciarias y caminos de herradura al año y gestión para adquisición de maquinaria para el mantenimiento de las mismas.                                                      </t>
  </si>
  <si>
    <t>Numero de kilómetros de vías terciarias y caminos de herradura mantenidos en el Municipio ( Meta de Mantenimiento )</t>
  </si>
  <si>
    <t xml:space="preserve">Desmonte de 10 Hectáreas de zona no boscosa en el año. </t>
  </si>
  <si>
    <t xml:space="preserve">Numero de Hectáreas de zona no boscosa de las vías desmontadas ( Macaneo ) </t>
  </si>
  <si>
    <t xml:space="preserve">Mantenimiento de 30 Kilómetros de la Vía secundaria El Guacamayo - Contratación- Santa Rita_ santa Helena del Opón- La Aguada.                                                     </t>
  </si>
  <si>
    <t>Numero de Kilómetros de vías secundarias mantenidas en el Municipio ( Meta de Mantenimiento )</t>
  </si>
  <si>
    <t xml:space="preserve">Construcción dos kilómetros de placa huellas.               </t>
  </si>
  <si>
    <t>numero de ml de placa huellas construidas en las vías del Municipio</t>
  </si>
  <si>
    <t xml:space="preserve">Construir durante el cuatrienio 20 obras de arte en concreto ( Alcantarillas - Box Cullber -cunetas etc)                     </t>
  </si>
  <si>
    <t>Numero de obras de arte Alcantarillas - Box Cullber -cunetas etc construidas en las vías del Municipio</t>
  </si>
  <si>
    <t xml:space="preserve">Mantenimiento de  8 puentes peatonales en el cuatrienio, en el municipio                                                          </t>
  </si>
  <si>
    <t xml:space="preserve">Programa electrificación rural para 50 nuevas familias. </t>
  </si>
  <si>
    <t>Numero de Familias beneficiadas con el programa de Electrificación Rural</t>
  </si>
  <si>
    <t xml:space="preserve">Mantenimiento y ampliación del alumbrado público en el 20% del área de los centros poblados                         </t>
  </si>
  <si>
    <t>Porcentaje del área de los centros poblados mantenidos y ampliados con alumbrado publico</t>
  </si>
  <si>
    <t xml:space="preserve">Mantenimiento y adecuación de 80 m2 de las instalaciones del Palacio Municipal.                                                </t>
  </si>
  <si>
    <t>Numero de Metros cuadrados del palacio Municipal mantenidos y adecuados</t>
  </si>
  <si>
    <t xml:space="preserve">Mantener y recuperar al menos 2000 m2 de parque principal y el del corregimiento de santa Rita del Opón  durante el cuatrienio.                                                                </t>
  </si>
  <si>
    <t>Numero de metros cuadrados del parque principal mantenidos y recuperados ( Meta de Mantenimiento )</t>
  </si>
  <si>
    <t xml:space="preserve">Implementación del programa ambiental en las instituciones educativas AYUEDA – PGIRS - PSMV.                      </t>
  </si>
  <si>
    <t xml:space="preserve">Numero de instituciones educativas implementadas con el programa de educación ambiental </t>
  </si>
  <si>
    <t xml:space="preserve">Adquisición y reforestación de dos predios que abastezcan los acueductos municipales.                                      </t>
  </si>
  <si>
    <t>Numero de predios adquiridos y reforestados que abastezcan los acueductos del municipio</t>
  </si>
  <si>
    <t xml:space="preserve">Pago de salarios y prestaciones sociales del inspector de policía municipal.                                                      </t>
  </si>
  <si>
    <t>Numero de inspectores de policía con pago de salarios y prestaciones sociales ( Meta de Mantenimiento)</t>
  </si>
  <si>
    <t xml:space="preserve">Pagar los servicios públicos domiciliarios de la estación de policía Municipal.                                                    </t>
  </si>
  <si>
    <t>Numero de estaciones de Policia apoyadas con el pago de los servicios Públicos (Meta de Mantenimiento)</t>
  </si>
  <si>
    <t xml:space="preserve">Construir, mantener o adecuar al menos 100 m2 de la estación de policía Municipal.                                    </t>
  </si>
  <si>
    <t>Numero de metros cuadrados de estación de policía construidos o adecuados en el municipio</t>
  </si>
  <si>
    <t xml:space="preserve">Apoyo a la Policía Nacional en cuatro programas que adelante en la comunidad de El Guacamayo.                  </t>
  </si>
  <si>
    <t>Numero de programas adelantados por la policía con la comunidad apoyados por la administración Municipal</t>
  </si>
  <si>
    <t xml:space="preserve">Disponer de un centro de recepción del menor infractor y contraventor HOGAR DE PASO                                 </t>
  </si>
  <si>
    <t>Numero de convenios o contratos celebrados por  año para el HOGAR DE PASO del Municipio</t>
  </si>
  <si>
    <t xml:space="preserve">Capacitar a 10 personas de la comunidad como promotores de convivencia ciudadana                                            </t>
  </si>
  <si>
    <t xml:space="preserve">Numero de personas capacitadas como promotores de convivencia </t>
  </si>
  <si>
    <t xml:space="preserve">Realizar cuatro consejos de seguridad municipal y de orden público.                                                                    </t>
  </si>
  <si>
    <t>Numero de concejos de seguridad y orden adelantados en el Municipio</t>
  </si>
  <si>
    <t xml:space="preserve">Apoyar cuatro planes operativos para la expedición de medidas administrativas para prevenir la comisión de los delitos y contravenciones, de la Fuerza Publica.             </t>
  </si>
  <si>
    <t>Numero de planes operativos adelantados por la fuerza publica apoyados por la administración Municipal</t>
  </si>
  <si>
    <t xml:space="preserve">Capacitación de 50 personas en Derechos Humanos y derecho internacional humanitario.                             </t>
  </si>
  <si>
    <t>Numero de personas capacitadas en derechos humanos y derecho Internacional Humanitario</t>
  </si>
  <si>
    <t xml:space="preserve">Creación y/o fortalecimiento del Comité Municipal de DDHH y DIH.                                                                      </t>
  </si>
  <si>
    <t>Numero de comités Municipales de DDHH y DIH creados y fortalecidos</t>
  </si>
  <si>
    <t xml:space="preserve">Diseño y ejecución del sistema de Gestión de Calidad ISO 9001.                                                                        </t>
  </si>
  <si>
    <t>Porcentaje de ejecución y diseño del sistema de gestión de calidad ISO 9001</t>
  </si>
  <si>
    <t xml:space="preserve">Capacitación de tres funcionarios de la administración al año.                                                                         </t>
  </si>
  <si>
    <t>Numero de Funcionarios de la administración Municipal capacitados</t>
  </si>
  <si>
    <t xml:space="preserve">Actualización del Código de rentas.                              </t>
  </si>
  <si>
    <t>Numero de Códigos de rentas Actualizados en el Municipio.</t>
  </si>
  <si>
    <t xml:space="preserve">Realización de dos acciones al año encaminadas al fortalecimiento en la eficiencia de las Secretarias de despacho.                                                                  </t>
  </si>
  <si>
    <t>Numero de acciones encamidas al fortalecimiento de las secretarias realizadas en el Municipio ( Meta de Mantenimiento )</t>
  </si>
  <si>
    <t xml:space="preserve">Actualización permanente de la herramienta de focalización del SISBEN.                                                           </t>
  </si>
  <si>
    <t>Porcentaje de la actualización de la Herramienta SISBEN (Meta de Mantenimiento)</t>
  </si>
  <si>
    <t xml:space="preserve">Actualización de la estratificación Rural.                     </t>
  </si>
  <si>
    <t>Numero de bases de datos de estratificación rural actualizada</t>
  </si>
  <si>
    <t xml:space="preserve">Actualización de la estratificación Urbana.                    </t>
  </si>
  <si>
    <t>Numero de bases de datos estratificación urbana actualizada</t>
  </si>
  <si>
    <t xml:space="preserve">Realización dos veces al año eventos “CONSEJOS COMUNALES”.                                                        </t>
  </si>
  <si>
    <t>Numero de eventos Concejos Comunales realizados en el Municipio</t>
  </si>
  <si>
    <t xml:space="preserve">Programa Apoyo administrativo y logístico para el buen funcionamiento del Consejo Territorial de Planeación. </t>
  </si>
  <si>
    <t>Numero de Concejos territoriales de Planeación Apoyados</t>
  </si>
  <si>
    <t xml:space="preserve">Fortalecimiento y apoyo del Consejo de Juventud y población de la comunidad LGTBI mediante 2 capacitaciones  referente a sus temas y competencias.              </t>
  </si>
  <si>
    <t>Numero de Capacitaciones en tema de su competencias realizadas en concejo de Juventud</t>
  </si>
  <si>
    <t xml:space="preserve">Fortalecimiento y apoyo a las juntas de acción comunal y concejo Municipal , mediante 2 capacitaciones en temas de participación y competencia. </t>
  </si>
  <si>
    <t>Numero de capacitaciones en temas de participación y sus competencias a las JAC y Concejo del Municipio.</t>
  </si>
  <si>
    <t>2.5 ATENCIÓN A GRUPOS VULNERABLES</t>
  </si>
  <si>
    <t xml:space="preserve">Realizar el Mejoramiento del Alcantarillado Municipal urbano y en el corregimiento de Santa Rita del Opón </t>
  </si>
  <si>
    <t>Numero de Puentes peatonales mantenidos en el Municipio</t>
  </si>
  <si>
    <t>Porcentaje de Actualización y organización del Archivo Municipal</t>
  </si>
  <si>
    <t>CODIGO SSEPPI</t>
  </si>
  <si>
    <t>PROYECTO DE INVERSION</t>
  </si>
  <si>
    <t>META PROYECTO</t>
  </si>
  <si>
    <t>NOMBRE INDICADOR</t>
  </si>
  <si>
    <t>VALOR PROGRAMADO VIGENCIA 2013</t>
  </si>
  <si>
    <t>FUENTE FINANCIACION 2013</t>
  </si>
  <si>
    <t>PROGRAMADO 2013</t>
  </si>
  <si>
    <t>EJECUTADO VIGENCIA 2013</t>
  </si>
  <si>
    <t xml:space="preserve">META PRODUCTO PARA EL CUATRIENIO </t>
  </si>
  <si>
    <t>PROPIOS LEY 617 DE 2000</t>
  </si>
  <si>
    <t>PROPIOS DE DESTINACIÓN ESPECÍFICA</t>
  </si>
  <si>
    <t xml:space="preserve">Capacitación de 60  productores agrícolas en proyectos de diversificación con asesoria del SENA                    </t>
  </si>
  <si>
    <t>EPSAGRO</t>
  </si>
  <si>
    <t>GOBIERNO</t>
  </si>
  <si>
    <t>PLANEACIÓN</t>
  </si>
  <si>
    <t>HACIENDA</t>
  </si>
  <si>
    <t>SALUD</t>
  </si>
  <si>
    <t>DESARROLLO SOCIAL</t>
  </si>
  <si>
    <t>COMISARÍA DE FAMILIA</t>
  </si>
  <si>
    <t>ALCALDE</t>
  </si>
  <si>
    <t>PLANEACION</t>
  </si>
  <si>
    <t>PROYECTOS 2013 BPIM</t>
  </si>
  <si>
    <t>META DE IMPACTO</t>
  </si>
  <si>
    <t>BANCO DE PROYECTOS</t>
  </si>
  <si>
    <t>1.Programación de la actividad. 2.Ejecución de la actividad. 3. evaluación o seguimiento.  4. mejoramiento o ajustes</t>
  </si>
  <si>
    <t>ESTRATEGIAS / ACTIVIDADES</t>
  </si>
  <si>
    <t>RESPONSABLE</t>
  </si>
  <si>
    <t>FECHA DE TERMINACION DE LA ACTIVIDAD</t>
  </si>
  <si>
    <t>DICIEMBRE 31 DE 2013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</si>
</sst>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Byington"/>
      <family val="0"/>
    </font>
    <font>
      <b/>
      <sz val="7"/>
      <name val="Calibri"/>
      <family val="2"/>
    </font>
    <font>
      <b/>
      <sz val="7"/>
      <color indexed="8"/>
      <name val="Calibri"/>
      <family val="2"/>
    </font>
    <font>
      <sz val="7"/>
      <name val="Calibri"/>
      <family val="2"/>
    </font>
    <font>
      <sz val="8"/>
      <name val="Byington"/>
      <family val="0"/>
    </font>
    <font>
      <sz val="8"/>
      <name val="Arial"/>
      <family val="2"/>
    </font>
    <font>
      <sz val="7"/>
      <name val="Byington"/>
      <family val="0"/>
    </font>
    <font>
      <sz val="9"/>
      <name val="Byington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8"/>
      <name val="Calibri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7"/>
      <color theme="1"/>
      <name val="Arial"/>
      <family val="2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29" borderId="10" xfId="0" applyFont="1" applyFill="1" applyBorder="1" applyAlignment="1">
      <alignment horizontal="center" vertical="center" wrapText="1"/>
    </xf>
    <xf numFmtId="0" fontId="3" fillId="0" borderId="10" xfId="72" applyNumberFormat="1" applyFont="1" applyFill="1" applyBorder="1" applyAlignment="1">
      <alignment horizontal="center" vertical="top" wrapText="1"/>
    </xf>
    <xf numFmtId="0" fontId="7" fillId="0" borderId="10" xfId="72" applyNumberFormat="1" applyFont="1" applyFill="1" applyBorder="1" applyAlignment="1">
      <alignment horizontal="center" vertical="top" wrapText="1"/>
    </xf>
    <xf numFmtId="3" fontId="2" fillId="0" borderId="10" xfId="71" applyNumberFormat="1" applyFont="1" applyFill="1" applyBorder="1" applyAlignment="1" applyProtection="1">
      <alignment horizontal="right" vertical="top" wrapText="1"/>
      <protection locked="0"/>
    </xf>
    <xf numFmtId="3" fontId="6" fillId="0" borderId="10" xfId="72" applyNumberFormat="1" applyFont="1" applyFill="1" applyBorder="1" applyAlignment="1">
      <alignment horizontal="center" vertical="top" wrapText="1"/>
    </xf>
    <xf numFmtId="0" fontId="2" fillId="0" borderId="10" xfId="72" applyNumberFormat="1" applyFont="1" applyFill="1" applyBorder="1" applyAlignment="1" applyProtection="1">
      <alignment horizontal="center" vertical="top" wrapText="1"/>
      <protection/>
    </xf>
    <xf numFmtId="0" fontId="3" fillId="0" borderId="10" xfId="72" applyNumberFormat="1" applyFont="1" applyFill="1" applyBorder="1" applyAlignment="1" applyProtection="1">
      <alignment horizontal="center" vertical="top" wrapText="1"/>
      <protection/>
    </xf>
    <xf numFmtId="0" fontId="7" fillId="0" borderId="10" xfId="72" applyNumberFormat="1" applyFont="1" applyFill="1" applyBorder="1" applyAlignment="1" applyProtection="1">
      <alignment horizontal="center" vertical="top" wrapText="1"/>
      <protection/>
    </xf>
    <xf numFmtId="3" fontId="6" fillId="0" borderId="10" xfId="71" applyNumberFormat="1" applyFont="1" applyFill="1" applyBorder="1" applyAlignment="1" applyProtection="1">
      <alignment horizontal="right" vertical="top" wrapText="1"/>
      <protection locked="0"/>
    </xf>
    <xf numFmtId="0" fontId="9" fillId="0" borderId="10" xfId="72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vertical="top" wrapText="1"/>
    </xf>
    <xf numFmtId="3" fontId="11" fillId="0" borderId="10" xfId="71" applyNumberFormat="1" applyFont="1" applyFill="1" applyBorder="1" applyAlignment="1" applyProtection="1">
      <alignment horizontal="right" vertical="top" wrapText="1"/>
      <protection locked="0"/>
    </xf>
    <xf numFmtId="3" fontId="11" fillId="0" borderId="10" xfId="71" applyNumberFormat="1" applyFont="1" applyFill="1" applyBorder="1" applyAlignment="1" applyProtection="1">
      <alignment horizontal="right" vertical="top" wrapText="1"/>
      <protection/>
    </xf>
    <xf numFmtId="3" fontId="13" fillId="0" borderId="10" xfId="71" applyNumberFormat="1" applyFont="1" applyFill="1" applyBorder="1" applyAlignment="1" applyProtection="1">
      <alignment horizontal="right" vertical="top" wrapText="1"/>
      <protection/>
    </xf>
    <xf numFmtId="3" fontId="50" fillId="0" borderId="10" xfId="71" applyNumberFormat="1" applyFont="1" applyFill="1" applyBorder="1" applyAlignment="1" applyProtection="1">
      <alignment horizontal="right" vertical="top" wrapText="1"/>
      <protection locked="0"/>
    </xf>
    <xf numFmtId="3" fontId="13" fillId="0" borderId="10" xfId="71" applyNumberFormat="1" applyFont="1" applyFill="1" applyBorder="1" applyAlignment="1" applyProtection="1">
      <alignment horizontal="right" vertical="top" wrapText="1"/>
      <protection locked="0"/>
    </xf>
    <xf numFmtId="0" fontId="8" fillId="0" borderId="10" xfId="72" applyNumberFormat="1" applyFont="1" applyFill="1" applyBorder="1" applyAlignment="1" applyProtection="1">
      <alignment horizontal="left" vertical="top" wrapText="1"/>
      <protection/>
    </xf>
    <xf numFmtId="0" fontId="51" fillId="0" borderId="10" xfId="0" applyFont="1" applyFill="1" applyBorder="1" applyAlignment="1">
      <alignment horizontal="left" vertical="top" wrapText="1"/>
    </xf>
    <xf numFmtId="0" fontId="52" fillId="29" borderId="10" xfId="0" applyFont="1" applyFill="1" applyBorder="1" applyAlignment="1" applyProtection="1">
      <alignment horizontal="center" vertical="center" wrapText="1"/>
      <protection/>
    </xf>
    <xf numFmtId="0" fontId="4" fillId="29" borderId="10" xfId="0" applyFont="1" applyFill="1" applyBorder="1" applyAlignment="1" applyProtection="1">
      <alignment horizontal="center" vertical="center" wrapText="1"/>
      <protection/>
    </xf>
    <xf numFmtId="0" fontId="52" fillId="29" borderId="10" xfId="0" applyFont="1" applyFill="1" applyBorder="1" applyAlignment="1">
      <alignment horizontal="center" vertical="center"/>
    </xf>
    <xf numFmtId="3" fontId="10" fillId="0" borderId="10" xfId="72" applyNumberFormat="1" applyFont="1" applyFill="1" applyBorder="1" applyAlignment="1">
      <alignment horizontal="right" vertical="top" wrapText="1"/>
    </xf>
    <xf numFmtId="3" fontId="6" fillId="33" borderId="10" xfId="72" applyNumberFormat="1" applyFont="1" applyFill="1" applyBorder="1" applyAlignment="1">
      <alignment horizontal="left" vertical="top" wrapText="1"/>
    </xf>
    <xf numFmtId="3" fontId="6" fillId="33" borderId="10" xfId="72" applyNumberFormat="1" applyFont="1" applyFill="1" applyBorder="1" applyAlignment="1">
      <alignment horizontal="right" vertical="top" wrapText="1"/>
    </xf>
    <xf numFmtId="0" fontId="4" fillId="29" borderId="11" xfId="0" applyFont="1" applyFill="1" applyBorder="1" applyAlignment="1" applyProtection="1">
      <alignment horizontal="center" vertical="center" wrapText="1"/>
      <protection/>
    </xf>
    <xf numFmtId="0" fontId="4" fillId="29" borderId="12" xfId="0" applyFont="1" applyFill="1" applyBorder="1" applyAlignment="1" applyProtection="1">
      <alignment horizontal="center" vertical="center" wrapText="1"/>
      <protection/>
    </xf>
    <xf numFmtId="0" fontId="4" fillId="29" borderId="13" xfId="0" applyFont="1" applyFill="1" applyBorder="1" applyAlignment="1" applyProtection="1">
      <alignment horizontal="center" vertical="center" wrapText="1"/>
      <protection/>
    </xf>
    <xf numFmtId="0" fontId="5" fillId="29" borderId="10" xfId="0" applyFont="1" applyFill="1" applyBorder="1" applyAlignment="1">
      <alignment horizontal="center" vertical="center" wrapText="1"/>
    </xf>
    <xf numFmtId="3" fontId="8" fillId="0" borderId="10" xfId="71" applyNumberFormat="1" applyFont="1" applyFill="1" applyBorder="1" applyAlignment="1" applyProtection="1">
      <alignment horizontal="left" vertical="top" wrapText="1"/>
      <protection locked="0"/>
    </xf>
    <xf numFmtId="0" fontId="7" fillId="0" borderId="10" xfId="72" applyNumberFormat="1" applyFont="1" applyFill="1" applyBorder="1" applyAlignment="1" applyProtection="1">
      <alignment horizontal="left" vertical="top" wrapText="1"/>
      <protection/>
    </xf>
    <xf numFmtId="0" fontId="8" fillId="0" borderId="10" xfId="72" applyNumberFormat="1" applyFont="1" applyFill="1" applyBorder="1" applyAlignment="1" applyProtection="1">
      <alignment horizontal="left" vertical="top" wrapText="1"/>
      <protection/>
    </xf>
    <xf numFmtId="0" fontId="15" fillId="29" borderId="10" xfId="72" applyNumberFormat="1" applyFont="1" applyFill="1" applyBorder="1" applyAlignment="1" applyProtection="1">
      <alignment horizontal="center" vertical="center" wrapText="1"/>
      <protection/>
    </xf>
    <xf numFmtId="0" fontId="4" fillId="29" borderId="10" xfId="0" applyFont="1" applyFill="1" applyBorder="1" applyAlignment="1" applyProtection="1">
      <alignment horizontal="center" vertical="center" wrapText="1"/>
      <protection/>
    </xf>
    <xf numFmtId="3" fontId="8" fillId="0" borderId="10" xfId="71" applyNumberFormat="1" applyFont="1" applyFill="1" applyBorder="1" applyAlignment="1" applyProtection="1">
      <alignment horizontal="center" vertical="top" wrapText="1"/>
      <protection locked="0"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 10" xfId="48"/>
    <cellStyle name="Millares 2 11" xfId="49"/>
    <cellStyle name="Millares 2 2" xfId="50"/>
    <cellStyle name="Millares 2 3" xfId="51"/>
    <cellStyle name="Millares 2 4" xfId="52"/>
    <cellStyle name="Millares 2 5" xfId="53"/>
    <cellStyle name="Millares 2 6" xfId="54"/>
    <cellStyle name="Millares 2 7" xfId="55"/>
    <cellStyle name="Millares 2 8" xfId="56"/>
    <cellStyle name="Millares 2 9" xfId="57"/>
    <cellStyle name="Millares 3 10" xfId="58"/>
    <cellStyle name="Millares 3 11" xfId="59"/>
    <cellStyle name="Millares 3 2" xfId="60"/>
    <cellStyle name="Millares 3 3" xfId="61"/>
    <cellStyle name="Millares 3 4" xfId="62"/>
    <cellStyle name="Millares 3 5" xfId="63"/>
    <cellStyle name="Millares 3 6" xfId="64"/>
    <cellStyle name="Millares 3 7" xfId="65"/>
    <cellStyle name="Millares 3 8" xfId="66"/>
    <cellStyle name="Millares 3 9" xfId="67"/>
    <cellStyle name="Currency" xfId="68"/>
    <cellStyle name="Currency [0]" xfId="69"/>
    <cellStyle name="Neutral" xfId="70"/>
    <cellStyle name="Normal 2" xfId="71"/>
    <cellStyle name="Normal 3" xfId="72"/>
    <cellStyle name="Notas" xfId="73"/>
    <cellStyle name="Percent" xfId="74"/>
    <cellStyle name="Salida" xfId="75"/>
    <cellStyle name="Texto de advertencia" xfId="76"/>
    <cellStyle name="Texto explicativo" xfId="77"/>
    <cellStyle name="Título" xfId="78"/>
    <cellStyle name="Título 1" xfId="79"/>
    <cellStyle name="Título 2" xfId="80"/>
    <cellStyle name="Título 3" xfId="81"/>
    <cellStyle name="Total" xfId="8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8"/>
  <sheetViews>
    <sheetView tabSelected="1" zoomScalePageLayoutView="0" workbookViewId="0" topLeftCell="A1">
      <selection activeCell="T5" sqref="T5"/>
    </sheetView>
  </sheetViews>
  <sheetFormatPr defaultColWidth="11.421875" defaultRowHeight="15"/>
  <cols>
    <col min="1" max="1" width="13.7109375" style="0" customWidth="1"/>
    <col min="2" max="2" width="16.8515625" style="0" customWidth="1"/>
    <col min="3" max="3" width="24.28125" style="0" customWidth="1"/>
    <col min="4" max="4" width="21.7109375" style="0" customWidth="1"/>
    <col min="5" max="5" width="12.57421875" style="2" customWidth="1"/>
    <col min="6" max="6" width="11.421875" style="2" customWidth="1"/>
    <col min="7" max="7" width="10.421875" style="3" customWidth="1"/>
    <col min="8" max="8" width="12.7109375" style="3" customWidth="1"/>
    <col min="9" max="9" width="13.00390625" style="3" customWidth="1"/>
    <col min="10" max="10" width="12.140625" style="3" customWidth="1"/>
    <col min="11" max="11" width="13.00390625" style="3" customWidth="1"/>
    <col min="12" max="12" width="9.421875" style="1" customWidth="1"/>
    <col min="13" max="13" width="10.140625" style="1" customWidth="1"/>
    <col min="14" max="14" width="11.7109375" style="3" customWidth="1"/>
    <col min="15" max="15" width="10.7109375" style="1" customWidth="1"/>
    <col min="16" max="16" width="8.57421875" style="1" customWidth="1"/>
    <col min="17" max="17" width="10.28125" style="1" customWidth="1"/>
    <col min="18" max="18" width="15.421875" style="3" customWidth="1"/>
    <col min="19" max="19" width="11.28125" style="3" customWidth="1"/>
    <col min="20" max="20" width="12.28125" style="0" customWidth="1"/>
  </cols>
  <sheetData>
    <row r="1" spans="1:20" ht="27" customHeight="1">
      <c r="A1" s="35" t="s">
        <v>1</v>
      </c>
      <c r="B1" s="35" t="s">
        <v>2</v>
      </c>
      <c r="C1" s="31" t="s">
        <v>319</v>
      </c>
      <c r="D1" s="31" t="s">
        <v>3</v>
      </c>
      <c r="E1" s="31"/>
      <c r="F1" s="31"/>
      <c r="G1" s="31" t="s">
        <v>3</v>
      </c>
      <c r="H1" s="31"/>
      <c r="I1" s="31"/>
      <c r="J1" s="31"/>
      <c r="K1" s="31"/>
      <c r="L1" s="36" t="s">
        <v>316</v>
      </c>
      <c r="M1" s="36"/>
      <c r="N1" s="36"/>
      <c r="O1" s="36"/>
      <c r="P1" s="36"/>
      <c r="Q1" s="36"/>
      <c r="R1" s="28" t="s">
        <v>336</v>
      </c>
      <c r="S1" s="28" t="s">
        <v>337</v>
      </c>
      <c r="T1" s="28" t="s">
        <v>338</v>
      </c>
    </row>
    <row r="2" spans="1:20" ht="22.5" customHeight="1">
      <c r="A2" s="35"/>
      <c r="B2" s="35"/>
      <c r="C2" s="31"/>
      <c r="D2" s="31"/>
      <c r="E2" s="31"/>
      <c r="F2" s="31"/>
      <c r="G2" s="31"/>
      <c r="H2" s="31"/>
      <c r="I2" s="31"/>
      <c r="J2" s="31"/>
      <c r="K2" s="31"/>
      <c r="L2" s="36"/>
      <c r="M2" s="36"/>
      <c r="N2" s="36"/>
      <c r="O2" s="36"/>
      <c r="P2" s="36"/>
      <c r="Q2" s="36"/>
      <c r="R2" s="29"/>
      <c r="S2" s="29"/>
      <c r="T2" s="29"/>
    </row>
    <row r="3" spans="1:20" ht="35.25" customHeight="1">
      <c r="A3" s="35"/>
      <c r="B3" s="35"/>
      <c r="C3" s="31"/>
      <c r="D3" s="4" t="s">
        <v>314</v>
      </c>
      <c r="E3" s="4" t="s">
        <v>317</v>
      </c>
      <c r="F3" s="4" t="s">
        <v>318</v>
      </c>
      <c r="G3" s="4" t="s">
        <v>311</v>
      </c>
      <c r="H3" s="4" t="s">
        <v>312</v>
      </c>
      <c r="I3" s="4" t="s">
        <v>313</v>
      </c>
      <c r="J3" s="4" t="s">
        <v>314</v>
      </c>
      <c r="K3" s="4" t="s">
        <v>315</v>
      </c>
      <c r="L3" s="22" t="s">
        <v>0</v>
      </c>
      <c r="M3" s="22" t="s">
        <v>320</v>
      </c>
      <c r="N3" s="22" t="s">
        <v>321</v>
      </c>
      <c r="O3" s="23" t="s">
        <v>81</v>
      </c>
      <c r="P3" s="23" t="s">
        <v>82</v>
      </c>
      <c r="Q3" s="24" t="s">
        <v>83</v>
      </c>
      <c r="R3" s="30"/>
      <c r="S3" s="30"/>
      <c r="T3" s="30"/>
    </row>
    <row r="4" spans="1:20" ht="54">
      <c r="A4" s="33" t="s">
        <v>4</v>
      </c>
      <c r="B4" s="34" t="s">
        <v>5</v>
      </c>
      <c r="C4" s="14" t="s">
        <v>84</v>
      </c>
      <c r="D4" s="14" t="s">
        <v>85</v>
      </c>
      <c r="E4" s="5">
        <v>50</v>
      </c>
      <c r="F4" s="5">
        <v>0</v>
      </c>
      <c r="G4" s="13" t="s">
        <v>334</v>
      </c>
      <c r="H4" s="6" t="s">
        <v>332</v>
      </c>
      <c r="I4" s="13" t="s">
        <v>333</v>
      </c>
      <c r="J4" s="21" t="s">
        <v>85</v>
      </c>
      <c r="K4" s="5">
        <v>50</v>
      </c>
      <c r="L4" s="15"/>
      <c r="M4" s="15"/>
      <c r="N4" s="15"/>
      <c r="O4" s="15"/>
      <c r="P4" s="15"/>
      <c r="Q4" s="25">
        <f>SUM(L4:P4)</f>
        <v>0</v>
      </c>
      <c r="R4" s="26" t="s">
        <v>335</v>
      </c>
      <c r="S4" s="8" t="s">
        <v>323</v>
      </c>
      <c r="T4" s="27" t="s">
        <v>339</v>
      </c>
    </row>
    <row r="5" spans="1:20" ht="54">
      <c r="A5" s="33"/>
      <c r="B5" s="34"/>
      <c r="C5" s="14" t="s">
        <v>86</v>
      </c>
      <c r="D5" s="14" t="s">
        <v>87</v>
      </c>
      <c r="E5" s="9">
        <v>4</v>
      </c>
      <c r="F5" s="5">
        <v>0</v>
      </c>
      <c r="G5" s="13" t="s">
        <v>334</v>
      </c>
      <c r="H5" s="6" t="s">
        <v>332</v>
      </c>
      <c r="I5" s="13" t="s">
        <v>333</v>
      </c>
      <c r="J5" s="21" t="s">
        <v>87</v>
      </c>
      <c r="K5" s="9">
        <v>4</v>
      </c>
      <c r="L5" s="15">
        <v>8000</v>
      </c>
      <c r="M5" s="15"/>
      <c r="N5" s="15"/>
      <c r="O5" s="15"/>
      <c r="P5" s="15"/>
      <c r="Q5" s="25">
        <f aca="true" t="shared" si="0" ref="Q5:Q56">SUM(L5:P5)</f>
        <v>8000</v>
      </c>
      <c r="R5" s="26" t="s">
        <v>335</v>
      </c>
      <c r="S5" s="8" t="s">
        <v>323</v>
      </c>
      <c r="T5" s="27" t="s">
        <v>339</v>
      </c>
    </row>
    <row r="6" spans="1:20" ht="72">
      <c r="A6" s="33"/>
      <c r="B6" s="34"/>
      <c r="C6" s="14" t="s">
        <v>88</v>
      </c>
      <c r="D6" s="14" t="s">
        <v>89</v>
      </c>
      <c r="E6" s="5">
        <v>200</v>
      </c>
      <c r="F6" s="5">
        <v>0</v>
      </c>
      <c r="G6" s="13" t="s">
        <v>334</v>
      </c>
      <c r="H6" s="6" t="s">
        <v>332</v>
      </c>
      <c r="I6" s="13" t="s">
        <v>333</v>
      </c>
      <c r="J6" s="21" t="s">
        <v>89</v>
      </c>
      <c r="K6" s="5">
        <v>200</v>
      </c>
      <c r="L6" s="15">
        <v>12000</v>
      </c>
      <c r="M6" s="15"/>
      <c r="N6" s="15"/>
      <c r="O6" s="15"/>
      <c r="P6" s="15"/>
      <c r="Q6" s="25">
        <f t="shared" si="0"/>
        <v>12000</v>
      </c>
      <c r="R6" s="26" t="s">
        <v>335</v>
      </c>
      <c r="S6" s="8" t="s">
        <v>323</v>
      </c>
      <c r="T6" s="27" t="s">
        <v>339</v>
      </c>
    </row>
    <row r="7" spans="1:20" ht="63">
      <c r="A7" s="33"/>
      <c r="B7" s="34" t="s">
        <v>6</v>
      </c>
      <c r="C7" s="14" t="s">
        <v>322</v>
      </c>
      <c r="D7" s="14" t="s">
        <v>90</v>
      </c>
      <c r="E7" s="5">
        <v>60</v>
      </c>
      <c r="F7" s="5">
        <v>0</v>
      </c>
      <c r="G7" s="13" t="s">
        <v>334</v>
      </c>
      <c r="H7" s="6" t="s">
        <v>332</v>
      </c>
      <c r="I7" s="13" t="s">
        <v>333</v>
      </c>
      <c r="J7" s="21" t="s">
        <v>90</v>
      </c>
      <c r="K7" s="5">
        <v>60</v>
      </c>
      <c r="L7" s="16">
        <v>7000</v>
      </c>
      <c r="M7" s="17"/>
      <c r="N7" s="17"/>
      <c r="O7" s="17"/>
      <c r="P7" s="17"/>
      <c r="Q7" s="25">
        <f t="shared" si="0"/>
        <v>7000</v>
      </c>
      <c r="R7" s="26" t="s">
        <v>335</v>
      </c>
      <c r="S7" s="8" t="s">
        <v>323</v>
      </c>
      <c r="T7" s="27" t="s">
        <v>339</v>
      </c>
    </row>
    <row r="8" spans="1:20" ht="60">
      <c r="A8" s="33"/>
      <c r="B8" s="34"/>
      <c r="C8" s="14" t="s">
        <v>91</v>
      </c>
      <c r="D8" s="14" t="s">
        <v>92</v>
      </c>
      <c r="E8" s="5">
        <v>200</v>
      </c>
      <c r="F8" s="5">
        <v>0</v>
      </c>
      <c r="G8" s="13" t="s">
        <v>334</v>
      </c>
      <c r="H8" s="6" t="s">
        <v>332</v>
      </c>
      <c r="I8" s="13" t="s">
        <v>333</v>
      </c>
      <c r="J8" s="21" t="s">
        <v>92</v>
      </c>
      <c r="K8" s="5">
        <v>200</v>
      </c>
      <c r="L8" s="15"/>
      <c r="M8" s="15"/>
      <c r="N8" s="15"/>
      <c r="O8" s="15"/>
      <c r="P8" s="15"/>
      <c r="Q8" s="25">
        <f t="shared" si="0"/>
        <v>0</v>
      </c>
      <c r="R8" s="26" t="s">
        <v>335</v>
      </c>
      <c r="S8" s="8" t="s">
        <v>323</v>
      </c>
      <c r="T8" s="27" t="s">
        <v>339</v>
      </c>
    </row>
    <row r="9" spans="1:20" ht="54">
      <c r="A9" s="33"/>
      <c r="B9" s="34"/>
      <c r="C9" s="14" t="s">
        <v>93</v>
      </c>
      <c r="D9" s="14" t="s">
        <v>94</v>
      </c>
      <c r="E9" s="5">
        <v>50</v>
      </c>
      <c r="F9" s="5">
        <v>0</v>
      </c>
      <c r="G9" s="13" t="s">
        <v>334</v>
      </c>
      <c r="H9" s="6" t="s">
        <v>332</v>
      </c>
      <c r="I9" s="13" t="s">
        <v>333</v>
      </c>
      <c r="J9" s="21" t="s">
        <v>94</v>
      </c>
      <c r="K9" s="5">
        <v>50</v>
      </c>
      <c r="L9" s="15">
        <v>2100</v>
      </c>
      <c r="M9" s="15"/>
      <c r="N9" s="15"/>
      <c r="O9" s="15"/>
      <c r="P9" s="15"/>
      <c r="Q9" s="25">
        <f t="shared" si="0"/>
        <v>2100</v>
      </c>
      <c r="R9" s="26" t="s">
        <v>335</v>
      </c>
      <c r="S9" s="8" t="s">
        <v>323</v>
      </c>
      <c r="T9" s="27" t="s">
        <v>339</v>
      </c>
    </row>
    <row r="10" spans="1:20" ht="72">
      <c r="A10" s="33"/>
      <c r="B10" s="34"/>
      <c r="C10" s="14" t="s">
        <v>95</v>
      </c>
      <c r="D10" s="14" t="s">
        <v>96</v>
      </c>
      <c r="E10" s="5">
        <v>10</v>
      </c>
      <c r="F10" s="5">
        <v>0</v>
      </c>
      <c r="G10" s="13" t="s">
        <v>334</v>
      </c>
      <c r="H10" s="6" t="s">
        <v>332</v>
      </c>
      <c r="I10" s="13" t="s">
        <v>333</v>
      </c>
      <c r="J10" s="21" t="s">
        <v>96</v>
      </c>
      <c r="K10" s="5">
        <v>10</v>
      </c>
      <c r="L10" s="15"/>
      <c r="M10" s="15"/>
      <c r="N10" s="15"/>
      <c r="O10" s="15"/>
      <c r="P10" s="15"/>
      <c r="Q10" s="25">
        <f t="shared" si="0"/>
        <v>0</v>
      </c>
      <c r="R10" s="26" t="s">
        <v>335</v>
      </c>
      <c r="S10" s="8" t="s">
        <v>323</v>
      </c>
      <c r="T10" s="27" t="s">
        <v>339</v>
      </c>
    </row>
    <row r="11" spans="1:20" ht="54">
      <c r="A11" s="33"/>
      <c r="B11" s="34"/>
      <c r="C11" s="14" t="s">
        <v>97</v>
      </c>
      <c r="D11" s="14" t="s">
        <v>98</v>
      </c>
      <c r="E11" s="5">
        <v>1</v>
      </c>
      <c r="F11" s="5">
        <v>0</v>
      </c>
      <c r="G11" s="13" t="s">
        <v>334</v>
      </c>
      <c r="H11" s="6" t="s">
        <v>332</v>
      </c>
      <c r="I11" s="13" t="s">
        <v>333</v>
      </c>
      <c r="J11" s="21" t="s">
        <v>98</v>
      </c>
      <c r="K11" s="5">
        <v>1</v>
      </c>
      <c r="L11" s="15">
        <v>2000</v>
      </c>
      <c r="M11" s="15"/>
      <c r="N11" s="15"/>
      <c r="O11" s="15"/>
      <c r="P11" s="15"/>
      <c r="Q11" s="25">
        <f t="shared" si="0"/>
        <v>2000</v>
      </c>
      <c r="R11" s="26" t="s">
        <v>335</v>
      </c>
      <c r="S11" s="8" t="s">
        <v>323</v>
      </c>
      <c r="T11" s="27" t="s">
        <v>339</v>
      </c>
    </row>
    <row r="12" spans="1:20" ht="60">
      <c r="A12" s="33"/>
      <c r="B12" s="34"/>
      <c r="C12" s="14" t="s">
        <v>99</v>
      </c>
      <c r="D12" s="14" t="s">
        <v>100</v>
      </c>
      <c r="E12" s="10">
        <v>100</v>
      </c>
      <c r="F12" s="5">
        <v>0</v>
      </c>
      <c r="G12" s="13" t="s">
        <v>334</v>
      </c>
      <c r="H12" s="6" t="s">
        <v>332</v>
      </c>
      <c r="I12" s="13" t="s">
        <v>333</v>
      </c>
      <c r="J12" s="21" t="s">
        <v>100</v>
      </c>
      <c r="K12" s="10">
        <v>100</v>
      </c>
      <c r="L12" s="15">
        <v>45900</v>
      </c>
      <c r="M12" s="15"/>
      <c r="N12" s="15"/>
      <c r="O12" s="15"/>
      <c r="P12" s="15"/>
      <c r="Q12" s="25">
        <f t="shared" si="0"/>
        <v>45900</v>
      </c>
      <c r="R12" s="26" t="s">
        <v>335</v>
      </c>
      <c r="S12" s="8" t="s">
        <v>323</v>
      </c>
      <c r="T12" s="27" t="s">
        <v>339</v>
      </c>
    </row>
    <row r="13" spans="1:20" ht="60">
      <c r="A13" s="33"/>
      <c r="B13" s="34" t="s">
        <v>7</v>
      </c>
      <c r="C13" s="14" t="s">
        <v>101</v>
      </c>
      <c r="D13" s="14" t="s">
        <v>102</v>
      </c>
      <c r="E13" s="10"/>
      <c r="F13" s="5">
        <v>0</v>
      </c>
      <c r="G13" s="13" t="s">
        <v>334</v>
      </c>
      <c r="H13" s="6" t="s">
        <v>332</v>
      </c>
      <c r="I13" s="13" t="s">
        <v>333</v>
      </c>
      <c r="J13" s="21" t="s">
        <v>102</v>
      </c>
      <c r="K13" s="10"/>
      <c r="L13" s="15"/>
      <c r="M13" s="15"/>
      <c r="N13" s="15"/>
      <c r="O13" s="15"/>
      <c r="P13" s="15"/>
      <c r="Q13" s="25">
        <f t="shared" si="0"/>
        <v>0</v>
      </c>
      <c r="R13" s="26" t="s">
        <v>335</v>
      </c>
      <c r="S13" s="8" t="s">
        <v>323</v>
      </c>
      <c r="T13" s="27" t="s">
        <v>339</v>
      </c>
    </row>
    <row r="14" spans="1:20" ht="84">
      <c r="A14" s="33"/>
      <c r="B14" s="34"/>
      <c r="C14" s="14" t="s">
        <v>103</v>
      </c>
      <c r="D14" s="14" t="s">
        <v>104</v>
      </c>
      <c r="E14" s="10">
        <v>1</v>
      </c>
      <c r="F14" s="5">
        <v>0</v>
      </c>
      <c r="G14" s="13" t="s">
        <v>334</v>
      </c>
      <c r="H14" s="6" t="s">
        <v>332</v>
      </c>
      <c r="I14" s="13" t="s">
        <v>333</v>
      </c>
      <c r="J14" s="21" t="s">
        <v>104</v>
      </c>
      <c r="K14" s="10">
        <v>1</v>
      </c>
      <c r="L14" s="18">
        <v>0</v>
      </c>
      <c r="M14" s="15"/>
      <c r="N14" s="15"/>
      <c r="O14" s="15"/>
      <c r="P14" s="15"/>
      <c r="Q14" s="25">
        <f t="shared" si="0"/>
        <v>0</v>
      </c>
      <c r="R14" s="26" t="s">
        <v>335</v>
      </c>
      <c r="S14" s="8" t="s">
        <v>323</v>
      </c>
      <c r="T14" s="27" t="s">
        <v>339</v>
      </c>
    </row>
    <row r="15" spans="1:20" ht="63">
      <c r="A15" s="33" t="s">
        <v>8</v>
      </c>
      <c r="B15" s="34" t="s">
        <v>9</v>
      </c>
      <c r="C15" s="14" t="s">
        <v>105</v>
      </c>
      <c r="D15" s="14" t="s">
        <v>106</v>
      </c>
      <c r="E15" s="10">
        <v>1</v>
      </c>
      <c r="F15" s="5">
        <v>0</v>
      </c>
      <c r="G15" s="13" t="s">
        <v>334</v>
      </c>
      <c r="H15" s="11" t="s">
        <v>332</v>
      </c>
      <c r="I15" s="13" t="s">
        <v>333</v>
      </c>
      <c r="J15" s="21" t="s">
        <v>106</v>
      </c>
      <c r="K15" s="10">
        <v>1</v>
      </c>
      <c r="L15" s="15">
        <v>2000</v>
      </c>
      <c r="M15" s="15"/>
      <c r="N15" s="15"/>
      <c r="O15" s="15"/>
      <c r="P15" s="15"/>
      <c r="Q15" s="25">
        <f t="shared" si="0"/>
        <v>2000</v>
      </c>
      <c r="R15" s="26" t="s">
        <v>335</v>
      </c>
      <c r="S15" s="8" t="s">
        <v>324</v>
      </c>
      <c r="T15" s="27" t="s">
        <v>339</v>
      </c>
    </row>
    <row r="16" spans="1:20" ht="54">
      <c r="A16" s="33"/>
      <c r="B16" s="34"/>
      <c r="C16" s="14" t="s">
        <v>107</v>
      </c>
      <c r="D16" s="14" t="s">
        <v>108</v>
      </c>
      <c r="E16" s="10">
        <v>2</v>
      </c>
      <c r="F16" s="5">
        <v>0</v>
      </c>
      <c r="G16" s="13" t="s">
        <v>334</v>
      </c>
      <c r="H16" s="11" t="s">
        <v>332</v>
      </c>
      <c r="I16" s="13" t="s">
        <v>333</v>
      </c>
      <c r="J16" s="21" t="s">
        <v>108</v>
      </c>
      <c r="K16" s="10">
        <v>2</v>
      </c>
      <c r="L16" s="15">
        <v>10000</v>
      </c>
      <c r="M16" s="15"/>
      <c r="N16" s="15"/>
      <c r="O16" s="15"/>
      <c r="P16" s="15"/>
      <c r="Q16" s="25">
        <f t="shared" si="0"/>
        <v>10000</v>
      </c>
      <c r="R16" s="26" t="s">
        <v>335</v>
      </c>
      <c r="S16" s="8" t="s">
        <v>324</v>
      </c>
      <c r="T16" s="27" t="s">
        <v>339</v>
      </c>
    </row>
    <row r="17" spans="1:20" ht="54">
      <c r="A17" s="33"/>
      <c r="B17" s="20"/>
      <c r="C17" s="14" t="s">
        <v>109</v>
      </c>
      <c r="D17" s="14" t="s">
        <v>110</v>
      </c>
      <c r="E17" s="10">
        <v>10</v>
      </c>
      <c r="F17" s="5">
        <v>0</v>
      </c>
      <c r="G17" s="13" t="s">
        <v>334</v>
      </c>
      <c r="H17" s="11" t="s">
        <v>332</v>
      </c>
      <c r="I17" s="13" t="s">
        <v>333</v>
      </c>
      <c r="J17" s="21" t="s">
        <v>110</v>
      </c>
      <c r="K17" s="10">
        <v>10</v>
      </c>
      <c r="L17" s="15">
        <v>5000</v>
      </c>
      <c r="M17" s="15"/>
      <c r="N17" s="15"/>
      <c r="O17" s="15"/>
      <c r="P17" s="15"/>
      <c r="Q17" s="25">
        <f t="shared" si="0"/>
        <v>5000</v>
      </c>
      <c r="R17" s="26" t="s">
        <v>335</v>
      </c>
      <c r="S17" s="8" t="s">
        <v>324</v>
      </c>
      <c r="T17" s="27" t="s">
        <v>339</v>
      </c>
    </row>
    <row r="18" spans="1:20" ht="54">
      <c r="A18" s="33"/>
      <c r="B18" s="20" t="s">
        <v>10</v>
      </c>
      <c r="C18" s="14" t="s">
        <v>111</v>
      </c>
      <c r="D18" s="14" t="s">
        <v>112</v>
      </c>
      <c r="E18" s="10">
        <v>60</v>
      </c>
      <c r="F18" s="5">
        <v>0</v>
      </c>
      <c r="G18" s="13" t="s">
        <v>334</v>
      </c>
      <c r="H18" s="11" t="s">
        <v>332</v>
      </c>
      <c r="I18" s="13" t="s">
        <v>333</v>
      </c>
      <c r="J18" s="21" t="s">
        <v>112</v>
      </c>
      <c r="K18" s="10">
        <v>60</v>
      </c>
      <c r="L18" s="15">
        <v>3000</v>
      </c>
      <c r="M18" s="15"/>
      <c r="N18" s="15"/>
      <c r="O18" s="15"/>
      <c r="P18" s="15"/>
      <c r="Q18" s="25">
        <f t="shared" si="0"/>
        <v>3000</v>
      </c>
      <c r="R18" s="26" t="s">
        <v>335</v>
      </c>
      <c r="S18" s="8" t="s">
        <v>324</v>
      </c>
      <c r="T18" s="27" t="s">
        <v>339</v>
      </c>
    </row>
    <row r="19" spans="1:20" ht="63">
      <c r="A19" s="33" t="s">
        <v>11</v>
      </c>
      <c r="B19" s="34" t="s">
        <v>12</v>
      </c>
      <c r="C19" s="14" t="s">
        <v>113</v>
      </c>
      <c r="D19" s="14" t="s">
        <v>114</v>
      </c>
      <c r="E19" s="10">
        <v>2</v>
      </c>
      <c r="F19" s="5">
        <v>0</v>
      </c>
      <c r="G19" s="13" t="s">
        <v>334</v>
      </c>
      <c r="H19" s="11" t="s">
        <v>332</v>
      </c>
      <c r="I19" s="13" t="s">
        <v>333</v>
      </c>
      <c r="J19" s="21" t="s">
        <v>114</v>
      </c>
      <c r="K19" s="10">
        <v>2</v>
      </c>
      <c r="L19" s="15">
        <v>5000</v>
      </c>
      <c r="M19" s="18">
        <v>0</v>
      </c>
      <c r="N19" s="15"/>
      <c r="O19" s="15"/>
      <c r="P19" s="15"/>
      <c r="Q19" s="25">
        <f t="shared" si="0"/>
        <v>5000</v>
      </c>
      <c r="R19" s="26" t="s">
        <v>335</v>
      </c>
      <c r="S19" s="8" t="s">
        <v>324</v>
      </c>
      <c r="T19" s="27" t="s">
        <v>339</v>
      </c>
    </row>
    <row r="20" spans="1:20" ht="54">
      <c r="A20" s="33"/>
      <c r="B20" s="34"/>
      <c r="C20" s="14" t="s">
        <v>115</v>
      </c>
      <c r="D20" s="14" t="s">
        <v>116</v>
      </c>
      <c r="E20" s="5">
        <v>2</v>
      </c>
      <c r="F20" s="5">
        <v>0</v>
      </c>
      <c r="G20" s="13" t="s">
        <v>334</v>
      </c>
      <c r="H20" s="11" t="s">
        <v>332</v>
      </c>
      <c r="I20" s="13" t="s">
        <v>333</v>
      </c>
      <c r="J20" s="21" t="s">
        <v>116</v>
      </c>
      <c r="K20" s="5">
        <v>2</v>
      </c>
      <c r="L20" s="15">
        <v>5000</v>
      </c>
      <c r="M20" s="15"/>
      <c r="N20" s="15"/>
      <c r="O20" s="15"/>
      <c r="P20" s="18">
        <v>0</v>
      </c>
      <c r="Q20" s="25">
        <f t="shared" si="0"/>
        <v>5000</v>
      </c>
      <c r="R20" s="26" t="s">
        <v>335</v>
      </c>
      <c r="S20" s="8" t="s">
        <v>324</v>
      </c>
      <c r="T20" s="27" t="s">
        <v>339</v>
      </c>
    </row>
    <row r="21" spans="1:20" ht="54">
      <c r="A21" s="33"/>
      <c r="B21" s="34"/>
      <c r="C21" s="14" t="s">
        <v>117</v>
      </c>
      <c r="D21" s="14" t="s">
        <v>118</v>
      </c>
      <c r="E21" s="10">
        <v>2</v>
      </c>
      <c r="F21" s="5">
        <v>0</v>
      </c>
      <c r="G21" s="13" t="s">
        <v>334</v>
      </c>
      <c r="H21" s="11" t="s">
        <v>332</v>
      </c>
      <c r="I21" s="13" t="s">
        <v>333</v>
      </c>
      <c r="J21" s="21" t="s">
        <v>118</v>
      </c>
      <c r="K21" s="10">
        <v>2</v>
      </c>
      <c r="L21" s="18">
        <v>0</v>
      </c>
      <c r="M21" s="18">
        <v>0</v>
      </c>
      <c r="N21" s="15"/>
      <c r="O21" s="15"/>
      <c r="P21" s="15"/>
      <c r="Q21" s="25">
        <f t="shared" si="0"/>
        <v>0</v>
      </c>
      <c r="R21" s="26" t="s">
        <v>335</v>
      </c>
      <c r="S21" s="8" t="s">
        <v>323</v>
      </c>
      <c r="T21" s="27" t="s">
        <v>339</v>
      </c>
    </row>
    <row r="22" spans="1:20" ht="84">
      <c r="A22" s="33"/>
      <c r="B22" s="34"/>
      <c r="C22" s="14" t="s">
        <v>119</v>
      </c>
      <c r="D22" s="14" t="s">
        <v>120</v>
      </c>
      <c r="E22" s="10">
        <v>2</v>
      </c>
      <c r="F22" s="5">
        <v>0</v>
      </c>
      <c r="G22" s="13" t="s">
        <v>334</v>
      </c>
      <c r="H22" s="11" t="s">
        <v>332</v>
      </c>
      <c r="I22" s="13" t="s">
        <v>333</v>
      </c>
      <c r="J22" s="21" t="s">
        <v>120</v>
      </c>
      <c r="K22" s="10">
        <v>2</v>
      </c>
      <c r="L22" s="18">
        <v>0</v>
      </c>
      <c r="M22" s="18">
        <v>0</v>
      </c>
      <c r="N22" s="15"/>
      <c r="O22" s="15"/>
      <c r="P22" s="15"/>
      <c r="Q22" s="25">
        <f t="shared" si="0"/>
        <v>0</v>
      </c>
      <c r="R22" s="26" t="s">
        <v>335</v>
      </c>
      <c r="S22" s="8" t="s">
        <v>324</v>
      </c>
      <c r="T22" s="27" t="s">
        <v>339</v>
      </c>
    </row>
    <row r="23" spans="1:20" ht="63">
      <c r="A23" s="33"/>
      <c r="B23" s="34" t="s">
        <v>13</v>
      </c>
      <c r="C23" s="14" t="s">
        <v>121</v>
      </c>
      <c r="D23" s="14" t="s">
        <v>122</v>
      </c>
      <c r="E23" s="10"/>
      <c r="F23" s="5">
        <v>0</v>
      </c>
      <c r="G23" s="13" t="s">
        <v>334</v>
      </c>
      <c r="H23" s="11" t="s">
        <v>332</v>
      </c>
      <c r="I23" s="13" t="s">
        <v>333</v>
      </c>
      <c r="J23" s="21" t="s">
        <v>122</v>
      </c>
      <c r="K23" s="10"/>
      <c r="L23" s="15"/>
      <c r="M23" s="15"/>
      <c r="N23" s="15"/>
      <c r="O23" s="15"/>
      <c r="P23" s="15"/>
      <c r="Q23" s="25">
        <f t="shared" si="0"/>
        <v>0</v>
      </c>
      <c r="R23" s="26" t="s">
        <v>335</v>
      </c>
      <c r="S23" s="8" t="s">
        <v>324</v>
      </c>
      <c r="T23" s="27" t="s">
        <v>339</v>
      </c>
    </row>
    <row r="24" spans="1:20" ht="60">
      <c r="A24" s="33"/>
      <c r="B24" s="34"/>
      <c r="C24" s="14" t="s">
        <v>123</v>
      </c>
      <c r="D24" s="14" t="s">
        <v>124</v>
      </c>
      <c r="E24" s="10">
        <v>1</v>
      </c>
      <c r="F24" s="5">
        <v>0</v>
      </c>
      <c r="G24" s="13" t="s">
        <v>334</v>
      </c>
      <c r="H24" s="11" t="s">
        <v>332</v>
      </c>
      <c r="I24" s="13" t="s">
        <v>333</v>
      </c>
      <c r="J24" s="21" t="s">
        <v>124</v>
      </c>
      <c r="K24" s="10">
        <v>1</v>
      </c>
      <c r="L24" s="15"/>
      <c r="M24" s="15">
        <v>1000</v>
      </c>
      <c r="N24" s="15"/>
      <c r="O24" s="15"/>
      <c r="P24" s="15"/>
      <c r="Q24" s="25">
        <f t="shared" si="0"/>
        <v>1000</v>
      </c>
      <c r="R24" s="26" t="s">
        <v>335</v>
      </c>
      <c r="S24" s="8" t="s">
        <v>324</v>
      </c>
      <c r="T24" s="27" t="s">
        <v>339</v>
      </c>
    </row>
    <row r="25" spans="1:20" ht="63">
      <c r="A25" s="33"/>
      <c r="B25" s="34"/>
      <c r="C25" s="14" t="s">
        <v>125</v>
      </c>
      <c r="D25" s="14" t="s">
        <v>126</v>
      </c>
      <c r="E25" s="10">
        <v>2</v>
      </c>
      <c r="F25" s="5">
        <v>0</v>
      </c>
      <c r="G25" s="13" t="s">
        <v>334</v>
      </c>
      <c r="H25" s="11" t="s">
        <v>332</v>
      </c>
      <c r="I25" s="13" t="s">
        <v>333</v>
      </c>
      <c r="J25" s="21" t="s">
        <v>126</v>
      </c>
      <c r="K25" s="10">
        <v>2</v>
      </c>
      <c r="L25" s="15"/>
      <c r="M25" s="18">
        <v>0</v>
      </c>
      <c r="N25" s="15"/>
      <c r="O25" s="15"/>
      <c r="P25" s="15"/>
      <c r="Q25" s="25">
        <f t="shared" si="0"/>
        <v>0</v>
      </c>
      <c r="R25" s="26" t="s">
        <v>335</v>
      </c>
      <c r="S25" s="8" t="s">
        <v>324</v>
      </c>
      <c r="T25" s="27" t="s">
        <v>339</v>
      </c>
    </row>
    <row r="26" spans="1:20" ht="90">
      <c r="A26" s="33"/>
      <c r="B26" s="20" t="s">
        <v>14</v>
      </c>
      <c r="C26" s="14" t="s">
        <v>127</v>
      </c>
      <c r="D26" s="14" t="s">
        <v>128</v>
      </c>
      <c r="E26" s="10">
        <v>100</v>
      </c>
      <c r="F26" s="5">
        <v>0</v>
      </c>
      <c r="G26" s="13" t="s">
        <v>334</v>
      </c>
      <c r="H26" s="11" t="s">
        <v>332</v>
      </c>
      <c r="I26" s="13" t="s">
        <v>333</v>
      </c>
      <c r="J26" s="21" t="s">
        <v>128</v>
      </c>
      <c r="K26" s="10">
        <v>100</v>
      </c>
      <c r="L26" s="15">
        <f>23000+50000</f>
        <v>73000</v>
      </c>
      <c r="M26" s="18">
        <v>0</v>
      </c>
      <c r="N26" s="15"/>
      <c r="O26" s="15"/>
      <c r="P26" s="18">
        <v>0</v>
      </c>
      <c r="Q26" s="25">
        <f t="shared" si="0"/>
        <v>73000</v>
      </c>
      <c r="R26" s="26" t="s">
        <v>335</v>
      </c>
      <c r="S26" s="8" t="s">
        <v>324</v>
      </c>
      <c r="T26" s="27" t="s">
        <v>339</v>
      </c>
    </row>
    <row r="27" spans="1:20" ht="84">
      <c r="A27" s="33"/>
      <c r="B27" s="20" t="s">
        <v>15</v>
      </c>
      <c r="C27" s="14" t="s">
        <v>129</v>
      </c>
      <c r="D27" s="14" t="s">
        <v>130</v>
      </c>
      <c r="E27" s="10">
        <v>2</v>
      </c>
      <c r="F27" s="5">
        <v>0</v>
      </c>
      <c r="G27" s="13" t="s">
        <v>334</v>
      </c>
      <c r="H27" s="11" t="s">
        <v>332</v>
      </c>
      <c r="I27" s="13" t="s">
        <v>333</v>
      </c>
      <c r="J27" s="21" t="s">
        <v>130</v>
      </c>
      <c r="K27" s="10">
        <v>2</v>
      </c>
      <c r="L27" s="15">
        <v>10000</v>
      </c>
      <c r="M27" s="18">
        <v>0</v>
      </c>
      <c r="N27" s="15"/>
      <c r="O27" s="15"/>
      <c r="P27" s="15"/>
      <c r="Q27" s="25">
        <f t="shared" si="0"/>
        <v>10000</v>
      </c>
      <c r="R27" s="26" t="s">
        <v>335</v>
      </c>
      <c r="S27" s="8" t="s">
        <v>325</v>
      </c>
      <c r="T27" s="27" t="s">
        <v>339</v>
      </c>
    </row>
    <row r="28" spans="1:20" ht="90">
      <c r="A28" s="33"/>
      <c r="B28" s="20" t="s">
        <v>16</v>
      </c>
      <c r="C28" s="14" t="s">
        <v>131</v>
      </c>
      <c r="D28" s="14" t="s">
        <v>132</v>
      </c>
      <c r="E28" s="10">
        <v>2</v>
      </c>
      <c r="F28" s="5">
        <v>0</v>
      </c>
      <c r="G28" s="13" t="s">
        <v>334</v>
      </c>
      <c r="H28" s="11" t="s">
        <v>332</v>
      </c>
      <c r="I28" s="13" t="s">
        <v>333</v>
      </c>
      <c r="J28" s="21" t="s">
        <v>132</v>
      </c>
      <c r="K28" s="10">
        <v>2</v>
      </c>
      <c r="L28" s="15">
        <v>5000</v>
      </c>
      <c r="M28" s="18">
        <v>0</v>
      </c>
      <c r="N28" s="15"/>
      <c r="O28" s="15"/>
      <c r="P28" s="15"/>
      <c r="Q28" s="25">
        <f t="shared" si="0"/>
        <v>5000</v>
      </c>
      <c r="R28" s="26" t="s">
        <v>335</v>
      </c>
      <c r="S28" s="8" t="s">
        <v>326</v>
      </c>
      <c r="T28" s="27" t="s">
        <v>339</v>
      </c>
    </row>
    <row r="29" spans="1:20" ht="54">
      <c r="A29" s="33"/>
      <c r="B29" s="20" t="s">
        <v>17</v>
      </c>
      <c r="C29" s="14" t="s">
        <v>133</v>
      </c>
      <c r="D29" s="14" t="s">
        <v>134</v>
      </c>
      <c r="E29" s="10">
        <v>100</v>
      </c>
      <c r="F29" s="5">
        <v>0</v>
      </c>
      <c r="G29" s="13" t="s">
        <v>334</v>
      </c>
      <c r="H29" s="11" t="s">
        <v>332</v>
      </c>
      <c r="I29" s="13" t="s">
        <v>333</v>
      </c>
      <c r="J29" s="21" t="s">
        <v>134</v>
      </c>
      <c r="K29" s="10">
        <v>100</v>
      </c>
      <c r="L29" s="15">
        <v>2000</v>
      </c>
      <c r="M29" s="15">
        <v>1000</v>
      </c>
      <c r="N29" s="15"/>
      <c r="O29" s="15"/>
      <c r="P29" s="15"/>
      <c r="Q29" s="25">
        <f t="shared" si="0"/>
        <v>3000</v>
      </c>
      <c r="R29" s="26" t="s">
        <v>335</v>
      </c>
      <c r="S29" s="8" t="s">
        <v>324</v>
      </c>
      <c r="T29" s="27" t="s">
        <v>339</v>
      </c>
    </row>
    <row r="30" spans="1:20" ht="63">
      <c r="A30" s="33"/>
      <c r="B30" s="20" t="s">
        <v>18</v>
      </c>
      <c r="C30" s="14" t="s">
        <v>135</v>
      </c>
      <c r="D30" s="14" t="s">
        <v>136</v>
      </c>
      <c r="E30" s="10">
        <v>400</v>
      </c>
      <c r="F30" s="5">
        <v>0</v>
      </c>
      <c r="G30" s="13" t="s">
        <v>334</v>
      </c>
      <c r="H30" s="11" t="s">
        <v>332</v>
      </c>
      <c r="I30" s="13" t="s">
        <v>333</v>
      </c>
      <c r="J30" s="21" t="s">
        <v>136</v>
      </c>
      <c r="K30" s="10">
        <v>400</v>
      </c>
      <c r="L30" s="15">
        <v>32160</v>
      </c>
      <c r="M30" s="15">
        <v>1480</v>
      </c>
      <c r="N30" s="15"/>
      <c r="O30" s="15"/>
      <c r="P30" s="15"/>
      <c r="Q30" s="25">
        <f t="shared" si="0"/>
        <v>33640</v>
      </c>
      <c r="R30" s="26" t="s">
        <v>335</v>
      </c>
      <c r="S30" s="8" t="s">
        <v>324</v>
      </c>
      <c r="T30" s="27" t="s">
        <v>339</v>
      </c>
    </row>
    <row r="31" spans="1:20" ht="108">
      <c r="A31" s="33" t="s">
        <v>19</v>
      </c>
      <c r="B31" s="34" t="s">
        <v>20</v>
      </c>
      <c r="C31" s="14" t="s">
        <v>137</v>
      </c>
      <c r="D31" s="14" t="s">
        <v>138</v>
      </c>
      <c r="E31" s="10">
        <v>100</v>
      </c>
      <c r="F31" s="5">
        <v>0</v>
      </c>
      <c r="G31" s="13" t="s">
        <v>334</v>
      </c>
      <c r="H31" s="11" t="s">
        <v>332</v>
      </c>
      <c r="I31" s="13" t="s">
        <v>333</v>
      </c>
      <c r="J31" s="21" t="s">
        <v>138</v>
      </c>
      <c r="K31" s="10">
        <v>100</v>
      </c>
      <c r="L31" s="15">
        <v>300000</v>
      </c>
      <c r="M31" s="15">
        <v>7000</v>
      </c>
      <c r="N31" s="15"/>
      <c r="O31" s="15"/>
      <c r="P31" s="15">
        <f>385935+22000</f>
        <v>407935</v>
      </c>
      <c r="Q31" s="25">
        <f t="shared" si="0"/>
        <v>714935</v>
      </c>
      <c r="R31" s="26" t="s">
        <v>335</v>
      </c>
      <c r="S31" s="8" t="s">
        <v>327</v>
      </c>
      <c r="T31" s="27" t="s">
        <v>339</v>
      </c>
    </row>
    <row r="32" spans="1:20" ht="84">
      <c r="A32" s="33"/>
      <c r="B32" s="34"/>
      <c r="C32" s="14" t="s">
        <v>139</v>
      </c>
      <c r="D32" s="14" t="s">
        <v>140</v>
      </c>
      <c r="E32" s="10">
        <v>2</v>
      </c>
      <c r="F32" s="5">
        <v>0</v>
      </c>
      <c r="G32" s="13" t="s">
        <v>334</v>
      </c>
      <c r="H32" s="11" t="s">
        <v>332</v>
      </c>
      <c r="I32" s="13" t="s">
        <v>333</v>
      </c>
      <c r="J32" s="21" t="s">
        <v>140</v>
      </c>
      <c r="K32" s="10">
        <v>2</v>
      </c>
      <c r="L32" s="15"/>
      <c r="M32" s="18">
        <v>0</v>
      </c>
      <c r="N32" s="15"/>
      <c r="O32" s="15"/>
      <c r="P32" s="15"/>
      <c r="Q32" s="25">
        <f t="shared" si="0"/>
        <v>0</v>
      </c>
      <c r="R32" s="26" t="s">
        <v>335</v>
      </c>
      <c r="S32" s="8" t="s">
        <v>327</v>
      </c>
      <c r="T32" s="27" t="s">
        <v>339</v>
      </c>
    </row>
    <row r="33" spans="1:20" ht="101.25">
      <c r="A33" s="33"/>
      <c r="B33" s="20" t="s">
        <v>21</v>
      </c>
      <c r="C33" s="14" t="s">
        <v>22</v>
      </c>
      <c r="D33" s="14" t="s">
        <v>141</v>
      </c>
      <c r="E33" s="10">
        <v>100</v>
      </c>
      <c r="F33" s="5">
        <v>0</v>
      </c>
      <c r="G33" s="13" t="s">
        <v>334</v>
      </c>
      <c r="H33" s="11" t="s">
        <v>332</v>
      </c>
      <c r="I33" s="13" t="s">
        <v>333</v>
      </c>
      <c r="J33" s="21" t="s">
        <v>141</v>
      </c>
      <c r="K33" s="10">
        <v>100</v>
      </c>
      <c r="L33" s="15">
        <v>11000</v>
      </c>
      <c r="M33" s="15"/>
      <c r="N33" s="15"/>
      <c r="O33" s="15"/>
      <c r="P33" s="15"/>
      <c r="Q33" s="25">
        <f t="shared" si="0"/>
        <v>11000</v>
      </c>
      <c r="R33" s="26" t="s">
        <v>335</v>
      </c>
      <c r="S33" s="8" t="s">
        <v>327</v>
      </c>
      <c r="T33" s="27" t="s">
        <v>339</v>
      </c>
    </row>
    <row r="34" spans="1:20" ht="63">
      <c r="A34" s="33"/>
      <c r="B34" s="34" t="s">
        <v>23</v>
      </c>
      <c r="C34" s="14" t="s">
        <v>142</v>
      </c>
      <c r="D34" s="14" t="s">
        <v>143</v>
      </c>
      <c r="E34" s="10">
        <v>50</v>
      </c>
      <c r="F34" s="5">
        <v>0</v>
      </c>
      <c r="G34" s="13" t="s">
        <v>334</v>
      </c>
      <c r="H34" s="11" t="s">
        <v>332</v>
      </c>
      <c r="I34" s="13" t="s">
        <v>333</v>
      </c>
      <c r="J34" s="21" t="s">
        <v>143</v>
      </c>
      <c r="K34" s="10">
        <v>50</v>
      </c>
      <c r="L34" s="15"/>
      <c r="M34" s="18">
        <v>0</v>
      </c>
      <c r="N34" s="15"/>
      <c r="O34" s="15"/>
      <c r="P34" s="15"/>
      <c r="Q34" s="25">
        <f t="shared" si="0"/>
        <v>0</v>
      </c>
      <c r="R34" s="26" t="s">
        <v>335</v>
      </c>
      <c r="S34" s="8" t="s">
        <v>327</v>
      </c>
      <c r="T34" s="27" t="s">
        <v>339</v>
      </c>
    </row>
    <row r="35" spans="1:20" ht="54">
      <c r="A35" s="33"/>
      <c r="B35" s="34"/>
      <c r="C35" s="14" t="s">
        <v>144</v>
      </c>
      <c r="D35" s="14" t="s">
        <v>145</v>
      </c>
      <c r="E35" s="10">
        <v>6</v>
      </c>
      <c r="F35" s="5">
        <v>0</v>
      </c>
      <c r="G35" s="13" t="s">
        <v>334</v>
      </c>
      <c r="H35" s="11" t="s">
        <v>332</v>
      </c>
      <c r="I35" s="13" t="s">
        <v>333</v>
      </c>
      <c r="J35" s="21" t="s">
        <v>145</v>
      </c>
      <c r="K35" s="10">
        <v>6</v>
      </c>
      <c r="L35" s="15">
        <v>41985</v>
      </c>
      <c r="M35" s="18">
        <v>0</v>
      </c>
      <c r="N35" s="15"/>
      <c r="O35" s="15"/>
      <c r="P35" s="15"/>
      <c r="Q35" s="25">
        <f t="shared" si="0"/>
        <v>41985</v>
      </c>
      <c r="R35" s="26" t="s">
        <v>335</v>
      </c>
      <c r="S35" s="8" t="s">
        <v>327</v>
      </c>
      <c r="T35" s="27" t="s">
        <v>339</v>
      </c>
    </row>
    <row r="36" spans="1:20" ht="72">
      <c r="A36" s="33"/>
      <c r="B36" s="20"/>
      <c r="C36" s="14" t="s">
        <v>146</v>
      </c>
      <c r="D36" s="14" t="s">
        <v>147</v>
      </c>
      <c r="E36" s="10"/>
      <c r="F36" s="5">
        <v>0</v>
      </c>
      <c r="G36" s="13" t="s">
        <v>334</v>
      </c>
      <c r="H36" s="11" t="s">
        <v>332</v>
      </c>
      <c r="I36" s="13" t="s">
        <v>333</v>
      </c>
      <c r="J36" s="21" t="s">
        <v>147</v>
      </c>
      <c r="K36" s="10"/>
      <c r="L36" s="15"/>
      <c r="M36" s="15"/>
      <c r="N36" s="15"/>
      <c r="O36" s="15"/>
      <c r="P36" s="15"/>
      <c r="Q36" s="25">
        <f t="shared" si="0"/>
        <v>0</v>
      </c>
      <c r="R36" s="26" t="s">
        <v>335</v>
      </c>
      <c r="S36" s="8" t="s">
        <v>327</v>
      </c>
      <c r="T36" s="27" t="s">
        <v>339</v>
      </c>
    </row>
    <row r="37" spans="1:20" ht="63">
      <c r="A37" s="33" t="s">
        <v>24</v>
      </c>
      <c r="B37" s="20" t="s">
        <v>25</v>
      </c>
      <c r="C37" s="14" t="s">
        <v>148</v>
      </c>
      <c r="D37" s="14" t="s">
        <v>149</v>
      </c>
      <c r="E37" s="10">
        <v>300</v>
      </c>
      <c r="F37" s="5">
        <v>0</v>
      </c>
      <c r="G37" s="13" t="s">
        <v>334</v>
      </c>
      <c r="H37" s="11" t="s">
        <v>332</v>
      </c>
      <c r="I37" s="13" t="s">
        <v>333</v>
      </c>
      <c r="J37" s="21" t="s">
        <v>149</v>
      </c>
      <c r="K37" s="10">
        <v>300</v>
      </c>
      <c r="L37" s="15">
        <f>7000+8000</f>
        <v>15000</v>
      </c>
      <c r="M37" s="15"/>
      <c r="N37" s="15"/>
      <c r="O37" s="15"/>
      <c r="P37" s="18">
        <v>0</v>
      </c>
      <c r="Q37" s="25">
        <f t="shared" si="0"/>
        <v>15000</v>
      </c>
      <c r="R37" s="26" t="s">
        <v>335</v>
      </c>
      <c r="S37" s="8" t="s">
        <v>328</v>
      </c>
      <c r="T37" s="27" t="s">
        <v>339</v>
      </c>
    </row>
    <row r="38" spans="1:20" ht="72">
      <c r="A38" s="33"/>
      <c r="B38" s="20" t="s">
        <v>26</v>
      </c>
      <c r="C38" s="14" t="s">
        <v>150</v>
      </c>
      <c r="D38" s="14" t="s">
        <v>151</v>
      </c>
      <c r="E38" s="9">
        <v>70</v>
      </c>
      <c r="F38" s="5">
        <v>0</v>
      </c>
      <c r="G38" s="13" t="s">
        <v>334</v>
      </c>
      <c r="H38" s="11" t="s">
        <v>332</v>
      </c>
      <c r="I38" s="13" t="s">
        <v>333</v>
      </c>
      <c r="J38" s="21" t="s">
        <v>151</v>
      </c>
      <c r="K38" s="9">
        <v>70</v>
      </c>
      <c r="L38" s="15">
        <v>7000</v>
      </c>
      <c r="M38" s="18">
        <v>0</v>
      </c>
      <c r="N38" s="15"/>
      <c r="O38" s="15"/>
      <c r="P38" s="15"/>
      <c r="Q38" s="25">
        <f t="shared" si="0"/>
        <v>7000</v>
      </c>
      <c r="R38" s="26" t="s">
        <v>335</v>
      </c>
      <c r="S38" s="8" t="s">
        <v>328</v>
      </c>
      <c r="T38" s="27" t="s">
        <v>339</v>
      </c>
    </row>
    <row r="39" spans="1:20" ht="90">
      <c r="A39" s="33" t="s">
        <v>27</v>
      </c>
      <c r="B39" s="34" t="s">
        <v>28</v>
      </c>
      <c r="C39" s="14" t="s">
        <v>152</v>
      </c>
      <c r="D39" s="14" t="s">
        <v>153</v>
      </c>
      <c r="E39" s="10">
        <v>1</v>
      </c>
      <c r="F39" s="5">
        <v>0</v>
      </c>
      <c r="G39" s="13" t="s">
        <v>334</v>
      </c>
      <c r="H39" s="11" t="s">
        <v>332</v>
      </c>
      <c r="I39" s="13" t="s">
        <v>333</v>
      </c>
      <c r="J39" s="21" t="s">
        <v>153</v>
      </c>
      <c r="K39" s="10">
        <v>1</v>
      </c>
      <c r="L39" s="15">
        <v>36000</v>
      </c>
      <c r="M39" s="18">
        <v>0</v>
      </c>
      <c r="N39" s="15"/>
      <c r="O39" s="15"/>
      <c r="P39" s="15"/>
      <c r="Q39" s="25">
        <f t="shared" si="0"/>
        <v>36000</v>
      </c>
      <c r="R39" s="26" t="s">
        <v>335</v>
      </c>
      <c r="S39" s="8" t="s">
        <v>330</v>
      </c>
      <c r="T39" s="27" t="s">
        <v>339</v>
      </c>
    </row>
    <row r="40" spans="1:20" ht="144">
      <c r="A40" s="33"/>
      <c r="B40" s="34"/>
      <c r="C40" s="14" t="s">
        <v>154</v>
      </c>
      <c r="D40" s="14" t="s">
        <v>155</v>
      </c>
      <c r="E40" s="10">
        <v>4</v>
      </c>
      <c r="F40" s="5">
        <v>0</v>
      </c>
      <c r="G40" s="13" t="s">
        <v>334</v>
      </c>
      <c r="H40" s="11" t="s">
        <v>332</v>
      </c>
      <c r="I40" s="13" t="s">
        <v>333</v>
      </c>
      <c r="J40" s="21" t="s">
        <v>155</v>
      </c>
      <c r="K40" s="10">
        <v>4</v>
      </c>
      <c r="L40" s="15">
        <f>2200+5000</f>
        <v>7200</v>
      </c>
      <c r="M40" s="15"/>
      <c r="N40" s="15"/>
      <c r="O40" s="15"/>
      <c r="P40" s="15"/>
      <c r="Q40" s="25">
        <f t="shared" si="0"/>
        <v>7200</v>
      </c>
      <c r="R40" s="26" t="s">
        <v>335</v>
      </c>
      <c r="S40" s="8" t="s">
        <v>329</v>
      </c>
      <c r="T40" s="27" t="s">
        <v>339</v>
      </c>
    </row>
    <row r="41" spans="1:20" ht="90">
      <c r="A41" s="33"/>
      <c r="B41" s="34" t="s">
        <v>29</v>
      </c>
      <c r="C41" s="14" t="s">
        <v>156</v>
      </c>
      <c r="D41" s="14" t="s">
        <v>157</v>
      </c>
      <c r="E41" s="5">
        <v>4</v>
      </c>
      <c r="F41" s="5">
        <v>0</v>
      </c>
      <c r="G41" s="13" t="s">
        <v>334</v>
      </c>
      <c r="H41" s="11" t="s">
        <v>332</v>
      </c>
      <c r="I41" s="13" t="s">
        <v>333</v>
      </c>
      <c r="J41" s="21" t="s">
        <v>157</v>
      </c>
      <c r="K41" s="5">
        <v>4</v>
      </c>
      <c r="L41" s="15">
        <f>2300+5000</f>
        <v>7300</v>
      </c>
      <c r="M41" s="15"/>
      <c r="N41" s="15"/>
      <c r="O41" s="15"/>
      <c r="P41" s="15"/>
      <c r="Q41" s="25">
        <f t="shared" si="0"/>
        <v>7300</v>
      </c>
      <c r="R41" s="26" t="s">
        <v>335</v>
      </c>
      <c r="S41" s="8" t="s">
        <v>329</v>
      </c>
      <c r="T41" s="27" t="s">
        <v>339</v>
      </c>
    </row>
    <row r="42" spans="1:20" ht="54">
      <c r="A42" s="33"/>
      <c r="B42" s="34"/>
      <c r="C42" s="14" t="s">
        <v>158</v>
      </c>
      <c r="D42" s="14" t="s">
        <v>159</v>
      </c>
      <c r="E42" s="10">
        <v>2</v>
      </c>
      <c r="F42" s="5">
        <v>0</v>
      </c>
      <c r="G42" s="13" t="s">
        <v>334</v>
      </c>
      <c r="H42" s="11" t="s">
        <v>332</v>
      </c>
      <c r="I42" s="13" t="s">
        <v>333</v>
      </c>
      <c r="J42" s="21" t="s">
        <v>159</v>
      </c>
      <c r="K42" s="10">
        <v>2</v>
      </c>
      <c r="L42" s="15">
        <v>500</v>
      </c>
      <c r="M42" s="15"/>
      <c r="N42" s="15"/>
      <c r="O42" s="15"/>
      <c r="P42" s="15"/>
      <c r="Q42" s="25">
        <f t="shared" si="0"/>
        <v>500</v>
      </c>
      <c r="R42" s="26" t="s">
        <v>335</v>
      </c>
      <c r="S42" s="8" t="s">
        <v>329</v>
      </c>
      <c r="T42" s="27" t="s">
        <v>339</v>
      </c>
    </row>
    <row r="43" spans="1:20" ht="63">
      <c r="A43" s="32" t="s">
        <v>307</v>
      </c>
      <c r="B43" s="34" t="s">
        <v>30</v>
      </c>
      <c r="C43" s="14" t="s">
        <v>160</v>
      </c>
      <c r="D43" s="14" t="s">
        <v>161</v>
      </c>
      <c r="E43" s="10">
        <v>2</v>
      </c>
      <c r="F43" s="5">
        <v>0</v>
      </c>
      <c r="G43" s="13" t="s">
        <v>334</v>
      </c>
      <c r="H43" s="11" t="s">
        <v>332</v>
      </c>
      <c r="I43" s="13" t="s">
        <v>333</v>
      </c>
      <c r="J43" s="21" t="s">
        <v>161</v>
      </c>
      <c r="K43" s="10">
        <v>2</v>
      </c>
      <c r="L43" s="18">
        <v>0</v>
      </c>
      <c r="M43" s="15"/>
      <c r="N43" s="15"/>
      <c r="O43" s="15"/>
      <c r="P43" s="15"/>
      <c r="Q43" s="25">
        <f t="shared" si="0"/>
        <v>0</v>
      </c>
      <c r="R43" s="26" t="s">
        <v>335</v>
      </c>
      <c r="S43" s="8" t="s">
        <v>328</v>
      </c>
      <c r="T43" s="27" t="s">
        <v>339</v>
      </c>
    </row>
    <row r="44" spans="1:20" ht="72">
      <c r="A44" s="32"/>
      <c r="B44" s="34"/>
      <c r="C44" s="14" t="s">
        <v>162</v>
      </c>
      <c r="D44" s="14" t="s">
        <v>163</v>
      </c>
      <c r="E44" s="10">
        <v>200</v>
      </c>
      <c r="F44" s="5">
        <v>0</v>
      </c>
      <c r="G44" s="13" t="s">
        <v>334</v>
      </c>
      <c r="H44" s="11" t="s">
        <v>332</v>
      </c>
      <c r="I44" s="13" t="s">
        <v>333</v>
      </c>
      <c r="J44" s="21" t="s">
        <v>163</v>
      </c>
      <c r="K44" s="10">
        <v>200</v>
      </c>
      <c r="L44" s="15">
        <v>30000</v>
      </c>
      <c r="M44" s="15"/>
      <c r="N44" s="15">
        <v>22400</v>
      </c>
      <c r="O44" s="15"/>
      <c r="P44" s="18">
        <v>0</v>
      </c>
      <c r="Q44" s="25">
        <f t="shared" si="0"/>
        <v>52400</v>
      </c>
      <c r="R44" s="26" t="s">
        <v>335</v>
      </c>
      <c r="S44" s="8" t="s">
        <v>328</v>
      </c>
      <c r="T44" s="27" t="s">
        <v>339</v>
      </c>
    </row>
    <row r="45" spans="1:20" ht="117">
      <c r="A45" s="32"/>
      <c r="B45" s="34"/>
      <c r="C45" s="14" t="s">
        <v>164</v>
      </c>
      <c r="D45" s="14" t="s">
        <v>165</v>
      </c>
      <c r="E45" s="10">
        <v>7</v>
      </c>
      <c r="F45" s="5">
        <v>0</v>
      </c>
      <c r="G45" s="13" t="s">
        <v>334</v>
      </c>
      <c r="H45" s="11" t="s">
        <v>332</v>
      </c>
      <c r="I45" s="13" t="s">
        <v>333</v>
      </c>
      <c r="J45" s="21" t="s">
        <v>165</v>
      </c>
      <c r="K45" s="10">
        <v>7</v>
      </c>
      <c r="L45" s="18">
        <v>0</v>
      </c>
      <c r="M45" s="15"/>
      <c r="N45" s="15">
        <v>17600</v>
      </c>
      <c r="O45" s="15"/>
      <c r="P45" s="15"/>
      <c r="Q45" s="25">
        <f t="shared" si="0"/>
        <v>17600</v>
      </c>
      <c r="R45" s="26" t="s">
        <v>335</v>
      </c>
      <c r="S45" s="8" t="s">
        <v>328</v>
      </c>
      <c r="T45" s="27" t="s">
        <v>339</v>
      </c>
    </row>
    <row r="46" spans="1:20" ht="54">
      <c r="A46" s="32"/>
      <c r="B46" s="20" t="s">
        <v>31</v>
      </c>
      <c r="C46" s="14" t="s">
        <v>166</v>
      </c>
      <c r="D46" s="14" t="s">
        <v>167</v>
      </c>
      <c r="E46" s="10">
        <v>80</v>
      </c>
      <c r="F46" s="5">
        <v>0</v>
      </c>
      <c r="G46" s="13" t="s">
        <v>334</v>
      </c>
      <c r="H46" s="11" t="s">
        <v>332</v>
      </c>
      <c r="I46" s="13" t="s">
        <v>333</v>
      </c>
      <c r="J46" s="21" t="s">
        <v>167</v>
      </c>
      <c r="K46" s="10">
        <v>80</v>
      </c>
      <c r="L46" s="15">
        <v>12000</v>
      </c>
      <c r="M46" s="15"/>
      <c r="N46" s="15"/>
      <c r="O46" s="15"/>
      <c r="P46" s="15"/>
      <c r="Q46" s="25">
        <f t="shared" si="0"/>
        <v>12000</v>
      </c>
      <c r="R46" s="26" t="s">
        <v>335</v>
      </c>
      <c r="S46" s="8" t="s">
        <v>328</v>
      </c>
      <c r="T46" s="27" t="s">
        <v>339</v>
      </c>
    </row>
    <row r="47" spans="1:20" ht="72">
      <c r="A47" s="32"/>
      <c r="B47" s="34" t="s">
        <v>32</v>
      </c>
      <c r="C47" s="14" t="s">
        <v>168</v>
      </c>
      <c r="D47" s="14" t="s">
        <v>169</v>
      </c>
      <c r="E47" s="10">
        <v>1</v>
      </c>
      <c r="F47" s="5">
        <v>0</v>
      </c>
      <c r="G47" s="13" t="s">
        <v>334</v>
      </c>
      <c r="H47" s="11" t="s">
        <v>332</v>
      </c>
      <c r="I47" s="13" t="s">
        <v>333</v>
      </c>
      <c r="J47" s="21" t="s">
        <v>169</v>
      </c>
      <c r="K47" s="10">
        <v>1</v>
      </c>
      <c r="L47" s="15">
        <v>10000</v>
      </c>
      <c r="M47" s="15"/>
      <c r="N47" s="15"/>
      <c r="O47" s="15"/>
      <c r="P47" s="15"/>
      <c r="Q47" s="25">
        <f t="shared" si="0"/>
        <v>10000</v>
      </c>
      <c r="R47" s="26" t="s">
        <v>335</v>
      </c>
      <c r="S47" s="8" t="s">
        <v>328</v>
      </c>
      <c r="T47" s="27" t="s">
        <v>339</v>
      </c>
    </row>
    <row r="48" spans="1:20" ht="72">
      <c r="A48" s="32"/>
      <c r="B48" s="34"/>
      <c r="C48" s="14" t="s">
        <v>170</v>
      </c>
      <c r="D48" s="14" t="s">
        <v>171</v>
      </c>
      <c r="E48" s="10">
        <v>2</v>
      </c>
      <c r="F48" s="5">
        <v>0</v>
      </c>
      <c r="G48" s="13" t="s">
        <v>334</v>
      </c>
      <c r="H48" s="11" t="s">
        <v>332</v>
      </c>
      <c r="I48" s="13" t="s">
        <v>333</v>
      </c>
      <c r="J48" s="21" t="s">
        <v>171</v>
      </c>
      <c r="K48" s="10">
        <v>2</v>
      </c>
      <c r="L48" s="15">
        <v>7000</v>
      </c>
      <c r="M48" s="15"/>
      <c r="N48" s="15"/>
      <c r="O48" s="15"/>
      <c r="P48" s="15"/>
      <c r="Q48" s="25">
        <f t="shared" si="0"/>
        <v>7000</v>
      </c>
      <c r="R48" s="26" t="s">
        <v>335</v>
      </c>
      <c r="S48" s="8" t="s">
        <v>328</v>
      </c>
      <c r="T48" s="27" t="s">
        <v>339</v>
      </c>
    </row>
    <row r="49" spans="1:20" ht="120">
      <c r="A49" s="32"/>
      <c r="B49" s="34" t="s">
        <v>33</v>
      </c>
      <c r="C49" s="14" t="s">
        <v>172</v>
      </c>
      <c r="D49" s="14" t="s">
        <v>173</v>
      </c>
      <c r="E49" s="10"/>
      <c r="F49" s="5">
        <v>0</v>
      </c>
      <c r="G49" s="13" t="s">
        <v>334</v>
      </c>
      <c r="H49" s="11" t="s">
        <v>332</v>
      </c>
      <c r="I49" s="13" t="s">
        <v>333</v>
      </c>
      <c r="J49" s="21" t="s">
        <v>173</v>
      </c>
      <c r="K49" s="10"/>
      <c r="L49" s="17"/>
      <c r="M49" s="17"/>
      <c r="N49" s="17"/>
      <c r="O49" s="17"/>
      <c r="P49" s="17"/>
      <c r="Q49" s="25">
        <f t="shared" si="0"/>
        <v>0</v>
      </c>
      <c r="R49" s="26" t="s">
        <v>335</v>
      </c>
      <c r="S49" s="8" t="s">
        <v>328</v>
      </c>
      <c r="T49" s="27" t="s">
        <v>339</v>
      </c>
    </row>
    <row r="50" spans="1:20" ht="132">
      <c r="A50" s="32"/>
      <c r="B50" s="34"/>
      <c r="C50" s="14" t="s">
        <v>174</v>
      </c>
      <c r="D50" s="14" t="s">
        <v>175</v>
      </c>
      <c r="E50" s="10">
        <v>1</v>
      </c>
      <c r="F50" s="5">
        <v>0</v>
      </c>
      <c r="G50" s="13" t="s">
        <v>334</v>
      </c>
      <c r="H50" s="11" t="s">
        <v>332</v>
      </c>
      <c r="I50" s="13" t="s">
        <v>333</v>
      </c>
      <c r="J50" s="21" t="s">
        <v>175</v>
      </c>
      <c r="K50" s="10">
        <v>1</v>
      </c>
      <c r="L50" s="15">
        <v>5000</v>
      </c>
      <c r="M50" s="15"/>
      <c r="N50" s="15"/>
      <c r="O50" s="15"/>
      <c r="P50" s="15"/>
      <c r="Q50" s="25">
        <f t="shared" si="0"/>
        <v>5000</v>
      </c>
      <c r="R50" s="26" t="s">
        <v>335</v>
      </c>
      <c r="S50" s="8" t="s">
        <v>328</v>
      </c>
      <c r="T50" s="27" t="s">
        <v>339</v>
      </c>
    </row>
    <row r="51" spans="1:20" ht="54">
      <c r="A51" s="32" t="s">
        <v>34</v>
      </c>
      <c r="B51" s="34" t="s">
        <v>35</v>
      </c>
      <c r="C51" s="14" t="s">
        <v>176</v>
      </c>
      <c r="D51" s="14" t="s">
        <v>177</v>
      </c>
      <c r="E51" s="10">
        <v>16</v>
      </c>
      <c r="F51" s="5">
        <v>0</v>
      </c>
      <c r="G51" s="13" t="s">
        <v>334</v>
      </c>
      <c r="H51" s="11" t="s">
        <v>332</v>
      </c>
      <c r="I51" s="13" t="s">
        <v>333</v>
      </c>
      <c r="J51" s="21" t="s">
        <v>177</v>
      </c>
      <c r="K51" s="10">
        <v>16</v>
      </c>
      <c r="L51" s="15">
        <v>500</v>
      </c>
      <c r="M51" s="15"/>
      <c r="N51" s="15"/>
      <c r="O51" s="15"/>
      <c r="P51" s="15"/>
      <c r="Q51" s="25">
        <f t="shared" si="0"/>
        <v>500</v>
      </c>
      <c r="R51" s="26" t="s">
        <v>335</v>
      </c>
      <c r="S51" s="8" t="s">
        <v>324</v>
      </c>
      <c r="T51" s="27" t="s">
        <v>339</v>
      </c>
    </row>
    <row r="52" spans="1:20" ht="54">
      <c r="A52" s="32"/>
      <c r="B52" s="34"/>
      <c r="C52" s="14" t="s">
        <v>178</v>
      </c>
      <c r="D52" s="14" t="s">
        <v>179</v>
      </c>
      <c r="E52" s="10">
        <v>1</v>
      </c>
      <c r="F52" s="5">
        <v>0</v>
      </c>
      <c r="G52" s="13" t="s">
        <v>334</v>
      </c>
      <c r="H52" s="11" t="s">
        <v>332</v>
      </c>
      <c r="I52" s="13" t="s">
        <v>333</v>
      </c>
      <c r="J52" s="21" t="s">
        <v>179</v>
      </c>
      <c r="K52" s="10">
        <v>1</v>
      </c>
      <c r="L52" s="15">
        <v>500</v>
      </c>
      <c r="M52" s="15"/>
      <c r="N52" s="15"/>
      <c r="O52" s="15"/>
      <c r="P52" s="15"/>
      <c r="Q52" s="25">
        <f t="shared" si="0"/>
        <v>500</v>
      </c>
      <c r="R52" s="26" t="s">
        <v>335</v>
      </c>
      <c r="S52" s="8" t="s">
        <v>324</v>
      </c>
      <c r="T52" s="27" t="s">
        <v>339</v>
      </c>
    </row>
    <row r="53" spans="1:20" ht="54">
      <c r="A53" s="32"/>
      <c r="B53" s="34"/>
      <c r="C53" s="14" t="s">
        <v>180</v>
      </c>
      <c r="D53" s="14" t="s">
        <v>181</v>
      </c>
      <c r="E53" s="10">
        <v>2</v>
      </c>
      <c r="F53" s="5">
        <v>0</v>
      </c>
      <c r="G53" s="13" t="s">
        <v>334</v>
      </c>
      <c r="H53" s="11" t="s">
        <v>332</v>
      </c>
      <c r="I53" s="13" t="s">
        <v>333</v>
      </c>
      <c r="J53" s="21" t="s">
        <v>181</v>
      </c>
      <c r="K53" s="10">
        <v>2</v>
      </c>
      <c r="L53" s="15">
        <v>1000</v>
      </c>
      <c r="M53" s="15"/>
      <c r="N53" s="15"/>
      <c r="O53" s="15"/>
      <c r="P53" s="15"/>
      <c r="Q53" s="25">
        <f t="shared" si="0"/>
        <v>1000</v>
      </c>
      <c r="R53" s="26" t="s">
        <v>335</v>
      </c>
      <c r="S53" s="8" t="s">
        <v>324</v>
      </c>
      <c r="T53" s="27" t="s">
        <v>339</v>
      </c>
    </row>
    <row r="54" spans="1:20" ht="54">
      <c r="A54" s="32"/>
      <c r="B54" s="20" t="s">
        <v>36</v>
      </c>
      <c r="C54" s="14" t="s">
        <v>182</v>
      </c>
      <c r="D54" s="14" t="s">
        <v>183</v>
      </c>
      <c r="E54" s="10">
        <v>100</v>
      </c>
      <c r="F54" s="5">
        <v>0</v>
      </c>
      <c r="G54" s="13" t="s">
        <v>334</v>
      </c>
      <c r="H54" s="11" t="s">
        <v>332</v>
      </c>
      <c r="I54" s="13" t="s">
        <v>333</v>
      </c>
      <c r="J54" s="21" t="s">
        <v>183</v>
      </c>
      <c r="K54" s="10">
        <v>100</v>
      </c>
      <c r="L54" s="15">
        <v>10000</v>
      </c>
      <c r="M54" s="15"/>
      <c r="N54" s="15"/>
      <c r="O54" s="15"/>
      <c r="P54" s="15"/>
      <c r="Q54" s="25">
        <f t="shared" si="0"/>
        <v>10000</v>
      </c>
      <c r="R54" s="26" t="s">
        <v>335</v>
      </c>
      <c r="S54" s="8" t="s">
        <v>324</v>
      </c>
      <c r="T54" s="27" t="s">
        <v>339</v>
      </c>
    </row>
    <row r="55" spans="1:20" ht="72">
      <c r="A55" s="32"/>
      <c r="B55" s="34" t="s">
        <v>37</v>
      </c>
      <c r="C55" s="14" t="s">
        <v>184</v>
      </c>
      <c r="D55" s="14" t="s">
        <v>185</v>
      </c>
      <c r="E55" s="10">
        <v>4</v>
      </c>
      <c r="F55" s="5">
        <v>0</v>
      </c>
      <c r="G55" s="13" t="s">
        <v>334</v>
      </c>
      <c r="H55" s="11" t="s">
        <v>332</v>
      </c>
      <c r="I55" s="13" t="s">
        <v>333</v>
      </c>
      <c r="J55" s="21" t="s">
        <v>185</v>
      </c>
      <c r="K55" s="10">
        <v>4</v>
      </c>
      <c r="L55" s="15">
        <v>3000</v>
      </c>
      <c r="M55" s="15"/>
      <c r="N55" s="15"/>
      <c r="O55" s="15"/>
      <c r="P55" s="15"/>
      <c r="Q55" s="25">
        <f t="shared" si="0"/>
        <v>3000</v>
      </c>
      <c r="R55" s="26" t="s">
        <v>335</v>
      </c>
      <c r="S55" s="8" t="s">
        <v>324</v>
      </c>
      <c r="T55" s="27" t="s">
        <v>339</v>
      </c>
    </row>
    <row r="56" spans="1:20" ht="108">
      <c r="A56" s="32"/>
      <c r="B56" s="34"/>
      <c r="C56" s="14" t="s">
        <v>186</v>
      </c>
      <c r="D56" s="14" t="s">
        <v>187</v>
      </c>
      <c r="E56" s="10">
        <v>12</v>
      </c>
      <c r="F56" s="5">
        <v>0</v>
      </c>
      <c r="G56" s="13" t="s">
        <v>334</v>
      </c>
      <c r="H56" s="11" t="s">
        <v>332</v>
      </c>
      <c r="I56" s="13" t="s">
        <v>333</v>
      </c>
      <c r="J56" s="21" t="s">
        <v>187</v>
      </c>
      <c r="K56" s="10">
        <v>12</v>
      </c>
      <c r="L56" s="15">
        <v>5000</v>
      </c>
      <c r="M56" s="15"/>
      <c r="N56" s="15"/>
      <c r="O56" s="15"/>
      <c r="P56" s="15"/>
      <c r="Q56" s="25">
        <f t="shared" si="0"/>
        <v>5000</v>
      </c>
      <c r="R56" s="26" t="s">
        <v>335</v>
      </c>
      <c r="S56" s="8" t="s">
        <v>330</v>
      </c>
      <c r="T56" s="27" t="s">
        <v>339</v>
      </c>
    </row>
    <row r="57" spans="1:20" ht="63">
      <c r="A57" s="32" t="s">
        <v>38</v>
      </c>
      <c r="B57" s="20" t="s">
        <v>39</v>
      </c>
      <c r="C57" s="14" t="s">
        <v>188</v>
      </c>
      <c r="D57" s="14" t="s">
        <v>189</v>
      </c>
      <c r="E57" s="10"/>
      <c r="F57" s="5">
        <v>0</v>
      </c>
      <c r="G57" s="13" t="s">
        <v>334</v>
      </c>
      <c r="H57" s="11" t="s">
        <v>332</v>
      </c>
      <c r="I57" s="13" t="s">
        <v>333</v>
      </c>
      <c r="J57" s="21" t="s">
        <v>189</v>
      </c>
      <c r="K57" s="10"/>
      <c r="L57" s="15"/>
      <c r="M57" s="15"/>
      <c r="N57" s="15"/>
      <c r="O57" s="15"/>
      <c r="P57" s="15">
        <v>0</v>
      </c>
      <c r="Q57" s="25">
        <f aca="true" t="shared" si="1" ref="Q57:Q104">SUM(L57:P57)</f>
        <v>0</v>
      </c>
      <c r="R57" s="26" t="s">
        <v>335</v>
      </c>
      <c r="S57" s="7"/>
      <c r="T57" s="27" t="s">
        <v>339</v>
      </c>
    </row>
    <row r="58" spans="1:20" ht="54">
      <c r="A58" s="32"/>
      <c r="B58" s="20" t="s">
        <v>40</v>
      </c>
      <c r="C58" s="14" t="s">
        <v>190</v>
      </c>
      <c r="D58" s="14" t="s">
        <v>191</v>
      </c>
      <c r="E58" s="10">
        <v>80</v>
      </c>
      <c r="F58" s="5">
        <v>0</v>
      </c>
      <c r="G58" s="13" t="s">
        <v>334</v>
      </c>
      <c r="H58" s="11" t="s">
        <v>332</v>
      </c>
      <c r="I58" s="13" t="s">
        <v>333</v>
      </c>
      <c r="J58" s="21" t="s">
        <v>191</v>
      </c>
      <c r="K58" s="10">
        <v>80</v>
      </c>
      <c r="L58" s="15">
        <v>32000</v>
      </c>
      <c r="M58" s="15"/>
      <c r="N58" s="15"/>
      <c r="O58" s="15"/>
      <c r="P58" s="18">
        <v>0</v>
      </c>
      <c r="Q58" s="25">
        <f t="shared" si="1"/>
        <v>32000</v>
      </c>
      <c r="R58" s="26" t="s">
        <v>335</v>
      </c>
      <c r="S58" s="12" t="s">
        <v>325</v>
      </c>
      <c r="T58" s="27" t="s">
        <v>339</v>
      </c>
    </row>
    <row r="59" spans="1:20" ht="63">
      <c r="A59" s="32" t="s">
        <v>41</v>
      </c>
      <c r="B59" s="34" t="s">
        <v>42</v>
      </c>
      <c r="C59" s="14" t="s">
        <v>192</v>
      </c>
      <c r="D59" s="14" t="s">
        <v>193</v>
      </c>
      <c r="E59" s="10">
        <v>2</v>
      </c>
      <c r="F59" s="5">
        <v>0</v>
      </c>
      <c r="G59" s="13" t="s">
        <v>334</v>
      </c>
      <c r="H59" s="11" t="s">
        <v>332</v>
      </c>
      <c r="I59" s="13" t="s">
        <v>333</v>
      </c>
      <c r="J59" s="21" t="s">
        <v>193</v>
      </c>
      <c r="K59" s="10">
        <v>2</v>
      </c>
      <c r="L59" s="15">
        <f>5000+138000</f>
        <v>143000</v>
      </c>
      <c r="M59" s="15"/>
      <c r="N59" s="15"/>
      <c r="O59" s="15"/>
      <c r="P59" s="15"/>
      <c r="Q59" s="25">
        <f t="shared" si="1"/>
        <v>143000</v>
      </c>
      <c r="R59" s="26" t="s">
        <v>335</v>
      </c>
      <c r="S59" s="8" t="s">
        <v>331</v>
      </c>
      <c r="T59" s="27" t="s">
        <v>339</v>
      </c>
    </row>
    <row r="60" spans="1:20" ht="54">
      <c r="A60" s="32"/>
      <c r="B60" s="34"/>
      <c r="C60" s="14" t="s">
        <v>194</v>
      </c>
      <c r="D60" s="14" t="s">
        <v>195</v>
      </c>
      <c r="E60" s="10">
        <v>1</v>
      </c>
      <c r="F60" s="5">
        <v>0</v>
      </c>
      <c r="G60" s="13" t="s">
        <v>334</v>
      </c>
      <c r="H60" s="11" t="s">
        <v>332</v>
      </c>
      <c r="I60" s="13" t="s">
        <v>333</v>
      </c>
      <c r="J60" s="21" t="s">
        <v>195</v>
      </c>
      <c r="K60" s="10">
        <v>1</v>
      </c>
      <c r="L60" s="15">
        <v>1000</v>
      </c>
      <c r="M60" s="15"/>
      <c r="N60" s="15"/>
      <c r="O60" s="15"/>
      <c r="P60" s="15"/>
      <c r="Q60" s="25">
        <f t="shared" si="1"/>
        <v>1000</v>
      </c>
      <c r="R60" s="26" t="s">
        <v>335</v>
      </c>
      <c r="S60" s="8" t="s">
        <v>331</v>
      </c>
      <c r="T60" s="27" t="s">
        <v>339</v>
      </c>
    </row>
    <row r="61" spans="1:20" ht="60">
      <c r="A61" s="32"/>
      <c r="B61" s="34" t="s">
        <v>43</v>
      </c>
      <c r="C61" s="14" t="s">
        <v>308</v>
      </c>
      <c r="D61" s="14" t="s">
        <v>196</v>
      </c>
      <c r="E61" s="10"/>
      <c r="F61" s="5">
        <v>0</v>
      </c>
      <c r="G61" s="13" t="s">
        <v>334</v>
      </c>
      <c r="H61" s="11" t="s">
        <v>332</v>
      </c>
      <c r="I61" s="13" t="s">
        <v>333</v>
      </c>
      <c r="J61" s="21" t="s">
        <v>196</v>
      </c>
      <c r="K61" s="10"/>
      <c r="L61" s="15">
        <v>0</v>
      </c>
      <c r="M61" s="15"/>
      <c r="N61" s="15"/>
      <c r="O61" s="15"/>
      <c r="P61" s="15"/>
      <c r="Q61" s="25">
        <f t="shared" si="1"/>
        <v>0</v>
      </c>
      <c r="R61" s="26" t="s">
        <v>335</v>
      </c>
      <c r="S61" s="8" t="s">
        <v>331</v>
      </c>
      <c r="T61" s="27" t="s">
        <v>339</v>
      </c>
    </row>
    <row r="62" spans="1:20" ht="63">
      <c r="A62" s="32"/>
      <c r="B62" s="34"/>
      <c r="C62" s="14" t="s">
        <v>197</v>
      </c>
      <c r="D62" s="14" t="s">
        <v>198</v>
      </c>
      <c r="E62" s="10">
        <v>60</v>
      </c>
      <c r="F62" s="5">
        <v>0</v>
      </c>
      <c r="G62" s="13" t="s">
        <v>334</v>
      </c>
      <c r="H62" s="11" t="s">
        <v>332</v>
      </c>
      <c r="I62" s="13" t="s">
        <v>333</v>
      </c>
      <c r="J62" s="21" t="s">
        <v>198</v>
      </c>
      <c r="K62" s="10">
        <v>60</v>
      </c>
      <c r="L62" s="15">
        <v>5000</v>
      </c>
      <c r="M62" s="15">
        <v>7000</v>
      </c>
      <c r="N62" s="15"/>
      <c r="O62" s="15"/>
      <c r="P62" s="15"/>
      <c r="Q62" s="25">
        <f t="shared" si="1"/>
        <v>12000</v>
      </c>
      <c r="R62" s="26" t="s">
        <v>335</v>
      </c>
      <c r="S62" s="8" t="s">
        <v>331</v>
      </c>
      <c r="T62" s="27" t="s">
        <v>339</v>
      </c>
    </row>
    <row r="63" spans="1:20" ht="67.5">
      <c r="A63" s="32"/>
      <c r="B63" s="20" t="s">
        <v>44</v>
      </c>
      <c r="C63" s="14" t="s">
        <v>199</v>
      </c>
      <c r="D63" s="14" t="s">
        <v>200</v>
      </c>
      <c r="E63" s="10">
        <v>4</v>
      </c>
      <c r="F63" s="5">
        <v>0</v>
      </c>
      <c r="G63" s="13" t="s">
        <v>334</v>
      </c>
      <c r="H63" s="11" t="s">
        <v>332</v>
      </c>
      <c r="I63" s="13" t="s">
        <v>333</v>
      </c>
      <c r="J63" s="21" t="s">
        <v>200</v>
      </c>
      <c r="K63" s="10">
        <v>4</v>
      </c>
      <c r="L63" s="15">
        <v>2000</v>
      </c>
      <c r="M63" s="15"/>
      <c r="N63" s="15"/>
      <c r="O63" s="15"/>
      <c r="P63" s="15"/>
      <c r="Q63" s="25">
        <f t="shared" si="1"/>
        <v>2000</v>
      </c>
      <c r="R63" s="26" t="s">
        <v>335</v>
      </c>
      <c r="S63" s="8" t="s">
        <v>331</v>
      </c>
      <c r="T63" s="27" t="s">
        <v>339</v>
      </c>
    </row>
    <row r="64" spans="1:20" ht="101.25">
      <c r="A64" s="32"/>
      <c r="B64" s="20" t="s">
        <v>45</v>
      </c>
      <c r="C64" s="14" t="s">
        <v>201</v>
      </c>
      <c r="D64" s="14" t="s">
        <v>202</v>
      </c>
      <c r="E64" s="10">
        <v>4</v>
      </c>
      <c r="F64" s="5">
        <v>0</v>
      </c>
      <c r="G64" s="13" t="s">
        <v>334</v>
      </c>
      <c r="H64" s="11" t="s">
        <v>332</v>
      </c>
      <c r="I64" s="13" t="s">
        <v>333</v>
      </c>
      <c r="J64" s="21" t="s">
        <v>202</v>
      </c>
      <c r="K64" s="10">
        <v>4</v>
      </c>
      <c r="L64" s="15">
        <f>2000+1000</f>
        <v>3000</v>
      </c>
      <c r="M64" s="15">
        <v>7000</v>
      </c>
      <c r="N64" s="15"/>
      <c r="O64" s="15"/>
      <c r="P64" s="15"/>
      <c r="Q64" s="25">
        <f t="shared" si="1"/>
        <v>10000</v>
      </c>
      <c r="R64" s="26" t="s">
        <v>335</v>
      </c>
      <c r="S64" s="8" t="s">
        <v>331</v>
      </c>
      <c r="T64" s="27" t="s">
        <v>339</v>
      </c>
    </row>
    <row r="65" spans="1:20" ht="54">
      <c r="A65" s="32"/>
      <c r="B65" s="34" t="s">
        <v>46</v>
      </c>
      <c r="C65" s="14" t="s">
        <v>203</v>
      </c>
      <c r="D65" s="14" t="s">
        <v>204</v>
      </c>
      <c r="E65" s="5">
        <v>4</v>
      </c>
      <c r="F65" s="5">
        <v>0</v>
      </c>
      <c r="G65" s="13" t="s">
        <v>334</v>
      </c>
      <c r="H65" s="11" t="s">
        <v>332</v>
      </c>
      <c r="I65" s="13" t="s">
        <v>333</v>
      </c>
      <c r="J65" s="21" t="s">
        <v>204</v>
      </c>
      <c r="K65" s="5">
        <v>4</v>
      </c>
      <c r="L65" s="15">
        <v>5000</v>
      </c>
      <c r="M65" s="15"/>
      <c r="N65" s="15"/>
      <c r="O65" s="15"/>
      <c r="P65" s="15"/>
      <c r="Q65" s="25">
        <f t="shared" si="1"/>
        <v>5000</v>
      </c>
      <c r="R65" s="26" t="s">
        <v>335</v>
      </c>
      <c r="S65" s="8" t="s">
        <v>331</v>
      </c>
      <c r="T65" s="27" t="s">
        <v>339</v>
      </c>
    </row>
    <row r="66" spans="1:20" ht="54">
      <c r="A66" s="32"/>
      <c r="B66" s="34"/>
      <c r="C66" s="14" t="s">
        <v>205</v>
      </c>
      <c r="D66" s="14" t="s">
        <v>206</v>
      </c>
      <c r="E66" s="10"/>
      <c r="F66" s="5">
        <v>0</v>
      </c>
      <c r="G66" s="13" t="s">
        <v>334</v>
      </c>
      <c r="H66" s="11" t="s">
        <v>332</v>
      </c>
      <c r="I66" s="13" t="s">
        <v>333</v>
      </c>
      <c r="J66" s="21" t="s">
        <v>206</v>
      </c>
      <c r="K66" s="10"/>
      <c r="L66" s="18">
        <v>0</v>
      </c>
      <c r="M66" s="15"/>
      <c r="N66" s="15"/>
      <c r="O66" s="15"/>
      <c r="P66" s="15"/>
      <c r="Q66" s="25">
        <f t="shared" si="1"/>
        <v>0</v>
      </c>
      <c r="R66" s="26" t="s">
        <v>335</v>
      </c>
      <c r="S66" s="8" t="s">
        <v>331</v>
      </c>
      <c r="T66" s="27" t="s">
        <v>339</v>
      </c>
    </row>
    <row r="67" spans="1:20" ht="54">
      <c r="A67" s="32"/>
      <c r="B67" s="34"/>
      <c r="C67" s="14" t="s">
        <v>207</v>
      </c>
      <c r="D67" s="14" t="s">
        <v>208</v>
      </c>
      <c r="E67" s="10">
        <v>25</v>
      </c>
      <c r="F67" s="5">
        <v>0</v>
      </c>
      <c r="G67" s="13" t="s">
        <v>334</v>
      </c>
      <c r="H67" s="11" t="s">
        <v>332</v>
      </c>
      <c r="I67" s="13" t="s">
        <v>333</v>
      </c>
      <c r="J67" s="21" t="s">
        <v>208</v>
      </c>
      <c r="K67" s="10">
        <v>25</v>
      </c>
      <c r="L67" s="15">
        <v>1000</v>
      </c>
      <c r="M67" s="15"/>
      <c r="N67" s="15"/>
      <c r="O67" s="15"/>
      <c r="P67" s="15"/>
      <c r="Q67" s="25">
        <f t="shared" si="1"/>
        <v>1000</v>
      </c>
      <c r="R67" s="26" t="s">
        <v>335</v>
      </c>
      <c r="S67" s="8" t="s">
        <v>331</v>
      </c>
      <c r="T67" s="27" t="s">
        <v>339</v>
      </c>
    </row>
    <row r="68" spans="1:20" ht="54">
      <c r="A68" s="32"/>
      <c r="B68" s="34"/>
      <c r="C68" s="14" t="s">
        <v>209</v>
      </c>
      <c r="D68" s="14" t="s">
        <v>210</v>
      </c>
      <c r="E68" s="10">
        <v>25</v>
      </c>
      <c r="F68" s="5">
        <v>0</v>
      </c>
      <c r="G68" s="13" t="s">
        <v>334</v>
      </c>
      <c r="H68" s="11" t="s">
        <v>332</v>
      </c>
      <c r="I68" s="13" t="s">
        <v>333</v>
      </c>
      <c r="J68" s="21" t="s">
        <v>210</v>
      </c>
      <c r="K68" s="10">
        <v>25</v>
      </c>
      <c r="L68" s="15">
        <v>1000</v>
      </c>
      <c r="M68" s="15"/>
      <c r="N68" s="15"/>
      <c r="O68" s="15"/>
      <c r="P68" s="15"/>
      <c r="Q68" s="25">
        <f t="shared" si="1"/>
        <v>1000</v>
      </c>
      <c r="R68" s="26" t="s">
        <v>335</v>
      </c>
      <c r="S68" s="8" t="s">
        <v>331</v>
      </c>
      <c r="T68" s="27" t="s">
        <v>339</v>
      </c>
    </row>
    <row r="69" spans="1:20" ht="54">
      <c r="A69" s="32"/>
      <c r="B69" s="20" t="s">
        <v>47</v>
      </c>
      <c r="C69" s="14" t="s">
        <v>211</v>
      </c>
      <c r="D69" s="14" t="s">
        <v>212</v>
      </c>
      <c r="E69" s="10">
        <v>200</v>
      </c>
      <c r="F69" s="5">
        <v>0</v>
      </c>
      <c r="G69" s="13" t="s">
        <v>334</v>
      </c>
      <c r="H69" s="11" t="s">
        <v>332</v>
      </c>
      <c r="I69" s="13" t="s">
        <v>333</v>
      </c>
      <c r="J69" s="21" t="s">
        <v>212</v>
      </c>
      <c r="K69" s="10">
        <v>200</v>
      </c>
      <c r="L69" s="15">
        <f>15000+5000+12000</f>
        <v>32000</v>
      </c>
      <c r="M69" s="15"/>
      <c r="N69" s="15"/>
      <c r="O69" s="15"/>
      <c r="P69" s="15"/>
      <c r="Q69" s="25">
        <f t="shared" si="1"/>
        <v>32000</v>
      </c>
      <c r="R69" s="26" t="s">
        <v>335</v>
      </c>
      <c r="S69" s="8" t="s">
        <v>331</v>
      </c>
      <c r="T69" s="27" t="s">
        <v>339</v>
      </c>
    </row>
    <row r="70" spans="1:20" ht="84">
      <c r="A70" s="32"/>
      <c r="B70" s="20" t="s">
        <v>48</v>
      </c>
      <c r="C70" s="14" t="s">
        <v>213</v>
      </c>
      <c r="D70" s="14" t="s">
        <v>214</v>
      </c>
      <c r="E70" s="10">
        <v>100</v>
      </c>
      <c r="F70" s="5">
        <v>0</v>
      </c>
      <c r="G70" s="13" t="s">
        <v>334</v>
      </c>
      <c r="H70" s="11" t="s">
        <v>332</v>
      </c>
      <c r="I70" s="13" t="s">
        <v>333</v>
      </c>
      <c r="J70" s="21" t="s">
        <v>214</v>
      </c>
      <c r="K70" s="10">
        <v>100</v>
      </c>
      <c r="L70" s="15">
        <v>15000</v>
      </c>
      <c r="M70" s="15">
        <v>7000</v>
      </c>
      <c r="N70" s="15"/>
      <c r="O70" s="15"/>
      <c r="P70" s="15"/>
      <c r="Q70" s="25">
        <f t="shared" si="1"/>
        <v>22000</v>
      </c>
      <c r="R70" s="26" t="s">
        <v>335</v>
      </c>
      <c r="S70" s="8" t="s">
        <v>331</v>
      </c>
      <c r="T70" s="27" t="s">
        <v>339</v>
      </c>
    </row>
    <row r="71" spans="1:20" ht="90">
      <c r="A71" s="32"/>
      <c r="B71" s="20" t="s">
        <v>49</v>
      </c>
      <c r="C71" s="14" t="s">
        <v>215</v>
      </c>
      <c r="D71" s="14" t="s">
        <v>216</v>
      </c>
      <c r="E71" s="10"/>
      <c r="F71" s="5">
        <v>0</v>
      </c>
      <c r="G71" s="13" t="s">
        <v>334</v>
      </c>
      <c r="H71" s="11" t="s">
        <v>332</v>
      </c>
      <c r="I71" s="13" t="s">
        <v>333</v>
      </c>
      <c r="J71" s="21" t="s">
        <v>216</v>
      </c>
      <c r="K71" s="10"/>
      <c r="L71" s="15">
        <v>0</v>
      </c>
      <c r="M71" s="15"/>
      <c r="N71" s="15"/>
      <c r="O71" s="15"/>
      <c r="P71" s="15"/>
      <c r="Q71" s="25">
        <f t="shared" si="1"/>
        <v>0</v>
      </c>
      <c r="R71" s="26" t="s">
        <v>335</v>
      </c>
      <c r="S71" s="8" t="s">
        <v>331</v>
      </c>
      <c r="T71" s="27" t="s">
        <v>339</v>
      </c>
    </row>
    <row r="72" spans="1:20" ht="54">
      <c r="A72" s="32"/>
      <c r="B72" s="20" t="s">
        <v>50</v>
      </c>
      <c r="C72" s="14" t="s">
        <v>217</v>
      </c>
      <c r="D72" s="14" t="s">
        <v>218</v>
      </c>
      <c r="E72" s="10">
        <v>45</v>
      </c>
      <c r="F72" s="5">
        <v>0</v>
      </c>
      <c r="G72" s="13" t="s">
        <v>334</v>
      </c>
      <c r="H72" s="11" t="s">
        <v>332</v>
      </c>
      <c r="I72" s="13" t="s">
        <v>333</v>
      </c>
      <c r="J72" s="21" t="s">
        <v>218</v>
      </c>
      <c r="K72" s="10">
        <v>45</v>
      </c>
      <c r="L72" s="15">
        <v>5000</v>
      </c>
      <c r="M72" s="15"/>
      <c r="N72" s="15">
        <v>500</v>
      </c>
      <c r="O72" s="15"/>
      <c r="P72" s="15"/>
      <c r="Q72" s="25">
        <f t="shared" si="1"/>
        <v>5500</v>
      </c>
      <c r="R72" s="26" t="s">
        <v>335</v>
      </c>
      <c r="S72" s="8" t="s">
        <v>331</v>
      </c>
      <c r="T72" s="27" t="s">
        <v>339</v>
      </c>
    </row>
    <row r="73" spans="1:20" ht="60">
      <c r="A73" s="32" t="s">
        <v>51</v>
      </c>
      <c r="B73" s="20" t="s">
        <v>52</v>
      </c>
      <c r="C73" s="14" t="s">
        <v>219</v>
      </c>
      <c r="D73" s="14" t="s">
        <v>220</v>
      </c>
      <c r="E73" s="10">
        <v>5</v>
      </c>
      <c r="F73" s="5">
        <v>0</v>
      </c>
      <c r="G73" s="13" t="s">
        <v>334</v>
      </c>
      <c r="H73" s="11" t="s">
        <v>332</v>
      </c>
      <c r="I73" s="13" t="s">
        <v>333</v>
      </c>
      <c r="J73" s="21" t="s">
        <v>220</v>
      </c>
      <c r="K73" s="10">
        <v>5</v>
      </c>
      <c r="L73" s="15">
        <v>1000</v>
      </c>
      <c r="M73" s="15"/>
      <c r="N73" s="15"/>
      <c r="O73" s="15"/>
      <c r="P73" s="15"/>
      <c r="Q73" s="25">
        <f t="shared" si="1"/>
        <v>1000</v>
      </c>
      <c r="R73" s="26" t="s">
        <v>335</v>
      </c>
      <c r="S73" s="8" t="s">
        <v>324</v>
      </c>
      <c r="T73" s="27" t="s">
        <v>339</v>
      </c>
    </row>
    <row r="74" spans="1:20" ht="84">
      <c r="A74" s="32"/>
      <c r="B74" s="34" t="s">
        <v>53</v>
      </c>
      <c r="C74" s="14" t="s">
        <v>221</v>
      </c>
      <c r="D74" s="14" t="s">
        <v>222</v>
      </c>
      <c r="E74" s="10"/>
      <c r="F74" s="5">
        <v>0</v>
      </c>
      <c r="G74" s="13" t="s">
        <v>334</v>
      </c>
      <c r="H74" s="11" t="s">
        <v>332</v>
      </c>
      <c r="I74" s="13" t="s">
        <v>333</v>
      </c>
      <c r="J74" s="21" t="s">
        <v>222</v>
      </c>
      <c r="K74" s="10"/>
      <c r="L74" s="15"/>
      <c r="M74" s="15"/>
      <c r="N74" s="15"/>
      <c r="O74" s="15"/>
      <c r="P74" s="15"/>
      <c r="Q74" s="25">
        <f t="shared" si="1"/>
        <v>0</v>
      </c>
      <c r="R74" s="26" t="s">
        <v>335</v>
      </c>
      <c r="S74" s="8" t="s">
        <v>324</v>
      </c>
      <c r="T74" s="27" t="s">
        <v>339</v>
      </c>
    </row>
    <row r="75" spans="1:20" ht="72">
      <c r="A75" s="32"/>
      <c r="B75" s="34"/>
      <c r="C75" s="14" t="s">
        <v>223</v>
      </c>
      <c r="D75" s="14" t="s">
        <v>224</v>
      </c>
      <c r="E75" s="10">
        <v>6</v>
      </c>
      <c r="F75" s="5">
        <v>0</v>
      </c>
      <c r="G75" s="13" t="s">
        <v>334</v>
      </c>
      <c r="H75" s="11" t="s">
        <v>332</v>
      </c>
      <c r="I75" s="13" t="s">
        <v>333</v>
      </c>
      <c r="J75" s="21" t="s">
        <v>224</v>
      </c>
      <c r="K75" s="10">
        <v>6</v>
      </c>
      <c r="L75" s="15">
        <f>12000+18000</f>
        <v>30000</v>
      </c>
      <c r="M75" s="15"/>
      <c r="N75" s="15">
        <v>10000</v>
      </c>
      <c r="O75" s="15"/>
      <c r="P75" s="18">
        <v>0</v>
      </c>
      <c r="Q75" s="25">
        <f t="shared" si="1"/>
        <v>40000</v>
      </c>
      <c r="R75" s="26" t="s">
        <v>335</v>
      </c>
      <c r="S75" s="8" t="s">
        <v>324</v>
      </c>
      <c r="T75" s="27" t="s">
        <v>339</v>
      </c>
    </row>
    <row r="76" spans="1:20" ht="63">
      <c r="A76" s="32"/>
      <c r="B76" s="34"/>
      <c r="C76" s="14" t="s">
        <v>225</v>
      </c>
      <c r="D76" s="14" t="s">
        <v>226</v>
      </c>
      <c r="E76" s="10">
        <v>1</v>
      </c>
      <c r="F76" s="5">
        <v>0</v>
      </c>
      <c r="G76" s="13" t="s">
        <v>334</v>
      </c>
      <c r="H76" s="11" t="s">
        <v>332</v>
      </c>
      <c r="I76" s="13" t="s">
        <v>333</v>
      </c>
      <c r="J76" s="21" t="s">
        <v>226</v>
      </c>
      <c r="K76" s="10">
        <v>1</v>
      </c>
      <c r="L76" s="15">
        <v>8000</v>
      </c>
      <c r="M76" s="15"/>
      <c r="N76" s="15"/>
      <c r="O76" s="15"/>
      <c r="P76" s="15"/>
      <c r="Q76" s="25">
        <f t="shared" si="1"/>
        <v>8000</v>
      </c>
      <c r="R76" s="26" t="s">
        <v>335</v>
      </c>
      <c r="S76" s="8" t="s">
        <v>324</v>
      </c>
      <c r="T76" s="27" t="s">
        <v>339</v>
      </c>
    </row>
    <row r="77" spans="1:20" ht="56.25">
      <c r="A77" s="32"/>
      <c r="B77" s="20" t="s">
        <v>54</v>
      </c>
      <c r="C77" s="14" t="s">
        <v>227</v>
      </c>
      <c r="D77" s="14" t="s">
        <v>228</v>
      </c>
      <c r="E77" s="10"/>
      <c r="F77" s="5">
        <v>0</v>
      </c>
      <c r="G77" s="13" t="s">
        <v>334</v>
      </c>
      <c r="H77" s="11" t="s">
        <v>332</v>
      </c>
      <c r="I77" s="13" t="s">
        <v>333</v>
      </c>
      <c r="J77" s="21" t="s">
        <v>228</v>
      </c>
      <c r="K77" s="10"/>
      <c r="L77" s="15"/>
      <c r="M77" s="15"/>
      <c r="N77" s="15"/>
      <c r="O77" s="15"/>
      <c r="P77" s="15"/>
      <c r="Q77" s="25">
        <f t="shared" si="1"/>
        <v>0</v>
      </c>
      <c r="R77" s="26" t="s">
        <v>335</v>
      </c>
      <c r="S77" s="8" t="s">
        <v>324</v>
      </c>
      <c r="T77" s="27" t="s">
        <v>339</v>
      </c>
    </row>
    <row r="78" spans="1:20" ht="67.5">
      <c r="A78" s="32"/>
      <c r="B78" s="20" t="s">
        <v>55</v>
      </c>
      <c r="C78" s="14" t="s">
        <v>56</v>
      </c>
      <c r="D78" s="14" t="s">
        <v>229</v>
      </c>
      <c r="E78" s="10">
        <v>1</v>
      </c>
      <c r="F78" s="5">
        <v>0</v>
      </c>
      <c r="G78" s="13" t="s">
        <v>334</v>
      </c>
      <c r="H78" s="11" t="s">
        <v>332</v>
      </c>
      <c r="I78" s="13" t="s">
        <v>333</v>
      </c>
      <c r="J78" s="21" t="s">
        <v>229</v>
      </c>
      <c r="K78" s="10">
        <v>1</v>
      </c>
      <c r="L78" s="15">
        <v>14000</v>
      </c>
      <c r="M78" s="15"/>
      <c r="N78" s="15"/>
      <c r="O78" s="15"/>
      <c r="P78" s="15"/>
      <c r="Q78" s="25">
        <f t="shared" si="1"/>
        <v>14000</v>
      </c>
      <c r="R78" s="26" t="s">
        <v>335</v>
      </c>
      <c r="S78" s="8" t="s">
        <v>324</v>
      </c>
      <c r="T78" s="27" t="s">
        <v>339</v>
      </c>
    </row>
    <row r="79" spans="1:20" ht="90">
      <c r="A79" s="32" t="s">
        <v>57</v>
      </c>
      <c r="B79" s="20" t="s">
        <v>58</v>
      </c>
      <c r="C79" s="14" t="s">
        <v>230</v>
      </c>
      <c r="D79" s="14" t="s">
        <v>231</v>
      </c>
      <c r="E79" s="10">
        <v>4</v>
      </c>
      <c r="F79" s="5">
        <v>0</v>
      </c>
      <c r="G79" s="13" t="s">
        <v>334</v>
      </c>
      <c r="H79" s="11" t="s">
        <v>332</v>
      </c>
      <c r="I79" s="13" t="s">
        <v>333</v>
      </c>
      <c r="J79" s="21" t="s">
        <v>231</v>
      </c>
      <c r="K79" s="10">
        <v>4</v>
      </c>
      <c r="L79" s="15">
        <f>8000+1000</f>
        <v>9000</v>
      </c>
      <c r="M79" s="15"/>
      <c r="N79" s="15"/>
      <c r="O79" s="15"/>
      <c r="P79" s="15"/>
      <c r="Q79" s="25">
        <f t="shared" si="1"/>
        <v>9000</v>
      </c>
      <c r="R79" s="26" t="s">
        <v>335</v>
      </c>
      <c r="S79" s="8" t="s">
        <v>331</v>
      </c>
      <c r="T79" s="27" t="s">
        <v>339</v>
      </c>
    </row>
    <row r="80" spans="1:20" ht="54">
      <c r="A80" s="32"/>
      <c r="B80" s="20" t="s">
        <v>59</v>
      </c>
      <c r="C80" s="14" t="s">
        <v>232</v>
      </c>
      <c r="D80" s="14" t="s">
        <v>233</v>
      </c>
      <c r="E80" s="10">
        <v>6</v>
      </c>
      <c r="F80" s="5">
        <v>0</v>
      </c>
      <c r="G80" s="13" t="s">
        <v>334</v>
      </c>
      <c r="H80" s="11" t="s">
        <v>332</v>
      </c>
      <c r="I80" s="13" t="s">
        <v>333</v>
      </c>
      <c r="J80" s="21" t="s">
        <v>233</v>
      </c>
      <c r="K80" s="10">
        <v>6</v>
      </c>
      <c r="L80" s="15">
        <v>10000</v>
      </c>
      <c r="M80" s="15"/>
      <c r="N80" s="15"/>
      <c r="O80" s="15"/>
      <c r="P80" s="15"/>
      <c r="Q80" s="25">
        <f t="shared" si="1"/>
        <v>10000</v>
      </c>
      <c r="R80" s="26" t="s">
        <v>335</v>
      </c>
      <c r="S80" s="8" t="s">
        <v>324</v>
      </c>
      <c r="T80" s="27" t="s">
        <v>339</v>
      </c>
    </row>
    <row r="81" spans="1:20" ht="90">
      <c r="A81" s="32"/>
      <c r="B81" s="34" t="s">
        <v>60</v>
      </c>
      <c r="C81" s="14" t="s">
        <v>234</v>
      </c>
      <c r="D81" s="14" t="s">
        <v>235</v>
      </c>
      <c r="E81" s="10">
        <v>14</v>
      </c>
      <c r="F81" s="5">
        <v>0</v>
      </c>
      <c r="G81" s="13" t="s">
        <v>334</v>
      </c>
      <c r="H81" s="11" t="s">
        <v>332</v>
      </c>
      <c r="I81" s="13" t="s">
        <v>333</v>
      </c>
      <c r="J81" s="21" t="s">
        <v>235</v>
      </c>
      <c r="K81" s="10">
        <v>14</v>
      </c>
      <c r="L81" s="18">
        <v>0</v>
      </c>
      <c r="M81" s="15"/>
      <c r="N81" s="15">
        <v>10000</v>
      </c>
      <c r="O81" s="15"/>
      <c r="P81" s="15"/>
      <c r="Q81" s="25">
        <f t="shared" si="1"/>
        <v>10000</v>
      </c>
      <c r="R81" s="26" t="s">
        <v>335</v>
      </c>
      <c r="S81" s="8" t="s">
        <v>324</v>
      </c>
      <c r="T81" s="27" t="s">
        <v>339</v>
      </c>
    </row>
    <row r="82" spans="1:20" ht="72">
      <c r="A82" s="32"/>
      <c r="B82" s="34"/>
      <c r="C82" s="14" t="s">
        <v>236</v>
      </c>
      <c r="D82" s="14" t="s">
        <v>237</v>
      </c>
      <c r="E82" s="10">
        <v>6</v>
      </c>
      <c r="F82" s="5">
        <v>0</v>
      </c>
      <c r="G82" s="13" t="s">
        <v>334</v>
      </c>
      <c r="H82" s="11" t="s">
        <v>332</v>
      </c>
      <c r="I82" s="13" t="s">
        <v>333</v>
      </c>
      <c r="J82" s="21" t="s">
        <v>237</v>
      </c>
      <c r="K82" s="10">
        <v>6</v>
      </c>
      <c r="L82" s="15">
        <f>5000+2000</f>
        <v>7000</v>
      </c>
      <c r="M82" s="15">
        <v>5000</v>
      </c>
      <c r="N82" s="15"/>
      <c r="O82" s="15"/>
      <c r="P82" s="18">
        <v>0</v>
      </c>
      <c r="Q82" s="25">
        <f t="shared" si="1"/>
        <v>12000</v>
      </c>
      <c r="R82" s="26" t="s">
        <v>335</v>
      </c>
      <c r="S82" s="8" t="s">
        <v>324</v>
      </c>
      <c r="T82" s="27" t="s">
        <v>339</v>
      </c>
    </row>
    <row r="83" spans="1:20" ht="84">
      <c r="A83" s="32"/>
      <c r="B83" s="34"/>
      <c r="C83" s="14" t="s">
        <v>238</v>
      </c>
      <c r="D83" s="14" t="s">
        <v>239</v>
      </c>
      <c r="E83" s="10">
        <v>2</v>
      </c>
      <c r="F83" s="5">
        <v>0</v>
      </c>
      <c r="G83" s="13" t="s">
        <v>334</v>
      </c>
      <c r="H83" s="11" t="s">
        <v>332</v>
      </c>
      <c r="I83" s="13" t="s">
        <v>333</v>
      </c>
      <c r="J83" s="21" t="s">
        <v>239</v>
      </c>
      <c r="K83" s="10">
        <v>2</v>
      </c>
      <c r="L83" s="15">
        <v>21000</v>
      </c>
      <c r="M83" s="15"/>
      <c r="N83" s="15"/>
      <c r="O83" s="15"/>
      <c r="P83" s="15"/>
      <c r="Q83" s="25">
        <f t="shared" si="1"/>
        <v>21000</v>
      </c>
      <c r="R83" s="26" t="s">
        <v>335</v>
      </c>
      <c r="S83" s="8" t="s">
        <v>324</v>
      </c>
      <c r="T83" s="27" t="s">
        <v>339</v>
      </c>
    </row>
    <row r="84" spans="1:20" ht="78.75">
      <c r="A84" s="32" t="s">
        <v>61</v>
      </c>
      <c r="B84" s="20" t="s">
        <v>62</v>
      </c>
      <c r="C84" s="14" t="s">
        <v>240</v>
      </c>
      <c r="D84" s="14" t="s">
        <v>241</v>
      </c>
      <c r="E84" s="10"/>
      <c r="F84" s="5">
        <v>0</v>
      </c>
      <c r="G84" s="13" t="s">
        <v>334</v>
      </c>
      <c r="H84" s="11" t="s">
        <v>332</v>
      </c>
      <c r="I84" s="13" t="s">
        <v>333</v>
      </c>
      <c r="J84" s="21" t="s">
        <v>241</v>
      </c>
      <c r="K84" s="10"/>
      <c r="L84" s="15"/>
      <c r="M84" s="15"/>
      <c r="N84" s="15"/>
      <c r="O84" s="15"/>
      <c r="P84" s="15"/>
      <c r="Q84" s="25">
        <f t="shared" si="1"/>
        <v>0</v>
      </c>
      <c r="R84" s="26" t="s">
        <v>335</v>
      </c>
      <c r="S84" s="8" t="s">
        <v>331</v>
      </c>
      <c r="T84" s="27" t="s">
        <v>339</v>
      </c>
    </row>
    <row r="85" spans="1:20" ht="84">
      <c r="A85" s="32"/>
      <c r="B85" s="34" t="s">
        <v>63</v>
      </c>
      <c r="C85" s="14" t="s">
        <v>242</v>
      </c>
      <c r="D85" s="14" t="s">
        <v>243</v>
      </c>
      <c r="E85" s="10">
        <v>40</v>
      </c>
      <c r="F85" s="5">
        <v>0</v>
      </c>
      <c r="G85" s="13" t="s">
        <v>334</v>
      </c>
      <c r="H85" s="11" t="s">
        <v>332</v>
      </c>
      <c r="I85" s="13" t="s">
        <v>333</v>
      </c>
      <c r="J85" s="21" t="s">
        <v>243</v>
      </c>
      <c r="K85" s="10">
        <v>40</v>
      </c>
      <c r="L85" s="15">
        <f>19608+32000</f>
        <v>51608</v>
      </c>
      <c r="M85" s="15"/>
      <c r="N85" s="15">
        <v>1000</v>
      </c>
      <c r="O85" s="15"/>
      <c r="P85" s="15"/>
      <c r="Q85" s="25">
        <f t="shared" si="1"/>
        <v>52608</v>
      </c>
      <c r="R85" s="26" t="s">
        <v>335</v>
      </c>
      <c r="S85" s="8" t="s">
        <v>331</v>
      </c>
      <c r="T85" s="27" t="s">
        <v>339</v>
      </c>
    </row>
    <row r="86" spans="1:20" ht="54">
      <c r="A86" s="32"/>
      <c r="B86" s="34"/>
      <c r="C86" s="14" t="s">
        <v>244</v>
      </c>
      <c r="D86" s="14" t="s">
        <v>245</v>
      </c>
      <c r="E86" s="10">
        <v>40</v>
      </c>
      <c r="F86" s="5">
        <v>0</v>
      </c>
      <c r="G86" s="13" t="s">
        <v>334</v>
      </c>
      <c r="H86" s="11" t="s">
        <v>332</v>
      </c>
      <c r="I86" s="13" t="s">
        <v>333</v>
      </c>
      <c r="J86" s="21" t="s">
        <v>245</v>
      </c>
      <c r="K86" s="10">
        <v>40</v>
      </c>
      <c r="L86" s="18">
        <v>0</v>
      </c>
      <c r="M86" s="15"/>
      <c r="N86" s="15"/>
      <c r="O86" s="15"/>
      <c r="P86" s="15"/>
      <c r="Q86" s="25">
        <f t="shared" si="1"/>
        <v>0</v>
      </c>
      <c r="R86" s="26" t="s">
        <v>335</v>
      </c>
      <c r="S86" s="8" t="s">
        <v>331</v>
      </c>
      <c r="T86" s="27" t="s">
        <v>339</v>
      </c>
    </row>
    <row r="87" spans="1:20" ht="72">
      <c r="A87" s="32"/>
      <c r="B87" s="34"/>
      <c r="C87" s="14" t="s">
        <v>246</v>
      </c>
      <c r="D87" s="14" t="s">
        <v>247</v>
      </c>
      <c r="E87" s="10">
        <v>30</v>
      </c>
      <c r="F87" s="5">
        <v>0</v>
      </c>
      <c r="G87" s="13" t="s">
        <v>334</v>
      </c>
      <c r="H87" s="11" t="s">
        <v>332</v>
      </c>
      <c r="I87" s="13" t="s">
        <v>333</v>
      </c>
      <c r="J87" s="21" t="s">
        <v>247</v>
      </c>
      <c r="K87" s="10">
        <v>30</v>
      </c>
      <c r="L87" s="15">
        <v>42000</v>
      </c>
      <c r="M87" s="15"/>
      <c r="N87" s="15"/>
      <c r="O87" s="15"/>
      <c r="P87" s="15"/>
      <c r="Q87" s="25">
        <f t="shared" si="1"/>
        <v>42000</v>
      </c>
      <c r="R87" s="26" t="s">
        <v>335</v>
      </c>
      <c r="S87" s="8" t="s">
        <v>331</v>
      </c>
      <c r="T87" s="27" t="s">
        <v>339</v>
      </c>
    </row>
    <row r="88" spans="1:20" ht="54">
      <c r="A88" s="32"/>
      <c r="B88" s="34" t="s">
        <v>64</v>
      </c>
      <c r="C88" s="14" t="s">
        <v>248</v>
      </c>
      <c r="D88" s="14" t="s">
        <v>249</v>
      </c>
      <c r="E88" s="10">
        <v>1260</v>
      </c>
      <c r="F88" s="5">
        <v>0</v>
      </c>
      <c r="G88" s="13" t="s">
        <v>334</v>
      </c>
      <c r="H88" s="11" t="s">
        <v>332</v>
      </c>
      <c r="I88" s="13" t="s">
        <v>333</v>
      </c>
      <c r="J88" s="21" t="s">
        <v>249</v>
      </c>
      <c r="K88" s="10">
        <v>1260</v>
      </c>
      <c r="L88" s="15">
        <v>85000</v>
      </c>
      <c r="M88" s="15"/>
      <c r="N88" s="15"/>
      <c r="O88" s="19"/>
      <c r="P88" s="18">
        <v>0</v>
      </c>
      <c r="Q88" s="25">
        <f t="shared" si="1"/>
        <v>85000</v>
      </c>
      <c r="R88" s="26" t="s">
        <v>335</v>
      </c>
      <c r="S88" s="8" t="s">
        <v>331</v>
      </c>
      <c r="T88" s="27" t="s">
        <v>339</v>
      </c>
    </row>
    <row r="89" spans="1:20" ht="63">
      <c r="A89" s="32"/>
      <c r="B89" s="34"/>
      <c r="C89" s="14" t="s">
        <v>250</v>
      </c>
      <c r="D89" s="14" t="s">
        <v>251</v>
      </c>
      <c r="E89" s="10">
        <v>21</v>
      </c>
      <c r="F89" s="5">
        <v>0</v>
      </c>
      <c r="G89" s="13" t="s">
        <v>334</v>
      </c>
      <c r="H89" s="11" t="s">
        <v>332</v>
      </c>
      <c r="I89" s="13" t="s">
        <v>333</v>
      </c>
      <c r="J89" s="21" t="s">
        <v>251</v>
      </c>
      <c r="K89" s="10">
        <v>21</v>
      </c>
      <c r="L89" s="15">
        <v>25000</v>
      </c>
      <c r="M89" s="15"/>
      <c r="N89" s="15"/>
      <c r="O89" s="15"/>
      <c r="P89" s="15"/>
      <c r="Q89" s="25">
        <f t="shared" si="1"/>
        <v>25000</v>
      </c>
      <c r="R89" s="26" t="s">
        <v>335</v>
      </c>
      <c r="S89" s="8" t="s">
        <v>331</v>
      </c>
      <c r="T89" s="27" t="s">
        <v>339</v>
      </c>
    </row>
    <row r="90" spans="1:20" ht="54">
      <c r="A90" s="32"/>
      <c r="B90" s="20"/>
      <c r="C90" s="14" t="s">
        <v>252</v>
      </c>
      <c r="D90" s="14" t="s">
        <v>309</v>
      </c>
      <c r="E90" s="10">
        <v>4</v>
      </c>
      <c r="F90" s="5">
        <v>0</v>
      </c>
      <c r="G90" s="13" t="s">
        <v>334</v>
      </c>
      <c r="H90" s="11" t="s">
        <v>332</v>
      </c>
      <c r="I90" s="13" t="s">
        <v>333</v>
      </c>
      <c r="J90" s="21" t="s">
        <v>309</v>
      </c>
      <c r="K90" s="10">
        <v>4</v>
      </c>
      <c r="L90" s="15">
        <v>7392</v>
      </c>
      <c r="M90" s="15"/>
      <c r="N90" s="15"/>
      <c r="O90" s="15"/>
      <c r="P90" s="15"/>
      <c r="Q90" s="25">
        <f t="shared" si="1"/>
        <v>7392</v>
      </c>
      <c r="R90" s="26" t="s">
        <v>335</v>
      </c>
      <c r="S90" s="8" t="s">
        <v>331</v>
      </c>
      <c r="T90" s="27" t="s">
        <v>339</v>
      </c>
    </row>
    <row r="91" spans="1:20" ht="54">
      <c r="A91" s="33" t="s">
        <v>65</v>
      </c>
      <c r="B91" s="20" t="s">
        <v>66</v>
      </c>
      <c r="C91" s="14" t="s">
        <v>253</v>
      </c>
      <c r="D91" s="14" t="s">
        <v>254</v>
      </c>
      <c r="E91" s="10"/>
      <c r="F91" s="5">
        <v>0</v>
      </c>
      <c r="G91" s="13" t="s">
        <v>334</v>
      </c>
      <c r="H91" s="11" t="s">
        <v>332</v>
      </c>
      <c r="I91" s="13" t="s">
        <v>333</v>
      </c>
      <c r="J91" s="21" t="s">
        <v>254</v>
      </c>
      <c r="K91" s="10"/>
      <c r="L91" s="15">
        <v>0</v>
      </c>
      <c r="M91" s="15"/>
      <c r="N91" s="15"/>
      <c r="O91" s="15"/>
      <c r="P91" s="15"/>
      <c r="Q91" s="25">
        <f t="shared" si="1"/>
        <v>0</v>
      </c>
      <c r="R91" s="26" t="s">
        <v>335</v>
      </c>
      <c r="S91" s="8" t="s">
        <v>331</v>
      </c>
      <c r="T91" s="27" t="s">
        <v>339</v>
      </c>
    </row>
    <row r="92" spans="1:20" ht="56.25">
      <c r="A92" s="33"/>
      <c r="B92" s="20" t="s">
        <v>67</v>
      </c>
      <c r="C92" s="14" t="s">
        <v>255</v>
      </c>
      <c r="D92" s="14" t="s">
        <v>256</v>
      </c>
      <c r="E92" s="10">
        <v>10</v>
      </c>
      <c r="F92" s="5">
        <v>0</v>
      </c>
      <c r="G92" s="13" t="s">
        <v>334</v>
      </c>
      <c r="H92" s="11" t="s">
        <v>332</v>
      </c>
      <c r="I92" s="13" t="s">
        <v>333</v>
      </c>
      <c r="J92" s="21" t="s">
        <v>256</v>
      </c>
      <c r="K92" s="10">
        <v>10</v>
      </c>
      <c r="L92" s="15">
        <v>10000</v>
      </c>
      <c r="M92" s="15"/>
      <c r="N92" s="15">
        <v>5000</v>
      </c>
      <c r="O92" s="15"/>
      <c r="P92" s="18">
        <v>0</v>
      </c>
      <c r="Q92" s="25">
        <f t="shared" si="1"/>
        <v>15000</v>
      </c>
      <c r="R92" s="26" t="s">
        <v>335</v>
      </c>
      <c r="S92" s="8" t="s">
        <v>331</v>
      </c>
      <c r="T92" s="27" t="s">
        <v>339</v>
      </c>
    </row>
    <row r="93" spans="1:20" ht="54">
      <c r="A93" s="33" t="s">
        <v>68</v>
      </c>
      <c r="B93" s="34" t="s">
        <v>69</v>
      </c>
      <c r="C93" s="14" t="s">
        <v>257</v>
      </c>
      <c r="D93" s="14" t="s">
        <v>258</v>
      </c>
      <c r="E93" s="10"/>
      <c r="F93" s="5">
        <v>0</v>
      </c>
      <c r="G93" s="13" t="s">
        <v>334</v>
      </c>
      <c r="H93" s="11" t="s">
        <v>332</v>
      </c>
      <c r="I93" s="13" t="s">
        <v>333</v>
      </c>
      <c r="J93" s="21" t="s">
        <v>258</v>
      </c>
      <c r="K93" s="10"/>
      <c r="L93" s="15"/>
      <c r="M93" s="15"/>
      <c r="N93" s="15"/>
      <c r="O93" s="15"/>
      <c r="P93" s="15"/>
      <c r="Q93" s="25">
        <f t="shared" si="1"/>
        <v>0</v>
      </c>
      <c r="R93" s="26" t="s">
        <v>335</v>
      </c>
      <c r="S93" s="8" t="s">
        <v>331</v>
      </c>
      <c r="T93" s="27" t="s">
        <v>339</v>
      </c>
    </row>
    <row r="94" spans="1:20" ht="72">
      <c r="A94" s="33"/>
      <c r="B94" s="34"/>
      <c r="C94" s="14" t="s">
        <v>259</v>
      </c>
      <c r="D94" s="14" t="s">
        <v>260</v>
      </c>
      <c r="E94" s="10">
        <v>2000</v>
      </c>
      <c r="F94" s="5">
        <v>0</v>
      </c>
      <c r="G94" s="13" t="s">
        <v>334</v>
      </c>
      <c r="H94" s="11" t="s">
        <v>332</v>
      </c>
      <c r="I94" s="13" t="s">
        <v>333</v>
      </c>
      <c r="J94" s="21" t="s">
        <v>260</v>
      </c>
      <c r="K94" s="10">
        <v>2000</v>
      </c>
      <c r="L94" s="15">
        <v>35000</v>
      </c>
      <c r="M94" s="15">
        <v>5000</v>
      </c>
      <c r="N94" s="15"/>
      <c r="O94" s="15"/>
      <c r="P94" s="15"/>
      <c r="Q94" s="25">
        <f t="shared" si="1"/>
        <v>40000</v>
      </c>
      <c r="R94" s="26" t="s">
        <v>335</v>
      </c>
      <c r="S94" s="8" t="s">
        <v>331</v>
      </c>
      <c r="T94" s="27" t="s">
        <v>339</v>
      </c>
    </row>
    <row r="95" spans="1:20" ht="63">
      <c r="A95" s="33" t="s">
        <v>70</v>
      </c>
      <c r="B95" s="20" t="s">
        <v>71</v>
      </c>
      <c r="C95" s="14" t="s">
        <v>261</v>
      </c>
      <c r="D95" s="14" t="s">
        <v>262</v>
      </c>
      <c r="E95" s="10">
        <v>2</v>
      </c>
      <c r="F95" s="5">
        <v>0</v>
      </c>
      <c r="G95" s="13" t="s">
        <v>334</v>
      </c>
      <c r="H95" s="11" t="s">
        <v>332</v>
      </c>
      <c r="I95" s="13" t="s">
        <v>333</v>
      </c>
      <c r="J95" s="21" t="s">
        <v>262</v>
      </c>
      <c r="K95" s="10">
        <v>2</v>
      </c>
      <c r="L95" s="18">
        <v>0</v>
      </c>
      <c r="M95" s="15"/>
      <c r="N95" s="15"/>
      <c r="O95" s="15"/>
      <c r="P95" s="15"/>
      <c r="Q95" s="25">
        <f t="shared" si="1"/>
        <v>0</v>
      </c>
      <c r="R95" s="26" t="s">
        <v>335</v>
      </c>
      <c r="S95" s="8" t="s">
        <v>331</v>
      </c>
      <c r="T95" s="27" t="s">
        <v>339</v>
      </c>
    </row>
    <row r="96" spans="1:20" ht="54">
      <c r="A96" s="33"/>
      <c r="B96" s="20" t="s">
        <v>72</v>
      </c>
      <c r="C96" s="14" t="s">
        <v>263</v>
      </c>
      <c r="D96" s="14" t="s">
        <v>264</v>
      </c>
      <c r="E96" s="10">
        <v>2</v>
      </c>
      <c r="F96" s="5">
        <v>0</v>
      </c>
      <c r="G96" s="13" t="s">
        <v>334</v>
      </c>
      <c r="H96" s="11" t="s">
        <v>332</v>
      </c>
      <c r="I96" s="13" t="s">
        <v>333</v>
      </c>
      <c r="J96" s="21" t="s">
        <v>264</v>
      </c>
      <c r="K96" s="10">
        <v>2</v>
      </c>
      <c r="L96" s="15">
        <v>10000</v>
      </c>
      <c r="M96" s="18">
        <v>0</v>
      </c>
      <c r="N96" s="15">
        <v>5000</v>
      </c>
      <c r="O96" s="15"/>
      <c r="P96" s="18">
        <v>0</v>
      </c>
      <c r="Q96" s="25">
        <f t="shared" si="1"/>
        <v>15000</v>
      </c>
      <c r="R96" s="26" t="s">
        <v>335</v>
      </c>
      <c r="S96" s="8" t="s">
        <v>331</v>
      </c>
      <c r="T96" s="27" t="s">
        <v>339</v>
      </c>
    </row>
    <row r="97" spans="1:20" ht="63">
      <c r="A97" s="32" t="s">
        <v>73</v>
      </c>
      <c r="B97" s="34" t="s">
        <v>74</v>
      </c>
      <c r="C97" s="14" t="s">
        <v>265</v>
      </c>
      <c r="D97" s="14" t="s">
        <v>266</v>
      </c>
      <c r="E97" s="10">
        <v>1</v>
      </c>
      <c r="F97" s="5">
        <v>0</v>
      </c>
      <c r="G97" s="13" t="s">
        <v>334</v>
      </c>
      <c r="H97" s="11" t="s">
        <v>332</v>
      </c>
      <c r="I97" s="13" t="s">
        <v>333</v>
      </c>
      <c r="J97" s="21" t="s">
        <v>266</v>
      </c>
      <c r="K97" s="10">
        <v>1</v>
      </c>
      <c r="L97" s="15">
        <v>0</v>
      </c>
      <c r="M97" s="15"/>
      <c r="N97" s="15"/>
      <c r="O97" s="15"/>
      <c r="P97" s="15"/>
      <c r="Q97" s="25">
        <f t="shared" si="1"/>
        <v>0</v>
      </c>
      <c r="R97" s="26" t="s">
        <v>335</v>
      </c>
      <c r="S97" s="8" t="s">
        <v>324</v>
      </c>
      <c r="T97" s="27" t="s">
        <v>339</v>
      </c>
    </row>
    <row r="98" spans="1:20" ht="63">
      <c r="A98" s="32"/>
      <c r="B98" s="34"/>
      <c r="C98" s="14" t="s">
        <v>267</v>
      </c>
      <c r="D98" s="14" t="s">
        <v>268</v>
      </c>
      <c r="E98" s="10">
        <v>1</v>
      </c>
      <c r="F98" s="5">
        <v>0</v>
      </c>
      <c r="G98" s="13" t="s">
        <v>334</v>
      </c>
      <c r="H98" s="11" t="s">
        <v>332</v>
      </c>
      <c r="I98" s="13" t="s">
        <v>333</v>
      </c>
      <c r="J98" s="21" t="s">
        <v>268</v>
      </c>
      <c r="K98" s="10">
        <v>1</v>
      </c>
      <c r="L98" s="15"/>
      <c r="M98" s="15"/>
      <c r="N98" s="15">
        <v>5100</v>
      </c>
      <c r="O98" s="15"/>
      <c r="P98" s="15"/>
      <c r="Q98" s="25">
        <f t="shared" si="1"/>
        <v>5100</v>
      </c>
      <c r="R98" s="26" t="s">
        <v>335</v>
      </c>
      <c r="S98" s="8" t="s">
        <v>324</v>
      </c>
      <c r="T98" s="27" t="s">
        <v>339</v>
      </c>
    </row>
    <row r="99" spans="1:20" ht="60">
      <c r="A99" s="32"/>
      <c r="B99" s="34"/>
      <c r="C99" s="14" t="s">
        <v>269</v>
      </c>
      <c r="D99" s="14" t="s">
        <v>270</v>
      </c>
      <c r="E99" s="10">
        <v>50</v>
      </c>
      <c r="F99" s="5">
        <v>0</v>
      </c>
      <c r="G99" s="13" t="s">
        <v>334</v>
      </c>
      <c r="H99" s="11" t="s">
        <v>332</v>
      </c>
      <c r="I99" s="13" t="s">
        <v>333</v>
      </c>
      <c r="J99" s="21" t="s">
        <v>270</v>
      </c>
      <c r="K99" s="10">
        <v>50</v>
      </c>
      <c r="L99" s="15">
        <v>0</v>
      </c>
      <c r="M99" s="15"/>
      <c r="N99" s="15">
        <v>4900</v>
      </c>
      <c r="O99" s="15"/>
      <c r="P99" s="18">
        <v>0</v>
      </c>
      <c r="Q99" s="25">
        <f t="shared" si="1"/>
        <v>4900</v>
      </c>
      <c r="R99" s="26" t="s">
        <v>335</v>
      </c>
      <c r="S99" s="8" t="s">
        <v>331</v>
      </c>
      <c r="T99" s="27" t="s">
        <v>339</v>
      </c>
    </row>
    <row r="100" spans="1:20" ht="72">
      <c r="A100" s="32"/>
      <c r="B100" s="34"/>
      <c r="C100" s="14" t="s">
        <v>271</v>
      </c>
      <c r="D100" s="14" t="s">
        <v>272</v>
      </c>
      <c r="E100" s="10">
        <v>2</v>
      </c>
      <c r="F100" s="5">
        <v>0</v>
      </c>
      <c r="G100" s="13" t="s">
        <v>334</v>
      </c>
      <c r="H100" s="11" t="s">
        <v>332</v>
      </c>
      <c r="I100" s="13" t="s">
        <v>333</v>
      </c>
      <c r="J100" s="21" t="s">
        <v>272</v>
      </c>
      <c r="K100" s="10">
        <v>2</v>
      </c>
      <c r="L100" s="15">
        <v>6000</v>
      </c>
      <c r="M100" s="15"/>
      <c r="N100" s="15"/>
      <c r="O100" s="15"/>
      <c r="P100" s="18">
        <v>0</v>
      </c>
      <c r="Q100" s="25">
        <f t="shared" si="1"/>
        <v>6000</v>
      </c>
      <c r="R100" s="26" t="s">
        <v>335</v>
      </c>
      <c r="S100" s="8" t="s">
        <v>324</v>
      </c>
      <c r="T100" s="27" t="s">
        <v>339</v>
      </c>
    </row>
    <row r="101" spans="1:20" ht="72">
      <c r="A101" s="32"/>
      <c r="B101" s="34"/>
      <c r="C101" s="14" t="s">
        <v>273</v>
      </c>
      <c r="D101" s="14" t="s">
        <v>274</v>
      </c>
      <c r="E101" s="10">
        <v>2</v>
      </c>
      <c r="F101" s="5">
        <v>0</v>
      </c>
      <c r="G101" s="13" t="s">
        <v>334</v>
      </c>
      <c r="H101" s="11" t="s">
        <v>332</v>
      </c>
      <c r="I101" s="13" t="s">
        <v>333</v>
      </c>
      <c r="J101" s="21" t="s">
        <v>274</v>
      </c>
      <c r="K101" s="10">
        <v>2</v>
      </c>
      <c r="L101" s="15">
        <v>1000</v>
      </c>
      <c r="M101" s="15"/>
      <c r="N101" s="15"/>
      <c r="O101" s="15"/>
      <c r="P101" s="15"/>
      <c r="Q101" s="25">
        <f t="shared" si="1"/>
        <v>1000</v>
      </c>
      <c r="R101" s="26" t="s">
        <v>335</v>
      </c>
      <c r="S101" s="8" t="s">
        <v>324</v>
      </c>
      <c r="T101" s="27" t="s">
        <v>339</v>
      </c>
    </row>
    <row r="102" spans="1:20" ht="54">
      <c r="A102" s="32"/>
      <c r="B102" s="34"/>
      <c r="C102" s="14" t="s">
        <v>275</v>
      </c>
      <c r="D102" s="14" t="s">
        <v>276</v>
      </c>
      <c r="E102" s="10">
        <v>10</v>
      </c>
      <c r="F102" s="5">
        <v>0</v>
      </c>
      <c r="G102" s="13" t="s">
        <v>334</v>
      </c>
      <c r="H102" s="11" t="s">
        <v>332</v>
      </c>
      <c r="I102" s="13" t="s">
        <v>333</v>
      </c>
      <c r="J102" s="21" t="s">
        <v>276</v>
      </c>
      <c r="K102" s="10">
        <v>10</v>
      </c>
      <c r="L102" s="15">
        <v>1000</v>
      </c>
      <c r="M102" s="15"/>
      <c r="N102" s="15"/>
      <c r="O102" s="15"/>
      <c r="P102" s="15"/>
      <c r="Q102" s="25">
        <f t="shared" si="1"/>
        <v>1000</v>
      </c>
      <c r="R102" s="26" t="s">
        <v>335</v>
      </c>
      <c r="S102" s="8" t="s">
        <v>324</v>
      </c>
      <c r="T102" s="27" t="s">
        <v>339</v>
      </c>
    </row>
    <row r="103" spans="1:20" ht="54">
      <c r="A103" s="32"/>
      <c r="B103" s="34"/>
      <c r="C103" s="14" t="s">
        <v>277</v>
      </c>
      <c r="D103" s="14" t="s">
        <v>278</v>
      </c>
      <c r="E103" s="10">
        <v>2</v>
      </c>
      <c r="F103" s="5">
        <v>0</v>
      </c>
      <c r="G103" s="13" t="s">
        <v>334</v>
      </c>
      <c r="H103" s="11" t="s">
        <v>332</v>
      </c>
      <c r="I103" s="13" t="s">
        <v>333</v>
      </c>
      <c r="J103" s="21" t="s">
        <v>278</v>
      </c>
      <c r="K103" s="10">
        <v>2</v>
      </c>
      <c r="L103" s="15">
        <v>0</v>
      </c>
      <c r="M103" s="15"/>
      <c r="N103" s="15"/>
      <c r="O103" s="15"/>
      <c r="P103" s="15"/>
      <c r="Q103" s="25">
        <f t="shared" si="1"/>
        <v>0</v>
      </c>
      <c r="R103" s="26" t="s">
        <v>335</v>
      </c>
      <c r="S103" s="8" t="s">
        <v>324</v>
      </c>
      <c r="T103" s="27" t="s">
        <v>339</v>
      </c>
    </row>
    <row r="104" spans="1:20" ht="72">
      <c r="A104" s="32"/>
      <c r="B104" s="34"/>
      <c r="C104" s="14" t="s">
        <v>279</v>
      </c>
      <c r="D104" s="14" t="s">
        <v>280</v>
      </c>
      <c r="E104" s="10">
        <v>2</v>
      </c>
      <c r="F104" s="5">
        <v>0</v>
      </c>
      <c r="G104" s="13" t="s">
        <v>334</v>
      </c>
      <c r="H104" s="11" t="s">
        <v>332</v>
      </c>
      <c r="I104" s="13" t="s">
        <v>333</v>
      </c>
      <c r="J104" s="21" t="s">
        <v>280</v>
      </c>
      <c r="K104" s="10">
        <v>2</v>
      </c>
      <c r="L104" s="15">
        <v>6000</v>
      </c>
      <c r="M104" s="15"/>
      <c r="N104" s="15"/>
      <c r="O104" s="15"/>
      <c r="P104" s="18">
        <v>0</v>
      </c>
      <c r="Q104" s="25">
        <f t="shared" si="1"/>
        <v>6000</v>
      </c>
      <c r="R104" s="26" t="s">
        <v>335</v>
      </c>
      <c r="S104" s="8" t="s">
        <v>324</v>
      </c>
      <c r="T104" s="27" t="s">
        <v>339</v>
      </c>
    </row>
    <row r="105" spans="1:20" ht="72">
      <c r="A105" s="32"/>
      <c r="B105" s="34" t="s">
        <v>75</v>
      </c>
      <c r="C105" s="14" t="s">
        <v>281</v>
      </c>
      <c r="D105" s="14" t="s">
        <v>282</v>
      </c>
      <c r="E105" s="10">
        <v>50</v>
      </c>
      <c r="F105" s="5">
        <v>0</v>
      </c>
      <c r="G105" s="13" t="s">
        <v>334</v>
      </c>
      <c r="H105" s="11" t="s">
        <v>332</v>
      </c>
      <c r="I105" s="13" t="s">
        <v>333</v>
      </c>
      <c r="J105" s="21" t="s">
        <v>282</v>
      </c>
      <c r="K105" s="10">
        <v>50</v>
      </c>
      <c r="L105" s="15">
        <v>1500</v>
      </c>
      <c r="M105" s="15"/>
      <c r="N105" s="15"/>
      <c r="O105" s="15"/>
      <c r="P105" s="15"/>
      <c r="Q105" s="25">
        <f aca="true" t="shared" si="2" ref="Q105:Q118">SUM(L105:P105)</f>
        <v>1500</v>
      </c>
      <c r="R105" s="26" t="s">
        <v>335</v>
      </c>
      <c r="S105" s="8" t="s">
        <v>324</v>
      </c>
      <c r="T105" s="27" t="s">
        <v>339</v>
      </c>
    </row>
    <row r="106" spans="1:20" ht="54">
      <c r="A106" s="32"/>
      <c r="B106" s="34"/>
      <c r="C106" s="14" t="s">
        <v>283</v>
      </c>
      <c r="D106" s="14" t="s">
        <v>284</v>
      </c>
      <c r="E106" s="10">
        <v>1</v>
      </c>
      <c r="F106" s="5">
        <v>0</v>
      </c>
      <c r="G106" s="13" t="s">
        <v>334</v>
      </c>
      <c r="H106" s="11" t="s">
        <v>332</v>
      </c>
      <c r="I106" s="13" t="s">
        <v>333</v>
      </c>
      <c r="J106" s="21" t="s">
        <v>284</v>
      </c>
      <c r="K106" s="10">
        <v>1</v>
      </c>
      <c r="L106" s="15">
        <v>500</v>
      </c>
      <c r="M106" s="15"/>
      <c r="N106" s="15"/>
      <c r="O106" s="15"/>
      <c r="P106" s="15"/>
      <c r="Q106" s="25">
        <f t="shared" si="2"/>
        <v>500</v>
      </c>
      <c r="R106" s="26" t="s">
        <v>335</v>
      </c>
      <c r="S106" s="8" t="s">
        <v>324</v>
      </c>
      <c r="T106" s="27" t="s">
        <v>339</v>
      </c>
    </row>
    <row r="107" spans="1:20" ht="54">
      <c r="A107" s="37" t="s">
        <v>76</v>
      </c>
      <c r="B107" s="34" t="s">
        <v>77</v>
      </c>
      <c r="C107" s="14" t="s">
        <v>285</v>
      </c>
      <c r="D107" s="14" t="s">
        <v>286</v>
      </c>
      <c r="E107" s="10"/>
      <c r="F107" s="5">
        <v>0</v>
      </c>
      <c r="G107" s="13" t="s">
        <v>334</v>
      </c>
      <c r="H107" s="11" t="s">
        <v>332</v>
      </c>
      <c r="I107" s="13" t="s">
        <v>333</v>
      </c>
      <c r="J107" s="21" t="s">
        <v>286</v>
      </c>
      <c r="K107" s="10"/>
      <c r="L107" s="15"/>
      <c r="M107" s="15"/>
      <c r="N107" s="15"/>
      <c r="O107" s="15"/>
      <c r="P107" s="15"/>
      <c r="Q107" s="25">
        <f t="shared" si="2"/>
        <v>0</v>
      </c>
      <c r="R107" s="26" t="s">
        <v>335</v>
      </c>
      <c r="S107" s="8" t="s">
        <v>324</v>
      </c>
      <c r="T107" s="27" t="s">
        <v>339</v>
      </c>
    </row>
    <row r="108" spans="1:20" ht="54">
      <c r="A108" s="37"/>
      <c r="B108" s="34"/>
      <c r="C108" s="14" t="s">
        <v>287</v>
      </c>
      <c r="D108" s="14" t="s">
        <v>288</v>
      </c>
      <c r="E108" s="10">
        <v>6</v>
      </c>
      <c r="F108" s="5">
        <v>0</v>
      </c>
      <c r="G108" s="13" t="s">
        <v>334</v>
      </c>
      <c r="H108" s="11" t="s">
        <v>332</v>
      </c>
      <c r="I108" s="13" t="s">
        <v>333</v>
      </c>
      <c r="J108" s="21" t="s">
        <v>288</v>
      </c>
      <c r="K108" s="10">
        <v>6</v>
      </c>
      <c r="L108" s="15">
        <v>1000</v>
      </c>
      <c r="M108" s="15">
        <f>4000+5000</f>
        <v>9000</v>
      </c>
      <c r="N108" s="15"/>
      <c r="O108" s="15"/>
      <c r="P108" s="15"/>
      <c r="Q108" s="25">
        <f t="shared" si="2"/>
        <v>10000</v>
      </c>
      <c r="R108" s="26" t="s">
        <v>335</v>
      </c>
      <c r="S108" s="8" t="s">
        <v>324</v>
      </c>
      <c r="T108" s="27" t="s">
        <v>339</v>
      </c>
    </row>
    <row r="109" spans="1:20" ht="54">
      <c r="A109" s="37"/>
      <c r="B109" s="34"/>
      <c r="C109" s="14" t="s">
        <v>289</v>
      </c>
      <c r="D109" s="14" t="s">
        <v>290</v>
      </c>
      <c r="E109" s="10">
        <v>1</v>
      </c>
      <c r="F109" s="5">
        <v>0</v>
      </c>
      <c r="G109" s="13" t="s">
        <v>334</v>
      </c>
      <c r="H109" s="11" t="s">
        <v>332</v>
      </c>
      <c r="I109" s="13" t="s">
        <v>333</v>
      </c>
      <c r="J109" s="21" t="s">
        <v>290</v>
      </c>
      <c r="K109" s="10">
        <v>1</v>
      </c>
      <c r="L109" s="15">
        <v>10000</v>
      </c>
      <c r="M109" s="15">
        <f>5000+5000</f>
        <v>10000</v>
      </c>
      <c r="N109" s="15"/>
      <c r="O109" s="15"/>
      <c r="P109" s="15"/>
      <c r="Q109" s="25">
        <f t="shared" si="2"/>
        <v>20000</v>
      </c>
      <c r="R109" s="26" t="s">
        <v>335</v>
      </c>
      <c r="S109" s="8" t="s">
        <v>324</v>
      </c>
      <c r="T109" s="27" t="s">
        <v>339</v>
      </c>
    </row>
    <row r="110" spans="1:20" ht="81">
      <c r="A110" s="37"/>
      <c r="B110" s="34" t="s">
        <v>78</v>
      </c>
      <c r="C110" s="14" t="s">
        <v>291</v>
      </c>
      <c r="D110" s="14" t="s">
        <v>292</v>
      </c>
      <c r="E110" s="10">
        <v>2</v>
      </c>
      <c r="F110" s="5">
        <v>0</v>
      </c>
      <c r="G110" s="13" t="s">
        <v>334</v>
      </c>
      <c r="H110" s="11" t="s">
        <v>332</v>
      </c>
      <c r="I110" s="13" t="s">
        <v>333</v>
      </c>
      <c r="J110" s="21" t="s">
        <v>292</v>
      </c>
      <c r="K110" s="10">
        <v>2</v>
      </c>
      <c r="L110" s="15">
        <v>18000</v>
      </c>
      <c r="M110" s="15">
        <f>11000+38800+5000</f>
        <v>54800</v>
      </c>
      <c r="N110" s="15"/>
      <c r="O110" s="15">
        <v>49000</v>
      </c>
      <c r="P110" s="15"/>
      <c r="Q110" s="25">
        <f t="shared" si="2"/>
        <v>121800</v>
      </c>
      <c r="R110" s="26" t="s">
        <v>335</v>
      </c>
      <c r="S110" s="8" t="s">
        <v>324</v>
      </c>
      <c r="T110" s="27" t="s">
        <v>339</v>
      </c>
    </row>
    <row r="111" spans="1:20" ht="54">
      <c r="A111" s="37"/>
      <c r="B111" s="34"/>
      <c r="C111" s="14" t="s">
        <v>293</v>
      </c>
      <c r="D111" s="14" t="s">
        <v>294</v>
      </c>
      <c r="E111" s="10">
        <v>100</v>
      </c>
      <c r="F111" s="5">
        <v>0</v>
      </c>
      <c r="G111" s="13" t="s">
        <v>334</v>
      </c>
      <c r="H111" s="11" t="s">
        <v>332</v>
      </c>
      <c r="I111" s="13" t="s">
        <v>333</v>
      </c>
      <c r="J111" s="21" t="s">
        <v>294</v>
      </c>
      <c r="K111" s="10">
        <v>100</v>
      </c>
      <c r="L111" s="15">
        <v>1000</v>
      </c>
      <c r="M111" s="15">
        <f>5000+5000+1200</f>
        <v>11200</v>
      </c>
      <c r="N111" s="15"/>
      <c r="O111" s="15"/>
      <c r="P111" s="15"/>
      <c r="Q111" s="25">
        <f t="shared" si="2"/>
        <v>12200</v>
      </c>
      <c r="R111" s="26" t="s">
        <v>335</v>
      </c>
      <c r="S111" s="8" t="s">
        <v>331</v>
      </c>
      <c r="T111" s="27" t="s">
        <v>339</v>
      </c>
    </row>
    <row r="112" spans="1:20" ht="54">
      <c r="A112" s="37"/>
      <c r="B112" s="34"/>
      <c r="C112" s="14" t="s">
        <v>295</v>
      </c>
      <c r="D112" s="14" t="s">
        <v>296</v>
      </c>
      <c r="E112" s="10">
        <v>1</v>
      </c>
      <c r="F112" s="5">
        <v>0</v>
      </c>
      <c r="G112" s="13" t="s">
        <v>334</v>
      </c>
      <c r="H112" s="11" t="s">
        <v>332</v>
      </c>
      <c r="I112" s="13" t="s">
        <v>333</v>
      </c>
      <c r="J112" s="21" t="s">
        <v>296</v>
      </c>
      <c r="K112" s="10">
        <v>1</v>
      </c>
      <c r="L112" s="15"/>
      <c r="M112" s="15">
        <f>10000+10000</f>
        <v>20000</v>
      </c>
      <c r="N112" s="15"/>
      <c r="O112" s="15"/>
      <c r="P112" s="15"/>
      <c r="Q112" s="25">
        <f t="shared" si="2"/>
        <v>20000</v>
      </c>
      <c r="R112" s="26" t="s">
        <v>335</v>
      </c>
      <c r="S112" s="8" t="s">
        <v>331</v>
      </c>
      <c r="T112" s="27" t="s">
        <v>339</v>
      </c>
    </row>
    <row r="113" spans="1:20" ht="54">
      <c r="A113" s="37"/>
      <c r="B113" s="34"/>
      <c r="C113" s="14" t="s">
        <v>297</v>
      </c>
      <c r="D113" s="14" t="s">
        <v>298</v>
      </c>
      <c r="E113" s="10">
        <v>1</v>
      </c>
      <c r="F113" s="5">
        <v>0</v>
      </c>
      <c r="G113" s="13" t="s">
        <v>334</v>
      </c>
      <c r="H113" s="11" t="s">
        <v>332</v>
      </c>
      <c r="I113" s="13" t="s">
        <v>333</v>
      </c>
      <c r="J113" s="21" t="s">
        <v>298</v>
      </c>
      <c r="K113" s="10">
        <v>1</v>
      </c>
      <c r="L113" s="15"/>
      <c r="M113" s="15">
        <f>5000+10000</f>
        <v>15000</v>
      </c>
      <c r="N113" s="15"/>
      <c r="O113" s="15"/>
      <c r="P113" s="15"/>
      <c r="Q113" s="25">
        <f t="shared" si="2"/>
        <v>15000</v>
      </c>
      <c r="R113" s="26" t="s">
        <v>335</v>
      </c>
      <c r="S113" s="8" t="s">
        <v>331</v>
      </c>
      <c r="T113" s="27" t="s">
        <v>339</v>
      </c>
    </row>
    <row r="114" spans="1:20" ht="54">
      <c r="A114" s="37"/>
      <c r="B114" s="34"/>
      <c r="C114" s="14" t="s">
        <v>79</v>
      </c>
      <c r="D114" s="14" t="s">
        <v>310</v>
      </c>
      <c r="E114" s="10">
        <v>100</v>
      </c>
      <c r="F114" s="5">
        <v>0</v>
      </c>
      <c r="G114" s="13" t="s">
        <v>334</v>
      </c>
      <c r="H114" s="11" t="s">
        <v>332</v>
      </c>
      <c r="I114" s="13" t="s">
        <v>333</v>
      </c>
      <c r="J114" s="21" t="s">
        <v>310</v>
      </c>
      <c r="K114" s="10">
        <v>100</v>
      </c>
      <c r="L114" s="15">
        <v>20000</v>
      </c>
      <c r="M114" s="15">
        <f>11216+5000</f>
        <v>16216</v>
      </c>
      <c r="N114" s="15"/>
      <c r="O114" s="15"/>
      <c r="P114" s="15"/>
      <c r="Q114" s="25">
        <f t="shared" si="2"/>
        <v>36216</v>
      </c>
      <c r="R114" s="26" t="s">
        <v>335</v>
      </c>
      <c r="S114" s="8" t="s">
        <v>324</v>
      </c>
      <c r="T114" s="27" t="s">
        <v>339</v>
      </c>
    </row>
    <row r="115" spans="1:20" ht="54">
      <c r="A115" s="37"/>
      <c r="B115" s="34" t="s">
        <v>80</v>
      </c>
      <c r="C115" s="14" t="s">
        <v>299</v>
      </c>
      <c r="D115" s="14" t="s">
        <v>300</v>
      </c>
      <c r="E115" s="10">
        <v>4</v>
      </c>
      <c r="F115" s="5">
        <v>0</v>
      </c>
      <c r="G115" s="13" t="s">
        <v>334</v>
      </c>
      <c r="H115" s="11" t="s">
        <v>332</v>
      </c>
      <c r="I115" s="13" t="s">
        <v>333</v>
      </c>
      <c r="J115" s="21" t="s">
        <v>300</v>
      </c>
      <c r="K115" s="10">
        <v>4</v>
      </c>
      <c r="L115" s="15">
        <v>5500</v>
      </c>
      <c r="M115" s="15"/>
      <c r="N115" s="15"/>
      <c r="O115" s="15"/>
      <c r="P115" s="15"/>
      <c r="Q115" s="25">
        <f t="shared" si="2"/>
        <v>5500</v>
      </c>
      <c r="R115" s="26" t="s">
        <v>335</v>
      </c>
      <c r="S115" s="8" t="s">
        <v>324</v>
      </c>
      <c r="T115" s="27" t="s">
        <v>339</v>
      </c>
    </row>
    <row r="116" spans="1:20" ht="60">
      <c r="A116" s="37"/>
      <c r="B116" s="34"/>
      <c r="C116" s="14" t="s">
        <v>301</v>
      </c>
      <c r="D116" s="14" t="s">
        <v>302</v>
      </c>
      <c r="E116" s="10">
        <v>1</v>
      </c>
      <c r="F116" s="5">
        <v>0</v>
      </c>
      <c r="G116" s="13" t="s">
        <v>334</v>
      </c>
      <c r="H116" s="11" t="s">
        <v>332</v>
      </c>
      <c r="I116" s="13" t="s">
        <v>333</v>
      </c>
      <c r="J116" s="21" t="s">
        <v>302</v>
      </c>
      <c r="K116" s="10">
        <v>1</v>
      </c>
      <c r="L116" s="15">
        <v>500</v>
      </c>
      <c r="M116" s="18">
        <v>0</v>
      </c>
      <c r="N116" s="15"/>
      <c r="O116" s="15"/>
      <c r="P116" s="15"/>
      <c r="Q116" s="25">
        <f t="shared" si="2"/>
        <v>500</v>
      </c>
      <c r="R116" s="26" t="s">
        <v>335</v>
      </c>
      <c r="S116" s="8" t="s">
        <v>331</v>
      </c>
      <c r="T116" s="27" t="s">
        <v>339</v>
      </c>
    </row>
    <row r="117" spans="1:20" ht="72">
      <c r="A117" s="37"/>
      <c r="B117" s="34"/>
      <c r="C117" s="14" t="s">
        <v>303</v>
      </c>
      <c r="D117" s="14" t="s">
        <v>304</v>
      </c>
      <c r="E117" s="10">
        <v>1</v>
      </c>
      <c r="F117" s="5">
        <v>0</v>
      </c>
      <c r="G117" s="13" t="s">
        <v>334</v>
      </c>
      <c r="H117" s="11" t="s">
        <v>332</v>
      </c>
      <c r="I117" s="13" t="s">
        <v>333</v>
      </c>
      <c r="J117" s="21" t="s">
        <v>304</v>
      </c>
      <c r="K117" s="10">
        <v>1</v>
      </c>
      <c r="L117" s="15">
        <v>1000</v>
      </c>
      <c r="M117" s="15"/>
      <c r="N117" s="15"/>
      <c r="O117" s="15"/>
      <c r="P117" s="15"/>
      <c r="Q117" s="25">
        <f t="shared" si="2"/>
        <v>1000</v>
      </c>
      <c r="R117" s="26" t="s">
        <v>335</v>
      </c>
      <c r="S117" s="8" t="s">
        <v>324</v>
      </c>
      <c r="T117" s="27" t="s">
        <v>339</v>
      </c>
    </row>
    <row r="118" spans="1:20" ht="72">
      <c r="A118" s="37"/>
      <c r="B118" s="34"/>
      <c r="C118" s="14" t="s">
        <v>305</v>
      </c>
      <c r="D118" s="14" t="s">
        <v>306</v>
      </c>
      <c r="E118" s="10">
        <v>1</v>
      </c>
      <c r="F118" s="5">
        <v>0</v>
      </c>
      <c r="G118" s="13" t="s">
        <v>334</v>
      </c>
      <c r="H118" s="11" t="s">
        <v>332</v>
      </c>
      <c r="I118" s="13" t="s">
        <v>333</v>
      </c>
      <c r="J118" s="21" t="s">
        <v>306</v>
      </c>
      <c r="K118" s="10">
        <v>1</v>
      </c>
      <c r="L118" s="15">
        <v>8000</v>
      </c>
      <c r="M118" s="18">
        <v>0</v>
      </c>
      <c r="N118" s="15"/>
      <c r="O118" s="15"/>
      <c r="P118" s="15"/>
      <c r="Q118" s="25">
        <f t="shared" si="2"/>
        <v>8000</v>
      </c>
      <c r="R118" s="26" t="s">
        <v>335</v>
      </c>
      <c r="S118" s="8" t="s">
        <v>324</v>
      </c>
      <c r="T118" s="27" t="s">
        <v>339</v>
      </c>
    </row>
  </sheetData>
  <sheetProtection/>
  <mergeCells count="55">
    <mergeCell ref="B105:B106"/>
    <mergeCell ref="B107:B109"/>
    <mergeCell ref="B110:B114"/>
    <mergeCell ref="B115:B118"/>
    <mergeCell ref="B85:B87"/>
    <mergeCell ref="B88:B89"/>
    <mergeCell ref="B93:B94"/>
    <mergeCell ref="B74:B76"/>
    <mergeCell ref="B81:B83"/>
    <mergeCell ref="B61:B62"/>
    <mergeCell ref="B65:B68"/>
    <mergeCell ref="B97:B104"/>
    <mergeCell ref="B55:B56"/>
    <mergeCell ref="B59:B60"/>
    <mergeCell ref="B39:B40"/>
    <mergeCell ref="B41:B42"/>
    <mergeCell ref="B43:B45"/>
    <mergeCell ref="B1:B3"/>
    <mergeCell ref="L1:Q2"/>
    <mergeCell ref="A95:A96"/>
    <mergeCell ref="A97:A106"/>
    <mergeCell ref="A107:A118"/>
    <mergeCell ref="A73:A78"/>
    <mergeCell ref="A79:A83"/>
    <mergeCell ref="A84:A90"/>
    <mergeCell ref="A91:A92"/>
    <mergeCell ref="A93:A94"/>
    <mergeCell ref="A39:A42"/>
    <mergeCell ref="A43:A50"/>
    <mergeCell ref="A51:A56"/>
    <mergeCell ref="B47:B48"/>
    <mergeCell ref="B49:B50"/>
    <mergeCell ref="B51:B53"/>
    <mergeCell ref="A59:A72"/>
    <mergeCell ref="A4:A14"/>
    <mergeCell ref="A15:A18"/>
    <mergeCell ref="A19:A30"/>
    <mergeCell ref="A31:A36"/>
    <mergeCell ref="A37:A38"/>
    <mergeCell ref="R1:R3"/>
    <mergeCell ref="S1:S3"/>
    <mergeCell ref="T1:T3"/>
    <mergeCell ref="G1:K2"/>
    <mergeCell ref="A57:A58"/>
    <mergeCell ref="B19:B22"/>
    <mergeCell ref="B23:B25"/>
    <mergeCell ref="B31:B32"/>
    <mergeCell ref="B34:B35"/>
    <mergeCell ref="B4:B6"/>
    <mergeCell ref="B7:B12"/>
    <mergeCell ref="B13:B14"/>
    <mergeCell ref="B15:B16"/>
    <mergeCell ref="A1:A3"/>
    <mergeCell ref="D1:F2"/>
    <mergeCell ref="C1:C3"/>
  </mergeCells>
  <printOptions horizontalCentered="1"/>
  <pageMargins left="0.5118110236220472" right="0.5118110236220472" top="0.7480314960629921" bottom="0.7480314960629921" header="0.5118110236220472" footer="0.31496062992125984"/>
  <pageSetup horizontalDpi="600" verticalDpi="600" orientation="landscape" paperSize="9" scale="60" r:id="rId1"/>
  <headerFooter>
    <oddHeader>&amp;CEL GUACAMAYO - PLAN DE ACCIÓN 2013 (Recursos en Miles de Pesos)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Mayra</cp:lastModifiedBy>
  <cp:lastPrinted>2013-01-31T22:40:53Z</cp:lastPrinted>
  <dcterms:created xsi:type="dcterms:W3CDTF">2012-08-16T00:44:00Z</dcterms:created>
  <dcterms:modified xsi:type="dcterms:W3CDTF">2014-05-16T01:58:19Z</dcterms:modified>
  <cp:category/>
  <cp:version/>
  <cp:contentType/>
  <cp:contentStatus/>
</cp:coreProperties>
</file>