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5480" windowHeight="7875"/>
  </bookViews>
  <sheets>
    <sheet name="Infraestructura" sheetId="1" r:id="rId1"/>
    <sheet name="Hoja2" sheetId="2" r:id="rId2"/>
    <sheet name="Hoja3" sheetId="3" r:id="rId3"/>
  </sheets>
  <definedNames>
    <definedName name="_xlnm.Print_Area" localSheetId="0">Infraestructura!$A$1:$DY$16</definedName>
  </definedNames>
  <calcPr calcId="145621"/>
</workbook>
</file>

<file path=xl/calcChain.xml><?xml version="1.0" encoding="utf-8"?>
<calcChain xmlns="http://schemas.openxmlformats.org/spreadsheetml/2006/main">
  <c r="AC16" i="1" l="1"/>
  <c r="AF16" i="1" s="1"/>
  <c r="AG16" i="1" s="1"/>
  <c r="AS16" i="1"/>
  <c r="AV16" i="1" s="1"/>
  <c r="AW16" i="1" s="1"/>
  <c r="BL16" i="1"/>
  <c r="BN16" i="1"/>
  <c r="M16" i="1"/>
  <c r="R16" i="1"/>
  <c r="BZ16" i="1" s="1"/>
  <c r="AD16" i="1"/>
  <c r="DV11" i="1"/>
  <c r="DV12" i="1"/>
  <c r="DV13" i="1"/>
  <c r="DV14" i="1"/>
  <c r="DV15" i="1"/>
  <c r="DV16" i="1"/>
  <c r="DV10" i="1"/>
  <c r="DK8" i="1"/>
  <c r="DK9" i="1"/>
  <c r="DK10" i="1"/>
  <c r="DK11" i="1"/>
  <c r="DK12" i="1"/>
  <c r="DK13" i="1"/>
  <c r="DK14" i="1"/>
  <c r="DK15" i="1"/>
  <c r="DK16" i="1"/>
  <c r="DK7" i="1"/>
  <c r="DH8" i="1"/>
  <c r="DH9" i="1"/>
  <c r="DH10" i="1"/>
  <c r="DH11" i="1"/>
  <c r="DH12" i="1"/>
  <c r="DH13" i="1"/>
  <c r="DH14" i="1"/>
  <c r="DH15" i="1"/>
  <c r="DH16" i="1"/>
  <c r="DF8" i="1"/>
  <c r="DF9" i="1"/>
  <c r="DF10" i="1"/>
  <c r="DF11" i="1"/>
  <c r="DF12" i="1"/>
  <c r="DF13" i="1"/>
  <c r="DF14" i="1"/>
  <c r="DA10" i="1"/>
  <c r="DA11" i="1"/>
  <c r="DA12" i="1"/>
  <c r="DA13" i="1"/>
  <c r="DA14" i="1"/>
  <c r="DA15" i="1"/>
  <c r="DA16" i="1"/>
  <c r="CY10" i="1"/>
  <c r="CY11" i="1"/>
  <c r="CY12" i="1"/>
  <c r="CY13" i="1"/>
  <c r="CY14" i="1"/>
  <c r="CY15" i="1"/>
  <c r="CY16" i="1"/>
  <c r="CR16" i="1"/>
  <c r="CS16" i="1" s="1"/>
  <c r="CD10" i="1"/>
  <c r="CE10" i="1"/>
  <c r="CD11" i="1"/>
  <c r="CE11" i="1"/>
  <c r="CD12" i="1"/>
  <c r="CE12" i="1"/>
  <c r="CD13" i="1"/>
  <c r="CE13" i="1"/>
  <c r="CD14" i="1"/>
  <c r="CE14" i="1"/>
  <c r="CD15" i="1"/>
  <c r="CE15" i="1"/>
  <c r="CD16" i="1"/>
  <c r="CE16" i="1"/>
  <c r="BM16" i="1"/>
  <c r="AH16" i="1"/>
  <c r="CF16" i="1" s="1"/>
  <c r="AE16" i="1"/>
  <c r="W8" i="1"/>
  <c r="W9" i="1"/>
  <c r="W10" i="1"/>
  <c r="W11" i="1"/>
  <c r="W12" i="1"/>
  <c r="W13" i="1"/>
  <c r="W14" i="1"/>
  <c r="W15" i="1"/>
  <c r="W16" i="1"/>
  <c r="W7" i="1"/>
  <c r="W6" i="1"/>
  <c r="U10" i="1"/>
  <c r="Z10" i="1" s="1"/>
  <c r="U11" i="1"/>
  <c r="Z11" i="1" s="1"/>
  <c r="U12" i="1"/>
  <c r="X12" i="1" s="1"/>
  <c r="Y12" i="1" s="1"/>
  <c r="U13" i="1"/>
  <c r="Z13" i="1" s="1"/>
  <c r="U14" i="1"/>
  <c r="Z14" i="1" s="1"/>
  <c r="U15" i="1"/>
  <c r="Z15" i="1" s="1"/>
  <c r="U16" i="1"/>
  <c r="X16" i="1" s="1"/>
  <c r="Y16" i="1" s="1"/>
  <c r="P16" i="1"/>
  <c r="Q16" i="1" s="1"/>
  <c r="N16" i="1"/>
  <c r="O16" i="1" s="1"/>
  <c r="DF7" i="1"/>
  <c r="DH7" i="1"/>
  <c r="DH6" i="1"/>
  <c r="Z12" i="1" l="1"/>
  <c r="CT16" i="1"/>
  <c r="AT16" i="1"/>
  <c r="AU16" i="1" s="1"/>
  <c r="CG16" i="1"/>
  <c r="CH16" i="1"/>
  <c r="AI16" i="1"/>
  <c r="AY16" i="1"/>
  <c r="AX16" i="1"/>
  <c r="CL16" i="1" s="1"/>
  <c r="BJ16" i="1"/>
  <c r="BK16" i="1" s="1"/>
  <c r="BO16" i="1" s="1"/>
  <c r="S16" i="1"/>
  <c r="CA16" i="1"/>
  <c r="CB16" i="1"/>
  <c r="AA16" i="1"/>
  <c r="Z16" i="1"/>
  <c r="X15" i="1"/>
  <c r="Y15" i="1" s="1"/>
  <c r="AA15" i="1" s="1"/>
  <c r="X14" i="1"/>
  <c r="Y14" i="1" s="1"/>
  <c r="AA14" i="1" s="1"/>
  <c r="X13" i="1"/>
  <c r="Y13" i="1" s="1"/>
  <c r="AA13" i="1" s="1"/>
  <c r="AA12" i="1"/>
  <c r="X11" i="1"/>
  <c r="Y11" i="1" s="1"/>
  <c r="AA11" i="1" s="1"/>
  <c r="X10" i="1"/>
  <c r="Y10" i="1" s="1"/>
  <c r="AA10" i="1" s="1"/>
  <c r="CM16" i="1" l="1"/>
  <c r="CN16" i="1"/>
  <c r="BL15" i="1" l="1"/>
  <c r="BM15" i="1" s="1"/>
  <c r="BN15" i="1"/>
  <c r="CR15" i="1" s="1"/>
  <c r="M15" i="1"/>
  <c r="N15" i="1" s="1"/>
  <c r="O15" i="1" s="1"/>
  <c r="AC15" i="1"/>
  <c r="AF15" i="1" s="1"/>
  <c r="AG15" i="1" s="1"/>
  <c r="AS15" i="1"/>
  <c r="AV15" i="1" s="1"/>
  <c r="AW15" i="1" s="1"/>
  <c r="BL14" i="1"/>
  <c r="BM14" i="1" s="1"/>
  <c r="BN14" i="1"/>
  <c r="CR14" i="1" s="1"/>
  <c r="M14" i="1"/>
  <c r="N14" i="1" s="1"/>
  <c r="O14" i="1" s="1"/>
  <c r="AD14" i="1"/>
  <c r="AE14" i="1" s="1"/>
  <c r="AI14" i="1" s="1"/>
  <c r="AC14" i="1"/>
  <c r="AF14" i="1" s="1"/>
  <c r="AG14" i="1" s="1"/>
  <c r="AH14" i="1"/>
  <c r="CF14" i="1" s="1"/>
  <c r="AS14" i="1"/>
  <c r="AV14" i="1" s="1"/>
  <c r="AW14" i="1" s="1"/>
  <c r="AX14" i="1"/>
  <c r="CL14" i="1" s="1"/>
  <c r="M13" i="1"/>
  <c r="N13" i="1" s="1"/>
  <c r="O13" i="1" s="1"/>
  <c r="P13" i="1"/>
  <c r="Q13" i="1" s="1"/>
  <c r="AD13" i="1"/>
  <c r="AE13" i="1" s="1"/>
  <c r="AC13" i="1"/>
  <c r="AF13" i="1" s="1"/>
  <c r="AG13" i="1" s="1"/>
  <c r="AS13" i="1"/>
  <c r="AV13" i="1" s="1"/>
  <c r="AW13" i="1" s="1"/>
  <c r="BL13" i="1"/>
  <c r="BM13" i="1" s="1"/>
  <c r="BN13" i="1"/>
  <c r="CR13" i="1" s="1"/>
  <c r="BL12" i="1"/>
  <c r="BM12" i="1" s="1"/>
  <c r="BN12" i="1"/>
  <c r="CR12" i="1" s="1"/>
  <c r="BL11" i="1"/>
  <c r="BM11" i="1" s="1"/>
  <c r="BN11" i="1"/>
  <c r="CR11" i="1" s="1"/>
  <c r="BL10" i="1"/>
  <c r="BM10" i="1" s="1"/>
  <c r="BN10" i="1"/>
  <c r="CR10" i="1" s="1"/>
  <c r="M12" i="1"/>
  <c r="N12" i="1" s="1"/>
  <c r="O12" i="1" s="1"/>
  <c r="R12" i="1"/>
  <c r="BZ12" i="1" s="1"/>
  <c r="AC12" i="1"/>
  <c r="AF12" i="1" s="1"/>
  <c r="AG12" i="1" s="1"/>
  <c r="AS12" i="1"/>
  <c r="AV12" i="1" s="1"/>
  <c r="AW12" i="1" s="1"/>
  <c r="AX12" i="1"/>
  <c r="CL12" i="1" s="1"/>
  <c r="M11" i="1"/>
  <c r="N11" i="1" s="1"/>
  <c r="O11" i="1" s="1"/>
  <c r="P11" i="1"/>
  <c r="Q11" i="1" s="1"/>
  <c r="R11" i="1"/>
  <c r="BZ11" i="1" s="1"/>
  <c r="AD11" i="1"/>
  <c r="AE11" i="1" s="1"/>
  <c r="AI11" i="1" s="1"/>
  <c r="AC11" i="1"/>
  <c r="AF11" i="1" s="1"/>
  <c r="AG11" i="1" s="1"/>
  <c r="AH11" i="1"/>
  <c r="CF11" i="1" s="1"/>
  <c r="AS11" i="1"/>
  <c r="AV11" i="1" s="1"/>
  <c r="AW11" i="1" s="1"/>
  <c r="M10" i="1"/>
  <c r="N10" i="1" s="1"/>
  <c r="O10" i="1" s="1"/>
  <c r="R10" i="1"/>
  <c r="BZ10" i="1" s="1"/>
  <c r="AC10" i="1"/>
  <c r="AF10" i="1" s="1"/>
  <c r="AG10" i="1" s="1"/>
  <c r="AS10" i="1"/>
  <c r="AV10" i="1" s="1"/>
  <c r="AW10" i="1" s="1"/>
  <c r="CG11" i="1" l="1"/>
  <c r="CH11" i="1"/>
  <c r="AH10" i="1"/>
  <c r="CF10" i="1" s="1"/>
  <c r="AD10" i="1"/>
  <c r="AE10" i="1" s="1"/>
  <c r="AI10" i="1" s="1"/>
  <c r="P10" i="1"/>
  <c r="Q10" i="1" s="1"/>
  <c r="S10" i="1" s="1"/>
  <c r="AD12" i="1"/>
  <c r="AE12" i="1" s="1"/>
  <c r="AI12" i="1" s="1"/>
  <c r="P12" i="1"/>
  <c r="Q12" i="1" s="1"/>
  <c r="CS10" i="1"/>
  <c r="CT10" i="1"/>
  <c r="CS11" i="1"/>
  <c r="CT11" i="1"/>
  <c r="CS12" i="1"/>
  <c r="CT12" i="1"/>
  <c r="CT13" i="1"/>
  <c r="CS13" i="1"/>
  <c r="AX13" i="1"/>
  <c r="CL13" i="1" s="1"/>
  <c r="AH13" i="1"/>
  <c r="CF13" i="1" s="1"/>
  <c r="AI13" i="1"/>
  <c r="S13" i="1"/>
  <c r="P14" i="1"/>
  <c r="Q14" i="1" s="1"/>
  <c r="CS14" i="1"/>
  <c r="CT14" i="1"/>
  <c r="AD15" i="1"/>
  <c r="AE15" i="1" s="1"/>
  <c r="AI15" i="1" s="1"/>
  <c r="CS15" i="1"/>
  <c r="CT15" i="1"/>
  <c r="CA10" i="1"/>
  <c r="CB10" i="1"/>
  <c r="CM12" i="1"/>
  <c r="CN12" i="1"/>
  <c r="CA12" i="1"/>
  <c r="CB12" i="1"/>
  <c r="S12" i="1"/>
  <c r="CN14" i="1"/>
  <c r="CM14" i="1"/>
  <c r="CG14" i="1"/>
  <c r="CH14" i="1"/>
  <c r="S14" i="1"/>
  <c r="CA11" i="1"/>
  <c r="CB11" i="1"/>
  <c r="S11" i="1"/>
  <c r="AX11" i="1"/>
  <c r="CL11" i="1" s="1"/>
  <c r="R13" i="1"/>
  <c r="BZ13" i="1" s="1"/>
  <c r="BJ14" i="1"/>
  <c r="BK14" i="1" s="1"/>
  <c r="BO14" i="1" s="1"/>
  <c r="AT14" i="1"/>
  <c r="AU14" i="1" s="1"/>
  <c r="AY14" i="1" s="1"/>
  <c r="P15" i="1"/>
  <c r="Q15" i="1" s="1"/>
  <c r="S15" i="1" s="1"/>
  <c r="AX10" i="1"/>
  <c r="CL10" i="1" s="1"/>
  <c r="R15" i="1"/>
  <c r="BZ15" i="1" s="1"/>
  <c r="AH15" i="1"/>
  <c r="CF15" i="1" s="1"/>
  <c r="AX15" i="1"/>
  <c r="CL15" i="1" s="1"/>
  <c r="BJ15" i="1"/>
  <c r="BK15" i="1" s="1"/>
  <c r="BO15" i="1" s="1"/>
  <c r="AT15" i="1"/>
  <c r="AU15" i="1" s="1"/>
  <c r="AY15" i="1" s="1"/>
  <c r="R14" i="1"/>
  <c r="BZ14" i="1" s="1"/>
  <c r="BJ13" i="1"/>
  <c r="BK13" i="1" s="1"/>
  <c r="BO13" i="1" s="1"/>
  <c r="AT13" i="1"/>
  <c r="AU13" i="1" s="1"/>
  <c r="AY13" i="1" s="1"/>
  <c r="AH12" i="1"/>
  <c r="CF12" i="1" s="1"/>
  <c r="BJ12" i="1"/>
  <c r="BK12" i="1" s="1"/>
  <c r="BO12" i="1" s="1"/>
  <c r="AT12" i="1"/>
  <c r="AU12" i="1" s="1"/>
  <c r="AY12" i="1" s="1"/>
  <c r="BJ11" i="1"/>
  <c r="BK11" i="1" s="1"/>
  <c r="BO11" i="1" s="1"/>
  <c r="AT11" i="1"/>
  <c r="AU11" i="1" s="1"/>
  <c r="AY11" i="1" s="1"/>
  <c r="BJ10" i="1"/>
  <c r="BK10" i="1" s="1"/>
  <c r="BO10" i="1" s="1"/>
  <c r="AT10" i="1"/>
  <c r="AU10" i="1" s="1"/>
  <c r="AY10" i="1" s="1"/>
  <c r="CE7" i="1"/>
  <c r="CE8" i="1"/>
  <c r="CE9" i="1"/>
  <c r="CE6" i="1"/>
  <c r="CD7" i="1"/>
  <c r="CD8" i="1"/>
  <c r="CD9" i="1"/>
  <c r="CD6" i="1"/>
  <c r="BL7" i="1"/>
  <c r="BM7" i="1" s="1"/>
  <c r="BN7" i="1"/>
  <c r="U7" i="1"/>
  <c r="X7" i="1" s="1"/>
  <c r="Y7" i="1" s="1"/>
  <c r="U8" i="1"/>
  <c r="X8" i="1" s="1"/>
  <c r="Y8" i="1" s="1"/>
  <c r="U9" i="1"/>
  <c r="U6" i="1"/>
  <c r="X6" i="1" s="1"/>
  <c r="Y6" i="1" s="1"/>
  <c r="AA6" i="1" s="1"/>
  <c r="X9" i="1" l="1"/>
  <c r="Y9" i="1" s="1"/>
  <c r="AA9" i="1" s="1"/>
  <c r="Z9" i="1"/>
  <c r="CA14" i="1"/>
  <c r="CB14" i="1"/>
  <c r="CG15" i="1"/>
  <c r="CH15" i="1"/>
  <c r="CN10" i="1"/>
  <c r="CM10" i="1"/>
  <c r="CB13" i="1"/>
  <c r="CA13" i="1"/>
  <c r="CH13" i="1"/>
  <c r="CG13" i="1"/>
  <c r="CG10" i="1"/>
  <c r="CH10" i="1"/>
  <c r="CG12" i="1"/>
  <c r="CH12" i="1"/>
  <c r="CM15" i="1"/>
  <c r="CN15" i="1"/>
  <c r="CA15" i="1"/>
  <c r="CB15" i="1"/>
  <c r="CM11" i="1"/>
  <c r="CN11" i="1"/>
  <c r="CM13" i="1"/>
  <c r="CN13" i="1"/>
  <c r="AA7" i="1"/>
  <c r="AA8" i="1"/>
  <c r="Z6" i="1"/>
  <c r="Z7" i="1"/>
  <c r="Z8" i="1"/>
  <c r="DK6" i="1" l="1"/>
  <c r="DV9" i="1"/>
  <c r="DV8" i="1"/>
  <c r="DV6" i="1"/>
  <c r="DV7" i="1"/>
  <c r="DK4" i="1"/>
  <c r="DA7" i="1"/>
  <c r="DA8" i="1"/>
  <c r="DA9" i="1"/>
  <c r="DA6" i="1"/>
  <c r="CY7" i="1"/>
  <c r="CY8" i="1"/>
  <c r="DF15" i="1" s="1"/>
  <c r="CY9" i="1"/>
  <c r="DF16" i="1" s="1"/>
  <c r="CY6" i="1"/>
  <c r="BN9" i="1"/>
  <c r="CR9" i="1" s="1"/>
  <c r="BN8" i="1"/>
  <c r="CR8" i="1" s="1"/>
  <c r="CS8" i="1" s="1"/>
  <c r="CR7" i="1"/>
  <c r="BN6" i="1"/>
  <c r="CR6" i="1" s="1"/>
  <c r="DF6" i="1" s="1"/>
  <c r="BL9" i="1"/>
  <c r="BM9" i="1" s="1"/>
  <c r="BL8" i="1"/>
  <c r="BM8" i="1" s="1"/>
  <c r="BL6" i="1"/>
  <c r="BM6" i="1" s="1"/>
  <c r="AS7" i="1"/>
  <c r="AS8" i="1"/>
  <c r="BJ8" i="1" s="1"/>
  <c r="BK8" i="1" s="1"/>
  <c r="AS9" i="1"/>
  <c r="AV9" i="1" s="1"/>
  <c r="AW9" i="1" s="1"/>
  <c r="AS6" i="1"/>
  <c r="BJ6" i="1" s="1"/>
  <c r="BK6" i="1" s="1"/>
  <c r="AC6" i="1"/>
  <c r="AC7" i="1"/>
  <c r="AF7" i="1" s="1"/>
  <c r="AG7" i="1" s="1"/>
  <c r="AC8" i="1"/>
  <c r="AT8" i="1" s="1"/>
  <c r="AU8" i="1" s="1"/>
  <c r="AC9" i="1"/>
  <c r="AF9" i="1" s="1"/>
  <c r="AG9" i="1" s="1"/>
  <c r="M7" i="1"/>
  <c r="M8" i="1"/>
  <c r="M9" i="1"/>
  <c r="M6" i="1"/>
  <c r="DJ9" i="1" l="1"/>
  <c r="DJ11" i="1"/>
  <c r="DJ13" i="1"/>
  <c r="DJ15" i="1"/>
  <c r="DJ7" i="1"/>
  <c r="DJ8" i="1"/>
  <c r="DJ10" i="1"/>
  <c r="DJ12" i="1"/>
  <c r="DJ14" i="1"/>
  <c r="DJ16" i="1"/>
  <c r="AV7" i="1"/>
  <c r="AW7" i="1" s="1"/>
  <c r="BJ7" i="1"/>
  <c r="BK7" i="1" s="1"/>
  <c r="BO7" i="1" s="1"/>
  <c r="P8" i="1"/>
  <c r="Q8" i="1" s="1"/>
  <c r="AD8" i="1"/>
  <c r="N7" i="1"/>
  <c r="O7" i="1" s="1"/>
  <c r="AD7" i="1"/>
  <c r="AE7" i="1" s="1"/>
  <c r="AI7" i="1" s="1"/>
  <c r="AT6" i="1"/>
  <c r="AU6" i="1" s="1"/>
  <c r="AF6" i="1"/>
  <c r="AG6" i="1" s="1"/>
  <c r="P6" i="1"/>
  <c r="Q6" i="1" s="1"/>
  <c r="AD6" i="1"/>
  <c r="AE6" i="1" s="1"/>
  <c r="N9" i="1"/>
  <c r="O9" i="1" s="1"/>
  <c r="AD9" i="1"/>
  <c r="BJ9" i="1"/>
  <c r="AT7" i="1"/>
  <c r="AU7" i="1" s="1"/>
  <c r="AH7" i="1"/>
  <c r="CF7" i="1" s="1"/>
  <c r="CG7" i="1" s="1"/>
  <c r="AX7" i="1"/>
  <c r="CL7" i="1" s="1"/>
  <c r="CM7" i="1" s="1"/>
  <c r="BO6" i="1"/>
  <c r="N8" i="1"/>
  <c r="O8" i="1" s="1"/>
  <c r="R7" i="1"/>
  <c r="BZ7" i="1" s="1"/>
  <c r="AX9" i="1"/>
  <c r="CL9" i="1" s="1"/>
  <c r="CN9" i="1" s="1"/>
  <c r="AV6" i="1"/>
  <c r="AW6" i="1" s="1"/>
  <c r="CT9" i="1"/>
  <c r="CS9" i="1"/>
  <c r="CT6" i="1"/>
  <c r="CS6" i="1"/>
  <c r="CT7" i="1"/>
  <c r="CS7" i="1"/>
  <c r="BO8" i="1"/>
  <c r="N6" i="1"/>
  <c r="O6" i="1" s="1"/>
  <c r="AE8" i="1"/>
  <c r="AT9" i="1"/>
  <c r="R9" i="1"/>
  <c r="BZ9" i="1" s="1"/>
  <c r="AH8" i="1"/>
  <c r="CF8" i="1" s="1"/>
  <c r="AX6" i="1"/>
  <c r="CL6" i="1" s="1"/>
  <c r="AX8" i="1"/>
  <c r="CL8" i="1" s="1"/>
  <c r="CT8" i="1"/>
  <c r="AH6" i="1"/>
  <c r="CF6" i="1" s="1"/>
  <c r="R6" i="1"/>
  <c r="BZ6" i="1" s="1"/>
  <c r="R8" i="1"/>
  <c r="BZ8" i="1" s="1"/>
  <c r="CA8" i="1" s="1"/>
  <c r="AH9" i="1"/>
  <c r="CF9" i="1" s="1"/>
  <c r="DK3" i="1"/>
  <c r="DJ6" i="1"/>
  <c r="AF8" i="1"/>
  <c r="AG8" i="1" s="1"/>
  <c r="AV8" i="1"/>
  <c r="AW8" i="1" s="1"/>
  <c r="AY8" i="1" s="1"/>
  <c r="P7" i="1"/>
  <c r="Q7" i="1" s="1"/>
  <c r="P9" i="1"/>
  <c r="Q9" i="1" s="1"/>
  <c r="AE9" i="1" l="1"/>
  <c r="AI9" i="1" s="1"/>
  <c r="AU9" i="1"/>
  <c r="AY9" i="1" s="1"/>
  <c r="BK9" i="1"/>
  <c r="BO9" i="1" s="1"/>
  <c r="AY7" i="1"/>
  <c r="CA7" i="1"/>
  <c r="CB7" i="1"/>
  <c r="S9" i="1"/>
  <c r="AI6" i="1"/>
  <c r="AY6" i="1"/>
  <c r="S7" i="1"/>
  <c r="S8" i="1"/>
  <c r="CM9" i="1"/>
  <c r="CH7" i="1"/>
  <c r="CB8" i="1"/>
  <c r="CN7" i="1"/>
  <c r="CM6" i="1"/>
  <c r="CN6" i="1"/>
  <c r="S6" i="1"/>
  <c r="CA9" i="1"/>
  <c r="CB9" i="1"/>
  <c r="AI8" i="1"/>
  <c r="CA6" i="1"/>
  <c r="CB6" i="1"/>
  <c r="CH8" i="1"/>
  <c r="CG8" i="1"/>
  <c r="CH9" i="1"/>
  <c r="CG9" i="1"/>
  <c r="CG6" i="1"/>
  <c r="CH6" i="1"/>
  <c r="CN8" i="1"/>
  <c r="CM8" i="1"/>
</calcChain>
</file>

<file path=xl/sharedStrings.xml><?xml version="1.0" encoding="utf-8"?>
<sst xmlns="http://schemas.openxmlformats.org/spreadsheetml/2006/main" count="266" uniqueCount="119">
  <si>
    <t xml:space="preserve">LÍNEA ESTRATEGICA </t>
  </si>
  <si>
    <t xml:space="preserve">SECTOR </t>
  </si>
  <si>
    <t>POLÍTICA</t>
  </si>
  <si>
    <t>PROGRAMA</t>
  </si>
  <si>
    <t>SUBPROGRAMA</t>
  </si>
  <si>
    <t>PROYECTO</t>
  </si>
  <si>
    <t>LINEA BASE</t>
  </si>
  <si>
    <t>META PRODUCTO</t>
  </si>
  <si>
    <t>INDICADOR</t>
  </si>
  <si>
    <t>PLAN DE INVERSIÓN</t>
  </si>
  <si>
    <t>RESPONSABLES</t>
  </si>
  <si>
    <t>REC. PROPIOS</t>
  </si>
  <si>
    <t>SGP</t>
  </si>
  <si>
    <t>REGALIAS</t>
  </si>
  <si>
    <t>OTROS</t>
  </si>
  <si>
    <t>%</t>
  </si>
  <si>
    <t>$</t>
  </si>
  <si>
    <t>RUBRO</t>
  </si>
  <si>
    <t>ENTIDAD</t>
  </si>
  <si>
    <t>EMPRESTITO</t>
  </si>
  <si>
    <t>FUENTES DE INVERSION PARA LOS CUATRO AÑOS</t>
  </si>
  <si>
    <t>OBJETIVO PRODUCTO</t>
  </si>
  <si>
    <t>COSTO TOTAL PDM</t>
  </si>
  <si>
    <t>PONDERADO ANUAL</t>
  </si>
  <si>
    <t>PESO DEL PROGRAMA EN PDM</t>
  </si>
  <si>
    <t>RECURSOS GENERADOS</t>
  </si>
  <si>
    <t>POBLACION IMPACTADA</t>
  </si>
  <si>
    <t>SEM 1 PONDERADO % EJECUCION</t>
  </si>
  <si>
    <t>SEM 2 PONDERADO %</t>
  </si>
  <si>
    <t>SECTOR</t>
  </si>
  <si>
    <t>PDM</t>
  </si>
  <si>
    <t>$ por  Ejecutar</t>
  </si>
  <si>
    <t>$ Por Ejecutar</t>
  </si>
  <si>
    <t>COSTO TOTAL DEL PROGRAMA EN PDM(miles de $)</t>
  </si>
  <si>
    <t>MISIONAL</t>
  </si>
  <si>
    <t>ESTRATEGICO</t>
  </si>
  <si>
    <t>APOYO</t>
  </si>
  <si>
    <t>PESO EN EL SECTOR</t>
  </si>
  <si>
    <t>PESO EN EL PDM</t>
  </si>
  <si>
    <t>URBANA</t>
  </si>
  <si>
    <t>RURAL</t>
  </si>
  <si>
    <t>TOTAL</t>
  </si>
  <si>
    <t>CODIGO BPIN</t>
  </si>
  <si>
    <t>N°
(Cant)</t>
  </si>
  <si>
    <t>SD</t>
  </si>
  <si>
    <t>VALOR PROYECTADO A INVERTIR EN EL CUATRIENIIO (EN MILES)</t>
  </si>
  <si>
    <t>JEFES DE OFICINA Y PROFESIONALES UNIVERSITARIOS</t>
  </si>
  <si>
    <t>DESCRIPCION</t>
  </si>
  <si>
    <t xml:space="preserve">SEM 1 PONDERADO % </t>
  </si>
  <si>
    <t>META ACUMULADA CUATRENIO EJECUTADA</t>
  </si>
  <si>
    <t>META ACUMULADA CUATRENIO PROYECTADA</t>
  </si>
  <si>
    <t>SEM 1 PONDERADO % PROYECTADA</t>
  </si>
  <si>
    <t>2012
PROYECTADO</t>
  </si>
  <si>
    <t>2012
EJECUTADO</t>
  </si>
  <si>
    <t>2013
PROYECTADO</t>
  </si>
  <si>
    <t>2013
EJECUTADO</t>
  </si>
  <si>
    <t>2014
PROYECTADO</t>
  </si>
  <si>
    <t>2014
EJECUTADO</t>
  </si>
  <si>
    <t>2015
EJECUTADO</t>
  </si>
  <si>
    <t>4000 metros cuadrados de la red vial pavimentados</t>
  </si>
  <si>
    <t>Número de metros cuadrados  de la red vial pavimentados</t>
  </si>
  <si>
    <t xml:space="preserve">Número de kilómetros de 
la red vial con mantenimiento rutinario
</t>
  </si>
  <si>
    <t>14 puentes de red vial intervenidos o rehabilitados</t>
  </si>
  <si>
    <t>Número de puentes intervenidos o rehabilitados</t>
  </si>
  <si>
    <t>Número de kilómetros de red vial construidos</t>
  </si>
  <si>
    <t>6 puentes construidos</t>
  </si>
  <si>
    <t>Número de puentes construidos</t>
  </si>
  <si>
    <t>6 edificios públicos mejorados y/o construidos</t>
  </si>
  <si>
    <t>Número de edificios públicos mejorados y/o construidos</t>
  </si>
  <si>
    <t>35 centros educativos mejorados y/o construidos</t>
  </si>
  <si>
    <t>Número de centros educativos mejorados y/o construidos</t>
  </si>
  <si>
    <t>10 escenarios deportivos mejorados y/o construidos</t>
  </si>
  <si>
    <t>Número de escenarios deportivos mejorados y/o construidos</t>
  </si>
  <si>
    <t>3 centros de salud mejorados y/o construidos</t>
  </si>
  <si>
    <t>Número de centros de salud mejorados y/o construidos</t>
  </si>
  <si>
    <t>5000 m2 de espacios públicos adecuados y/o mejorados</t>
  </si>
  <si>
    <t>M2 de espacios públicos adecuados y/o mejorados</t>
  </si>
  <si>
    <t>Número de parques infantiles construidos y/o mejorados</t>
  </si>
  <si>
    <t>Conservar y mejorar la red vial a cargo de la entidad territorial</t>
  </si>
  <si>
    <t>Incrementar la infraestructura vial</t>
  </si>
  <si>
    <t xml:space="preserve">Mejorar e incrementar la infraestructura del Municipio.
</t>
  </si>
  <si>
    <t>Adecuar y mejorar espacios públicos</t>
  </si>
  <si>
    <t>Incrementar  y/o mejorar el número de parques infantiles</t>
  </si>
  <si>
    <t>Construcción, Ampliación  y/o mantenimiento de vías colectoras, arterias y de servicio en la jurisdicción del municipio.</t>
  </si>
  <si>
    <t>Mantenimiento y recuperacion de la malla vial municipal</t>
  </si>
  <si>
    <t>Recuperacion y mantenimiento de puentes</t>
  </si>
  <si>
    <t>Ampliacion de la malla vial municipal</t>
  </si>
  <si>
    <t>Construccion de puentes</t>
  </si>
  <si>
    <t>Construcción, Ampliación  y/o mantenimiento de los edificios públicos del Municipio.</t>
  </si>
  <si>
    <t xml:space="preserve">Construcción, Ampliación  y/o mantenimiento de establecimientos educativos urbanos y rurales. </t>
  </si>
  <si>
    <t>Construcción, Ampliación  y/o mantenimiento de escenarios deportivos.</t>
  </si>
  <si>
    <t>Construcción, Ampliación  y/o mantenimiento de los centros de salud del Municipio.</t>
  </si>
  <si>
    <t>Construcción, Ampliación  y/o mantenimiento del espacio público.</t>
  </si>
  <si>
    <t>Construcción, Ampliación  y/o mantenimiento de parque infantiles.</t>
  </si>
  <si>
    <t>Construcción, Ampliación  y/o mantenimiento de las vías secundarias y terciarias de jurisdicción del municipio.</t>
  </si>
  <si>
    <t>Construcción, Ampliación  y/o mantenimiento de edificios públicos y/o centros de salud.</t>
  </si>
  <si>
    <t>Construcción, Ampliación  y/o mantenimiento de espacios publicos.</t>
  </si>
  <si>
    <t>CONSTRUCCIÓN, AMPLIACIÓN, MANTENIMIENTO Y/O REHABILITACIÓN DE LA MALLA VIAL MUNICIPAL</t>
  </si>
  <si>
    <t>INFRAESTRUCTURA 
MUNICIPAL EN OPTIMAS CONDICIONES Y AL SERVICIO DE LA CIUDADANÍA</t>
  </si>
  <si>
    <t>ESPACIO PÚBLICO Y MOVILIDAD CON CALIDAD DE VIDA</t>
  </si>
  <si>
    <t>Aumentar la integración y competitividad del municipio, mediante la mejora de la infraestructura física.</t>
  </si>
  <si>
    <t>INFRAESTRUCTURA</t>
  </si>
  <si>
    <t>LINEA ESTRATEGICA 2: DESARROLLO URBANO E INFRAESTRUCTURA</t>
  </si>
  <si>
    <t>SECTOR NUTABES Y LA SOLIDARIDAD</t>
  </si>
  <si>
    <t>230 kilómetros de 
la red vial con mantenimiento rutinario</t>
  </si>
  <si>
    <t>343 kilómetros de red vial construidos</t>
  </si>
  <si>
    <t>5 parques infantiles construidos y/o mejorados</t>
  </si>
  <si>
    <t>GOBERNACION DE ANTIOQUIA Y COMUNIDAD</t>
  </si>
  <si>
    <t>SECRETARIO DE INFRAESTRUCTURA FISICA</t>
  </si>
  <si>
    <t>SECRETARIO DE PLANEACION- SECRETARIO DE INFRAESTRUCTURA - DIRECTOR DE PROYECTOS</t>
  </si>
  <si>
    <t>INVIAS Y COMUNIDAD</t>
  </si>
  <si>
    <t>SECRETARIO DE INFRAESTRUCTURA - DIRECTOR DE PROYECTOS</t>
  </si>
  <si>
    <t>SANTA GERTRUDIS</t>
  </si>
  <si>
    <t>2 PUENTES EN LA RUIZ, PUENTE ROJO Y VALLECITOS</t>
  </si>
  <si>
    <t>UNIDAD CULTURAL, PALACIO MUNICIPAL</t>
  </si>
  <si>
    <t>DPS</t>
  </si>
  <si>
    <t>SECRETARIO DE INFRAESTRUCTURA - SECRETARIA DE EDUCACION - DIRECTOR DE PROYECTOS</t>
  </si>
  <si>
    <t>SECRETARIO DE INFRAESTRUCTURA - SECRETARIA DE INDEPORTES - DIRECTOR DE PROYECTOS</t>
  </si>
  <si>
    <t>SECRETARIO DE INFRAESTRUCTURA - SECRETARIA DE SALUD - DIRECTOR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</si>
</sst>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\ #,##0.00"/>
    <numFmt numFmtId="165" formatCode="&quot;$&quot;\ #,##0"/>
    <numFmt numFmtId="166" formatCode="[$$-240A]\ #,##0"/>
    <numFmt numFmtId="167" formatCode="0.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rgb="FF00000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9" fontId="3" fillId="3" borderId="4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9" fontId="3" fillId="3" borderId="18" xfId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9" fontId="3" fillId="3" borderId="21" xfId="1" applyFont="1" applyFill="1" applyBorder="1" applyAlignment="1">
      <alignment horizontal="center" vertical="center" wrapText="1"/>
    </xf>
    <xf numFmtId="10" fontId="3" fillId="4" borderId="19" xfId="1" applyNumberFormat="1" applyFont="1" applyFill="1" applyBorder="1" applyAlignment="1">
      <alignment horizontal="center" vertical="center" wrapText="1"/>
    </xf>
    <xf numFmtId="10" fontId="3" fillId="4" borderId="11" xfId="1" applyNumberFormat="1" applyFont="1" applyFill="1" applyBorder="1" applyAlignment="1">
      <alignment horizontal="center" vertical="center" wrapText="1"/>
    </xf>
    <xf numFmtId="10" fontId="3" fillId="0" borderId="18" xfId="1" applyNumberFormat="1" applyFont="1" applyFill="1" applyBorder="1" applyAlignment="1">
      <alignment horizontal="center" vertical="center" wrapText="1"/>
    </xf>
    <xf numFmtId="10" fontId="3" fillId="0" borderId="4" xfId="1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9" fontId="4" fillId="5" borderId="18" xfId="0" applyNumberFormat="1" applyFont="1" applyFill="1" applyBorder="1" applyAlignment="1">
      <alignment horizontal="center" vertical="center" wrapText="1"/>
    </xf>
    <xf numFmtId="9" fontId="4" fillId="5" borderId="4" xfId="0" applyNumberFormat="1" applyFont="1" applyFill="1" applyBorder="1" applyAlignment="1">
      <alignment horizontal="center" vertical="center" wrapText="1"/>
    </xf>
    <xf numFmtId="10" fontId="0" fillId="0" borderId="4" xfId="1" applyNumberFormat="1" applyFont="1" applyBorder="1" applyAlignment="1">
      <alignment horizontal="center" vertical="center"/>
    </xf>
    <xf numFmtId="10" fontId="0" fillId="0" borderId="18" xfId="1" applyNumberFormat="1" applyFont="1" applyBorder="1" applyAlignment="1">
      <alignment horizontal="center" vertical="center"/>
    </xf>
    <xf numFmtId="166" fontId="2" fillId="3" borderId="17" xfId="0" applyNumberFormat="1" applyFont="1" applyFill="1" applyBorder="1" applyAlignment="1">
      <alignment horizontal="center" vertical="center" wrapText="1"/>
    </xf>
    <xf numFmtId="166" fontId="2" fillId="3" borderId="1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3" fontId="3" fillId="3" borderId="10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3" fontId="3" fillId="3" borderId="17" xfId="0" applyNumberFormat="1" applyFont="1" applyFill="1" applyBorder="1" applyAlignment="1">
      <alignment horizontal="center" vertical="center" wrapText="1"/>
    </xf>
    <xf numFmtId="9" fontId="3" fillId="3" borderId="17" xfId="1" applyFont="1" applyFill="1" applyBorder="1" applyAlignment="1">
      <alignment horizontal="center" vertical="center" wrapText="1"/>
    </xf>
    <xf numFmtId="10" fontId="3" fillId="3" borderId="19" xfId="1" applyNumberFormat="1" applyFont="1" applyFill="1" applyBorder="1" applyAlignment="1">
      <alignment horizontal="center" vertical="center" wrapText="1"/>
    </xf>
    <xf numFmtId="9" fontId="3" fillId="3" borderId="10" xfId="1" applyFont="1" applyFill="1" applyBorder="1" applyAlignment="1">
      <alignment horizontal="center" vertical="center" wrapText="1"/>
    </xf>
    <xf numFmtId="10" fontId="3" fillId="3" borderId="11" xfId="1" applyNumberFormat="1" applyFont="1" applyFill="1" applyBorder="1" applyAlignment="1">
      <alignment horizontal="center" vertical="center" wrapText="1"/>
    </xf>
    <xf numFmtId="3" fontId="2" fillId="3" borderId="36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4" fontId="10" fillId="8" borderId="17" xfId="0" applyNumberFormat="1" applyFont="1" applyFill="1" applyBorder="1" applyAlignment="1">
      <alignment horizontal="center" vertical="center" wrapText="1"/>
    </xf>
    <xf numFmtId="4" fontId="10" fillId="8" borderId="10" xfId="0" applyNumberFormat="1" applyFont="1" applyFill="1" applyBorder="1" applyAlignment="1">
      <alignment horizontal="center" vertical="center" wrapText="1"/>
    </xf>
    <xf numFmtId="9" fontId="2" fillId="8" borderId="21" xfId="1" applyFont="1" applyFill="1" applyBorder="1" applyAlignment="1">
      <alignment horizontal="center" vertical="center" wrapText="1"/>
    </xf>
    <xf numFmtId="9" fontId="2" fillId="8" borderId="4" xfId="1" applyFont="1" applyFill="1" applyBorder="1" applyAlignment="1">
      <alignment horizontal="center" vertical="center" wrapText="1"/>
    </xf>
    <xf numFmtId="9" fontId="2" fillId="8" borderId="18" xfId="1" applyFont="1" applyFill="1" applyBorder="1" applyAlignment="1">
      <alignment horizontal="center" vertical="center" wrapText="1"/>
    </xf>
    <xf numFmtId="4" fontId="10" fillId="8" borderId="37" xfId="0" applyNumberFormat="1" applyFont="1" applyFill="1" applyBorder="1" applyAlignment="1">
      <alignment horizontal="center" vertical="center" wrapText="1"/>
    </xf>
    <xf numFmtId="4" fontId="10" fillId="8" borderId="2" xfId="0" applyNumberFormat="1" applyFont="1" applyFill="1" applyBorder="1" applyAlignment="1">
      <alignment horizontal="center" vertical="center" wrapText="1"/>
    </xf>
    <xf numFmtId="4" fontId="10" fillId="7" borderId="17" xfId="0" applyNumberFormat="1" applyFont="1" applyFill="1" applyBorder="1" applyAlignment="1">
      <alignment horizontal="center" vertical="center" wrapText="1"/>
    </xf>
    <xf numFmtId="9" fontId="2" fillId="7" borderId="21" xfId="1" applyFont="1" applyFill="1" applyBorder="1" applyAlignment="1">
      <alignment horizontal="center" vertical="center" wrapText="1"/>
    </xf>
    <xf numFmtId="4" fontId="10" fillId="7" borderId="10" xfId="0" applyNumberFormat="1" applyFont="1" applyFill="1" applyBorder="1" applyAlignment="1">
      <alignment horizontal="center" vertical="center" wrapText="1"/>
    </xf>
    <xf numFmtId="9" fontId="2" fillId="7" borderId="4" xfId="1" applyFont="1" applyFill="1" applyBorder="1" applyAlignment="1">
      <alignment horizontal="center" vertical="center" wrapText="1"/>
    </xf>
    <xf numFmtId="4" fontId="10" fillId="7" borderId="37" xfId="0" applyNumberFormat="1" applyFont="1" applyFill="1" applyBorder="1" applyAlignment="1">
      <alignment horizontal="center" vertical="center" wrapText="1"/>
    </xf>
    <xf numFmtId="4" fontId="10" fillId="7" borderId="2" xfId="0" applyNumberFormat="1" applyFont="1" applyFill="1" applyBorder="1" applyAlignment="1">
      <alignment horizontal="center" vertical="center" wrapText="1"/>
    </xf>
    <xf numFmtId="165" fontId="3" fillId="7" borderId="17" xfId="0" applyNumberFormat="1" applyFont="1" applyFill="1" applyBorder="1" applyAlignment="1">
      <alignment horizontal="center" vertical="center" wrapText="1"/>
    </xf>
    <xf numFmtId="9" fontId="3" fillId="7" borderId="18" xfId="1" applyFont="1" applyFill="1" applyBorder="1" applyAlignment="1">
      <alignment horizontal="center" vertical="center" wrapText="1"/>
    </xf>
    <xf numFmtId="165" fontId="3" fillId="7" borderId="10" xfId="0" applyNumberFormat="1" applyFont="1" applyFill="1" applyBorder="1" applyAlignment="1">
      <alignment horizontal="center" vertical="center" wrapText="1"/>
    </xf>
    <xf numFmtId="9" fontId="3" fillId="7" borderId="4" xfId="1" applyFont="1" applyFill="1" applyBorder="1" applyAlignment="1">
      <alignment horizontal="center" vertical="center" wrapText="1"/>
    </xf>
    <xf numFmtId="166" fontId="3" fillId="7" borderId="36" xfId="0" applyNumberFormat="1" applyFont="1" applyFill="1" applyBorder="1" applyAlignment="1">
      <alignment horizontal="center" vertical="center" wrapText="1"/>
    </xf>
    <xf numFmtId="166" fontId="3" fillId="7" borderId="6" xfId="0" applyNumberFormat="1" applyFont="1" applyFill="1" applyBorder="1" applyAlignment="1">
      <alignment horizontal="center" vertical="center" wrapText="1"/>
    </xf>
    <xf numFmtId="164" fontId="12" fillId="9" borderId="17" xfId="0" applyNumberFormat="1" applyFont="1" applyFill="1" applyBorder="1" applyAlignment="1">
      <alignment horizontal="center" vertical="center" wrapText="1"/>
    </xf>
    <xf numFmtId="9" fontId="12" fillId="9" borderId="18" xfId="1" applyFont="1" applyFill="1" applyBorder="1" applyAlignment="1">
      <alignment horizontal="center" vertical="center" wrapText="1"/>
    </xf>
    <xf numFmtId="166" fontId="12" fillId="9" borderId="19" xfId="0" applyNumberFormat="1" applyFont="1" applyFill="1" applyBorder="1" applyAlignment="1">
      <alignment horizontal="center" vertical="center" wrapText="1"/>
    </xf>
    <xf numFmtId="164" fontId="12" fillId="9" borderId="10" xfId="0" applyNumberFormat="1" applyFont="1" applyFill="1" applyBorder="1" applyAlignment="1">
      <alignment horizontal="center" vertical="center" wrapText="1"/>
    </xf>
    <xf numFmtId="9" fontId="12" fillId="9" borderId="4" xfId="1" applyFont="1" applyFill="1" applyBorder="1" applyAlignment="1">
      <alignment horizontal="center" vertical="center" wrapText="1"/>
    </xf>
    <xf numFmtId="166" fontId="12" fillId="9" borderId="11" xfId="0" applyNumberFormat="1" applyFont="1" applyFill="1" applyBorder="1" applyAlignment="1">
      <alignment horizontal="center" vertical="center" wrapText="1"/>
    </xf>
    <xf numFmtId="164" fontId="12" fillId="9" borderId="1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10" fillId="7" borderId="40" xfId="0" applyNumberFormat="1" applyFont="1" applyFill="1" applyBorder="1" applyAlignment="1">
      <alignment horizontal="center" vertical="center" wrapText="1"/>
    </xf>
    <xf numFmtId="9" fontId="2" fillId="7" borderId="5" xfId="1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0" fontId="0" fillId="0" borderId="3" xfId="1" applyNumberFormat="1" applyFont="1" applyBorder="1" applyAlignment="1">
      <alignment horizontal="center" vertical="center"/>
    </xf>
    <xf numFmtId="9" fontId="3" fillId="3" borderId="5" xfId="1" applyFont="1" applyFill="1" applyBorder="1" applyAlignment="1">
      <alignment horizontal="center" vertical="center" wrapText="1"/>
    </xf>
    <xf numFmtId="9" fontId="3" fillId="3" borderId="3" xfId="1" applyFont="1" applyFill="1" applyBorder="1" applyAlignment="1">
      <alignment horizontal="center" vertical="center" wrapText="1"/>
    </xf>
    <xf numFmtId="10" fontId="3" fillId="0" borderId="3" xfId="1" applyNumberFormat="1" applyFont="1" applyFill="1" applyBorder="1" applyAlignment="1">
      <alignment horizontal="center" vertical="center" wrapText="1"/>
    </xf>
    <xf numFmtId="9" fontId="4" fillId="5" borderId="3" xfId="0" applyNumberFormat="1" applyFont="1" applyFill="1" applyBorder="1" applyAlignment="1">
      <alignment horizontal="center" vertical="center" wrapText="1"/>
    </xf>
    <xf numFmtId="10" fontId="3" fillId="4" borderId="59" xfId="1" applyNumberFormat="1" applyFont="1" applyFill="1" applyBorder="1" applyAlignment="1">
      <alignment horizontal="center" vertical="center" wrapText="1"/>
    </xf>
    <xf numFmtId="4" fontId="10" fillId="8" borderId="31" xfId="0" applyNumberFormat="1" applyFont="1" applyFill="1" applyBorder="1" applyAlignment="1">
      <alignment horizontal="center" vertical="center" wrapText="1"/>
    </xf>
    <xf numFmtId="9" fontId="2" fillId="8" borderId="3" xfId="1" applyFont="1" applyFill="1" applyBorder="1" applyAlignment="1">
      <alignment horizontal="center" vertical="center" wrapText="1"/>
    </xf>
    <xf numFmtId="4" fontId="10" fillId="7" borderId="31" xfId="0" applyNumberFormat="1" applyFont="1" applyFill="1" applyBorder="1" applyAlignment="1">
      <alignment horizontal="center" vertical="center" wrapText="1"/>
    </xf>
    <xf numFmtId="9" fontId="2" fillId="8" borderId="5" xfId="1" applyFont="1" applyFill="1" applyBorder="1" applyAlignment="1">
      <alignment horizontal="center" vertical="center" wrapText="1"/>
    </xf>
    <xf numFmtId="4" fontId="10" fillId="8" borderId="40" xfId="0" applyNumberFormat="1" applyFont="1" applyFill="1" applyBorder="1" applyAlignment="1">
      <alignment horizontal="center" vertical="center" wrapText="1"/>
    </xf>
    <xf numFmtId="166" fontId="2" fillId="3" borderId="40" xfId="0" applyNumberFormat="1" applyFont="1" applyFill="1" applyBorder="1" applyAlignment="1">
      <alignment horizontal="center" vertical="center" wrapText="1"/>
    </xf>
    <xf numFmtId="0" fontId="3" fillId="6" borderId="59" xfId="0" applyFont="1" applyFill="1" applyBorder="1" applyAlignment="1">
      <alignment horizontal="center" vertical="center" wrapText="1"/>
    </xf>
    <xf numFmtId="164" fontId="12" fillId="9" borderId="40" xfId="0" applyNumberFormat="1" applyFont="1" applyFill="1" applyBorder="1" applyAlignment="1">
      <alignment horizontal="center" vertical="center" wrapText="1"/>
    </xf>
    <xf numFmtId="9" fontId="12" fillId="9" borderId="3" xfId="1" applyFont="1" applyFill="1" applyBorder="1" applyAlignment="1">
      <alignment horizontal="center" vertical="center" wrapText="1"/>
    </xf>
    <xf numFmtId="166" fontId="12" fillId="9" borderId="59" xfId="0" applyNumberFormat="1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3" fontId="3" fillId="3" borderId="4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justify" vertical="center" wrapText="1"/>
    </xf>
    <xf numFmtId="4" fontId="10" fillId="3" borderId="17" xfId="0" applyNumberFormat="1" applyFont="1" applyFill="1" applyBorder="1" applyAlignment="1">
      <alignment horizontal="center" vertical="center" wrapText="1"/>
    </xf>
    <xf numFmtId="9" fontId="2" fillId="3" borderId="21" xfId="1" applyFont="1" applyFill="1" applyBorder="1" applyAlignment="1">
      <alignment horizontal="center" vertical="center" wrapText="1"/>
    </xf>
    <xf numFmtId="10" fontId="0" fillId="3" borderId="3" xfId="1" applyNumberFormat="1" applyFont="1" applyFill="1" applyBorder="1" applyAlignment="1">
      <alignment horizontal="center" vertical="center"/>
    </xf>
    <xf numFmtId="9" fontId="4" fillId="3" borderId="18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9" fontId="2" fillId="3" borderId="4" xfId="1" applyFont="1" applyFill="1" applyBorder="1" applyAlignment="1">
      <alignment horizontal="center" vertical="center" wrapText="1"/>
    </xf>
    <xf numFmtId="10" fontId="0" fillId="3" borderId="4" xfId="1" applyNumberFormat="1" applyFont="1" applyFill="1" applyBorder="1" applyAlignment="1">
      <alignment horizontal="center" vertical="center"/>
    </xf>
    <xf numFmtId="167" fontId="0" fillId="3" borderId="4" xfId="1" applyNumberFormat="1" applyFont="1" applyFill="1" applyBorder="1" applyAlignment="1">
      <alignment horizontal="center" vertical="center"/>
    </xf>
    <xf numFmtId="9" fontId="4" fillId="3" borderId="4" xfId="0" applyNumberFormat="1" applyFont="1" applyFill="1" applyBorder="1" applyAlignment="1">
      <alignment horizontal="center" vertical="center" wrapText="1"/>
    </xf>
    <xf numFmtId="167" fontId="3" fillId="3" borderId="11" xfId="1" applyNumberFormat="1" applyFont="1" applyFill="1" applyBorder="1" applyAlignment="1">
      <alignment horizontal="center" vertical="center" wrapText="1"/>
    </xf>
    <xf numFmtId="9" fontId="2" fillId="3" borderId="18" xfId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justify" vertical="center" wrapText="1"/>
    </xf>
    <xf numFmtId="4" fontId="10" fillId="3" borderId="10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vertical="center" wrapText="1"/>
    </xf>
    <xf numFmtId="4" fontId="10" fillId="3" borderId="40" xfId="0" applyNumberFormat="1" applyFont="1" applyFill="1" applyBorder="1" applyAlignment="1">
      <alignment horizontal="center" vertical="center" wrapText="1"/>
    </xf>
    <xf numFmtId="4" fontId="2" fillId="3" borderId="31" xfId="0" applyNumberFormat="1" applyFont="1" applyFill="1" applyBorder="1" applyAlignment="1">
      <alignment horizontal="center" vertical="center" wrapText="1"/>
    </xf>
    <xf numFmtId="9" fontId="2" fillId="3" borderId="3" xfId="1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10" fontId="9" fillId="3" borderId="11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6" fontId="9" fillId="3" borderId="11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6" fontId="3" fillId="3" borderId="36" xfId="0" applyNumberFormat="1" applyFont="1" applyFill="1" applyBorder="1" applyAlignment="1">
      <alignment horizontal="center" vertical="center" wrapText="1"/>
    </xf>
    <xf numFmtId="164" fontId="12" fillId="3" borderId="17" xfId="0" applyNumberFormat="1" applyFont="1" applyFill="1" applyBorder="1" applyAlignment="1">
      <alignment horizontal="center" vertical="center" wrapText="1"/>
    </xf>
    <xf numFmtId="9" fontId="12" fillId="3" borderId="18" xfId="1" applyFont="1" applyFill="1" applyBorder="1" applyAlignment="1">
      <alignment horizontal="center" vertical="center" wrapText="1"/>
    </xf>
    <xf numFmtId="166" fontId="12" fillId="3" borderId="19" xfId="0" applyNumberFormat="1" applyFont="1" applyFill="1" applyBorder="1" applyAlignment="1">
      <alignment horizontal="center" vertical="center" wrapText="1"/>
    </xf>
    <xf numFmtId="165" fontId="2" fillId="3" borderId="17" xfId="0" applyNumberFormat="1" applyFont="1" applyFill="1" applyBorder="1" applyAlignment="1">
      <alignment horizontal="center" vertical="center" wrapText="1"/>
    </xf>
    <xf numFmtId="9" fontId="2" fillId="3" borderId="36" xfId="0" applyNumberFormat="1" applyFont="1" applyFill="1" applyBorder="1" applyAlignment="1">
      <alignment horizontal="center" vertical="center" wrapText="1"/>
    </xf>
    <xf numFmtId="9" fontId="2" fillId="3" borderId="18" xfId="0" applyNumberFormat="1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65" fontId="2" fillId="3" borderId="37" xfId="0" applyNumberFormat="1" applyFont="1" applyFill="1" applyBorder="1" applyAlignment="1">
      <alignment horizontal="center" vertical="center" wrapText="1"/>
    </xf>
    <xf numFmtId="165" fontId="2" fillId="3" borderId="36" xfId="0" applyNumberFormat="1" applyFont="1" applyFill="1" applyBorder="1" applyAlignment="1">
      <alignment horizontal="center" vertical="center" wrapText="1"/>
    </xf>
    <xf numFmtId="9" fontId="2" fillId="3" borderId="19" xfId="0" applyNumberFormat="1" applyFont="1" applyFill="1" applyBorder="1" applyAlignment="1">
      <alignment horizontal="center" vertical="center" wrapText="1"/>
    </xf>
    <xf numFmtId="165" fontId="3" fillId="3" borderId="37" xfId="0" applyNumberFormat="1" applyFont="1" applyFill="1" applyBorder="1" applyAlignment="1">
      <alignment horizontal="center" vertical="center" wrapText="1"/>
    </xf>
    <xf numFmtId="9" fontId="3" fillId="3" borderId="18" xfId="0" applyNumberFormat="1" applyFont="1" applyFill="1" applyBorder="1" applyAlignment="1">
      <alignment horizontal="center" vertical="center" wrapText="1"/>
    </xf>
    <xf numFmtId="165" fontId="3" fillId="3" borderId="36" xfId="0" applyNumberFormat="1" applyFont="1" applyFill="1" applyBorder="1" applyAlignment="1">
      <alignment horizontal="center" vertical="center" wrapText="1"/>
    </xf>
    <xf numFmtId="166" fontId="3" fillId="3" borderId="6" xfId="0" applyNumberFormat="1" applyFont="1" applyFill="1" applyBorder="1" applyAlignment="1">
      <alignment horizontal="center" vertical="center" wrapText="1"/>
    </xf>
    <xf numFmtId="164" fontId="12" fillId="3" borderId="10" xfId="0" applyNumberFormat="1" applyFont="1" applyFill="1" applyBorder="1" applyAlignment="1">
      <alignment horizontal="center" vertical="center" wrapText="1"/>
    </xf>
    <xf numFmtId="9" fontId="12" fillId="3" borderId="4" xfId="1" applyFont="1" applyFill="1" applyBorder="1" applyAlignment="1">
      <alignment horizontal="center" vertical="center" wrapText="1"/>
    </xf>
    <xf numFmtId="166" fontId="12" fillId="3" borderId="11" xfId="0" applyNumberFormat="1" applyFont="1" applyFill="1" applyBorder="1" applyAlignment="1">
      <alignment horizontal="center" vertical="center" wrapText="1"/>
    </xf>
    <xf numFmtId="165" fontId="2" fillId="3" borderId="10" xfId="0" applyNumberFormat="1" applyFont="1" applyFill="1" applyBorder="1" applyAlignment="1">
      <alignment horizontal="center" vertical="center" wrapText="1"/>
    </xf>
    <xf numFmtId="9" fontId="2" fillId="3" borderId="6" xfId="0" applyNumberFormat="1" applyFont="1" applyFill="1" applyBorder="1" applyAlignment="1">
      <alignment horizontal="center" vertical="center" wrapText="1"/>
    </xf>
    <xf numFmtId="9" fontId="2" fillId="3" borderId="4" xfId="0" applyNumberFormat="1" applyFont="1" applyFill="1" applyBorder="1" applyAlignment="1">
      <alignment horizontal="center" vertical="center" wrapText="1"/>
    </xf>
    <xf numFmtId="165" fontId="2" fillId="3" borderId="11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9" fontId="2" fillId="3" borderId="59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9" fontId="3" fillId="3" borderId="4" xfId="0" applyNumberFormat="1" applyFont="1" applyFill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164" fontId="12" fillId="3" borderId="40" xfId="0" applyNumberFormat="1" applyFont="1" applyFill="1" applyBorder="1" applyAlignment="1">
      <alignment horizontal="center" vertical="center" wrapText="1"/>
    </xf>
    <xf numFmtId="9" fontId="12" fillId="3" borderId="3" xfId="1" applyFont="1" applyFill="1" applyBorder="1" applyAlignment="1">
      <alignment horizontal="center" vertical="center" wrapText="1"/>
    </xf>
    <xf numFmtId="166" fontId="12" fillId="3" borderId="59" xfId="0" applyNumberFormat="1" applyFont="1" applyFill="1" applyBorder="1" applyAlignment="1">
      <alignment horizontal="center" vertical="center" wrapText="1"/>
    </xf>
    <xf numFmtId="165" fontId="2" fillId="3" borderId="40" xfId="0" applyNumberFormat="1" applyFont="1" applyFill="1" applyBorder="1" applyAlignment="1">
      <alignment horizontal="center" vertical="center" wrapText="1"/>
    </xf>
    <xf numFmtId="165" fontId="2" fillId="3" borderId="59" xfId="0" applyNumberFormat="1" applyFont="1" applyFill="1" applyBorder="1" applyAlignment="1">
      <alignment horizontal="center" vertical="center" wrapText="1"/>
    </xf>
    <xf numFmtId="165" fontId="2" fillId="3" borderId="31" xfId="0" applyNumberFormat="1" applyFont="1" applyFill="1" applyBorder="1" applyAlignment="1">
      <alignment horizontal="center" vertical="center" wrapText="1"/>
    </xf>
    <xf numFmtId="165" fontId="2" fillId="3" borderId="30" xfId="0" applyNumberFormat="1" applyFont="1" applyFill="1" applyBorder="1" applyAlignment="1">
      <alignment horizontal="center" vertical="center" wrapText="1"/>
    </xf>
    <xf numFmtId="165" fontId="3" fillId="3" borderId="31" xfId="0" applyNumberFormat="1" applyFont="1" applyFill="1" applyBorder="1" applyAlignment="1">
      <alignment horizontal="center" vertical="center" wrapText="1"/>
    </xf>
    <xf numFmtId="165" fontId="3" fillId="3" borderId="30" xfId="0" applyNumberFormat="1" applyFont="1" applyFill="1" applyBorder="1" applyAlignment="1">
      <alignment horizontal="center" vertical="center" wrapText="1"/>
    </xf>
    <xf numFmtId="164" fontId="12" fillId="3" borderId="14" xfId="0" applyNumberFormat="1" applyFont="1" applyFill="1" applyBorder="1" applyAlignment="1">
      <alignment horizontal="center" vertical="center" wrapText="1"/>
    </xf>
    <xf numFmtId="9" fontId="12" fillId="3" borderId="15" xfId="1" applyFont="1" applyFill="1" applyBorder="1" applyAlignment="1">
      <alignment horizontal="center" vertical="center" wrapText="1"/>
    </xf>
    <xf numFmtId="166" fontId="12" fillId="3" borderId="16" xfId="0" applyNumberFormat="1" applyFont="1" applyFill="1" applyBorder="1" applyAlignment="1">
      <alignment horizontal="center" vertical="center" wrapText="1"/>
    </xf>
    <xf numFmtId="165" fontId="3" fillId="3" borderId="10" xfId="0" applyNumberFormat="1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66" fontId="8" fillId="3" borderId="29" xfId="0" applyNumberFormat="1" applyFont="1" applyFill="1" applyBorder="1" applyAlignment="1">
      <alignment horizontal="center"/>
    </xf>
    <xf numFmtId="166" fontId="8" fillId="3" borderId="47" xfId="0" applyNumberFormat="1" applyFont="1" applyFill="1" applyBorder="1" applyAlignment="1">
      <alignment horizontal="center"/>
    </xf>
    <xf numFmtId="166" fontId="6" fillId="3" borderId="38" xfId="0" applyNumberFormat="1" applyFont="1" applyFill="1" applyBorder="1" applyAlignment="1">
      <alignment horizontal="center" vertical="center" wrapText="1"/>
    </xf>
    <xf numFmtId="166" fontId="6" fillId="3" borderId="39" xfId="0" applyNumberFormat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2"/>
  <sheetViews>
    <sheetView tabSelected="1" view="pageBreakPreview" topLeftCell="G1" zoomScale="85" zoomScaleNormal="85" zoomScaleSheetLayoutView="85" workbookViewId="0">
      <pane xSplit="4" ySplit="5" topLeftCell="AA9" activePane="bottomRight" state="frozen"/>
      <selection activeCell="G1" sqref="G1"/>
      <selection pane="topRight" activeCell="K1" sqref="K1"/>
      <selection pane="bottomLeft" activeCell="G6" sqref="G6"/>
      <selection pane="bottomRight" activeCell="I12" sqref="I12"/>
    </sheetView>
  </sheetViews>
  <sheetFormatPr baseColWidth="10" defaultRowHeight="12" x14ac:dyDescent="0.25"/>
  <cols>
    <col min="1" max="1" width="14.5703125" style="1" customWidth="1"/>
    <col min="2" max="2" width="10.42578125" style="1" bestFit="1" customWidth="1"/>
    <col min="3" max="3" width="26.140625" style="1" customWidth="1"/>
    <col min="4" max="4" width="16.140625" style="1" customWidth="1"/>
    <col min="5" max="5" width="26.28515625" style="1" customWidth="1"/>
    <col min="6" max="6" width="28.42578125" style="1" customWidth="1"/>
    <col min="7" max="7" width="12.28515625" style="1" customWidth="1"/>
    <col min="8" max="8" width="17" style="1" customWidth="1"/>
    <col min="9" max="9" width="6.7109375" style="1" customWidth="1"/>
    <col min="10" max="10" width="15.5703125" style="1" customWidth="1"/>
    <col min="11" max="11" width="19.5703125" style="1" customWidth="1"/>
    <col min="12" max="12" width="8.140625" style="1" customWidth="1"/>
    <col min="13" max="13" width="6.85546875" style="1" customWidth="1"/>
    <col min="14" max="14" width="9.28515625" style="1" customWidth="1"/>
    <col min="15" max="15" width="6.140625" style="1" customWidth="1"/>
    <col min="16" max="16" width="9.28515625" style="1" customWidth="1"/>
    <col min="17" max="17" width="6.140625" style="1" customWidth="1"/>
    <col min="18" max="18" width="9.28515625" style="1" customWidth="1"/>
    <col min="19" max="19" width="8.7109375" style="1" customWidth="1"/>
    <col min="20" max="20" width="8.140625" style="1" customWidth="1"/>
    <col min="21" max="21" width="7.85546875" style="1" bestFit="1" customWidth="1"/>
    <col min="22" max="22" width="9.28515625" style="1" customWidth="1"/>
    <col min="23" max="23" width="6.140625" style="1" customWidth="1"/>
    <col min="24" max="24" width="9.28515625" style="1" customWidth="1"/>
    <col min="25" max="25" width="8.28515625" style="1" customWidth="1"/>
    <col min="26" max="26" width="9.28515625" style="1" customWidth="1"/>
    <col min="27" max="27" width="8.7109375" style="1" customWidth="1"/>
    <col min="28" max="28" width="8.140625" style="1" customWidth="1"/>
    <col min="29" max="29" width="7.42578125" style="1" customWidth="1"/>
    <col min="30" max="30" width="9.42578125" style="1" customWidth="1"/>
    <col min="31" max="31" width="6.140625" style="1" customWidth="1"/>
    <col min="32" max="32" width="9.42578125" style="1" customWidth="1"/>
    <col min="33" max="33" width="7" style="1" customWidth="1"/>
    <col min="34" max="34" width="10.140625" style="1" customWidth="1"/>
    <col min="35" max="35" width="6.140625" style="1" customWidth="1"/>
    <col min="36" max="36" width="8.140625" style="1" customWidth="1"/>
    <col min="37" max="37" width="7.42578125" style="1" customWidth="1"/>
    <col min="38" max="38" width="9.42578125" style="1" customWidth="1"/>
    <col min="39" max="39" width="6.140625" style="1" customWidth="1"/>
    <col min="40" max="40" width="9.42578125" style="1" customWidth="1"/>
    <col min="41" max="41" width="7" style="1" customWidth="1"/>
    <col min="42" max="42" width="10.140625" style="1" customWidth="1"/>
    <col min="43" max="43" width="6.140625" style="1" customWidth="1"/>
    <col min="44" max="44" width="9.28515625" style="1" customWidth="1"/>
    <col min="45" max="45" width="6.42578125" style="1" customWidth="1"/>
    <col min="46" max="46" width="9.42578125" style="1" customWidth="1"/>
    <col min="47" max="47" width="8.85546875" style="1" customWidth="1"/>
    <col min="48" max="48" width="9.42578125" style="1" customWidth="1"/>
    <col min="49" max="49" width="6.140625" style="1" customWidth="1"/>
    <col min="50" max="50" width="9.28515625" style="1" customWidth="1"/>
    <col min="51" max="51" width="6.140625" style="1" customWidth="1"/>
    <col min="52" max="52" width="9.28515625" style="1" customWidth="1"/>
    <col min="53" max="53" width="6.42578125" style="1" customWidth="1"/>
    <col min="54" max="54" width="9.42578125" style="1" customWidth="1"/>
    <col min="55" max="55" width="8.85546875" style="1" customWidth="1"/>
    <col min="56" max="56" width="9.42578125" style="1" customWidth="1"/>
    <col min="57" max="57" width="8.5703125" style="1" customWidth="1"/>
    <col min="58" max="58" width="9.28515625" style="1" customWidth="1"/>
    <col min="59" max="59" width="6.140625" style="1" customWidth="1"/>
    <col min="60" max="60" width="9.28515625" style="1" customWidth="1"/>
    <col min="61" max="61" width="6.42578125" style="1" customWidth="1"/>
    <col min="62" max="62" width="9.42578125" style="1" customWidth="1"/>
    <col min="63" max="63" width="6" style="1" customWidth="1"/>
    <col min="64" max="64" width="9.42578125" style="1" customWidth="1"/>
    <col min="65" max="65" width="7.42578125" style="1" customWidth="1"/>
    <col min="66" max="66" width="8.85546875" style="1" customWidth="1"/>
    <col min="67" max="67" width="7.42578125" style="1" customWidth="1"/>
    <col min="68" max="68" width="9.28515625" style="1" customWidth="1"/>
    <col min="69" max="69" width="6.42578125" style="1" customWidth="1"/>
    <col min="70" max="70" width="9.42578125" style="1" customWidth="1"/>
    <col min="71" max="71" width="6" style="1" customWidth="1"/>
    <col min="72" max="72" width="9.42578125" style="1" customWidth="1"/>
    <col min="73" max="73" width="7.42578125" style="1" customWidth="1"/>
    <col min="74" max="74" width="8.85546875" style="1" customWidth="1"/>
    <col min="75" max="75" width="7.42578125" style="1" customWidth="1"/>
    <col min="76" max="76" width="14.85546875" style="23" customWidth="1"/>
    <col min="77" max="77" width="24.85546875" style="1" customWidth="1"/>
    <col min="78" max="78" width="8.85546875" style="1" bestFit="1" customWidth="1"/>
    <col min="79" max="79" width="4.7109375" style="1" bestFit="1" customWidth="1"/>
    <col min="80" max="80" width="9.28515625" style="1" bestFit="1" customWidth="1"/>
    <col min="81" max="81" width="11.28515625" style="1" bestFit="1" customWidth="1"/>
    <col min="82" max="82" width="4.7109375" style="1" bestFit="1" customWidth="1"/>
    <col min="83" max="83" width="9.28515625" style="1" customWidth="1"/>
    <col min="84" max="84" width="8.85546875" style="1" bestFit="1" customWidth="1"/>
    <col min="85" max="85" width="4.7109375" style="1" bestFit="1" customWidth="1"/>
    <col min="86" max="86" width="9.28515625" style="1" bestFit="1" customWidth="1"/>
    <col min="87" max="88" width="4.28515625" style="1" customWidth="1"/>
    <col min="89" max="89" width="9.28515625" style="1" customWidth="1"/>
    <col min="90" max="90" width="11.7109375" style="1" customWidth="1"/>
    <col min="91" max="91" width="5.5703125" style="1" customWidth="1"/>
    <col min="92" max="92" width="12.28515625" style="1" customWidth="1"/>
    <col min="93" max="94" width="3.85546875" style="1" customWidth="1"/>
    <col min="95" max="95" width="9.28515625" style="1" customWidth="1"/>
    <col min="96" max="96" width="12" style="1" customWidth="1"/>
    <col min="97" max="97" width="5.5703125" style="1" customWidth="1"/>
    <col min="98" max="98" width="9.28515625" style="1" bestFit="1" customWidth="1"/>
    <col min="99" max="100" width="3.42578125" style="1" customWidth="1"/>
    <col min="101" max="101" width="9.28515625" style="1" customWidth="1"/>
    <col min="102" max="102" width="10.5703125" style="1" bestFit="1" customWidth="1"/>
    <col min="103" max="103" width="6.42578125" style="1" bestFit="1" customWidth="1"/>
    <col min="104" max="104" width="10.28515625" style="1" bestFit="1" customWidth="1"/>
    <col min="105" max="105" width="5.5703125" style="1" bestFit="1" customWidth="1"/>
    <col min="106" max="106" width="8.42578125" style="1" bestFit="1" customWidth="1"/>
    <col min="107" max="107" width="7.5703125" style="1" customWidth="1"/>
    <col min="108" max="108" width="3.140625" style="1" bestFit="1" customWidth="1"/>
    <col min="109" max="109" width="10.85546875" style="1" bestFit="1" customWidth="1"/>
    <col min="110" max="110" width="6.42578125" style="1" bestFit="1" customWidth="1"/>
    <col min="111" max="111" width="9.5703125" style="1" customWidth="1"/>
    <col min="112" max="112" width="4.42578125" style="65" bestFit="1" customWidth="1"/>
    <col min="113" max="113" width="9.7109375" style="1" bestFit="1" customWidth="1"/>
    <col min="114" max="114" width="20.42578125" style="1" customWidth="1"/>
    <col min="115" max="115" width="17.5703125" style="1" bestFit="1" customWidth="1"/>
    <col min="116" max="116" width="11" style="1" customWidth="1"/>
    <col min="117" max="117" width="3.140625" style="1" hidden="1" customWidth="1"/>
    <col min="118" max="118" width="11.42578125" style="1" hidden="1" customWidth="1"/>
    <col min="119" max="119" width="3.140625" style="1" hidden="1" customWidth="1"/>
    <col min="120" max="120" width="11.42578125" style="1" hidden="1" customWidth="1"/>
    <col min="121" max="121" width="3.140625" style="1" hidden="1" customWidth="1"/>
    <col min="122" max="122" width="11.42578125" style="1" hidden="1" customWidth="1"/>
    <col min="123" max="123" width="3.140625" style="1" hidden="1" customWidth="1"/>
    <col min="124" max="127" width="11.42578125" style="1"/>
    <col min="128" max="128" width="27.85546875" style="1" customWidth="1"/>
    <col min="129" max="129" width="20.28515625" style="1" customWidth="1"/>
    <col min="130" max="16384" width="11.42578125" style="1"/>
  </cols>
  <sheetData>
    <row r="1" spans="1:130" ht="21.75" customHeight="1" thickBot="1" x14ac:dyDescent="0.3">
      <c r="A1" s="236" t="s">
        <v>0</v>
      </c>
      <c r="B1" s="239" t="s">
        <v>1</v>
      </c>
      <c r="C1" s="239" t="s">
        <v>2</v>
      </c>
      <c r="D1" s="239" t="s">
        <v>3</v>
      </c>
      <c r="E1" s="239" t="s">
        <v>4</v>
      </c>
      <c r="F1" s="239" t="s">
        <v>5</v>
      </c>
      <c r="G1" s="239" t="s">
        <v>42</v>
      </c>
      <c r="H1" s="218" t="s">
        <v>21</v>
      </c>
      <c r="I1" s="218" t="s">
        <v>6</v>
      </c>
      <c r="J1" s="218" t="s">
        <v>7</v>
      </c>
      <c r="K1" s="222" t="s">
        <v>8</v>
      </c>
      <c r="L1" s="179" t="s">
        <v>50</v>
      </c>
      <c r="M1" s="180"/>
      <c r="N1" s="180"/>
      <c r="O1" s="180"/>
      <c r="P1" s="180"/>
      <c r="Q1" s="180"/>
      <c r="R1" s="180"/>
      <c r="S1" s="181"/>
      <c r="T1" s="179" t="s">
        <v>49</v>
      </c>
      <c r="U1" s="180"/>
      <c r="V1" s="180"/>
      <c r="W1" s="180"/>
      <c r="X1" s="180"/>
      <c r="Y1" s="180"/>
      <c r="Z1" s="180"/>
      <c r="AA1" s="181"/>
      <c r="AB1" s="179" t="s">
        <v>50</v>
      </c>
      <c r="AC1" s="180"/>
      <c r="AD1" s="180"/>
      <c r="AE1" s="180"/>
      <c r="AF1" s="180"/>
      <c r="AG1" s="180"/>
      <c r="AH1" s="180"/>
      <c r="AI1" s="181"/>
      <c r="AJ1" s="179" t="s">
        <v>49</v>
      </c>
      <c r="AK1" s="180"/>
      <c r="AL1" s="180"/>
      <c r="AM1" s="180"/>
      <c r="AN1" s="180"/>
      <c r="AO1" s="180"/>
      <c r="AP1" s="180"/>
      <c r="AQ1" s="181"/>
      <c r="AR1" s="179" t="s">
        <v>50</v>
      </c>
      <c r="AS1" s="180"/>
      <c r="AT1" s="180"/>
      <c r="AU1" s="180"/>
      <c r="AV1" s="180"/>
      <c r="AW1" s="180"/>
      <c r="AX1" s="180"/>
      <c r="AY1" s="181"/>
      <c r="AZ1" s="179" t="s">
        <v>49</v>
      </c>
      <c r="BA1" s="180"/>
      <c r="BB1" s="180"/>
      <c r="BC1" s="180"/>
      <c r="BD1" s="180"/>
      <c r="BE1" s="180"/>
      <c r="BF1" s="180"/>
      <c r="BG1" s="181"/>
      <c r="BH1" s="179" t="s">
        <v>50</v>
      </c>
      <c r="BI1" s="180"/>
      <c r="BJ1" s="180"/>
      <c r="BK1" s="180"/>
      <c r="BL1" s="180"/>
      <c r="BM1" s="180"/>
      <c r="BN1" s="180"/>
      <c r="BO1" s="181"/>
      <c r="BP1" s="179" t="s">
        <v>49</v>
      </c>
      <c r="BQ1" s="180"/>
      <c r="BR1" s="180"/>
      <c r="BS1" s="180"/>
      <c r="BT1" s="180"/>
      <c r="BU1" s="180"/>
      <c r="BV1" s="180"/>
      <c r="BW1" s="181"/>
      <c r="BX1" s="231" t="s">
        <v>45</v>
      </c>
      <c r="BY1" s="233" t="s">
        <v>47</v>
      </c>
      <c r="BZ1" s="179" t="s">
        <v>9</v>
      </c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1"/>
      <c r="CX1" s="179" t="s">
        <v>20</v>
      </c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1"/>
      <c r="DJ1" s="227" t="s">
        <v>22</v>
      </c>
      <c r="DK1" s="228"/>
      <c r="DL1" s="182" t="s">
        <v>25</v>
      </c>
      <c r="DM1" s="183"/>
      <c r="DN1" s="183"/>
      <c r="DO1" s="183"/>
      <c r="DP1" s="183"/>
      <c r="DQ1" s="183"/>
      <c r="DR1" s="183"/>
      <c r="DS1" s="184"/>
      <c r="DT1" s="182" t="s">
        <v>26</v>
      </c>
      <c r="DU1" s="183"/>
      <c r="DV1" s="184"/>
      <c r="DW1" s="182" t="s">
        <v>10</v>
      </c>
      <c r="DX1" s="183"/>
      <c r="DY1" s="184"/>
    </row>
    <row r="2" spans="1:130" ht="17.25" customHeight="1" x14ac:dyDescent="0.25">
      <c r="A2" s="237"/>
      <c r="B2" s="240"/>
      <c r="C2" s="240"/>
      <c r="D2" s="240"/>
      <c r="E2" s="240"/>
      <c r="F2" s="240"/>
      <c r="G2" s="240"/>
      <c r="H2" s="219"/>
      <c r="I2" s="219"/>
      <c r="J2" s="219"/>
      <c r="K2" s="223"/>
      <c r="L2" s="188">
        <v>2012</v>
      </c>
      <c r="M2" s="189"/>
      <c r="N2" s="189"/>
      <c r="O2" s="189"/>
      <c r="P2" s="189"/>
      <c r="Q2" s="189"/>
      <c r="R2" s="189"/>
      <c r="S2" s="190"/>
      <c r="T2" s="188">
        <v>2012</v>
      </c>
      <c r="U2" s="189"/>
      <c r="V2" s="189"/>
      <c r="W2" s="189"/>
      <c r="X2" s="189"/>
      <c r="Y2" s="189"/>
      <c r="Z2" s="189"/>
      <c r="AA2" s="190"/>
      <c r="AB2" s="188">
        <v>2013</v>
      </c>
      <c r="AC2" s="189"/>
      <c r="AD2" s="189"/>
      <c r="AE2" s="189"/>
      <c r="AF2" s="189"/>
      <c r="AG2" s="189"/>
      <c r="AH2" s="189"/>
      <c r="AI2" s="190"/>
      <c r="AJ2" s="189">
        <v>2013</v>
      </c>
      <c r="AK2" s="189"/>
      <c r="AL2" s="189"/>
      <c r="AM2" s="189"/>
      <c r="AN2" s="189"/>
      <c r="AO2" s="189"/>
      <c r="AP2" s="189"/>
      <c r="AQ2" s="190"/>
      <c r="AR2" s="188">
        <v>2014</v>
      </c>
      <c r="AS2" s="189"/>
      <c r="AT2" s="189"/>
      <c r="AU2" s="189"/>
      <c r="AV2" s="189"/>
      <c r="AW2" s="189"/>
      <c r="AX2" s="189"/>
      <c r="AY2" s="190"/>
      <c r="AZ2" s="188">
        <v>2014</v>
      </c>
      <c r="BA2" s="189"/>
      <c r="BB2" s="189"/>
      <c r="BC2" s="189"/>
      <c r="BD2" s="189"/>
      <c r="BE2" s="189"/>
      <c r="BF2" s="189"/>
      <c r="BG2" s="190"/>
      <c r="BH2" s="188">
        <v>2015</v>
      </c>
      <c r="BI2" s="189"/>
      <c r="BJ2" s="189"/>
      <c r="BK2" s="189"/>
      <c r="BL2" s="189"/>
      <c r="BM2" s="189"/>
      <c r="BN2" s="189"/>
      <c r="BO2" s="190"/>
      <c r="BP2" s="188">
        <v>2015</v>
      </c>
      <c r="BQ2" s="189"/>
      <c r="BR2" s="189"/>
      <c r="BS2" s="189"/>
      <c r="BT2" s="189"/>
      <c r="BU2" s="189"/>
      <c r="BV2" s="189"/>
      <c r="BW2" s="190"/>
      <c r="BX2" s="232"/>
      <c r="BY2" s="234"/>
      <c r="BZ2" s="182" t="s">
        <v>52</v>
      </c>
      <c r="CA2" s="183"/>
      <c r="CB2" s="184"/>
      <c r="CC2" s="182" t="s">
        <v>53</v>
      </c>
      <c r="CD2" s="183"/>
      <c r="CE2" s="184"/>
      <c r="CF2" s="182" t="s">
        <v>54</v>
      </c>
      <c r="CG2" s="183"/>
      <c r="CH2" s="184"/>
      <c r="CI2" s="182" t="s">
        <v>55</v>
      </c>
      <c r="CJ2" s="183"/>
      <c r="CK2" s="184"/>
      <c r="CL2" s="182" t="s">
        <v>56</v>
      </c>
      <c r="CM2" s="183"/>
      <c r="CN2" s="184"/>
      <c r="CO2" s="182" t="s">
        <v>57</v>
      </c>
      <c r="CP2" s="183"/>
      <c r="CQ2" s="184"/>
      <c r="CR2" s="182">
        <v>2015</v>
      </c>
      <c r="CS2" s="183"/>
      <c r="CT2" s="184"/>
      <c r="CU2" s="182" t="s">
        <v>58</v>
      </c>
      <c r="CV2" s="183"/>
      <c r="CW2" s="184"/>
      <c r="CX2" s="182" t="s">
        <v>11</v>
      </c>
      <c r="CY2" s="183"/>
      <c r="CZ2" s="182" t="s">
        <v>12</v>
      </c>
      <c r="DA2" s="183"/>
      <c r="DB2" s="184"/>
      <c r="DC2" s="183" t="s">
        <v>13</v>
      </c>
      <c r="DD2" s="183"/>
      <c r="DE2" s="211" t="s">
        <v>19</v>
      </c>
      <c r="DF2" s="212"/>
      <c r="DG2" s="183" t="s">
        <v>14</v>
      </c>
      <c r="DH2" s="183"/>
      <c r="DI2" s="184"/>
      <c r="DJ2" s="229">
        <v>98070622</v>
      </c>
      <c r="DK2" s="230"/>
      <c r="DL2" s="208"/>
      <c r="DM2" s="209"/>
      <c r="DN2" s="209"/>
      <c r="DO2" s="209"/>
      <c r="DP2" s="209"/>
      <c r="DQ2" s="209"/>
      <c r="DR2" s="209"/>
      <c r="DS2" s="210"/>
      <c r="DT2" s="208"/>
      <c r="DU2" s="209"/>
      <c r="DV2" s="210"/>
      <c r="DW2" s="208"/>
      <c r="DX2" s="209"/>
      <c r="DY2" s="210"/>
    </row>
    <row r="3" spans="1:130" ht="23.25" customHeight="1" x14ac:dyDescent="0.25">
      <c r="A3" s="237"/>
      <c r="B3" s="240"/>
      <c r="C3" s="240"/>
      <c r="D3" s="240"/>
      <c r="E3" s="240"/>
      <c r="F3" s="240"/>
      <c r="G3" s="240"/>
      <c r="H3" s="219"/>
      <c r="I3" s="219"/>
      <c r="J3" s="219"/>
      <c r="K3" s="223"/>
      <c r="L3" s="193" t="s">
        <v>43</v>
      </c>
      <c r="M3" s="195" t="s">
        <v>15</v>
      </c>
      <c r="N3" s="191"/>
      <c r="O3" s="197"/>
      <c r="P3" s="197"/>
      <c r="Q3" s="198"/>
      <c r="R3" s="191" t="s">
        <v>23</v>
      </c>
      <c r="S3" s="192"/>
      <c r="T3" s="193" t="s">
        <v>43</v>
      </c>
      <c r="U3" s="195" t="s">
        <v>15</v>
      </c>
      <c r="V3" s="191"/>
      <c r="W3" s="197"/>
      <c r="X3" s="197"/>
      <c r="Y3" s="198"/>
      <c r="Z3" s="191" t="s">
        <v>23</v>
      </c>
      <c r="AA3" s="192"/>
      <c r="AB3" s="193" t="s">
        <v>43</v>
      </c>
      <c r="AC3" s="195" t="s">
        <v>15</v>
      </c>
      <c r="AD3" s="191"/>
      <c r="AE3" s="197"/>
      <c r="AF3" s="197"/>
      <c r="AG3" s="198"/>
      <c r="AH3" s="191" t="s">
        <v>23</v>
      </c>
      <c r="AI3" s="192"/>
      <c r="AJ3" s="242" t="s">
        <v>43</v>
      </c>
      <c r="AK3" s="195" t="s">
        <v>15</v>
      </c>
      <c r="AL3" s="191"/>
      <c r="AM3" s="197"/>
      <c r="AN3" s="197"/>
      <c r="AO3" s="198"/>
      <c r="AP3" s="191" t="s">
        <v>23</v>
      </c>
      <c r="AQ3" s="192"/>
      <c r="AR3" s="193" t="s">
        <v>43</v>
      </c>
      <c r="AS3" s="195" t="s">
        <v>15</v>
      </c>
      <c r="AT3" s="191"/>
      <c r="AU3" s="197"/>
      <c r="AV3" s="197"/>
      <c r="AW3" s="198"/>
      <c r="AX3" s="191" t="s">
        <v>23</v>
      </c>
      <c r="AY3" s="192"/>
      <c r="AZ3" s="193" t="s">
        <v>43</v>
      </c>
      <c r="BA3" s="195" t="s">
        <v>15</v>
      </c>
      <c r="BB3" s="191"/>
      <c r="BC3" s="197"/>
      <c r="BD3" s="197"/>
      <c r="BE3" s="198"/>
      <c r="BF3" s="191" t="s">
        <v>23</v>
      </c>
      <c r="BG3" s="192"/>
      <c r="BH3" s="193" t="s">
        <v>43</v>
      </c>
      <c r="BI3" s="195" t="s">
        <v>15</v>
      </c>
      <c r="BJ3" s="191"/>
      <c r="BK3" s="197"/>
      <c r="BL3" s="197"/>
      <c r="BM3" s="198"/>
      <c r="BN3" s="191" t="s">
        <v>23</v>
      </c>
      <c r="BO3" s="192"/>
      <c r="BP3" s="193" t="s">
        <v>43</v>
      </c>
      <c r="BQ3" s="195" t="s">
        <v>15</v>
      </c>
      <c r="BR3" s="191"/>
      <c r="BS3" s="197"/>
      <c r="BT3" s="197"/>
      <c r="BU3" s="198"/>
      <c r="BV3" s="191" t="s">
        <v>23</v>
      </c>
      <c r="BW3" s="192"/>
      <c r="BX3" s="232"/>
      <c r="BY3" s="234"/>
      <c r="BZ3" s="185"/>
      <c r="CA3" s="186"/>
      <c r="CB3" s="187"/>
      <c r="CC3" s="185"/>
      <c r="CD3" s="186"/>
      <c r="CE3" s="187"/>
      <c r="CF3" s="185"/>
      <c r="CG3" s="186"/>
      <c r="CH3" s="187"/>
      <c r="CI3" s="185"/>
      <c r="CJ3" s="186"/>
      <c r="CK3" s="187"/>
      <c r="CL3" s="185"/>
      <c r="CM3" s="186"/>
      <c r="CN3" s="187"/>
      <c r="CO3" s="185"/>
      <c r="CP3" s="186"/>
      <c r="CQ3" s="187"/>
      <c r="CR3" s="185"/>
      <c r="CS3" s="186"/>
      <c r="CT3" s="187"/>
      <c r="CU3" s="185"/>
      <c r="CV3" s="186"/>
      <c r="CW3" s="187"/>
      <c r="CX3" s="185"/>
      <c r="CY3" s="186"/>
      <c r="CZ3" s="185"/>
      <c r="DA3" s="186"/>
      <c r="DB3" s="187"/>
      <c r="DC3" s="186"/>
      <c r="DD3" s="186"/>
      <c r="DE3" s="213"/>
      <c r="DF3" s="214"/>
      <c r="DG3" s="209"/>
      <c r="DH3" s="209"/>
      <c r="DI3" s="210"/>
      <c r="DJ3" s="113" t="s">
        <v>24</v>
      </c>
      <c r="DK3" s="114">
        <f>DK4/DJ2</f>
        <v>0.15478641503874627</v>
      </c>
      <c r="DL3" s="185"/>
      <c r="DM3" s="186"/>
      <c r="DN3" s="186"/>
      <c r="DO3" s="186"/>
      <c r="DP3" s="186"/>
      <c r="DQ3" s="186"/>
      <c r="DR3" s="186"/>
      <c r="DS3" s="187"/>
      <c r="DT3" s="208"/>
      <c r="DU3" s="209"/>
      <c r="DV3" s="210"/>
      <c r="DW3" s="185"/>
      <c r="DX3" s="186"/>
      <c r="DY3" s="187"/>
    </row>
    <row r="4" spans="1:130" ht="38.25" customHeight="1" x14ac:dyDescent="0.25">
      <c r="A4" s="237"/>
      <c r="B4" s="240"/>
      <c r="C4" s="240"/>
      <c r="D4" s="240"/>
      <c r="E4" s="240"/>
      <c r="F4" s="240"/>
      <c r="G4" s="240"/>
      <c r="H4" s="219"/>
      <c r="I4" s="219"/>
      <c r="J4" s="219"/>
      <c r="K4" s="223"/>
      <c r="L4" s="194"/>
      <c r="M4" s="196"/>
      <c r="N4" s="191" t="s">
        <v>51</v>
      </c>
      <c r="O4" s="198"/>
      <c r="P4" s="191" t="s">
        <v>51</v>
      </c>
      <c r="Q4" s="198"/>
      <c r="R4" s="195" t="s">
        <v>29</v>
      </c>
      <c r="S4" s="199" t="s">
        <v>30</v>
      </c>
      <c r="T4" s="194"/>
      <c r="U4" s="196"/>
      <c r="V4" s="191" t="s">
        <v>27</v>
      </c>
      <c r="W4" s="198"/>
      <c r="X4" s="191" t="s">
        <v>27</v>
      </c>
      <c r="Y4" s="198"/>
      <c r="Z4" s="195" t="s">
        <v>29</v>
      </c>
      <c r="AA4" s="199" t="s">
        <v>30</v>
      </c>
      <c r="AB4" s="194"/>
      <c r="AC4" s="196"/>
      <c r="AD4" s="191" t="s">
        <v>51</v>
      </c>
      <c r="AE4" s="198"/>
      <c r="AF4" s="191" t="s">
        <v>51</v>
      </c>
      <c r="AG4" s="198"/>
      <c r="AH4" s="195" t="s">
        <v>29</v>
      </c>
      <c r="AI4" s="199" t="s">
        <v>30</v>
      </c>
      <c r="AJ4" s="225"/>
      <c r="AK4" s="196"/>
      <c r="AL4" s="191" t="s">
        <v>27</v>
      </c>
      <c r="AM4" s="198"/>
      <c r="AN4" s="191" t="s">
        <v>27</v>
      </c>
      <c r="AO4" s="198"/>
      <c r="AP4" s="195" t="s">
        <v>29</v>
      </c>
      <c r="AQ4" s="199" t="s">
        <v>30</v>
      </c>
      <c r="AR4" s="194"/>
      <c r="AS4" s="196"/>
      <c r="AT4" s="191" t="s">
        <v>51</v>
      </c>
      <c r="AU4" s="198"/>
      <c r="AV4" s="191" t="s">
        <v>51</v>
      </c>
      <c r="AW4" s="198"/>
      <c r="AX4" s="115" t="s">
        <v>29</v>
      </c>
      <c r="AY4" s="116" t="s">
        <v>30</v>
      </c>
      <c r="AZ4" s="194"/>
      <c r="BA4" s="196"/>
      <c r="BB4" s="191" t="s">
        <v>27</v>
      </c>
      <c r="BC4" s="198"/>
      <c r="BD4" s="191" t="s">
        <v>27</v>
      </c>
      <c r="BE4" s="198"/>
      <c r="BF4" s="115" t="s">
        <v>29</v>
      </c>
      <c r="BG4" s="116" t="s">
        <v>30</v>
      </c>
      <c r="BH4" s="194"/>
      <c r="BI4" s="196"/>
      <c r="BJ4" s="191" t="s">
        <v>48</v>
      </c>
      <c r="BK4" s="198"/>
      <c r="BL4" s="191" t="s">
        <v>28</v>
      </c>
      <c r="BM4" s="198"/>
      <c r="BN4" s="115" t="s">
        <v>29</v>
      </c>
      <c r="BO4" s="116" t="s">
        <v>30</v>
      </c>
      <c r="BP4" s="194"/>
      <c r="BQ4" s="196"/>
      <c r="BR4" s="191" t="s">
        <v>48</v>
      </c>
      <c r="BS4" s="198"/>
      <c r="BT4" s="191" t="s">
        <v>28</v>
      </c>
      <c r="BU4" s="198"/>
      <c r="BV4" s="115" t="s">
        <v>29</v>
      </c>
      <c r="BW4" s="116" t="s">
        <v>30</v>
      </c>
      <c r="BX4" s="232"/>
      <c r="BY4" s="234"/>
      <c r="BZ4" s="117" t="s">
        <v>16</v>
      </c>
      <c r="CA4" s="115" t="s">
        <v>15</v>
      </c>
      <c r="CB4" s="116" t="s">
        <v>31</v>
      </c>
      <c r="CC4" s="117" t="s">
        <v>16</v>
      </c>
      <c r="CD4" s="115" t="s">
        <v>15</v>
      </c>
      <c r="CE4" s="116" t="s">
        <v>31</v>
      </c>
      <c r="CF4" s="117" t="s">
        <v>16</v>
      </c>
      <c r="CG4" s="115" t="s">
        <v>15</v>
      </c>
      <c r="CH4" s="116" t="s">
        <v>31</v>
      </c>
      <c r="CI4" s="117" t="s">
        <v>16</v>
      </c>
      <c r="CJ4" s="115" t="s">
        <v>15</v>
      </c>
      <c r="CK4" s="116" t="s">
        <v>31</v>
      </c>
      <c r="CL4" s="117" t="s">
        <v>16</v>
      </c>
      <c r="CM4" s="115" t="s">
        <v>15</v>
      </c>
      <c r="CN4" s="116" t="s">
        <v>32</v>
      </c>
      <c r="CO4" s="117" t="s">
        <v>16</v>
      </c>
      <c r="CP4" s="115" t="s">
        <v>15</v>
      </c>
      <c r="CQ4" s="116" t="s">
        <v>31</v>
      </c>
      <c r="CR4" s="117" t="s">
        <v>16</v>
      </c>
      <c r="CS4" s="115" t="s">
        <v>15</v>
      </c>
      <c r="CT4" s="116" t="s">
        <v>32</v>
      </c>
      <c r="CU4" s="117" t="s">
        <v>16</v>
      </c>
      <c r="CV4" s="115" t="s">
        <v>15</v>
      </c>
      <c r="CW4" s="116" t="s">
        <v>31</v>
      </c>
      <c r="CX4" s="118" t="s">
        <v>16</v>
      </c>
      <c r="CY4" s="119" t="s">
        <v>15</v>
      </c>
      <c r="CZ4" s="118" t="s">
        <v>16</v>
      </c>
      <c r="DA4" s="120" t="s">
        <v>15</v>
      </c>
      <c r="DB4" s="121" t="s">
        <v>17</v>
      </c>
      <c r="DC4" s="122" t="s">
        <v>16</v>
      </c>
      <c r="DD4" s="119" t="s">
        <v>15</v>
      </c>
      <c r="DE4" s="123" t="s">
        <v>16</v>
      </c>
      <c r="DF4" s="124" t="s">
        <v>15</v>
      </c>
      <c r="DG4" s="125" t="s">
        <v>16</v>
      </c>
      <c r="DH4" s="126" t="s">
        <v>15</v>
      </c>
      <c r="DI4" s="116" t="s">
        <v>18</v>
      </c>
      <c r="DJ4" s="127" t="s">
        <v>33</v>
      </c>
      <c r="DK4" s="128">
        <f>SUM(BX6:BX16)</f>
        <v>15180000</v>
      </c>
      <c r="DL4" s="185">
        <v>2012</v>
      </c>
      <c r="DM4" s="225"/>
      <c r="DN4" s="226">
        <v>2013</v>
      </c>
      <c r="DO4" s="225"/>
      <c r="DP4" s="226">
        <v>2014</v>
      </c>
      <c r="DQ4" s="225"/>
      <c r="DR4" s="226">
        <v>2015</v>
      </c>
      <c r="DS4" s="187"/>
      <c r="DT4" s="185"/>
      <c r="DU4" s="186"/>
      <c r="DV4" s="187"/>
      <c r="DW4" s="117" t="s">
        <v>34</v>
      </c>
      <c r="DX4" s="115" t="s">
        <v>35</v>
      </c>
      <c r="DY4" s="116" t="s">
        <v>36</v>
      </c>
    </row>
    <row r="5" spans="1:130" ht="25.5" customHeight="1" thickBot="1" x14ac:dyDescent="0.3">
      <c r="A5" s="238"/>
      <c r="B5" s="241"/>
      <c r="C5" s="241"/>
      <c r="D5" s="241"/>
      <c r="E5" s="241"/>
      <c r="F5" s="241"/>
      <c r="G5" s="241"/>
      <c r="H5" s="220"/>
      <c r="I5" s="220"/>
      <c r="J5" s="220"/>
      <c r="K5" s="224"/>
      <c r="L5" s="118"/>
      <c r="M5" s="120"/>
      <c r="N5" s="120" t="s">
        <v>29</v>
      </c>
      <c r="O5" s="129" t="s">
        <v>30</v>
      </c>
      <c r="P5" s="129" t="s">
        <v>29</v>
      </c>
      <c r="Q5" s="129" t="s">
        <v>30</v>
      </c>
      <c r="R5" s="235"/>
      <c r="S5" s="200"/>
      <c r="T5" s="118"/>
      <c r="U5" s="120"/>
      <c r="V5" s="120" t="s">
        <v>29</v>
      </c>
      <c r="W5" s="120" t="s">
        <v>30</v>
      </c>
      <c r="X5" s="120" t="s">
        <v>29</v>
      </c>
      <c r="Y5" s="120" t="s">
        <v>30</v>
      </c>
      <c r="Z5" s="248"/>
      <c r="AA5" s="249"/>
      <c r="AB5" s="118"/>
      <c r="AC5" s="120"/>
      <c r="AD5" s="120" t="s">
        <v>29</v>
      </c>
      <c r="AE5" s="120" t="s">
        <v>30</v>
      </c>
      <c r="AF5" s="120" t="s">
        <v>29</v>
      </c>
      <c r="AG5" s="120" t="s">
        <v>30</v>
      </c>
      <c r="AH5" s="235"/>
      <c r="AI5" s="200"/>
      <c r="AJ5" s="122"/>
      <c r="AK5" s="120"/>
      <c r="AL5" s="120" t="s">
        <v>29</v>
      </c>
      <c r="AM5" s="120" t="s">
        <v>30</v>
      </c>
      <c r="AN5" s="120" t="s">
        <v>29</v>
      </c>
      <c r="AO5" s="120" t="s">
        <v>30</v>
      </c>
      <c r="AP5" s="235"/>
      <c r="AQ5" s="200"/>
      <c r="AR5" s="130"/>
      <c r="AS5" s="129"/>
      <c r="AT5" s="129" t="s">
        <v>29</v>
      </c>
      <c r="AU5" s="129" t="s">
        <v>30</v>
      </c>
      <c r="AV5" s="129" t="s">
        <v>29</v>
      </c>
      <c r="AW5" s="129" t="s">
        <v>30</v>
      </c>
      <c r="AX5" s="129"/>
      <c r="AY5" s="131"/>
      <c r="AZ5" s="130"/>
      <c r="BA5" s="129"/>
      <c r="BB5" s="129" t="s">
        <v>29</v>
      </c>
      <c r="BC5" s="129" t="s">
        <v>30</v>
      </c>
      <c r="BD5" s="129" t="s">
        <v>29</v>
      </c>
      <c r="BE5" s="129" t="s">
        <v>30</v>
      </c>
      <c r="BF5" s="129"/>
      <c r="BG5" s="131"/>
      <c r="BH5" s="132"/>
      <c r="BI5" s="129"/>
      <c r="BJ5" s="129" t="s">
        <v>29</v>
      </c>
      <c r="BK5" s="129" t="s">
        <v>30</v>
      </c>
      <c r="BL5" s="129" t="s">
        <v>29</v>
      </c>
      <c r="BM5" s="129" t="s">
        <v>30</v>
      </c>
      <c r="BN5" s="129"/>
      <c r="BO5" s="131"/>
      <c r="BP5" s="132"/>
      <c r="BQ5" s="129"/>
      <c r="BR5" s="129" t="s">
        <v>29</v>
      </c>
      <c r="BS5" s="129" t="s">
        <v>30</v>
      </c>
      <c r="BT5" s="129" t="s">
        <v>29</v>
      </c>
      <c r="BU5" s="129" t="s">
        <v>30</v>
      </c>
      <c r="BV5" s="129"/>
      <c r="BW5" s="131"/>
      <c r="BX5" s="232"/>
      <c r="BY5" s="234"/>
      <c r="BZ5" s="201"/>
      <c r="CA5" s="202"/>
      <c r="CB5" s="203"/>
      <c r="CC5" s="215"/>
      <c r="CD5" s="216"/>
      <c r="CE5" s="217"/>
      <c r="CF5" s="201"/>
      <c r="CG5" s="202"/>
      <c r="CH5" s="203"/>
      <c r="CI5" s="215"/>
      <c r="CJ5" s="216"/>
      <c r="CK5" s="217"/>
      <c r="CL5" s="201"/>
      <c r="CM5" s="202"/>
      <c r="CN5" s="203"/>
      <c r="CO5" s="215"/>
      <c r="CP5" s="216"/>
      <c r="CQ5" s="217"/>
      <c r="CR5" s="201"/>
      <c r="CS5" s="202"/>
      <c r="CT5" s="203"/>
      <c r="CU5" s="215"/>
      <c r="CV5" s="216"/>
      <c r="CW5" s="217"/>
      <c r="CX5" s="201"/>
      <c r="CY5" s="202"/>
      <c r="CZ5" s="201"/>
      <c r="DA5" s="202"/>
      <c r="DB5" s="203"/>
      <c r="DC5" s="202"/>
      <c r="DD5" s="202"/>
      <c r="DE5" s="204"/>
      <c r="DF5" s="205"/>
      <c r="DG5" s="206"/>
      <c r="DH5" s="206"/>
      <c r="DI5" s="207"/>
      <c r="DJ5" s="133" t="s">
        <v>37</v>
      </c>
      <c r="DK5" s="121" t="s">
        <v>38</v>
      </c>
      <c r="DL5" s="134" t="s">
        <v>16</v>
      </c>
      <c r="DM5" s="115" t="s">
        <v>15</v>
      </c>
      <c r="DN5" s="135" t="s">
        <v>16</v>
      </c>
      <c r="DO5" s="115" t="s">
        <v>15</v>
      </c>
      <c r="DP5" s="135" t="s">
        <v>16</v>
      </c>
      <c r="DQ5" s="115" t="s">
        <v>15</v>
      </c>
      <c r="DR5" s="135" t="s">
        <v>16</v>
      </c>
      <c r="DS5" s="116" t="s">
        <v>15</v>
      </c>
      <c r="DT5" s="118" t="s">
        <v>39</v>
      </c>
      <c r="DU5" s="119" t="s">
        <v>40</v>
      </c>
      <c r="DV5" s="121" t="s">
        <v>41</v>
      </c>
      <c r="DW5" s="136"/>
      <c r="DX5" s="137"/>
      <c r="DY5" s="121"/>
    </row>
    <row r="6" spans="1:130" s="2" customFormat="1" ht="64.5" customHeight="1" x14ac:dyDescent="0.25">
      <c r="A6" s="221" t="s">
        <v>102</v>
      </c>
      <c r="B6" s="221" t="s">
        <v>101</v>
      </c>
      <c r="C6" s="221" t="s">
        <v>100</v>
      </c>
      <c r="D6" s="221" t="s">
        <v>97</v>
      </c>
      <c r="E6" s="221" t="s">
        <v>94</v>
      </c>
      <c r="F6" s="60" t="s">
        <v>83</v>
      </c>
      <c r="G6" s="88"/>
      <c r="H6" s="246" t="s">
        <v>78</v>
      </c>
      <c r="I6" s="89" t="s">
        <v>44</v>
      </c>
      <c r="J6" s="90" t="s">
        <v>59</v>
      </c>
      <c r="K6" s="90" t="s">
        <v>60</v>
      </c>
      <c r="L6" s="91">
        <v>1000</v>
      </c>
      <c r="M6" s="92">
        <f t="shared" ref="M6:M16" si="0">L6/BH6</f>
        <v>0.25</v>
      </c>
      <c r="N6" s="11">
        <f t="shared" ref="N6:N16" si="1">0.3*M6</f>
        <v>7.4999999999999997E-2</v>
      </c>
      <c r="O6" s="93">
        <f>(BX6*N6)/$DJ$2</f>
        <v>4.5885300900814108E-4</v>
      </c>
      <c r="P6" s="67">
        <f t="shared" ref="P6:P16" si="2">0.7*M6</f>
        <v>0.17499999999999999</v>
      </c>
      <c r="Q6" s="93">
        <f>(BX6*P6)/$DJ$2</f>
        <v>1.0706570210189958E-3</v>
      </c>
      <c r="R6" s="94">
        <f t="shared" ref="R6:R16" si="3">M6</f>
        <v>0.25</v>
      </c>
      <c r="S6" s="28">
        <f>O6+Q6</f>
        <v>1.529510030027137E-3</v>
      </c>
      <c r="T6" s="95">
        <v>1540</v>
      </c>
      <c r="U6" s="96">
        <f>T6/BH6</f>
        <v>0.38500000000000001</v>
      </c>
      <c r="V6" s="4">
        <v>0</v>
      </c>
      <c r="W6" s="97">
        <f>(BX6*V6)/$DJ$2</f>
        <v>0</v>
      </c>
      <c r="X6" s="4">
        <f>U6</f>
        <v>0.38500000000000001</v>
      </c>
      <c r="Y6" s="98">
        <f>(BX6*X6)/DJ2</f>
        <v>2.3554454462417908E-3</v>
      </c>
      <c r="Z6" s="99">
        <f>U6</f>
        <v>0.38500000000000001</v>
      </c>
      <c r="AA6" s="100">
        <f>W6+Y6</f>
        <v>2.3554454462417908E-3</v>
      </c>
      <c r="AB6" s="91">
        <v>2250</v>
      </c>
      <c r="AC6" s="101">
        <f t="shared" ref="AC6:AC16" si="4">AB6/BH6</f>
        <v>0.5625</v>
      </c>
      <c r="AD6" s="8">
        <f t="shared" ref="AD6:AD16" si="5">M6</f>
        <v>0.25</v>
      </c>
      <c r="AE6" s="14">
        <f>(BX6*AD6)/DJ2</f>
        <v>1.529510030027137E-3</v>
      </c>
      <c r="AF6" s="8">
        <f t="shared" ref="AF6:AF16" si="6">AC6</f>
        <v>0.5625</v>
      </c>
      <c r="AG6" s="20">
        <f>(BX6*AF6)/DJ2</f>
        <v>3.4413975675610582E-3</v>
      </c>
      <c r="AH6" s="17">
        <f t="shared" ref="AH6:AH16" si="7">AC6</f>
        <v>0.5625</v>
      </c>
      <c r="AI6" s="12">
        <f>AE6+AG6</f>
        <v>4.9709075975881952E-3</v>
      </c>
      <c r="AJ6" s="39"/>
      <c r="AK6" s="38"/>
      <c r="AL6" s="8"/>
      <c r="AM6" s="14"/>
      <c r="AN6" s="8"/>
      <c r="AO6" s="20"/>
      <c r="AP6" s="17"/>
      <c r="AQ6" s="12"/>
      <c r="AR6" s="45">
        <v>3500</v>
      </c>
      <c r="AS6" s="42">
        <f t="shared" ref="AS6:AS16" si="8">AR6/BH6</f>
        <v>0.875</v>
      </c>
      <c r="AT6" s="11">
        <f t="shared" ref="AT6:AT16" si="9">AC6</f>
        <v>0.5625</v>
      </c>
      <c r="AU6" s="14">
        <f>(BX6*AT6)/DJ2</f>
        <v>3.4413975675610582E-3</v>
      </c>
      <c r="AV6" s="11">
        <f t="shared" ref="AV6:AV16" si="10">AS6</f>
        <v>0.875</v>
      </c>
      <c r="AW6" s="20">
        <f>(BX6*AV6)/DJ2</f>
        <v>5.3532851050949798E-3</v>
      </c>
      <c r="AX6" s="17">
        <f t="shared" ref="AX6:AX16" si="11">AS6</f>
        <v>0.875</v>
      </c>
      <c r="AY6" s="12">
        <f>AU6+AW6</f>
        <v>8.7946826726560384E-3</v>
      </c>
      <c r="AZ6" s="39"/>
      <c r="BA6" s="36"/>
      <c r="BB6" s="11"/>
      <c r="BC6" s="14"/>
      <c r="BD6" s="11"/>
      <c r="BE6" s="20"/>
      <c r="BF6" s="17"/>
      <c r="BG6" s="12"/>
      <c r="BH6" s="41">
        <v>4000</v>
      </c>
      <c r="BI6" s="42">
        <v>1</v>
      </c>
      <c r="BJ6" s="11">
        <f t="shared" ref="BJ6:BJ16" si="12">AS6</f>
        <v>0.875</v>
      </c>
      <c r="BK6" s="14">
        <f>(BX6*BJ6)/DJ2</f>
        <v>5.3532851050949798E-3</v>
      </c>
      <c r="BL6" s="11">
        <f>BI6</f>
        <v>1</v>
      </c>
      <c r="BM6" s="20">
        <f>(BX6*BL6)/DJ2</f>
        <v>6.118040120108548E-3</v>
      </c>
      <c r="BN6" s="17">
        <f t="shared" ref="BN6:BN16" si="13">BI6</f>
        <v>1</v>
      </c>
      <c r="BO6" s="12">
        <f>BK6+BM6</f>
        <v>1.1471325225203527E-2</v>
      </c>
      <c r="BP6" s="34"/>
      <c r="BQ6" s="36"/>
      <c r="BR6" s="11"/>
      <c r="BS6" s="14"/>
      <c r="BT6" s="11"/>
      <c r="BU6" s="20"/>
      <c r="BV6" s="17"/>
      <c r="BW6" s="12"/>
      <c r="BX6" s="21">
        <v>600000</v>
      </c>
      <c r="BY6" s="63" t="s">
        <v>103</v>
      </c>
      <c r="BZ6" s="47">
        <f>BX6*R6</f>
        <v>150000</v>
      </c>
      <c r="CA6" s="48">
        <f>BZ6/BX6</f>
        <v>0.25</v>
      </c>
      <c r="CB6" s="51">
        <f>BX6-BZ6</f>
        <v>450000</v>
      </c>
      <c r="CC6" s="53">
        <v>100000</v>
      </c>
      <c r="CD6" s="54">
        <f>CC6/BX6</f>
        <v>0.16666666666666666</v>
      </c>
      <c r="CE6" s="55">
        <f>BX6-CC6</f>
        <v>500000</v>
      </c>
      <c r="CF6" s="47">
        <f>BX6*AH6</f>
        <v>337500</v>
      </c>
      <c r="CG6" s="48">
        <f>CF6/BX6</f>
        <v>0.5625</v>
      </c>
      <c r="CH6" s="51">
        <f>BX6-CF6</f>
        <v>262500</v>
      </c>
      <c r="CI6" s="53"/>
      <c r="CJ6" s="54"/>
      <c r="CK6" s="55"/>
      <c r="CL6" s="47">
        <f>BX6*AX6</f>
        <v>525000</v>
      </c>
      <c r="CM6" s="48">
        <f>CL6/BX6</f>
        <v>0.875</v>
      </c>
      <c r="CN6" s="51">
        <f>BX6-CL6</f>
        <v>75000</v>
      </c>
      <c r="CO6" s="53"/>
      <c r="CP6" s="54"/>
      <c r="CQ6" s="55"/>
      <c r="CR6" s="47">
        <f>BX6*BN6</f>
        <v>600000</v>
      </c>
      <c r="CS6" s="48">
        <f>CR6/BX6</f>
        <v>1</v>
      </c>
      <c r="CT6" s="138">
        <f>BX6-CR6</f>
        <v>0</v>
      </c>
      <c r="CU6" s="139"/>
      <c r="CV6" s="140"/>
      <c r="CW6" s="141"/>
      <c r="CX6" s="142">
        <v>100000</v>
      </c>
      <c r="CY6" s="143">
        <f>CX6/BX6</f>
        <v>0.16666666666666666</v>
      </c>
      <c r="CZ6" s="142">
        <v>0</v>
      </c>
      <c r="DA6" s="144">
        <f>CZ6/BX6</f>
        <v>0</v>
      </c>
      <c r="DB6" s="145"/>
      <c r="DC6" s="146">
        <v>0</v>
      </c>
      <c r="DD6" s="147"/>
      <c r="DE6" s="142">
        <v>0</v>
      </c>
      <c r="DF6" s="148">
        <f>DE6/BX6</f>
        <v>0</v>
      </c>
      <c r="DG6" s="149">
        <v>59800</v>
      </c>
      <c r="DH6" s="150">
        <f>DG6/BX6</f>
        <v>9.9666666666666667E-2</v>
      </c>
      <c r="DI6" s="151" t="s">
        <v>107</v>
      </c>
      <c r="DJ6" s="27">
        <f>BX6/DK4</f>
        <v>3.9525691699604744E-2</v>
      </c>
      <c r="DK6" s="28">
        <f>BX6/DJ2</f>
        <v>6.118040120108548E-3</v>
      </c>
      <c r="DL6" s="5"/>
      <c r="DS6" s="7"/>
      <c r="DT6" s="26">
        <v>1200</v>
      </c>
      <c r="DU6" s="9">
        <v>0</v>
      </c>
      <c r="DV6" s="31">
        <f>DT6+DU6</f>
        <v>1200</v>
      </c>
      <c r="DW6" s="33" t="s">
        <v>108</v>
      </c>
      <c r="DX6" s="9" t="s">
        <v>109</v>
      </c>
      <c r="DY6" s="16" t="s">
        <v>46</v>
      </c>
      <c r="DZ6" s="5"/>
    </row>
    <row r="7" spans="1:130" s="2" customFormat="1" ht="72" x14ac:dyDescent="0.25">
      <c r="A7" s="221"/>
      <c r="B7" s="221"/>
      <c r="C7" s="221"/>
      <c r="D7" s="221"/>
      <c r="E7" s="221"/>
      <c r="F7" s="60" t="s">
        <v>84</v>
      </c>
      <c r="G7" s="88"/>
      <c r="H7" s="219"/>
      <c r="I7" s="89" t="s">
        <v>44</v>
      </c>
      <c r="J7" s="90" t="s">
        <v>104</v>
      </c>
      <c r="K7" s="102" t="s">
        <v>61</v>
      </c>
      <c r="L7" s="103">
        <v>56</v>
      </c>
      <c r="M7" s="96">
        <f t="shared" si="0"/>
        <v>0.24347826086956523</v>
      </c>
      <c r="N7" s="4">
        <f t="shared" si="1"/>
        <v>7.3043478260869571E-2</v>
      </c>
      <c r="O7" s="97">
        <f t="shared" ref="O7:O16" si="14">(BX7*N7)/$DJ$2</f>
        <v>2.3088951409800957E-3</v>
      </c>
      <c r="P7" s="4">
        <f t="shared" si="2"/>
        <v>0.17043478260869566</v>
      </c>
      <c r="Q7" s="97">
        <f t="shared" ref="Q7:Q16" si="15">(BX7*P7)/$DJ$2</f>
        <v>5.3874219956202233E-3</v>
      </c>
      <c r="R7" s="99">
        <f t="shared" si="3"/>
        <v>0.24347826086956523</v>
      </c>
      <c r="S7" s="30">
        <f>O7+Q7</f>
        <v>7.696317136600319E-3</v>
      </c>
      <c r="T7" s="95">
        <v>61</v>
      </c>
      <c r="U7" s="96">
        <f>T7/BH7</f>
        <v>0.26521739130434785</v>
      </c>
      <c r="V7" s="4">
        <v>0</v>
      </c>
      <c r="W7" s="97">
        <f>(BX7*V7)/$DJ$2</f>
        <v>0</v>
      </c>
      <c r="X7" s="4">
        <f t="shared" ref="X7:X16" si="16">U7</f>
        <v>0.26521739130434785</v>
      </c>
      <c r="Y7" s="98">
        <f>(BX7*X7)/DJ2</f>
        <v>8.3834883095110623E-3</v>
      </c>
      <c r="Z7" s="99">
        <f>U7</f>
        <v>0.26521739130434785</v>
      </c>
      <c r="AA7" s="100">
        <f t="shared" ref="AA7:AA8" si="17">W7+Y7</f>
        <v>8.3834883095110623E-3</v>
      </c>
      <c r="AB7" s="103">
        <v>112</v>
      </c>
      <c r="AC7" s="96">
        <f t="shared" si="4"/>
        <v>0.48695652173913045</v>
      </c>
      <c r="AD7" s="4">
        <f t="shared" si="5"/>
        <v>0.24347826086956523</v>
      </c>
      <c r="AE7" s="15">
        <f>(BX7*AD7)/DJ2</f>
        <v>7.696317136600319E-3</v>
      </c>
      <c r="AF7" s="4">
        <f t="shared" si="6"/>
        <v>0.48695652173913045</v>
      </c>
      <c r="AG7" s="19">
        <f>(BX7*AF7)/DJ2</f>
        <v>1.5392634273200638E-2</v>
      </c>
      <c r="AH7" s="18">
        <f t="shared" si="7"/>
        <v>0.48695652173913045</v>
      </c>
      <c r="AI7" s="13">
        <f>AE7+AG7</f>
        <v>2.3088951409800957E-2</v>
      </c>
      <c r="AJ7" s="40"/>
      <c r="AK7" s="37"/>
      <c r="AL7" s="4"/>
      <c r="AM7" s="15"/>
      <c r="AN7" s="4"/>
      <c r="AO7" s="19"/>
      <c r="AP7" s="18"/>
      <c r="AQ7" s="13"/>
      <c r="AR7" s="46">
        <v>170</v>
      </c>
      <c r="AS7" s="44">
        <f t="shared" si="8"/>
        <v>0.73913043478260865</v>
      </c>
      <c r="AT7" s="4">
        <f t="shared" si="9"/>
        <v>0.48695652173913045</v>
      </c>
      <c r="AU7" s="15">
        <f>(BX7*AT7)/DJ2</f>
        <v>1.5392634273200638E-2</v>
      </c>
      <c r="AV7" s="4">
        <f t="shared" si="10"/>
        <v>0.73913043478260865</v>
      </c>
      <c r="AW7" s="19">
        <f>(BX7*AV7)/DJ2</f>
        <v>2.3363819878965252E-2</v>
      </c>
      <c r="AX7" s="18">
        <f t="shared" si="11"/>
        <v>0.73913043478260865</v>
      </c>
      <c r="AY7" s="13">
        <f>AU7+AW7</f>
        <v>3.8756454152165887E-2</v>
      </c>
      <c r="AZ7" s="40"/>
      <c r="BA7" s="37"/>
      <c r="BB7" s="4"/>
      <c r="BC7" s="15"/>
      <c r="BD7" s="4"/>
      <c r="BE7" s="19"/>
      <c r="BF7" s="18"/>
      <c r="BG7" s="13"/>
      <c r="BH7" s="43">
        <v>230</v>
      </c>
      <c r="BI7" s="44">
        <v>1</v>
      </c>
      <c r="BJ7" s="4">
        <f t="shared" si="12"/>
        <v>0.73913043478260865</v>
      </c>
      <c r="BK7" s="15">
        <f>(BX7*BJ7)/DJ2</f>
        <v>2.3363819878965252E-2</v>
      </c>
      <c r="BL7" s="4">
        <f t="shared" ref="BL7" si="18">BI7</f>
        <v>1</v>
      </c>
      <c r="BM7" s="19">
        <f>(BX7*BL7)/DJ2</f>
        <v>3.1609873953894162E-2</v>
      </c>
      <c r="BN7" s="18">
        <f t="shared" si="13"/>
        <v>1</v>
      </c>
      <c r="BO7" s="13">
        <f>BK7+BM7</f>
        <v>5.497369383285941E-2</v>
      </c>
      <c r="BP7" s="35"/>
      <c r="BQ7" s="37"/>
      <c r="BR7" s="4"/>
      <c r="BS7" s="15"/>
      <c r="BT7" s="4"/>
      <c r="BU7" s="19"/>
      <c r="BV7" s="18"/>
      <c r="BW7" s="13"/>
      <c r="BX7" s="22">
        <v>3100000</v>
      </c>
      <c r="BY7" s="64"/>
      <c r="BZ7" s="49">
        <f>BX7*R7</f>
        <v>754782.60869565222</v>
      </c>
      <c r="CA7" s="50">
        <f>BZ7/BX7</f>
        <v>0.24347826086956523</v>
      </c>
      <c r="CB7" s="52">
        <f>BX7-BZ7</f>
        <v>2345217.3913043477</v>
      </c>
      <c r="CC7" s="56">
        <v>491000</v>
      </c>
      <c r="CD7" s="57">
        <f>CC7/BX7</f>
        <v>0.15838709677419355</v>
      </c>
      <c r="CE7" s="58">
        <f>BX7-CC7</f>
        <v>2609000</v>
      </c>
      <c r="CF7" s="49">
        <f>BX7*AH7</f>
        <v>1509565.2173913044</v>
      </c>
      <c r="CG7" s="50">
        <f>CF7/BX7</f>
        <v>0.48695652173913045</v>
      </c>
      <c r="CH7" s="52">
        <f>BX7-CF7</f>
        <v>1590434.7826086956</v>
      </c>
      <c r="CI7" s="56"/>
      <c r="CJ7" s="57"/>
      <c r="CK7" s="58"/>
      <c r="CL7" s="49">
        <f>BX7*AX7</f>
        <v>2291304.3478260869</v>
      </c>
      <c r="CM7" s="50">
        <f>CL7/BX7</f>
        <v>0.73913043478260865</v>
      </c>
      <c r="CN7" s="52">
        <f>BX7-CL7</f>
        <v>808695.65217391308</v>
      </c>
      <c r="CO7" s="56"/>
      <c r="CP7" s="57"/>
      <c r="CQ7" s="58"/>
      <c r="CR7" s="49">
        <f>BX7*BN7</f>
        <v>3100000</v>
      </c>
      <c r="CS7" s="50">
        <f>CR7/BX7</f>
        <v>1</v>
      </c>
      <c r="CT7" s="152">
        <f>BX7-CR7</f>
        <v>0</v>
      </c>
      <c r="CU7" s="153"/>
      <c r="CV7" s="154"/>
      <c r="CW7" s="155"/>
      <c r="CX7" s="156">
        <v>400000</v>
      </c>
      <c r="CY7" s="157">
        <f>CX7/BX7</f>
        <v>0.12903225806451613</v>
      </c>
      <c r="CZ7" s="156">
        <v>0</v>
      </c>
      <c r="DA7" s="158">
        <f>CZ7/BX7</f>
        <v>0</v>
      </c>
      <c r="DB7" s="159"/>
      <c r="DC7" s="160">
        <v>0</v>
      </c>
      <c r="DD7" s="161"/>
      <c r="DE7" s="156">
        <v>0</v>
      </c>
      <c r="DF7" s="162">
        <f>DE7/BX7</f>
        <v>0</v>
      </c>
      <c r="DG7" s="163">
        <v>951000</v>
      </c>
      <c r="DH7" s="164">
        <f>DG7/BX7</f>
        <v>0.30677419354838709</v>
      </c>
      <c r="DI7" s="165" t="s">
        <v>110</v>
      </c>
      <c r="DJ7" s="29">
        <f>BX7/$DK$4</f>
        <v>0.20421607378129117</v>
      </c>
      <c r="DK7" s="30">
        <f>BX7/$DJ$2</f>
        <v>3.1609873953894162E-2</v>
      </c>
      <c r="DL7" s="5"/>
      <c r="DS7" s="7"/>
      <c r="DT7" s="10">
        <v>0</v>
      </c>
      <c r="DU7" s="25">
        <v>0</v>
      </c>
      <c r="DV7" s="32">
        <f t="shared" ref="DV7:DV16" si="19">DT7+DU7</f>
        <v>0</v>
      </c>
      <c r="DW7" s="10" t="s">
        <v>108</v>
      </c>
      <c r="DX7" s="2" t="s">
        <v>111</v>
      </c>
      <c r="DY7" s="3" t="s">
        <v>46</v>
      </c>
      <c r="DZ7" s="5"/>
    </row>
    <row r="8" spans="1:130" s="2" customFormat="1" ht="60" x14ac:dyDescent="0.25">
      <c r="A8" s="221"/>
      <c r="B8" s="221"/>
      <c r="C8" s="221"/>
      <c r="D8" s="221"/>
      <c r="E8" s="221"/>
      <c r="F8" s="60" t="s">
        <v>85</v>
      </c>
      <c r="G8" s="88"/>
      <c r="H8" s="219"/>
      <c r="I8" s="89" t="s">
        <v>44</v>
      </c>
      <c r="J8" s="104" t="s">
        <v>62</v>
      </c>
      <c r="K8" s="90" t="s">
        <v>63</v>
      </c>
      <c r="L8" s="103">
        <v>3</v>
      </c>
      <c r="M8" s="96">
        <f t="shared" si="0"/>
        <v>0.21428571428571427</v>
      </c>
      <c r="N8" s="4">
        <f t="shared" si="1"/>
        <v>6.4285714285714279E-2</v>
      </c>
      <c r="O8" s="97">
        <f t="shared" si="14"/>
        <v>6.4239421261139747E-4</v>
      </c>
      <c r="P8" s="4">
        <f t="shared" si="2"/>
        <v>0.15</v>
      </c>
      <c r="Q8" s="97">
        <f t="shared" si="15"/>
        <v>1.4989198294265943E-3</v>
      </c>
      <c r="R8" s="99">
        <f t="shared" si="3"/>
        <v>0.21428571428571427</v>
      </c>
      <c r="S8" s="30">
        <f>O8+Q8</f>
        <v>2.1413140420379916E-3</v>
      </c>
      <c r="T8" s="95">
        <v>1</v>
      </c>
      <c r="U8" s="96">
        <f>T8/BH8</f>
        <v>7.1428571428571425E-2</v>
      </c>
      <c r="V8" s="4">
        <v>0</v>
      </c>
      <c r="W8" s="97">
        <f t="shared" ref="W8:W16" si="20">(BX8*V8)/$DJ$2</f>
        <v>0</v>
      </c>
      <c r="X8" s="4">
        <f t="shared" si="16"/>
        <v>7.1428571428571425E-2</v>
      </c>
      <c r="Y8" s="98">
        <f>(BX8*X8)/$DJ$2</f>
        <v>7.1377134734599721E-4</v>
      </c>
      <c r="Z8" s="99">
        <f t="shared" ref="Z8" si="21">U8</f>
        <v>7.1428571428571425E-2</v>
      </c>
      <c r="AA8" s="100">
        <f t="shared" si="17"/>
        <v>7.1377134734599721E-4</v>
      </c>
      <c r="AB8" s="103">
        <v>7</v>
      </c>
      <c r="AC8" s="96">
        <f t="shared" si="4"/>
        <v>0.5</v>
      </c>
      <c r="AD8" s="4">
        <f t="shared" si="5"/>
        <v>0.21428571428571427</v>
      </c>
      <c r="AE8" s="15">
        <f>(BX8*AD8)/DJ2</f>
        <v>2.1413140420379916E-3</v>
      </c>
      <c r="AF8" s="4">
        <f t="shared" si="6"/>
        <v>0.5</v>
      </c>
      <c r="AG8" s="19">
        <f>(BX8*AF8)/DJ2</f>
        <v>4.9963994314219809E-3</v>
      </c>
      <c r="AH8" s="18">
        <f t="shared" si="7"/>
        <v>0.5</v>
      </c>
      <c r="AI8" s="13">
        <f>AE8+AG8</f>
        <v>7.137713473459973E-3</v>
      </c>
      <c r="AJ8" s="40"/>
      <c r="AK8" s="37"/>
      <c r="AL8" s="4"/>
      <c r="AM8" s="15"/>
      <c r="AN8" s="4"/>
      <c r="AO8" s="19"/>
      <c r="AP8" s="18"/>
      <c r="AQ8" s="13"/>
      <c r="AR8" s="46">
        <v>11</v>
      </c>
      <c r="AS8" s="44">
        <f t="shared" si="8"/>
        <v>0.7857142857142857</v>
      </c>
      <c r="AT8" s="4">
        <f t="shared" si="9"/>
        <v>0.5</v>
      </c>
      <c r="AU8" s="15">
        <f>(BX8*AT8)/DJ2</f>
        <v>4.9963994314219809E-3</v>
      </c>
      <c r="AV8" s="4">
        <f t="shared" si="10"/>
        <v>0.7857142857142857</v>
      </c>
      <c r="AW8" s="19">
        <f>(BX8*AV8)/DJ2</f>
        <v>7.8514848208059707E-3</v>
      </c>
      <c r="AX8" s="18">
        <f t="shared" si="11"/>
        <v>0.7857142857142857</v>
      </c>
      <c r="AY8" s="13">
        <f>AU8+AW8</f>
        <v>1.2847884252227951E-2</v>
      </c>
      <c r="AZ8" s="40"/>
      <c r="BA8" s="37"/>
      <c r="BB8" s="4"/>
      <c r="BC8" s="15"/>
      <c r="BD8" s="4"/>
      <c r="BE8" s="19"/>
      <c r="BF8" s="18"/>
      <c r="BG8" s="13"/>
      <c r="BH8" s="43">
        <v>14</v>
      </c>
      <c r="BI8" s="44">
        <v>1</v>
      </c>
      <c r="BJ8" s="4">
        <f t="shared" si="12"/>
        <v>0.7857142857142857</v>
      </c>
      <c r="BK8" s="15">
        <f>(BX8*BJ8)/DJ2</f>
        <v>7.8514848208059707E-3</v>
      </c>
      <c r="BL8" s="4">
        <f t="shared" ref="BL8:BL16" si="22">BI8</f>
        <v>1</v>
      </c>
      <c r="BM8" s="19">
        <f>(BX8*BL8)/DJ2</f>
        <v>9.9927988628439619E-3</v>
      </c>
      <c r="BN8" s="18">
        <f t="shared" si="13"/>
        <v>1</v>
      </c>
      <c r="BO8" s="13">
        <f>BK8+BM8</f>
        <v>1.7844283683649931E-2</v>
      </c>
      <c r="BP8" s="35"/>
      <c r="BQ8" s="37"/>
      <c r="BR8" s="4"/>
      <c r="BS8" s="15"/>
      <c r="BT8" s="4"/>
      <c r="BU8" s="19"/>
      <c r="BV8" s="18"/>
      <c r="BW8" s="13"/>
      <c r="BX8" s="22">
        <v>980000</v>
      </c>
      <c r="BY8" s="64" t="s">
        <v>112</v>
      </c>
      <c r="BZ8" s="49">
        <f>BX8*R8</f>
        <v>210000</v>
      </c>
      <c r="CA8" s="50">
        <f>BZ8/BX8</f>
        <v>0.21428571428571427</v>
      </c>
      <c r="CB8" s="52">
        <f>BX8-BZ8</f>
        <v>770000</v>
      </c>
      <c r="CC8" s="56">
        <v>2000</v>
      </c>
      <c r="CD8" s="57">
        <f>CC8/BX8</f>
        <v>2.0408163265306124E-3</v>
      </c>
      <c r="CE8" s="58">
        <f>BX8-CC8</f>
        <v>978000</v>
      </c>
      <c r="CF8" s="49">
        <f>BX8*AH8</f>
        <v>490000</v>
      </c>
      <c r="CG8" s="50">
        <f>CF8/BX8</f>
        <v>0.5</v>
      </c>
      <c r="CH8" s="52">
        <f>BX8-CF8</f>
        <v>490000</v>
      </c>
      <c r="CI8" s="56"/>
      <c r="CJ8" s="57"/>
      <c r="CK8" s="58"/>
      <c r="CL8" s="49">
        <f>BX8*AX8</f>
        <v>770000</v>
      </c>
      <c r="CM8" s="50">
        <f>CL8/BX8</f>
        <v>0.7857142857142857</v>
      </c>
      <c r="CN8" s="52">
        <f>BX8-CL8</f>
        <v>210000</v>
      </c>
      <c r="CO8" s="56"/>
      <c r="CP8" s="57"/>
      <c r="CQ8" s="58"/>
      <c r="CR8" s="49">
        <f>BX8*BN8</f>
        <v>980000</v>
      </c>
      <c r="CS8" s="50">
        <f>CR8/BX8</f>
        <v>1</v>
      </c>
      <c r="CT8" s="152">
        <f>BX8-CR8</f>
        <v>0</v>
      </c>
      <c r="CU8" s="153"/>
      <c r="CV8" s="154"/>
      <c r="CW8" s="155"/>
      <c r="CX8" s="156">
        <v>2000</v>
      </c>
      <c r="CY8" s="157">
        <f>CX8/BX8</f>
        <v>2.0408163265306124E-3</v>
      </c>
      <c r="CZ8" s="156"/>
      <c r="DA8" s="158">
        <f>CZ8/BX8</f>
        <v>0</v>
      </c>
      <c r="DB8" s="159"/>
      <c r="DC8" s="160"/>
      <c r="DD8" s="161"/>
      <c r="DE8" s="156">
        <v>0</v>
      </c>
      <c r="DF8" s="162">
        <f t="shared" ref="DF8:DF16" si="23">DE8/BX8</f>
        <v>0</v>
      </c>
      <c r="DG8" s="163"/>
      <c r="DH8" s="164">
        <f t="shared" ref="DH8:DH16" si="24">DG8/BX8</f>
        <v>0</v>
      </c>
      <c r="DI8" s="165"/>
      <c r="DJ8" s="29">
        <f t="shared" ref="DJ8:DJ16" si="25">BX8/$DK$4</f>
        <v>6.4558629776021087E-2</v>
      </c>
      <c r="DK8" s="30">
        <f t="shared" ref="DK8:DK16" si="26">BX8/$DJ$2</f>
        <v>9.9927988628439619E-3</v>
      </c>
      <c r="DL8" s="5"/>
      <c r="DS8" s="7"/>
      <c r="DT8" s="24">
        <v>0</v>
      </c>
      <c r="DU8" s="2">
        <v>0</v>
      </c>
      <c r="DV8" s="32">
        <f t="shared" si="19"/>
        <v>0</v>
      </c>
      <c r="DW8" s="10" t="s">
        <v>108</v>
      </c>
      <c r="DX8" s="2" t="s">
        <v>111</v>
      </c>
      <c r="DY8" s="3" t="s">
        <v>46</v>
      </c>
      <c r="DZ8" s="5"/>
    </row>
    <row r="9" spans="1:130" s="2" customFormat="1" ht="56.25" customHeight="1" x14ac:dyDescent="0.25">
      <c r="A9" s="221"/>
      <c r="B9" s="221"/>
      <c r="C9" s="221"/>
      <c r="D9" s="221"/>
      <c r="E9" s="221"/>
      <c r="F9" s="60" t="s">
        <v>86</v>
      </c>
      <c r="G9" s="88"/>
      <c r="H9" s="246" t="s">
        <v>79</v>
      </c>
      <c r="I9" s="89">
        <v>340</v>
      </c>
      <c r="J9" s="104" t="s">
        <v>105</v>
      </c>
      <c r="K9" s="90" t="s">
        <v>64</v>
      </c>
      <c r="L9" s="103">
        <v>0</v>
      </c>
      <c r="M9" s="96">
        <f t="shared" si="0"/>
        <v>0</v>
      </c>
      <c r="N9" s="4">
        <f t="shared" si="1"/>
        <v>0</v>
      </c>
      <c r="O9" s="97">
        <f t="shared" si="14"/>
        <v>0</v>
      </c>
      <c r="P9" s="4">
        <f t="shared" si="2"/>
        <v>0</v>
      </c>
      <c r="Q9" s="97">
        <f t="shared" si="15"/>
        <v>0</v>
      </c>
      <c r="R9" s="99">
        <f t="shared" si="3"/>
        <v>0</v>
      </c>
      <c r="S9" s="30">
        <f>O9+Q9</f>
        <v>0</v>
      </c>
      <c r="T9" s="95">
        <v>0</v>
      </c>
      <c r="U9" s="96">
        <f>T9/BH9</f>
        <v>0</v>
      </c>
      <c r="V9" s="4">
        <v>0</v>
      </c>
      <c r="W9" s="97">
        <f t="shared" si="20"/>
        <v>0</v>
      </c>
      <c r="X9" s="4">
        <f t="shared" si="16"/>
        <v>0</v>
      </c>
      <c r="Y9" s="98">
        <f t="shared" ref="Y9:Y16" si="27">(BX9*X9)/$DJ$2</f>
        <v>0</v>
      </c>
      <c r="Z9" s="99">
        <f t="shared" ref="Z9:Z16" si="28">U9</f>
        <v>0</v>
      </c>
      <c r="AA9" s="100">
        <f t="shared" ref="AA9:AA16" si="29">W9+Y9</f>
        <v>0</v>
      </c>
      <c r="AB9" s="103">
        <v>1</v>
      </c>
      <c r="AC9" s="96">
        <f t="shared" si="4"/>
        <v>0.33333333333333331</v>
      </c>
      <c r="AD9" s="4">
        <f t="shared" si="5"/>
        <v>0</v>
      </c>
      <c r="AE9" s="15">
        <f>(BX9*AD9)/$DJ$2</f>
        <v>0</v>
      </c>
      <c r="AF9" s="4">
        <f t="shared" si="6"/>
        <v>0.33333333333333331</v>
      </c>
      <c r="AG9" s="19">
        <f>(BX9*AF9)/$DJ$2</f>
        <v>6.7978223556761641E-3</v>
      </c>
      <c r="AH9" s="18">
        <f t="shared" si="7"/>
        <v>0.33333333333333331</v>
      </c>
      <c r="AI9" s="13">
        <f>AE9+AG9</f>
        <v>6.7978223556761641E-3</v>
      </c>
      <c r="AJ9" s="40"/>
      <c r="AK9" s="37"/>
      <c r="AL9" s="4"/>
      <c r="AM9" s="15"/>
      <c r="AN9" s="4"/>
      <c r="AO9" s="19"/>
      <c r="AP9" s="18"/>
      <c r="AQ9" s="13"/>
      <c r="AR9" s="46">
        <v>2</v>
      </c>
      <c r="AS9" s="44">
        <f t="shared" si="8"/>
        <v>0.66666666666666663</v>
      </c>
      <c r="AT9" s="4">
        <f t="shared" si="9"/>
        <v>0.33333333333333331</v>
      </c>
      <c r="AU9" s="15">
        <f>(BX9*AT9)/$DJ$2</f>
        <v>6.7978223556761641E-3</v>
      </c>
      <c r="AV9" s="4">
        <f t="shared" si="10"/>
        <v>0.66666666666666663</v>
      </c>
      <c r="AW9" s="19">
        <f>(BX9*AV9)/$DJ$2</f>
        <v>1.3595644711352328E-2</v>
      </c>
      <c r="AX9" s="18">
        <f t="shared" si="11"/>
        <v>0.66666666666666663</v>
      </c>
      <c r="AY9" s="13">
        <f>AU9+AW9</f>
        <v>2.0393467067028492E-2</v>
      </c>
      <c r="AZ9" s="40"/>
      <c r="BA9" s="37"/>
      <c r="BB9" s="4"/>
      <c r="BC9" s="15"/>
      <c r="BD9" s="4"/>
      <c r="BE9" s="19"/>
      <c r="BF9" s="18"/>
      <c r="BG9" s="13"/>
      <c r="BH9" s="43">
        <v>3</v>
      </c>
      <c r="BI9" s="44">
        <v>1</v>
      </c>
      <c r="BJ9" s="4">
        <f t="shared" si="12"/>
        <v>0.66666666666666663</v>
      </c>
      <c r="BK9" s="15">
        <f>(BX9*BJ9)/$DJ$2</f>
        <v>1.3595644711352328E-2</v>
      </c>
      <c r="BL9" s="4">
        <f t="shared" si="22"/>
        <v>1</v>
      </c>
      <c r="BM9" s="19">
        <f>(BX9*BL9)/$DJ$2</f>
        <v>2.0393467067028492E-2</v>
      </c>
      <c r="BN9" s="18">
        <f t="shared" si="13"/>
        <v>1</v>
      </c>
      <c r="BO9" s="13">
        <f>BK9+BM9</f>
        <v>3.3989111778380821E-2</v>
      </c>
      <c r="BP9" s="35"/>
      <c r="BQ9" s="37"/>
      <c r="BR9" s="4"/>
      <c r="BS9" s="15"/>
      <c r="BT9" s="4"/>
      <c r="BU9" s="19"/>
      <c r="BV9" s="18"/>
      <c r="BW9" s="13"/>
      <c r="BX9" s="22">
        <v>2000000</v>
      </c>
      <c r="BY9" s="64"/>
      <c r="BZ9" s="49">
        <f>BX9*R9</f>
        <v>0</v>
      </c>
      <c r="CA9" s="50">
        <f>BZ9/BX9</f>
        <v>0</v>
      </c>
      <c r="CB9" s="52">
        <f>BX9-BZ9</f>
        <v>2000000</v>
      </c>
      <c r="CC9" s="56">
        <v>0</v>
      </c>
      <c r="CD9" s="57">
        <f>CC9/BX9</f>
        <v>0</v>
      </c>
      <c r="CE9" s="58">
        <f>BX9-CC9</f>
        <v>2000000</v>
      </c>
      <c r="CF9" s="49">
        <f>BX9*AH9</f>
        <v>666666.66666666663</v>
      </c>
      <c r="CG9" s="50">
        <f>CF9/BX9</f>
        <v>0.33333333333333331</v>
      </c>
      <c r="CH9" s="52">
        <f>BX9-CF9</f>
        <v>1333333.3333333335</v>
      </c>
      <c r="CI9" s="56"/>
      <c r="CJ9" s="57"/>
      <c r="CK9" s="58"/>
      <c r="CL9" s="49">
        <f>BX9*AX9</f>
        <v>1333333.3333333333</v>
      </c>
      <c r="CM9" s="50">
        <f>CL9/BX9</f>
        <v>0.66666666666666663</v>
      </c>
      <c r="CN9" s="52">
        <f>BX9-CL9</f>
        <v>666666.66666666674</v>
      </c>
      <c r="CO9" s="56"/>
      <c r="CP9" s="57"/>
      <c r="CQ9" s="58"/>
      <c r="CR9" s="49">
        <f>BX9*BN9</f>
        <v>2000000</v>
      </c>
      <c r="CS9" s="50">
        <f>CR9/BX9</f>
        <v>1</v>
      </c>
      <c r="CT9" s="152">
        <f>BX9-CR9</f>
        <v>0</v>
      </c>
      <c r="CU9" s="153"/>
      <c r="CV9" s="154"/>
      <c r="CW9" s="155"/>
      <c r="CX9" s="156"/>
      <c r="CY9" s="157">
        <f>CX9/BX9</f>
        <v>0</v>
      </c>
      <c r="CZ9" s="156"/>
      <c r="DA9" s="158">
        <f>CZ9/BX9</f>
        <v>0</v>
      </c>
      <c r="DB9" s="159"/>
      <c r="DC9" s="160"/>
      <c r="DD9" s="161"/>
      <c r="DE9" s="156"/>
      <c r="DF9" s="162">
        <f t="shared" si="23"/>
        <v>0</v>
      </c>
      <c r="DG9" s="163"/>
      <c r="DH9" s="164">
        <f t="shared" si="24"/>
        <v>0</v>
      </c>
      <c r="DI9" s="165"/>
      <c r="DJ9" s="29">
        <f t="shared" si="25"/>
        <v>0.13175230566534915</v>
      </c>
      <c r="DK9" s="30">
        <f t="shared" si="26"/>
        <v>2.0393467067028492E-2</v>
      </c>
      <c r="DL9" s="5"/>
      <c r="DS9" s="7"/>
      <c r="DT9" s="10">
        <v>0</v>
      </c>
      <c r="DU9" s="25">
        <v>0</v>
      </c>
      <c r="DV9" s="32">
        <f t="shared" si="19"/>
        <v>0</v>
      </c>
      <c r="DW9" s="10" t="s">
        <v>108</v>
      </c>
      <c r="DX9" s="2" t="s">
        <v>111</v>
      </c>
      <c r="DY9" s="3" t="s">
        <v>46</v>
      </c>
      <c r="DZ9" s="5"/>
    </row>
    <row r="10" spans="1:130" ht="21.75" customHeight="1" x14ac:dyDescent="0.25">
      <c r="A10" s="221"/>
      <c r="B10" s="221"/>
      <c r="C10" s="221"/>
      <c r="D10" s="221"/>
      <c r="E10" s="221"/>
      <c r="F10" s="60" t="s">
        <v>87</v>
      </c>
      <c r="G10" s="105"/>
      <c r="H10" s="219"/>
      <c r="I10" s="89" t="s">
        <v>44</v>
      </c>
      <c r="J10" s="104" t="s">
        <v>65</v>
      </c>
      <c r="K10" s="90" t="s">
        <v>66</v>
      </c>
      <c r="L10" s="106">
        <v>1</v>
      </c>
      <c r="M10" s="96">
        <f t="shared" si="0"/>
        <v>0.16666666666666666</v>
      </c>
      <c r="N10" s="4">
        <f t="shared" si="1"/>
        <v>4.9999999999999996E-2</v>
      </c>
      <c r="O10" s="97">
        <f t="shared" si="14"/>
        <v>2.1413140420379918E-4</v>
      </c>
      <c r="P10" s="4">
        <f t="shared" si="2"/>
        <v>0.11666666666666665</v>
      </c>
      <c r="Q10" s="97">
        <f t="shared" si="15"/>
        <v>4.9963994314219798E-4</v>
      </c>
      <c r="R10" s="99">
        <f t="shared" si="3"/>
        <v>0.16666666666666666</v>
      </c>
      <c r="S10" s="30">
        <f t="shared" ref="S10:S16" si="30">O10+Q10</f>
        <v>7.1377134734599721E-4</v>
      </c>
      <c r="T10" s="107">
        <v>5</v>
      </c>
      <c r="U10" s="96">
        <f t="shared" ref="U10:U16" si="31">T10/BH10</f>
        <v>0.83333333333333337</v>
      </c>
      <c r="V10" s="4">
        <v>0</v>
      </c>
      <c r="W10" s="97">
        <f t="shared" si="20"/>
        <v>0</v>
      </c>
      <c r="X10" s="4">
        <f t="shared" si="16"/>
        <v>0.83333333333333337</v>
      </c>
      <c r="Y10" s="98">
        <f t="shared" si="27"/>
        <v>3.5688567367299861E-3</v>
      </c>
      <c r="Z10" s="99">
        <f t="shared" si="28"/>
        <v>0.83333333333333337</v>
      </c>
      <c r="AA10" s="100">
        <f t="shared" si="29"/>
        <v>3.5688567367299861E-3</v>
      </c>
      <c r="AB10" s="106">
        <v>3</v>
      </c>
      <c r="AC10" s="108">
        <f t="shared" si="4"/>
        <v>0.5</v>
      </c>
      <c r="AD10" s="68">
        <f t="shared" si="5"/>
        <v>0.16666666666666666</v>
      </c>
      <c r="AE10" s="15">
        <f t="shared" ref="AE10:AE16" si="32">(BX10*AD10)/$DJ$2</f>
        <v>7.1377134734599721E-4</v>
      </c>
      <c r="AF10" s="68">
        <f t="shared" si="6"/>
        <v>0.5</v>
      </c>
      <c r="AG10" s="19">
        <f t="shared" ref="AG10:AG16" si="33">(BX10*AF10)/$DJ$2</f>
        <v>2.1413140420379916E-3</v>
      </c>
      <c r="AH10" s="70">
        <f t="shared" si="7"/>
        <v>0.5</v>
      </c>
      <c r="AI10" s="13">
        <f t="shared" ref="AI10:AI16" si="34">AE10+AG10</f>
        <v>2.8550853893839889E-3</v>
      </c>
      <c r="AJ10" s="72"/>
      <c r="AK10" s="73"/>
      <c r="AL10" s="68"/>
      <c r="AM10" s="69"/>
      <c r="AN10" s="68"/>
      <c r="AO10" s="66"/>
      <c r="AP10" s="70"/>
      <c r="AQ10" s="71"/>
      <c r="AR10" s="74">
        <v>5</v>
      </c>
      <c r="AS10" s="62">
        <f t="shared" si="8"/>
        <v>0.83333333333333337</v>
      </c>
      <c r="AT10" s="67">
        <f t="shared" si="9"/>
        <v>0.5</v>
      </c>
      <c r="AU10" s="15">
        <f t="shared" ref="AU10:AU16" si="35">(BX10*AT10)/$DJ$2</f>
        <v>2.1413140420379916E-3</v>
      </c>
      <c r="AV10" s="67">
        <f t="shared" si="10"/>
        <v>0.83333333333333337</v>
      </c>
      <c r="AW10" s="19">
        <f t="shared" ref="AW10:AW16" si="36">(BX10*AV10)/$DJ$2</f>
        <v>3.5688567367299861E-3</v>
      </c>
      <c r="AX10" s="70">
        <f t="shared" si="11"/>
        <v>0.83333333333333337</v>
      </c>
      <c r="AY10" s="13">
        <f t="shared" ref="AY10:AY16" si="37">AU10+AW10</f>
        <v>5.7101707787679777E-3</v>
      </c>
      <c r="AZ10" s="72"/>
      <c r="BA10" s="75"/>
      <c r="BB10" s="67"/>
      <c r="BC10" s="69"/>
      <c r="BD10" s="67"/>
      <c r="BE10" s="66"/>
      <c r="BF10" s="70"/>
      <c r="BG10" s="71"/>
      <c r="BH10" s="61">
        <v>6</v>
      </c>
      <c r="BI10" s="62">
        <v>1</v>
      </c>
      <c r="BJ10" s="67">
        <f t="shared" si="12"/>
        <v>0.83333333333333337</v>
      </c>
      <c r="BK10" s="15">
        <f t="shared" ref="BK10:BK16" si="38">(BX10*BJ10)/$DJ$2</f>
        <v>3.5688567367299861E-3</v>
      </c>
      <c r="BL10" s="67">
        <f t="shared" si="22"/>
        <v>1</v>
      </c>
      <c r="BM10" s="19">
        <f t="shared" ref="BM10:BM16" si="39">(BX10*BL10)/$DJ$2</f>
        <v>4.2826280840759833E-3</v>
      </c>
      <c r="BN10" s="70">
        <f t="shared" si="13"/>
        <v>1</v>
      </c>
      <c r="BO10" s="13">
        <f t="shared" ref="BO10:BO16" si="40">BK10+BM10</f>
        <v>7.8514848208059689E-3</v>
      </c>
      <c r="BP10" s="76"/>
      <c r="BQ10" s="75"/>
      <c r="BR10" s="67"/>
      <c r="BS10" s="69"/>
      <c r="BT10" s="67"/>
      <c r="BU10" s="66"/>
      <c r="BV10" s="70"/>
      <c r="BW10" s="71"/>
      <c r="BX10" s="77">
        <v>420000</v>
      </c>
      <c r="BY10" s="78" t="s">
        <v>113</v>
      </c>
      <c r="BZ10" s="49">
        <f t="shared" ref="BZ10:BZ16" si="41">BX10*R10</f>
        <v>70000</v>
      </c>
      <c r="CA10" s="50">
        <f t="shared" ref="CA10:CA16" si="42">BZ10/BX10</f>
        <v>0.16666666666666666</v>
      </c>
      <c r="CB10" s="52">
        <f t="shared" ref="CB10:CB16" si="43">BX10-BZ10</f>
        <v>350000</v>
      </c>
      <c r="CC10" s="79">
        <v>132000</v>
      </c>
      <c r="CD10" s="57">
        <f t="shared" ref="CD10:CD16" si="44">CC10/BX10</f>
        <v>0.31428571428571428</v>
      </c>
      <c r="CE10" s="58">
        <f t="shared" ref="CE10:CE16" si="45">BX10-CC10</f>
        <v>288000</v>
      </c>
      <c r="CF10" s="49">
        <f t="shared" ref="CF10:CF16" si="46">BX10*AH10</f>
        <v>210000</v>
      </c>
      <c r="CG10" s="50">
        <f t="shared" ref="CG10:CG16" si="47">CF10/BX10</f>
        <v>0.5</v>
      </c>
      <c r="CH10" s="52">
        <f t="shared" ref="CH10:CH16" si="48">BX10-CF10</f>
        <v>210000</v>
      </c>
      <c r="CI10" s="79"/>
      <c r="CJ10" s="80"/>
      <c r="CK10" s="81"/>
      <c r="CL10" s="49">
        <f t="shared" ref="CL10:CL16" si="49">BX10*AX10</f>
        <v>350000</v>
      </c>
      <c r="CM10" s="50">
        <f t="shared" ref="CM10:CM16" si="50">CL10/BX10</f>
        <v>0.83333333333333337</v>
      </c>
      <c r="CN10" s="52">
        <f t="shared" ref="CN10:CN16" si="51">BX10-CL10</f>
        <v>70000</v>
      </c>
      <c r="CO10" s="79"/>
      <c r="CP10" s="80"/>
      <c r="CQ10" s="81"/>
      <c r="CR10" s="49">
        <f t="shared" ref="CR10:CR16" si="52">BX10*BN10</f>
        <v>420000</v>
      </c>
      <c r="CS10" s="50">
        <f t="shared" ref="CS10:CS16" si="53">CR10/BX10</f>
        <v>1</v>
      </c>
      <c r="CT10" s="152">
        <f t="shared" ref="CT10:CT16" si="54">BX10-CR10</f>
        <v>0</v>
      </c>
      <c r="CU10" s="166"/>
      <c r="CV10" s="167"/>
      <c r="CW10" s="168"/>
      <c r="CX10" s="169">
        <v>132000</v>
      </c>
      <c r="CY10" s="157">
        <f t="shared" ref="CY10:CY16" si="55">CX10/BX10</f>
        <v>0.31428571428571428</v>
      </c>
      <c r="CZ10" s="169"/>
      <c r="DA10" s="158">
        <f t="shared" ref="DA10:DA16" si="56">CZ10/BX10</f>
        <v>0</v>
      </c>
      <c r="DB10" s="170"/>
      <c r="DC10" s="171"/>
      <c r="DD10" s="172"/>
      <c r="DE10" s="169"/>
      <c r="DF10" s="162">
        <f t="shared" si="23"/>
        <v>0</v>
      </c>
      <c r="DG10" s="173"/>
      <c r="DH10" s="164">
        <f t="shared" si="24"/>
        <v>0</v>
      </c>
      <c r="DI10" s="174"/>
      <c r="DJ10" s="29">
        <f t="shared" si="25"/>
        <v>2.766798418972332E-2</v>
      </c>
      <c r="DK10" s="30">
        <f t="shared" si="26"/>
        <v>4.2826280840759833E-3</v>
      </c>
      <c r="DL10" s="82"/>
      <c r="DM10" s="83"/>
      <c r="DN10" s="83"/>
      <c r="DO10" s="83"/>
      <c r="DP10" s="83"/>
      <c r="DQ10" s="83"/>
      <c r="DR10" s="83"/>
      <c r="DS10" s="84"/>
      <c r="DT10" s="85"/>
      <c r="DU10" s="83"/>
      <c r="DV10" s="32">
        <f t="shared" si="19"/>
        <v>0</v>
      </c>
      <c r="DW10" s="10" t="s">
        <v>108</v>
      </c>
      <c r="DX10" s="2" t="s">
        <v>111</v>
      </c>
      <c r="DY10" s="3" t="s">
        <v>46</v>
      </c>
    </row>
    <row r="11" spans="1:130" ht="72" customHeight="1" x14ac:dyDescent="0.25">
      <c r="A11" s="221"/>
      <c r="B11" s="221"/>
      <c r="C11" s="221"/>
      <c r="D11" s="243" t="s">
        <v>98</v>
      </c>
      <c r="E11" s="244" t="s">
        <v>95</v>
      </c>
      <c r="F11" s="60" t="s">
        <v>88</v>
      </c>
      <c r="G11" s="2"/>
      <c r="H11" s="246" t="s">
        <v>80</v>
      </c>
      <c r="I11" s="109" t="s">
        <v>44</v>
      </c>
      <c r="J11" s="90" t="s">
        <v>67</v>
      </c>
      <c r="K11" s="90" t="s">
        <v>68</v>
      </c>
      <c r="L11" s="103">
        <v>1</v>
      </c>
      <c r="M11" s="96">
        <f t="shared" si="0"/>
        <v>0.16666666666666666</v>
      </c>
      <c r="N11" s="4">
        <f t="shared" si="1"/>
        <v>4.9999999999999996E-2</v>
      </c>
      <c r="O11" s="97">
        <f t="shared" si="14"/>
        <v>1.784428368364993E-4</v>
      </c>
      <c r="P11" s="4">
        <f t="shared" si="2"/>
        <v>0.11666666666666665</v>
      </c>
      <c r="Q11" s="97">
        <f t="shared" si="15"/>
        <v>4.1636661928516502E-4</v>
      </c>
      <c r="R11" s="99">
        <f t="shared" si="3"/>
        <v>0.16666666666666666</v>
      </c>
      <c r="S11" s="30">
        <f t="shared" si="30"/>
        <v>5.9480945612166427E-4</v>
      </c>
      <c r="T11" s="110">
        <v>2</v>
      </c>
      <c r="U11" s="96">
        <f t="shared" si="31"/>
        <v>0.33333333333333331</v>
      </c>
      <c r="V11" s="4">
        <v>0</v>
      </c>
      <c r="W11" s="97">
        <f t="shared" si="20"/>
        <v>0</v>
      </c>
      <c r="X11" s="4">
        <f t="shared" si="16"/>
        <v>0.33333333333333331</v>
      </c>
      <c r="Y11" s="98">
        <f t="shared" si="27"/>
        <v>1.1896189122433288E-3</v>
      </c>
      <c r="Z11" s="99">
        <f t="shared" si="28"/>
        <v>0.33333333333333331</v>
      </c>
      <c r="AA11" s="100">
        <f t="shared" si="29"/>
        <v>1.1896189122433288E-3</v>
      </c>
      <c r="AB11" s="103">
        <v>3</v>
      </c>
      <c r="AC11" s="96">
        <f t="shared" si="4"/>
        <v>0.5</v>
      </c>
      <c r="AD11" s="4">
        <f t="shared" si="5"/>
        <v>0.16666666666666666</v>
      </c>
      <c r="AE11" s="15">
        <f t="shared" si="32"/>
        <v>5.9480945612166438E-4</v>
      </c>
      <c r="AF11" s="4">
        <f t="shared" si="6"/>
        <v>0.5</v>
      </c>
      <c r="AG11" s="19">
        <f t="shared" si="33"/>
        <v>1.784428368364993E-3</v>
      </c>
      <c r="AH11" s="18">
        <f t="shared" si="7"/>
        <v>0.5</v>
      </c>
      <c r="AI11" s="13">
        <f t="shared" si="34"/>
        <v>2.3792378244866575E-3</v>
      </c>
      <c r="AJ11" s="40"/>
      <c r="AK11" s="37"/>
      <c r="AL11" s="4"/>
      <c r="AM11" s="15"/>
      <c r="AN11" s="4"/>
      <c r="AO11" s="19"/>
      <c r="AP11" s="18"/>
      <c r="AQ11" s="13"/>
      <c r="AR11" s="46">
        <v>5</v>
      </c>
      <c r="AS11" s="44">
        <f t="shared" si="8"/>
        <v>0.83333333333333337</v>
      </c>
      <c r="AT11" s="4">
        <f t="shared" si="9"/>
        <v>0.5</v>
      </c>
      <c r="AU11" s="15">
        <f t="shared" si="35"/>
        <v>1.784428368364993E-3</v>
      </c>
      <c r="AV11" s="4">
        <f t="shared" si="10"/>
        <v>0.83333333333333337</v>
      </c>
      <c r="AW11" s="19">
        <f t="shared" si="36"/>
        <v>2.9740472806083222E-3</v>
      </c>
      <c r="AX11" s="18">
        <f t="shared" si="11"/>
        <v>0.83333333333333337</v>
      </c>
      <c r="AY11" s="13">
        <f t="shared" si="37"/>
        <v>4.758475648973315E-3</v>
      </c>
      <c r="AZ11" s="40"/>
      <c r="BA11" s="37"/>
      <c r="BB11" s="4"/>
      <c r="BC11" s="15"/>
      <c r="BD11" s="4"/>
      <c r="BE11" s="19"/>
      <c r="BF11" s="18"/>
      <c r="BG11" s="13"/>
      <c r="BH11" s="43">
        <v>6</v>
      </c>
      <c r="BI11" s="44">
        <v>1</v>
      </c>
      <c r="BJ11" s="4">
        <f t="shared" si="12"/>
        <v>0.83333333333333337</v>
      </c>
      <c r="BK11" s="15">
        <f t="shared" si="38"/>
        <v>2.9740472806083222E-3</v>
      </c>
      <c r="BL11" s="4">
        <f t="shared" si="22"/>
        <v>1</v>
      </c>
      <c r="BM11" s="19">
        <f t="shared" si="39"/>
        <v>3.5688567367299861E-3</v>
      </c>
      <c r="BN11" s="18">
        <f t="shared" si="13"/>
        <v>1</v>
      </c>
      <c r="BO11" s="13">
        <f t="shared" si="40"/>
        <v>6.5429040173383083E-3</v>
      </c>
      <c r="BP11" s="35"/>
      <c r="BQ11" s="37"/>
      <c r="BR11" s="4"/>
      <c r="BS11" s="15"/>
      <c r="BT11" s="4"/>
      <c r="BU11" s="19"/>
      <c r="BV11" s="18"/>
      <c r="BW11" s="13"/>
      <c r="BX11" s="22">
        <v>350000</v>
      </c>
      <c r="BY11" s="64" t="s">
        <v>114</v>
      </c>
      <c r="BZ11" s="49">
        <f t="shared" si="41"/>
        <v>58333.333333333328</v>
      </c>
      <c r="CA11" s="50">
        <f t="shared" si="42"/>
        <v>0.16666666666666666</v>
      </c>
      <c r="CB11" s="52">
        <f t="shared" si="43"/>
        <v>291666.66666666669</v>
      </c>
      <c r="CC11" s="56">
        <v>195000</v>
      </c>
      <c r="CD11" s="57">
        <f t="shared" si="44"/>
        <v>0.55714285714285716</v>
      </c>
      <c r="CE11" s="58">
        <f t="shared" si="45"/>
        <v>155000</v>
      </c>
      <c r="CF11" s="49">
        <f t="shared" si="46"/>
        <v>175000</v>
      </c>
      <c r="CG11" s="50">
        <f t="shared" si="47"/>
        <v>0.5</v>
      </c>
      <c r="CH11" s="52">
        <f t="shared" si="48"/>
        <v>175000</v>
      </c>
      <c r="CI11" s="56"/>
      <c r="CJ11" s="57"/>
      <c r="CK11" s="58"/>
      <c r="CL11" s="49">
        <f t="shared" si="49"/>
        <v>291666.66666666669</v>
      </c>
      <c r="CM11" s="50">
        <f t="shared" si="50"/>
        <v>0.83333333333333337</v>
      </c>
      <c r="CN11" s="52">
        <f t="shared" si="51"/>
        <v>58333.333333333314</v>
      </c>
      <c r="CO11" s="56"/>
      <c r="CP11" s="57"/>
      <c r="CQ11" s="58"/>
      <c r="CR11" s="49">
        <f t="shared" si="52"/>
        <v>350000</v>
      </c>
      <c r="CS11" s="50">
        <f t="shared" si="53"/>
        <v>1</v>
      </c>
      <c r="CT11" s="152">
        <f t="shared" si="54"/>
        <v>0</v>
      </c>
      <c r="CU11" s="153"/>
      <c r="CV11" s="154"/>
      <c r="CW11" s="155"/>
      <c r="CX11" s="156"/>
      <c r="CY11" s="157">
        <f t="shared" si="55"/>
        <v>0</v>
      </c>
      <c r="CZ11" s="156"/>
      <c r="DA11" s="158">
        <f t="shared" si="56"/>
        <v>0</v>
      </c>
      <c r="DB11" s="159"/>
      <c r="DC11" s="160"/>
      <c r="DD11" s="161"/>
      <c r="DE11" s="156"/>
      <c r="DF11" s="162">
        <f t="shared" si="23"/>
        <v>0</v>
      </c>
      <c r="DG11" s="163"/>
      <c r="DH11" s="164">
        <f t="shared" si="24"/>
        <v>0</v>
      </c>
      <c r="DI11" s="165"/>
      <c r="DJ11" s="29">
        <f t="shared" si="25"/>
        <v>2.30566534914361E-2</v>
      </c>
      <c r="DK11" s="30">
        <f t="shared" si="26"/>
        <v>3.5688567367299861E-3</v>
      </c>
      <c r="DL11" s="5"/>
      <c r="DM11" s="2"/>
      <c r="DN11" s="2"/>
      <c r="DO11" s="2"/>
      <c r="DP11" s="2"/>
      <c r="DQ11" s="2"/>
      <c r="DR11" s="2"/>
      <c r="DS11" s="7"/>
      <c r="DT11" s="10"/>
      <c r="DU11" s="25"/>
      <c r="DV11" s="32">
        <f t="shared" si="19"/>
        <v>0</v>
      </c>
      <c r="DW11" s="10"/>
      <c r="DX11" s="2"/>
      <c r="DY11" s="3"/>
    </row>
    <row r="12" spans="1:130" ht="60" x14ac:dyDescent="0.25">
      <c r="A12" s="221"/>
      <c r="B12" s="221"/>
      <c r="C12" s="221"/>
      <c r="D12" s="243"/>
      <c r="E12" s="247"/>
      <c r="F12" s="60" t="s">
        <v>89</v>
      </c>
      <c r="G12" s="2"/>
      <c r="H12" s="219"/>
      <c r="I12" s="111" t="s">
        <v>44</v>
      </c>
      <c r="J12" s="111" t="s">
        <v>69</v>
      </c>
      <c r="K12" s="111" t="s">
        <v>70</v>
      </c>
      <c r="L12" s="103">
        <v>9</v>
      </c>
      <c r="M12" s="96">
        <f t="shared" si="0"/>
        <v>0.25714285714285712</v>
      </c>
      <c r="N12" s="4">
        <f t="shared" si="1"/>
        <v>7.7142857142857138E-2</v>
      </c>
      <c r="O12" s="97">
        <f t="shared" si="14"/>
        <v>3.854365275668385E-3</v>
      </c>
      <c r="P12" s="4">
        <f t="shared" si="2"/>
        <v>0.17999999999999997</v>
      </c>
      <c r="Q12" s="97">
        <f t="shared" si="15"/>
        <v>8.9935189765595648E-3</v>
      </c>
      <c r="R12" s="99">
        <f t="shared" si="3"/>
        <v>0.25714285714285712</v>
      </c>
      <c r="S12" s="30">
        <f t="shared" si="30"/>
        <v>1.2847884252227951E-2</v>
      </c>
      <c r="T12" s="110">
        <v>4</v>
      </c>
      <c r="U12" s="96">
        <f t="shared" si="31"/>
        <v>0.11428571428571428</v>
      </c>
      <c r="V12" s="4">
        <v>0</v>
      </c>
      <c r="W12" s="97">
        <f t="shared" si="20"/>
        <v>0</v>
      </c>
      <c r="X12" s="4">
        <f t="shared" si="16"/>
        <v>0.11428571428571428</v>
      </c>
      <c r="Y12" s="98">
        <f t="shared" si="27"/>
        <v>5.7101707787679777E-3</v>
      </c>
      <c r="Z12" s="99">
        <f t="shared" si="28"/>
        <v>0.11428571428571428</v>
      </c>
      <c r="AA12" s="100">
        <f t="shared" si="29"/>
        <v>5.7101707787679777E-3</v>
      </c>
      <c r="AB12" s="103">
        <v>18</v>
      </c>
      <c r="AC12" s="96">
        <f t="shared" si="4"/>
        <v>0.51428571428571423</v>
      </c>
      <c r="AD12" s="4">
        <f t="shared" si="5"/>
        <v>0.25714285714285712</v>
      </c>
      <c r="AE12" s="15">
        <f t="shared" si="32"/>
        <v>1.2847884252227949E-2</v>
      </c>
      <c r="AF12" s="4">
        <f t="shared" si="6"/>
        <v>0.51428571428571423</v>
      </c>
      <c r="AG12" s="19">
        <f t="shared" si="33"/>
        <v>2.5695768504455898E-2</v>
      </c>
      <c r="AH12" s="18">
        <f t="shared" si="7"/>
        <v>0.51428571428571423</v>
      </c>
      <c r="AI12" s="13">
        <f t="shared" si="34"/>
        <v>3.8543652756683845E-2</v>
      </c>
      <c r="AJ12" s="40"/>
      <c r="AK12" s="37"/>
      <c r="AL12" s="4"/>
      <c r="AM12" s="15"/>
      <c r="AN12" s="4"/>
      <c r="AO12" s="19"/>
      <c r="AP12" s="18"/>
      <c r="AQ12" s="13"/>
      <c r="AR12" s="46">
        <v>27</v>
      </c>
      <c r="AS12" s="44">
        <f t="shared" si="8"/>
        <v>0.77142857142857146</v>
      </c>
      <c r="AT12" s="4">
        <f t="shared" si="9"/>
        <v>0.51428571428571423</v>
      </c>
      <c r="AU12" s="15">
        <f t="shared" si="35"/>
        <v>2.5695768504455898E-2</v>
      </c>
      <c r="AV12" s="4">
        <f t="shared" si="10"/>
        <v>0.77142857142857146</v>
      </c>
      <c r="AW12" s="19">
        <f t="shared" si="36"/>
        <v>3.8543652756683852E-2</v>
      </c>
      <c r="AX12" s="18">
        <f t="shared" si="11"/>
        <v>0.77142857142857146</v>
      </c>
      <c r="AY12" s="13">
        <f t="shared" si="37"/>
        <v>6.4239421261139754E-2</v>
      </c>
      <c r="AZ12" s="40"/>
      <c r="BA12" s="37"/>
      <c r="BB12" s="4"/>
      <c r="BC12" s="15"/>
      <c r="BD12" s="4"/>
      <c r="BE12" s="19"/>
      <c r="BF12" s="18"/>
      <c r="BG12" s="13"/>
      <c r="BH12" s="43">
        <v>35</v>
      </c>
      <c r="BI12" s="44">
        <v>1</v>
      </c>
      <c r="BJ12" s="4">
        <f t="shared" si="12"/>
        <v>0.77142857142857146</v>
      </c>
      <c r="BK12" s="15">
        <f t="shared" si="38"/>
        <v>3.8543652756683852E-2</v>
      </c>
      <c r="BL12" s="4">
        <f t="shared" si="22"/>
        <v>1</v>
      </c>
      <c r="BM12" s="19">
        <f t="shared" si="39"/>
        <v>4.9963994314219808E-2</v>
      </c>
      <c r="BN12" s="18">
        <f t="shared" si="13"/>
        <v>1</v>
      </c>
      <c r="BO12" s="13">
        <f t="shared" si="40"/>
        <v>8.8507647070903667E-2</v>
      </c>
      <c r="BP12" s="35"/>
      <c r="BQ12" s="37"/>
      <c r="BR12" s="4"/>
      <c r="BS12" s="15"/>
      <c r="BT12" s="4"/>
      <c r="BU12" s="19"/>
      <c r="BV12" s="18"/>
      <c r="BW12" s="13"/>
      <c r="BX12" s="22">
        <v>4900000</v>
      </c>
      <c r="BY12" s="64"/>
      <c r="BZ12" s="49">
        <f t="shared" si="41"/>
        <v>1259999.9999999998</v>
      </c>
      <c r="CA12" s="50">
        <f t="shared" si="42"/>
        <v>0.25714285714285712</v>
      </c>
      <c r="CB12" s="52">
        <f t="shared" si="43"/>
        <v>3640000</v>
      </c>
      <c r="CC12" s="56">
        <v>126000</v>
      </c>
      <c r="CD12" s="57">
        <f t="shared" si="44"/>
        <v>2.5714285714285714E-2</v>
      </c>
      <c r="CE12" s="58">
        <f t="shared" si="45"/>
        <v>4774000</v>
      </c>
      <c r="CF12" s="49">
        <f t="shared" si="46"/>
        <v>2519999.9999999995</v>
      </c>
      <c r="CG12" s="50">
        <f t="shared" si="47"/>
        <v>0.51428571428571423</v>
      </c>
      <c r="CH12" s="52">
        <f t="shared" si="48"/>
        <v>2380000.0000000005</v>
      </c>
      <c r="CI12" s="153"/>
      <c r="CJ12" s="154"/>
      <c r="CK12" s="155"/>
      <c r="CL12" s="178">
        <f t="shared" si="49"/>
        <v>3780000</v>
      </c>
      <c r="CM12" s="4">
        <f t="shared" si="50"/>
        <v>0.77142857142857146</v>
      </c>
      <c r="CN12" s="152">
        <f t="shared" si="51"/>
        <v>1120000</v>
      </c>
      <c r="CO12" s="153"/>
      <c r="CP12" s="154"/>
      <c r="CQ12" s="155"/>
      <c r="CR12" s="178">
        <f t="shared" si="52"/>
        <v>4900000</v>
      </c>
      <c r="CS12" s="4">
        <f t="shared" si="53"/>
        <v>1</v>
      </c>
      <c r="CT12" s="152">
        <f t="shared" si="54"/>
        <v>0</v>
      </c>
      <c r="CU12" s="153"/>
      <c r="CV12" s="154"/>
      <c r="CW12" s="155"/>
      <c r="CX12" s="156"/>
      <c r="CY12" s="157">
        <f t="shared" si="55"/>
        <v>0</v>
      </c>
      <c r="CZ12" s="156"/>
      <c r="DA12" s="158">
        <f t="shared" si="56"/>
        <v>0</v>
      </c>
      <c r="DB12" s="159"/>
      <c r="DC12" s="160"/>
      <c r="DD12" s="161"/>
      <c r="DE12" s="156"/>
      <c r="DF12" s="162">
        <f t="shared" si="23"/>
        <v>0</v>
      </c>
      <c r="DG12" s="163">
        <v>430000</v>
      </c>
      <c r="DH12" s="164">
        <f t="shared" si="24"/>
        <v>8.7755102040816324E-2</v>
      </c>
      <c r="DI12" s="165" t="s">
        <v>115</v>
      </c>
      <c r="DJ12" s="29">
        <f t="shared" si="25"/>
        <v>0.32279314888010541</v>
      </c>
      <c r="DK12" s="30">
        <f t="shared" si="26"/>
        <v>4.9963994314219808E-2</v>
      </c>
      <c r="DL12" s="5"/>
      <c r="DM12" s="2"/>
      <c r="DN12" s="2"/>
      <c r="DO12" s="2"/>
      <c r="DP12" s="2"/>
      <c r="DQ12" s="2"/>
      <c r="DR12" s="2"/>
      <c r="DS12" s="7"/>
      <c r="DT12" s="24"/>
      <c r="DU12" s="2"/>
      <c r="DV12" s="32">
        <f t="shared" si="19"/>
        <v>0</v>
      </c>
      <c r="DW12" s="10" t="s">
        <v>108</v>
      </c>
      <c r="DX12" s="2" t="s">
        <v>116</v>
      </c>
      <c r="DY12" s="3"/>
    </row>
    <row r="13" spans="1:130" ht="60.75" thickBot="1" x14ac:dyDescent="0.3">
      <c r="A13" s="221"/>
      <c r="B13" s="221"/>
      <c r="C13" s="221"/>
      <c r="D13" s="243"/>
      <c r="E13" s="247"/>
      <c r="F13" s="60" t="s">
        <v>90</v>
      </c>
      <c r="G13" s="2"/>
      <c r="H13" s="219"/>
      <c r="I13" s="89" t="s">
        <v>44</v>
      </c>
      <c r="J13" s="89" t="s">
        <v>71</v>
      </c>
      <c r="K13" s="102" t="s">
        <v>72</v>
      </c>
      <c r="L13" s="103">
        <v>2</v>
      </c>
      <c r="M13" s="96">
        <f t="shared" si="0"/>
        <v>0.2</v>
      </c>
      <c r="N13" s="4">
        <f t="shared" si="1"/>
        <v>0.06</v>
      </c>
      <c r="O13" s="97">
        <f t="shared" si="14"/>
        <v>1.529510030027137E-3</v>
      </c>
      <c r="P13" s="4">
        <f t="shared" si="2"/>
        <v>0.13999999999999999</v>
      </c>
      <c r="Q13" s="97">
        <f t="shared" si="15"/>
        <v>3.5688567367299856E-3</v>
      </c>
      <c r="R13" s="99">
        <f t="shared" si="3"/>
        <v>0.2</v>
      </c>
      <c r="S13" s="30">
        <f t="shared" si="30"/>
        <v>5.0983667667571231E-3</v>
      </c>
      <c r="T13" s="95">
        <v>2</v>
      </c>
      <c r="U13" s="96">
        <f t="shared" si="31"/>
        <v>0.2</v>
      </c>
      <c r="V13" s="4">
        <v>0</v>
      </c>
      <c r="W13" s="97">
        <f t="shared" si="20"/>
        <v>0</v>
      </c>
      <c r="X13" s="4">
        <f t="shared" si="16"/>
        <v>0.2</v>
      </c>
      <c r="Y13" s="98">
        <f t="shared" si="27"/>
        <v>5.0983667667571231E-3</v>
      </c>
      <c r="Z13" s="99">
        <f t="shared" si="28"/>
        <v>0.2</v>
      </c>
      <c r="AA13" s="100">
        <f t="shared" si="29"/>
        <v>5.0983667667571231E-3</v>
      </c>
      <c r="AB13" s="103">
        <v>5</v>
      </c>
      <c r="AC13" s="96">
        <f t="shared" si="4"/>
        <v>0.5</v>
      </c>
      <c r="AD13" s="4">
        <f t="shared" si="5"/>
        <v>0.2</v>
      </c>
      <c r="AE13" s="15">
        <f t="shared" si="32"/>
        <v>5.0983667667571231E-3</v>
      </c>
      <c r="AF13" s="4">
        <f t="shared" si="6"/>
        <v>0.5</v>
      </c>
      <c r="AG13" s="19">
        <f t="shared" si="33"/>
        <v>1.2745916916892808E-2</v>
      </c>
      <c r="AH13" s="18">
        <f t="shared" si="7"/>
        <v>0.5</v>
      </c>
      <c r="AI13" s="13">
        <f t="shared" si="34"/>
        <v>1.7844283683649931E-2</v>
      </c>
      <c r="AJ13" s="40"/>
      <c r="AK13" s="37"/>
      <c r="AL13" s="4"/>
      <c r="AM13" s="15"/>
      <c r="AN13" s="4"/>
      <c r="AO13" s="19"/>
      <c r="AP13" s="18"/>
      <c r="AQ13" s="13"/>
      <c r="AR13" s="46">
        <v>8</v>
      </c>
      <c r="AS13" s="44">
        <f t="shared" si="8"/>
        <v>0.8</v>
      </c>
      <c r="AT13" s="4">
        <f t="shared" si="9"/>
        <v>0.5</v>
      </c>
      <c r="AU13" s="15">
        <f t="shared" si="35"/>
        <v>1.2745916916892808E-2</v>
      </c>
      <c r="AV13" s="4">
        <f t="shared" si="10"/>
        <v>0.8</v>
      </c>
      <c r="AW13" s="19">
        <f t="shared" si="36"/>
        <v>2.0393467067028492E-2</v>
      </c>
      <c r="AX13" s="18">
        <f t="shared" si="11"/>
        <v>0.8</v>
      </c>
      <c r="AY13" s="13">
        <f t="shared" si="37"/>
        <v>3.31393839839213E-2</v>
      </c>
      <c r="AZ13" s="40"/>
      <c r="BA13" s="37"/>
      <c r="BB13" s="4"/>
      <c r="BC13" s="15"/>
      <c r="BD13" s="4"/>
      <c r="BE13" s="19"/>
      <c r="BF13" s="18"/>
      <c r="BG13" s="13"/>
      <c r="BH13" s="43">
        <v>10</v>
      </c>
      <c r="BI13" s="44">
        <v>1</v>
      </c>
      <c r="BJ13" s="4">
        <f t="shared" si="12"/>
        <v>0.8</v>
      </c>
      <c r="BK13" s="15">
        <f t="shared" si="38"/>
        <v>2.0393467067028492E-2</v>
      </c>
      <c r="BL13" s="4">
        <f t="shared" si="22"/>
        <v>1</v>
      </c>
      <c r="BM13" s="19">
        <f t="shared" si="39"/>
        <v>2.5491833833785615E-2</v>
      </c>
      <c r="BN13" s="18">
        <f t="shared" si="13"/>
        <v>1</v>
      </c>
      <c r="BO13" s="13">
        <f t="shared" si="40"/>
        <v>4.5885300900814108E-2</v>
      </c>
      <c r="BP13" s="35"/>
      <c r="BQ13" s="37"/>
      <c r="BR13" s="4"/>
      <c r="BS13" s="15"/>
      <c r="BT13" s="4"/>
      <c r="BU13" s="19"/>
      <c r="BV13" s="18"/>
      <c r="BW13" s="13"/>
      <c r="BX13" s="22">
        <v>2500000</v>
      </c>
      <c r="BY13" s="64"/>
      <c r="BZ13" s="49">
        <f t="shared" si="41"/>
        <v>500000</v>
      </c>
      <c r="CA13" s="50">
        <f t="shared" si="42"/>
        <v>0.2</v>
      </c>
      <c r="CB13" s="52">
        <f t="shared" si="43"/>
        <v>2000000</v>
      </c>
      <c r="CC13" s="59">
        <v>125000</v>
      </c>
      <c r="CD13" s="57">
        <f t="shared" si="44"/>
        <v>0.05</v>
      </c>
      <c r="CE13" s="58">
        <f t="shared" si="45"/>
        <v>2375000</v>
      </c>
      <c r="CF13" s="49">
        <f t="shared" si="46"/>
        <v>1250000</v>
      </c>
      <c r="CG13" s="50">
        <f t="shared" si="47"/>
        <v>0.5</v>
      </c>
      <c r="CH13" s="52">
        <f t="shared" si="48"/>
        <v>1250000</v>
      </c>
      <c r="CI13" s="175"/>
      <c r="CJ13" s="176"/>
      <c r="CK13" s="177"/>
      <c r="CL13" s="178">
        <f t="shared" si="49"/>
        <v>2000000</v>
      </c>
      <c r="CM13" s="4">
        <f t="shared" si="50"/>
        <v>0.8</v>
      </c>
      <c r="CN13" s="152">
        <f t="shared" si="51"/>
        <v>500000</v>
      </c>
      <c r="CO13" s="175"/>
      <c r="CP13" s="176"/>
      <c r="CQ13" s="177"/>
      <c r="CR13" s="178">
        <f t="shared" si="52"/>
        <v>2500000</v>
      </c>
      <c r="CS13" s="4">
        <f t="shared" si="53"/>
        <v>1</v>
      </c>
      <c r="CT13" s="152">
        <f t="shared" si="54"/>
        <v>0</v>
      </c>
      <c r="CU13" s="175"/>
      <c r="CV13" s="176"/>
      <c r="CW13" s="177"/>
      <c r="CX13" s="156"/>
      <c r="CY13" s="157">
        <f t="shared" si="55"/>
        <v>0</v>
      </c>
      <c r="CZ13" s="156"/>
      <c r="DA13" s="158">
        <f t="shared" si="56"/>
        <v>0</v>
      </c>
      <c r="DB13" s="159"/>
      <c r="DC13" s="160"/>
      <c r="DD13" s="161"/>
      <c r="DE13" s="156"/>
      <c r="DF13" s="162">
        <f t="shared" si="23"/>
        <v>0</v>
      </c>
      <c r="DG13" s="163"/>
      <c r="DH13" s="164">
        <f t="shared" si="24"/>
        <v>0</v>
      </c>
      <c r="DI13" s="165"/>
      <c r="DJ13" s="29">
        <f t="shared" si="25"/>
        <v>0.16469038208168643</v>
      </c>
      <c r="DK13" s="30">
        <f t="shared" si="26"/>
        <v>2.5491833833785615E-2</v>
      </c>
      <c r="DL13" s="5"/>
      <c r="DM13" s="2"/>
      <c r="DN13" s="2"/>
      <c r="DO13" s="2"/>
      <c r="DP13" s="2"/>
      <c r="DQ13" s="2"/>
      <c r="DR13" s="2"/>
      <c r="DS13" s="7"/>
      <c r="DT13" s="10"/>
      <c r="DU13" s="25"/>
      <c r="DV13" s="32">
        <f t="shared" si="19"/>
        <v>0</v>
      </c>
      <c r="DW13" s="10" t="s">
        <v>108</v>
      </c>
      <c r="DX13" s="2" t="s">
        <v>117</v>
      </c>
      <c r="DY13" s="6"/>
    </row>
    <row r="14" spans="1:130" ht="60" x14ac:dyDescent="0.25">
      <c r="A14" s="221"/>
      <c r="B14" s="221"/>
      <c r="C14" s="221"/>
      <c r="D14" s="243"/>
      <c r="E14" s="245"/>
      <c r="F14" s="60" t="s">
        <v>91</v>
      </c>
      <c r="G14" s="2"/>
      <c r="H14" s="220"/>
      <c r="I14" s="89" t="s">
        <v>44</v>
      </c>
      <c r="J14" s="112" t="s">
        <v>73</v>
      </c>
      <c r="K14" s="102" t="s">
        <v>74</v>
      </c>
      <c r="L14" s="106">
        <v>0</v>
      </c>
      <c r="M14" s="96">
        <f t="shared" si="0"/>
        <v>0</v>
      </c>
      <c r="N14" s="4">
        <f t="shared" si="1"/>
        <v>0</v>
      </c>
      <c r="O14" s="97">
        <f t="shared" si="14"/>
        <v>0</v>
      </c>
      <c r="P14" s="4">
        <f t="shared" si="2"/>
        <v>0</v>
      </c>
      <c r="Q14" s="97">
        <f t="shared" si="15"/>
        <v>0</v>
      </c>
      <c r="R14" s="99">
        <f t="shared" si="3"/>
        <v>0</v>
      </c>
      <c r="S14" s="30">
        <f t="shared" si="30"/>
        <v>0</v>
      </c>
      <c r="T14" s="107">
        <v>0</v>
      </c>
      <c r="U14" s="96">
        <f t="shared" si="31"/>
        <v>0</v>
      </c>
      <c r="V14" s="4">
        <v>0</v>
      </c>
      <c r="W14" s="97">
        <f t="shared" si="20"/>
        <v>0</v>
      </c>
      <c r="X14" s="4">
        <f t="shared" si="16"/>
        <v>0</v>
      </c>
      <c r="Y14" s="98">
        <f t="shared" si="27"/>
        <v>0</v>
      </c>
      <c r="Z14" s="99">
        <f t="shared" si="28"/>
        <v>0</v>
      </c>
      <c r="AA14" s="100">
        <f t="shared" si="29"/>
        <v>0</v>
      </c>
      <c r="AB14" s="91">
        <v>1</v>
      </c>
      <c r="AC14" s="101">
        <f t="shared" si="4"/>
        <v>0.33333333333333331</v>
      </c>
      <c r="AD14" s="8">
        <f t="shared" si="5"/>
        <v>0</v>
      </c>
      <c r="AE14" s="15">
        <f t="shared" si="32"/>
        <v>0</v>
      </c>
      <c r="AF14" s="8">
        <f t="shared" si="6"/>
        <v>0.33333333333333331</v>
      </c>
      <c r="AG14" s="19">
        <f t="shared" si="33"/>
        <v>1.6994555889190407E-4</v>
      </c>
      <c r="AH14" s="17">
        <f t="shared" si="7"/>
        <v>0.33333333333333331</v>
      </c>
      <c r="AI14" s="13">
        <f t="shared" si="34"/>
        <v>1.6994555889190407E-4</v>
      </c>
      <c r="AJ14" s="39"/>
      <c r="AK14" s="38"/>
      <c r="AL14" s="8"/>
      <c r="AM14" s="14"/>
      <c r="AN14" s="8"/>
      <c r="AO14" s="20"/>
      <c r="AP14" s="17"/>
      <c r="AQ14" s="12"/>
      <c r="AR14" s="45">
        <v>2</v>
      </c>
      <c r="AS14" s="42">
        <f t="shared" si="8"/>
        <v>0.66666666666666663</v>
      </c>
      <c r="AT14" s="11">
        <f t="shared" si="9"/>
        <v>0.33333333333333331</v>
      </c>
      <c r="AU14" s="15">
        <f t="shared" si="35"/>
        <v>1.6994555889190407E-4</v>
      </c>
      <c r="AV14" s="11">
        <f t="shared" si="10"/>
        <v>0.66666666666666663</v>
      </c>
      <c r="AW14" s="19">
        <f t="shared" si="36"/>
        <v>3.3989111778380814E-4</v>
      </c>
      <c r="AX14" s="17">
        <f t="shared" si="11"/>
        <v>0.66666666666666663</v>
      </c>
      <c r="AY14" s="13">
        <f t="shared" si="37"/>
        <v>5.0983667667571226E-4</v>
      </c>
      <c r="AZ14" s="39"/>
      <c r="BA14" s="36"/>
      <c r="BB14" s="11"/>
      <c r="BC14" s="14"/>
      <c r="BD14" s="11"/>
      <c r="BE14" s="20"/>
      <c r="BF14" s="17"/>
      <c r="BG14" s="12"/>
      <c r="BH14" s="41">
        <v>3</v>
      </c>
      <c r="BI14" s="42">
        <v>1</v>
      </c>
      <c r="BJ14" s="11">
        <f t="shared" si="12"/>
        <v>0.66666666666666663</v>
      </c>
      <c r="BK14" s="15">
        <f t="shared" si="38"/>
        <v>3.3989111778380814E-4</v>
      </c>
      <c r="BL14" s="11">
        <f t="shared" si="22"/>
        <v>1</v>
      </c>
      <c r="BM14" s="19">
        <f t="shared" si="39"/>
        <v>5.0983667667571237E-4</v>
      </c>
      <c r="BN14" s="17">
        <f t="shared" si="13"/>
        <v>1</v>
      </c>
      <c r="BO14" s="13">
        <f t="shared" si="40"/>
        <v>8.4972779445952051E-4</v>
      </c>
      <c r="BP14" s="34"/>
      <c r="BQ14" s="36"/>
      <c r="BR14" s="11"/>
      <c r="BS14" s="14"/>
      <c r="BT14" s="11"/>
      <c r="BU14" s="20"/>
      <c r="BV14" s="17"/>
      <c r="BW14" s="12"/>
      <c r="BX14" s="21">
        <v>50000</v>
      </c>
      <c r="BY14" s="63"/>
      <c r="BZ14" s="49">
        <f t="shared" si="41"/>
        <v>0</v>
      </c>
      <c r="CA14" s="50">
        <f t="shared" si="42"/>
        <v>0</v>
      </c>
      <c r="CB14" s="52">
        <f t="shared" si="43"/>
        <v>50000</v>
      </c>
      <c r="CC14" s="53">
        <v>0</v>
      </c>
      <c r="CD14" s="57">
        <f t="shared" si="44"/>
        <v>0</v>
      </c>
      <c r="CE14" s="58">
        <f t="shared" si="45"/>
        <v>50000</v>
      </c>
      <c r="CF14" s="49">
        <f t="shared" si="46"/>
        <v>16666.666666666664</v>
      </c>
      <c r="CG14" s="50">
        <f t="shared" si="47"/>
        <v>0.33333333333333326</v>
      </c>
      <c r="CH14" s="52">
        <f t="shared" si="48"/>
        <v>33333.333333333336</v>
      </c>
      <c r="CI14" s="139"/>
      <c r="CJ14" s="140"/>
      <c r="CK14" s="141"/>
      <c r="CL14" s="178">
        <f t="shared" si="49"/>
        <v>33333.333333333328</v>
      </c>
      <c r="CM14" s="4">
        <f t="shared" si="50"/>
        <v>0.66666666666666652</v>
      </c>
      <c r="CN14" s="152">
        <f t="shared" si="51"/>
        <v>16666.666666666672</v>
      </c>
      <c r="CO14" s="139"/>
      <c r="CP14" s="140"/>
      <c r="CQ14" s="141"/>
      <c r="CR14" s="178">
        <f t="shared" si="52"/>
        <v>50000</v>
      </c>
      <c r="CS14" s="4">
        <f t="shared" si="53"/>
        <v>1</v>
      </c>
      <c r="CT14" s="152">
        <f t="shared" si="54"/>
        <v>0</v>
      </c>
      <c r="CU14" s="139"/>
      <c r="CV14" s="140"/>
      <c r="CW14" s="141"/>
      <c r="CX14" s="142"/>
      <c r="CY14" s="157">
        <f t="shared" si="55"/>
        <v>0</v>
      </c>
      <c r="CZ14" s="142"/>
      <c r="DA14" s="158">
        <f t="shared" si="56"/>
        <v>0</v>
      </c>
      <c r="DB14" s="145"/>
      <c r="DC14" s="146"/>
      <c r="DD14" s="147"/>
      <c r="DE14" s="142"/>
      <c r="DF14" s="162">
        <f t="shared" si="23"/>
        <v>0</v>
      </c>
      <c r="DG14" s="149"/>
      <c r="DH14" s="164">
        <f t="shared" si="24"/>
        <v>0</v>
      </c>
      <c r="DI14" s="151"/>
      <c r="DJ14" s="29">
        <f t="shared" si="25"/>
        <v>3.2938076416337285E-3</v>
      </c>
      <c r="DK14" s="30">
        <f t="shared" si="26"/>
        <v>5.0983667667571237E-4</v>
      </c>
      <c r="DL14" s="5"/>
      <c r="DM14" s="2"/>
      <c r="DN14" s="2"/>
      <c r="DO14" s="2"/>
      <c r="DP14" s="2"/>
      <c r="DQ14" s="2"/>
      <c r="DR14" s="2"/>
      <c r="DS14" s="7"/>
      <c r="DT14" s="26"/>
      <c r="DU14" s="9"/>
      <c r="DV14" s="32">
        <f t="shared" si="19"/>
        <v>0</v>
      </c>
      <c r="DW14" s="10" t="s">
        <v>108</v>
      </c>
      <c r="DX14" s="2" t="s">
        <v>118</v>
      </c>
      <c r="DY14" s="16"/>
    </row>
    <row r="15" spans="1:130" ht="48" x14ac:dyDescent="0.25">
      <c r="A15" s="221"/>
      <c r="B15" s="221"/>
      <c r="C15" s="221"/>
      <c r="D15" s="244" t="s">
        <v>99</v>
      </c>
      <c r="E15" s="244" t="s">
        <v>96</v>
      </c>
      <c r="F15" s="60" t="s">
        <v>92</v>
      </c>
      <c r="G15" s="2"/>
      <c r="H15" s="87" t="s">
        <v>81</v>
      </c>
      <c r="I15" s="89" t="s">
        <v>44</v>
      </c>
      <c r="J15" s="112" t="s">
        <v>75</v>
      </c>
      <c r="K15" s="102" t="s">
        <v>76</v>
      </c>
      <c r="L15" s="103">
        <v>1000</v>
      </c>
      <c r="M15" s="96">
        <f t="shared" si="0"/>
        <v>0.2</v>
      </c>
      <c r="N15" s="4">
        <f t="shared" si="1"/>
        <v>0.06</v>
      </c>
      <c r="O15" s="97">
        <f t="shared" si="14"/>
        <v>1.5295100300271368E-4</v>
      </c>
      <c r="P15" s="4">
        <f t="shared" si="2"/>
        <v>0.13999999999999999</v>
      </c>
      <c r="Q15" s="97">
        <f t="shared" si="15"/>
        <v>3.5688567367299861E-4</v>
      </c>
      <c r="R15" s="99">
        <f t="shared" si="3"/>
        <v>0.2</v>
      </c>
      <c r="S15" s="30">
        <f t="shared" si="30"/>
        <v>5.0983667667571226E-4</v>
      </c>
      <c r="T15" s="110">
        <v>0</v>
      </c>
      <c r="U15" s="96">
        <f t="shared" si="31"/>
        <v>0</v>
      </c>
      <c r="V15" s="4">
        <v>0</v>
      </c>
      <c r="W15" s="97">
        <f t="shared" si="20"/>
        <v>0</v>
      </c>
      <c r="X15" s="4">
        <f t="shared" si="16"/>
        <v>0</v>
      </c>
      <c r="Y15" s="98">
        <f t="shared" si="27"/>
        <v>0</v>
      </c>
      <c r="Z15" s="99">
        <f t="shared" si="28"/>
        <v>0</v>
      </c>
      <c r="AA15" s="100">
        <f t="shared" si="29"/>
        <v>0</v>
      </c>
      <c r="AB15" s="103">
        <v>2500</v>
      </c>
      <c r="AC15" s="96">
        <f t="shared" si="4"/>
        <v>0.5</v>
      </c>
      <c r="AD15" s="4">
        <f t="shared" si="5"/>
        <v>0.2</v>
      </c>
      <c r="AE15" s="15">
        <f t="shared" si="32"/>
        <v>5.0983667667571237E-4</v>
      </c>
      <c r="AF15" s="4">
        <f t="shared" si="6"/>
        <v>0.5</v>
      </c>
      <c r="AG15" s="19">
        <f t="shared" si="33"/>
        <v>1.2745916916892808E-3</v>
      </c>
      <c r="AH15" s="18">
        <f t="shared" si="7"/>
        <v>0.5</v>
      </c>
      <c r="AI15" s="13">
        <f t="shared" si="34"/>
        <v>1.7844283683649933E-3</v>
      </c>
      <c r="AJ15" s="40"/>
      <c r="AK15" s="37"/>
      <c r="AL15" s="4"/>
      <c r="AM15" s="15"/>
      <c r="AN15" s="4"/>
      <c r="AO15" s="19"/>
      <c r="AP15" s="18"/>
      <c r="AQ15" s="13"/>
      <c r="AR15" s="46">
        <v>3750</v>
      </c>
      <c r="AS15" s="44">
        <f t="shared" si="8"/>
        <v>0.75</v>
      </c>
      <c r="AT15" s="4">
        <f t="shared" si="9"/>
        <v>0.5</v>
      </c>
      <c r="AU15" s="15">
        <f t="shared" si="35"/>
        <v>1.2745916916892808E-3</v>
      </c>
      <c r="AV15" s="4">
        <f t="shared" si="10"/>
        <v>0.75</v>
      </c>
      <c r="AW15" s="19">
        <f t="shared" si="36"/>
        <v>1.9118875375339212E-3</v>
      </c>
      <c r="AX15" s="18">
        <f t="shared" si="11"/>
        <v>0.75</v>
      </c>
      <c r="AY15" s="13">
        <f t="shared" si="37"/>
        <v>3.1864792292232019E-3</v>
      </c>
      <c r="AZ15" s="40"/>
      <c r="BA15" s="37"/>
      <c r="BB15" s="4"/>
      <c r="BC15" s="15"/>
      <c r="BD15" s="4"/>
      <c r="BE15" s="19"/>
      <c r="BF15" s="18"/>
      <c r="BG15" s="13"/>
      <c r="BH15" s="43">
        <v>5000</v>
      </c>
      <c r="BI15" s="44">
        <v>1</v>
      </c>
      <c r="BJ15" s="4">
        <f t="shared" si="12"/>
        <v>0.75</v>
      </c>
      <c r="BK15" s="15">
        <f t="shared" si="38"/>
        <v>1.9118875375339212E-3</v>
      </c>
      <c r="BL15" s="4">
        <f t="shared" si="22"/>
        <v>1</v>
      </c>
      <c r="BM15" s="19">
        <f t="shared" si="39"/>
        <v>2.5491833833785615E-3</v>
      </c>
      <c r="BN15" s="18">
        <f t="shared" si="13"/>
        <v>1</v>
      </c>
      <c r="BO15" s="13">
        <f t="shared" si="40"/>
        <v>4.4610709209124827E-3</v>
      </c>
      <c r="BP15" s="35"/>
      <c r="BQ15" s="37"/>
      <c r="BR15" s="4"/>
      <c r="BS15" s="15"/>
      <c r="BT15" s="4"/>
      <c r="BU15" s="19"/>
      <c r="BV15" s="18"/>
      <c r="BW15" s="13"/>
      <c r="BX15" s="22">
        <v>250000</v>
      </c>
      <c r="BY15" s="64"/>
      <c r="BZ15" s="49">
        <f t="shared" si="41"/>
        <v>50000</v>
      </c>
      <c r="CA15" s="50">
        <f t="shared" si="42"/>
        <v>0.2</v>
      </c>
      <c r="CB15" s="52">
        <f t="shared" si="43"/>
        <v>200000</v>
      </c>
      <c r="CC15" s="56">
        <v>0</v>
      </c>
      <c r="CD15" s="57">
        <f t="shared" si="44"/>
        <v>0</v>
      </c>
      <c r="CE15" s="58">
        <f t="shared" si="45"/>
        <v>250000</v>
      </c>
      <c r="CF15" s="49">
        <f t="shared" si="46"/>
        <v>125000</v>
      </c>
      <c r="CG15" s="50">
        <f t="shared" si="47"/>
        <v>0.5</v>
      </c>
      <c r="CH15" s="52">
        <f t="shared" si="48"/>
        <v>125000</v>
      </c>
      <c r="CI15" s="153"/>
      <c r="CJ15" s="154"/>
      <c r="CK15" s="155"/>
      <c r="CL15" s="178">
        <f t="shared" si="49"/>
        <v>187500</v>
      </c>
      <c r="CM15" s="4">
        <f t="shared" si="50"/>
        <v>0.75</v>
      </c>
      <c r="CN15" s="152">
        <f t="shared" si="51"/>
        <v>62500</v>
      </c>
      <c r="CO15" s="153"/>
      <c r="CP15" s="154"/>
      <c r="CQ15" s="155"/>
      <c r="CR15" s="178">
        <f t="shared" si="52"/>
        <v>250000</v>
      </c>
      <c r="CS15" s="4">
        <f t="shared" si="53"/>
        <v>1</v>
      </c>
      <c r="CT15" s="152">
        <f t="shared" si="54"/>
        <v>0</v>
      </c>
      <c r="CU15" s="153"/>
      <c r="CV15" s="154"/>
      <c r="CW15" s="155"/>
      <c r="CX15" s="156"/>
      <c r="CY15" s="157">
        <f t="shared" si="55"/>
        <v>0</v>
      </c>
      <c r="CZ15" s="156"/>
      <c r="DA15" s="158">
        <f t="shared" si="56"/>
        <v>0</v>
      </c>
      <c r="DB15" s="159"/>
      <c r="DC15" s="160"/>
      <c r="DD15" s="161"/>
      <c r="DE15" s="156"/>
      <c r="DF15" s="162">
        <f t="shared" si="23"/>
        <v>0</v>
      </c>
      <c r="DG15" s="163"/>
      <c r="DH15" s="164">
        <f t="shared" si="24"/>
        <v>0</v>
      </c>
      <c r="DI15" s="165"/>
      <c r="DJ15" s="29">
        <f t="shared" si="25"/>
        <v>1.6469038208168644E-2</v>
      </c>
      <c r="DK15" s="30">
        <f t="shared" si="26"/>
        <v>2.5491833833785615E-3</v>
      </c>
      <c r="DL15" s="5"/>
      <c r="DM15" s="2"/>
      <c r="DN15" s="2"/>
      <c r="DO15" s="2"/>
      <c r="DP15" s="2"/>
      <c r="DQ15" s="2"/>
      <c r="DR15" s="2"/>
      <c r="DS15" s="7"/>
      <c r="DT15" s="10"/>
      <c r="DU15" s="25"/>
      <c r="DV15" s="32">
        <f t="shared" si="19"/>
        <v>0</v>
      </c>
      <c r="DW15" s="10"/>
      <c r="DX15" s="2"/>
      <c r="DY15" s="3"/>
    </row>
    <row r="16" spans="1:130" ht="48" x14ac:dyDescent="0.25">
      <c r="A16" s="221"/>
      <c r="B16" s="221"/>
      <c r="C16" s="221"/>
      <c r="D16" s="245"/>
      <c r="E16" s="245"/>
      <c r="F16" s="60" t="s">
        <v>93</v>
      </c>
      <c r="G16" s="2"/>
      <c r="H16" s="87" t="s">
        <v>82</v>
      </c>
      <c r="I16" s="89" t="s">
        <v>44</v>
      </c>
      <c r="J16" s="112" t="s">
        <v>106</v>
      </c>
      <c r="K16" s="90" t="s">
        <v>77</v>
      </c>
      <c r="L16" s="103">
        <v>0</v>
      </c>
      <c r="M16" s="96">
        <f t="shared" si="0"/>
        <v>0</v>
      </c>
      <c r="N16" s="4">
        <f t="shared" si="1"/>
        <v>0</v>
      </c>
      <c r="O16" s="97">
        <f t="shared" si="14"/>
        <v>0</v>
      </c>
      <c r="P16" s="4">
        <f t="shared" si="2"/>
        <v>0</v>
      </c>
      <c r="Q16" s="97">
        <f t="shared" si="15"/>
        <v>0</v>
      </c>
      <c r="R16" s="99">
        <f t="shared" si="3"/>
        <v>0</v>
      </c>
      <c r="S16" s="30">
        <f t="shared" si="30"/>
        <v>0</v>
      </c>
      <c r="T16" s="110">
        <v>0</v>
      </c>
      <c r="U16" s="96">
        <f t="shared" si="31"/>
        <v>0</v>
      </c>
      <c r="V16" s="4">
        <v>0</v>
      </c>
      <c r="W16" s="97">
        <f t="shared" si="20"/>
        <v>0</v>
      </c>
      <c r="X16" s="4">
        <f t="shared" si="16"/>
        <v>0</v>
      </c>
      <c r="Y16" s="98">
        <f t="shared" si="27"/>
        <v>0</v>
      </c>
      <c r="Z16" s="99">
        <f t="shared" si="28"/>
        <v>0</v>
      </c>
      <c r="AA16" s="100">
        <f t="shared" si="29"/>
        <v>0</v>
      </c>
      <c r="AB16" s="103">
        <v>2</v>
      </c>
      <c r="AC16" s="96">
        <f t="shared" si="4"/>
        <v>0.4</v>
      </c>
      <c r="AD16" s="4">
        <f t="shared" si="5"/>
        <v>0</v>
      </c>
      <c r="AE16" s="15">
        <f t="shared" si="32"/>
        <v>0</v>
      </c>
      <c r="AF16" s="4">
        <f t="shared" si="6"/>
        <v>0.4</v>
      </c>
      <c r="AG16" s="19">
        <f t="shared" si="33"/>
        <v>1.2236080240217095E-4</v>
      </c>
      <c r="AH16" s="18">
        <f t="shared" si="7"/>
        <v>0.4</v>
      </c>
      <c r="AI16" s="13">
        <f t="shared" si="34"/>
        <v>1.2236080240217095E-4</v>
      </c>
      <c r="AJ16" s="40"/>
      <c r="AK16" s="37"/>
      <c r="AL16" s="4"/>
      <c r="AM16" s="15"/>
      <c r="AN16" s="4"/>
      <c r="AO16" s="19"/>
      <c r="AP16" s="18"/>
      <c r="AQ16" s="13"/>
      <c r="AR16" s="46">
        <v>3</v>
      </c>
      <c r="AS16" s="44">
        <f t="shared" si="8"/>
        <v>0.6</v>
      </c>
      <c r="AT16" s="4">
        <f t="shared" si="9"/>
        <v>0.4</v>
      </c>
      <c r="AU16" s="15">
        <f t="shared" si="35"/>
        <v>1.2236080240217095E-4</v>
      </c>
      <c r="AV16" s="4">
        <f t="shared" si="10"/>
        <v>0.6</v>
      </c>
      <c r="AW16" s="19">
        <f t="shared" si="36"/>
        <v>1.8354120360325644E-4</v>
      </c>
      <c r="AX16" s="18">
        <f t="shared" si="11"/>
        <v>0.6</v>
      </c>
      <c r="AY16" s="13">
        <f t="shared" si="37"/>
        <v>3.0590200600542742E-4</v>
      </c>
      <c r="AZ16" s="40"/>
      <c r="BA16" s="37"/>
      <c r="BB16" s="4"/>
      <c r="BC16" s="15"/>
      <c r="BD16" s="4"/>
      <c r="BE16" s="19"/>
      <c r="BF16" s="18"/>
      <c r="BG16" s="13"/>
      <c r="BH16" s="43">
        <v>5</v>
      </c>
      <c r="BI16" s="44">
        <v>1</v>
      </c>
      <c r="BJ16" s="4">
        <f t="shared" si="12"/>
        <v>0.6</v>
      </c>
      <c r="BK16" s="15">
        <f t="shared" si="38"/>
        <v>1.8354120360325644E-4</v>
      </c>
      <c r="BL16" s="4">
        <f t="shared" si="22"/>
        <v>1</v>
      </c>
      <c r="BM16" s="19">
        <f t="shared" si="39"/>
        <v>3.0590200600542737E-4</v>
      </c>
      <c r="BN16" s="18">
        <f t="shared" si="13"/>
        <v>1</v>
      </c>
      <c r="BO16" s="13">
        <f t="shared" si="40"/>
        <v>4.8944320960868381E-4</v>
      </c>
      <c r="BP16" s="35"/>
      <c r="BQ16" s="37"/>
      <c r="BR16" s="4"/>
      <c r="BS16" s="15"/>
      <c r="BT16" s="4"/>
      <c r="BU16" s="19"/>
      <c r="BV16" s="18"/>
      <c r="BW16" s="13"/>
      <c r="BX16" s="22">
        <v>30000</v>
      </c>
      <c r="BY16" s="64"/>
      <c r="BZ16" s="49">
        <f t="shared" si="41"/>
        <v>0</v>
      </c>
      <c r="CA16" s="50">
        <f t="shared" si="42"/>
        <v>0</v>
      </c>
      <c r="CB16" s="52">
        <f t="shared" si="43"/>
        <v>30000</v>
      </c>
      <c r="CC16" s="56">
        <v>0</v>
      </c>
      <c r="CD16" s="57">
        <f t="shared" si="44"/>
        <v>0</v>
      </c>
      <c r="CE16" s="58">
        <f t="shared" si="45"/>
        <v>30000</v>
      </c>
      <c r="CF16" s="49">
        <f t="shared" si="46"/>
        <v>12000</v>
      </c>
      <c r="CG16" s="50">
        <f t="shared" si="47"/>
        <v>0.4</v>
      </c>
      <c r="CH16" s="52">
        <f t="shared" si="48"/>
        <v>18000</v>
      </c>
      <c r="CI16" s="153"/>
      <c r="CJ16" s="154"/>
      <c r="CK16" s="155"/>
      <c r="CL16" s="178">
        <f t="shared" si="49"/>
        <v>18000</v>
      </c>
      <c r="CM16" s="4">
        <f t="shared" si="50"/>
        <v>0.6</v>
      </c>
      <c r="CN16" s="152">
        <f t="shared" si="51"/>
        <v>12000</v>
      </c>
      <c r="CO16" s="153"/>
      <c r="CP16" s="154"/>
      <c r="CQ16" s="155"/>
      <c r="CR16" s="178">
        <f t="shared" si="52"/>
        <v>30000</v>
      </c>
      <c r="CS16" s="4">
        <f t="shared" si="53"/>
        <v>1</v>
      </c>
      <c r="CT16" s="152">
        <f t="shared" si="54"/>
        <v>0</v>
      </c>
      <c r="CU16" s="153"/>
      <c r="CV16" s="154"/>
      <c r="CW16" s="155"/>
      <c r="CX16" s="156"/>
      <c r="CY16" s="157">
        <f t="shared" si="55"/>
        <v>0</v>
      </c>
      <c r="CZ16" s="156"/>
      <c r="DA16" s="158">
        <f t="shared" si="56"/>
        <v>0</v>
      </c>
      <c r="DB16" s="159"/>
      <c r="DC16" s="160"/>
      <c r="DD16" s="161"/>
      <c r="DE16" s="156"/>
      <c r="DF16" s="162">
        <f t="shared" si="23"/>
        <v>0</v>
      </c>
      <c r="DG16" s="163"/>
      <c r="DH16" s="164">
        <f t="shared" si="24"/>
        <v>0</v>
      </c>
      <c r="DI16" s="165"/>
      <c r="DJ16" s="29">
        <f t="shared" si="25"/>
        <v>1.976284584980237E-3</v>
      </c>
      <c r="DK16" s="30">
        <f t="shared" si="26"/>
        <v>3.0590200600542737E-4</v>
      </c>
      <c r="DL16" s="5"/>
      <c r="DM16" s="2"/>
      <c r="DN16" s="2"/>
      <c r="DO16" s="2"/>
      <c r="DP16" s="2"/>
      <c r="DQ16" s="2"/>
      <c r="DR16" s="2"/>
      <c r="DS16" s="7"/>
      <c r="DT16" s="24"/>
      <c r="DU16" s="2"/>
      <c r="DV16" s="32">
        <f t="shared" si="19"/>
        <v>0</v>
      </c>
      <c r="DW16" s="10"/>
      <c r="DX16" s="2"/>
      <c r="DY16" s="3"/>
    </row>
    <row r="19" spans="114:115" x14ac:dyDescent="0.25">
      <c r="DJ19" s="65"/>
    </row>
    <row r="22" spans="114:115" x14ac:dyDescent="0.25">
      <c r="DK22" s="86"/>
    </row>
  </sheetData>
  <mergeCells count="134">
    <mergeCell ref="D11:D14"/>
    <mergeCell ref="D15:D16"/>
    <mergeCell ref="C6:C16"/>
    <mergeCell ref="B6:B16"/>
    <mergeCell ref="A6:A16"/>
    <mergeCell ref="BT4:BU4"/>
    <mergeCell ref="H6:H8"/>
    <mergeCell ref="H9:H10"/>
    <mergeCell ref="H11:H14"/>
    <mergeCell ref="E6:E10"/>
    <mergeCell ref="E11:E14"/>
    <mergeCell ref="E15:E16"/>
    <mergeCell ref="Z4:Z5"/>
    <mergeCell ref="AA4:AA5"/>
    <mergeCell ref="AL4:AM4"/>
    <mergeCell ref="AN4:AO4"/>
    <mergeCell ref="AP4:AP5"/>
    <mergeCell ref="AQ4:AQ5"/>
    <mergeCell ref="BB4:BC4"/>
    <mergeCell ref="BD4:BE4"/>
    <mergeCell ref="BR4:BS4"/>
    <mergeCell ref="AH4:AH5"/>
    <mergeCell ref="AI4:AI5"/>
    <mergeCell ref="L3:L4"/>
    <mergeCell ref="BP2:BW2"/>
    <mergeCell ref="T3:T4"/>
    <mergeCell ref="U3:U4"/>
    <mergeCell ref="V3:Y3"/>
    <mergeCell ref="Z3:AA3"/>
    <mergeCell ref="AJ3:AJ4"/>
    <mergeCell ref="AK3:AK4"/>
    <mergeCell ref="AL3:AO3"/>
    <mergeCell ref="AP3:AQ3"/>
    <mergeCell ref="AZ3:AZ4"/>
    <mergeCell ref="BA3:BA4"/>
    <mergeCell ref="BB3:BE3"/>
    <mergeCell ref="BF3:BG3"/>
    <mergeCell ref="BP3:BP4"/>
    <mergeCell ref="BQ3:BQ4"/>
    <mergeCell ref="BR3:BU3"/>
    <mergeCell ref="BV3:BW3"/>
    <mergeCell ref="V4:W4"/>
    <mergeCell ref="X4:Y4"/>
    <mergeCell ref="A1:A5"/>
    <mergeCell ref="B1:B5"/>
    <mergeCell ref="C1:C5"/>
    <mergeCell ref="D1:D5"/>
    <mergeCell ref="E1:E5"/>
    <mergeCell ref="F1:F5"/>
    <mergeCell ref="G1:G5"/>
    <mergeCell ref="H1:H5"/>
    <mergeCell ref="I1:I5"/>
    <mergeCell ref="J1:J5"/>
    <mergeCell ref="D6:D10"/>
    <mergeCell ref="K1:K5"/>
    <mergeCell ref="DL4:DM4"/>
    <mergeCell ref="DN4:DO4"/>
    <mergeCell ref="DP4:DQ4"/>
    <mergeCell ref="DL1:DS3"/>
    <mergeCell ref="DR4:DS4"/>
    <mergeCell ref="DJ1:DK1"/>
    <mergeCell ref="L2:S2"/>
    <mergeCell ref="DJ2:DK2"/>
    <mergeCell ref="CX1:DI1"/>
    <mergeCell ref="BX1:BX5"/>
    <mergeCell ref="BY1:BY5"/>
    <mergeCell ref="N4:O4"/>
    <mergeCell ref="P4:Q4"/>
    <mergeCell ref="AD4:AE4"/>
    <mergeCell ref="AF4:AG4"/>
    <mergeCell ref="AT4:AU4"/>
    <mergeCell ref="R4:R5"/>
    <mergeCell ref="N3:Q3"/>
    <mergeCell ref="T2:AA2"/>
    <mergeCell ref="AJ2:AQ2"/>
    <mergeCell ref="AZ2:BG2"/>
    <mergeCell ref="R3:S3"/>
    <mergeCell ref="AB3:AB4"/>
    <mergeCell ref="AV4:AW4"/>
    <mergeCell ref="DW1:DY3"/>
    <mergeCell ref="BZ5:CB5"/>
    <mergeCell ref="CC5:CE5"/>
    <mergeCell ref="CI2:CK3"/>
    <mergeCell ref="CI5:CK5"/>
    <mergeCell ref="CO2:CQ3"/>
    <mergeCell ref="CO5:CQ5"/>
    <mergeCell ref="CU2:CW3"/>
    <mergeCell ref="CU5:CW5"/>
    <mergeCell ref="CZ2:DB3"/>
    <mergeCell ref="CX2:CY3"/>
    <mergeCell ref="CR2:CT3"/>
    <mergeCell ref="CL2:CN3"/>
    <mergeCell ref="CF2:CH3"/>
    <mergeCell ref="BZ2:CB3"/>
    <mergeCell ref="BH2:BO2"/>
    <mergeCell ref="BN3:BO3"/>
    <mergeCell ref="AT3:AW3"/>
    <mergeCell ref="BJ3:BM3"/>
    <mergeCell ref="CF5:CH5"/>
    <mergeCell ref="CL5:CN5"/>
    <mergeCell ref="CR5:CT5"/>
    <mergeCell ref="CX5:CY5"/>
    <mergeCell ref="CZ5:DB5"/>
    <mergeCell ref="DC5:DD5"/>
    <mergeCell ref="DE5:DF5"/>
    <mergeCell ref="DG5:DI5"/>
    <mergeCell ref="DT1:DV4"/>
    <mergeCell ref="DC2:DD3"/>
    <mergeCell ref="DE2:DF3"/>
    <mergeCell ref="DG2:DI3"/>
    <mergeCell ref="L1:S1"/>
    <mergeCell ref="AB1:AI1"/>
    <mergeCell ref="AR1:AY1"/>
    <mergeCell ref="BH1:BO1"/>
    <mergeCell ref="T1:AA1"/>
    <mergeCell ref="AJ1:AQ1"/>
    <mergeCell ref="AZ1:BG1"/>
    <mergeCell ref="BP1:BW1"/>
    <mergeCell ref="CC2:CE3"/>
    <mergeCell ref="BZ1:CW1"/>
    <mergeCell ref="AB2:AI2"/>
    <mergeCell ref="AX3:AY3"/>
    <mergeCell ref="AR2:AY2"/>
    <mergeCell ref="AR3:AR4"/>
    <mergeCell ref="AS3:AS4"/>
    <mergeCell ref="M3:M4"/>
    <mergeCell ref="AC3:AC4"/>
    <mergeCell ref="AD3:AG3"/>
    <mergeCell ref="BJ4:BK4"/>
    <mergeCell ref="BL4:BM4"/>
    <mergeCell ref="BH3:BH4"/>
    <mergeCell ref="BI3:BI4"/>
    <mergeCell ref="AH3:AI3"/>
    <mergeCell ref="S4:S5"/>
  </mergeCells>
  <pageMargins left="0.7" right="0.7" top="0.75" bottom="0.75" header="0.3" footer="0.3"/>
  <pageSetup paperSize="258" scale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Infraestructura</vt:lpstr>
      <vt:lpstr>Hoja2</vt:lpstr>
      <vt:lpstr>Hoja3</vt:lpstr>
      <vt:lpstr>Infraestructura!Área_de_impresión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Aristizabal V</dc:creator>
  <cp:lastModifiedBy>David Suarez Sanchez</cp:lastModifiedBy>
  <cp:lastPrinted>2012-04-17T13:38:35Z</cp:lastPrinted>
  <dcterms:created xsi:type="dcterms:W3CDTF">2012-04-16T19:18:35Z</dcterms:created>
  <dcterms:modified xsi:type="dcterms:W3CDTF">2014-03-11T16:06:42Z</dcterms:modified>
</cp:coreProperties>
</file>