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5480" windowHeight="7305" firstSheet="4" activeTab="6"/>
  </bookViews>
  <sheets>
    <sheet name="PLAN DE ACCION  SALUD" sheetId="2" r:id="rId1"/>
    <sheet name="PLAN DE ACCION EDUCACION " sheetId="3" r:id="rId2"/>
    <sheet name="PLAN DE ACCION CULTURA Y DEPORT" sheetId="4" r:id="rId3"/>
    <sheet name="PLAN DE ACCION POBLACION VULNER" sheetId="5" r:id="rId4"/>
    <sheet name="PLAN DE ACCION JOVENES" sheetId="6" r:id="rId5"/>
    <sheet name="PLAN DE ACCION INFANCIA" sheetId="7" r:id="rId6"/>
    <sheet name="PLAN DE ACCION TURISMO" sheetId="8" r:id="rId7"/>
  </sheets>
  <calcPr calcId="152511"/>
</workbook>
</file>

<file path=xl/calcChain.xml><?xml version="1.0" encoding="utf-8"?>
<calcChain xmlns="http://schemas.openxmlformats.org/spreadsheetml/2006/main">
  <c r="E22" i="8" l="1"/>
  <c r="E18" i="7" l="1"/>
  <c r="E17" i="7"/>
  <c r="E25" i="6"/>
  <c r="E24" i="6"/>
  <c r="E21" i="6"/>
  <c r="E20" i="6"/>
  <c r="E19" i="6"/>
  <c r="E40" i="5"/>
  <c r="E32" i="5"/>
  <c r="E18" i="5"/>
  <c r="E16" i="5"/>
  <c r="E38" i="4"/>
  <c r="E37" i="4"/>
  <c r="E35" i="4"/>
  <c r="E34" i="4"/>
  <c r="E28" i="4"/>
  <c r="E27" i="4"/>
  <c r="E26" i="4"/>
  <c r="E24" i="4"/>
  <c r="E23" i="4"/>
  <c r="E21" i="4"/>
  <c r="E19" i="4"/>
  <c r="E18" i="4"/>
  <c r="E16" i="4"/>
  <c r="E51" i="3"/>
  <c r="E45" i="3"/>
  <c r="E41" i="3"/>
  <c r="E40" i="3"/>
  <c r="E39" i="3"/>
  <c r="E38" i="3"/>
  <c r="E37" i="3"/>
  <c r="E35" i="3"/>
  <c r="E34" i="3"/>
  <c r="E32" i="3"/>
  <c r="E30" i="3"/>
  <c r="E29" i="3"/>
  <c r="E27" i="3"/>
  <c r="E26" i="3"/>
  <c r="E24" i="3"/>
  <c r="E23" i="3"/>
  <c r="E22" i="3"/>
  <c r="E21" i="3"/>
  <c r="E18" i="3"/>
  <c r="E17" i="3"/>
  <c r="E16" i="3"/>
  <c r="E13" i="3"/>
  <c r="E38" i="2"/>
  <c r="E36" i="2"/>
  <c r="E34" i="2"/>
  <c r="E28" i="2"/>
  <c r="E27" i="2"/>
  <c r="E25" i="2"/>
  <c r="E22" i="2"/>
  <c r="E15" i="2"/>
  <c r="E14" i="2"/>
</calcChain>
</file>

<file path=xl/comments1.xml><?xml version="1.0" encoding="utf-8"?>
<comments xmlns="http://schemas.openxmlformats.org/spreadsheetml/2006/main">
  <authors>
    <author>Omaira Londoño</author>
    <author>AUXPLANEACION</author>
    <author>Omaira</author>
  </authors>
  <commentList>
    <comment ref="X12" authorId="0">
      <text>
        <r>
          <rPr>
            <sz val="8"/>
            <color indexed="81"/>
            <rFont val="Tahoma"/>
            <family val="2"/>
          </rPr>
          <t xml:space="preserve">Transferencia departamental
</t>
        </r>
      </text>
    </comment>
    <comment ref="D15" authorId="1">
      <text>
        <r>
          <rPr>
            <b/>
            <sz val="8"/>
            <color indexed="81"/>
            <rFont val="Tahoma"/>
            <family val="2"/>
          </rPr>
          <t>AUXPLANEACION:</t>
        </r>
        <r>
          <rPr>
            <sz val="8"/>
            <color indexed="81"/>
            <rFont val="Tahoma"/>
            <family val="2"/>
          </rPr>
          <t xml:space="preserve">
equivalente a 6 personas por año</t>
        </r>
      </text>
    </comment>
    <comment ref="H16" authorId="2">
      <text>
        <r>
          <rPr>
            <b/>
            <sz val="9"/>
            <color indexed="81"/>
            <rFont val="Tahoma"/>
            <family val="2"/>
          </rPr>
          <t>Eventos de promoción con empresas de la salud</t>
        </r>
        <r>
          <rPr>
            <sz val="9"/>
            <color indexed="81"/>
            <rFont val="Tahoma"/>
            <family val="2"/>
          </rPr>
          <t xml:space="preserve">
Paneleros</t>
        </r>
      </text>
    </comment>
    <comment ref="H20" authorId="2">
      <text>
        <r>
          <rPr>
            <b/>
            <sz val="9"/>
            <color indexed="81"/>
            <rFont val="Tahoma"/>
            <family val="2"/>
          </rPr>
          <t>Eventos de programas de salud en estos hogares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1" authorId="2">
      <text>
        <r>
          <rPr>
            <sz val="9"/>
            <color indexed="81"/>
            <rFont val="Tahoma"/>
            <family val="2"/>
          </rPr>
          <t>Adoptar estrategias del gobierno departamental y nacional en salud pública</t>
        </r>
      </text>
    </comment>
    <comment ref="H22" authorId="2">
      <text>
        <r>
          <rPr>
            <sz val="9"/>
            <color indexed="81"/>
            <rFont val="Tahoma"/>
            <family val="2"/>
          </rPr>
          <t xml:space="preserve">Analizar implementación mascota institucional
</t>
        </r>
      </text>
    </comment>
    <comment ref="H24" authorId="2">
      <text>
        <r>
          <rPr>
            <b/>
            <sz val="9"/>
            <color indexed="81"/>
            <rFont val="Tahoma"/>
            <family val="2"/>
          </rPr>
          <t>Promotoras eps, centro vida, administración.
Protocolo con fiscalía, policía, comisaria de familia (Compos, COVE)</t>
        </r>
      </text>
    </comment>
    <comment ref="H27" authorId="2">
      <text>
        <r>
          <rPr>
            <sz val="9"/>
            <color indexed="81"/>
            <rFont val="Tahoma"/>
            <family val="2"/>
          </rPr>
          <t xml:space="preserve">Sondeo de especialistas requeridos en el municipio
</t>
        </r>
      </text>
    </comment>
    <comment ref="H28" authorId="2">
      <text>
        <r>
          <rPr>
            <b/>
            <sz val="9"/>
            <color indexed="81"/>
            <rFont val="Tahoma"/>
            <family val="2"/>
          </rPr>
          <t>Servicio de información y atención al usuario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9" authorId="2">
      <text>
        <r>
          <rPr>
            <b/>
            <sz val="9"/>
            <color indexed="81"/>
            <rFont val="Tahoma"/>
            <family val="2"/>
          </rPr>
          <t>Encuestas de satisfacción al usuario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2">
      <text>
        <r>
          <rPr>
            <b/>
            <sz val="9"/>
            <color indexed="81"/>
            <rFont val="Tahoma"/>
            <family val="2"/>
          </rPr>
          <t>Atención de eventos
HOMO</t>
        </r>
      </text>
    </comment>
    <comment ref="H36" authorId="2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2">
      <text>
        <r>
          <rPr>
            <b/>
            <sz val="9"/>
            <color indexed="81"/>
            <rFont val="Tahoma"/>
            <family val="2"/>
          </rPr>
          <t>Promotores fichas familiares APS</t>
        </r>
        <r>
          <rPr>
            <sz val="9"/>
            <color indexed="81"/>
            <rFont val="Tahoma"/>
            <family val="2"/>
          </rPr>
          <t xml:space="preserve">
Voluntariado</t>
        </r>
      </text>
    </comment>
    <comment ref="H38" authorId="2">
      <text>
        <r>
          <rPr>
            <b/>
            <sz val="9"/>
            <color indexed="81"/>
            <rFont val="Tahoma"/>
            <family val="2"/>
          </rPr>
          <t>Cubrimiento total a las veredas, con énfasis en la promoción de la salud y prevención de la enfermedad
TOMA INTERDISCIPLINARIA</t>
        </r>
      </text>
    </comment>
  </commentList>
</comments>
</file>

<file path=xl/comments2.xml><?xml version="1.0" encoding="utf-8"?>
<comments xmlns="http://schemas.openxmlformats.org/spreadsheetml/2006/main">
  <authors>
    <author>Omaira</author>
    <author>AUXPLANEACION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Incluir estudio de zonas rurales</t>
        </r>
        <r>
          <rPr>
            <sz val="9"/>
            <color indexed="81"/>
            <rFont val="Tahoma"/>
            <family val="2"/>
          </rPr>
          <t xml:space="preserve">
Corinto Sinaí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Municipio cofinanciación 35.000 cada niño mensual
</t>
        </r>
      </text>
    </comment>
    <comment ref="H22" authorId="0">
      <text>
        <r>
          <rPr>
            <b/>
            <sz val="9"/>
            <color indexed="81"/>
            <rFont val="Tahoma"/>
            <family val="2"/>
          </rPr>
          <t>Impacto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</rPr>
          <t>Se incluye secundaria con SAT
Incluir Post primaria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Resguardo Indígena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</rPr>
          <t xml:space="preserve">Incluir </t>
        </r>
        <r>
          <rPr>
            <sz val="9"/>
            <color indexed="81"/>
            <rFont val="Tahoma"/>
            <family val="2"/>
          </rPr>
          <t xml:space="preserve">
políticas para generar sentido de pertenencia e identidad en las IE, transversalidad cátedra municipal</t>
        </r>
      </text>
    </comment>
    <comment ref="H33" authorId="0">
      <text>
        <r>
          <rPr>
            <b/>
            <sz val="9"/>
            <color indexed="81"/>
            <rFont val="Tahoma"/>
            <family val="2"/>
          </rPr>
          <t>Incluir dotación de medidas de seguridad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Biblioteca pública</t>
        </r>
        <r>
          <rPr>
            <sz val="9"/>
            <color indexed="81"/>
            <rFont val="Tahoma"/>
            <family val="2"/>
          </rPr>
          <t xml:space="preserve">
Incluir instituciones educativas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Incluir pruebas piloto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Semana de la familia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Refrigerios, material didáctico, visitas, transporte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Olimpiadas del saber</t>
        </r>
      </text>
    </comment>
    <comment ref="H46" authorId="0">
      <text>
        <r>
          <rPr>
            <sz val="9"/>
            <color indexed="81"/>
            <rFont val="Tahoma"/>
            <family val="2"/>
          </rPr>
          <t xml:space="preserve">Con el Sena
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Auto instrucción</t>
        </r>
        <r>
          <rPr>
            <sz val="9"/>
            <color indexed="81"/>
            <rFont val="Tahoma"/>
            <family val="2"/>
          </rPr>
          <t xml:space="preserve">
Capacitación atención niños especiales</t>
        </r>
      </text>
    </comment>
    <comment ref="H52" authorId="1">
      <text>
        <r>
          <rPr>
            <b/>
            <sz val="8"/>
            <color indexed="81"/>
            <rFont val="Tahoma"/>
            <family val="2"/>
          </rPr>
          <t>AUXPLANEACION:</t>
        </r>
        <r>
          <rPr>
            <sz val="8"/>
            <color indexed="81"/>
            <rFont val="Tahoma"/>
            <family val="2"/>
          </rPr>
          <t xml:space="preserve">
 Mejor bachiller I.E. SALVADOR Y mejor bachiller SINAI y mejores resultados ICFES para ambas instituciones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Incluir las artes lúdicas</t>
        </r>
        <r>
          <rPr>
            <sz val="9"/>
            <color indexed="81"/>
            <rFont val="Tahoma"/>
            <family val="2"/>
          </rPr>
          <t xml:space="preserve">
y a docentes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Promotores fichas familiares APS</t>
        </r>
        <r>
          <rPr>
            <sz val="9"/>
            <color indexed="81"/>
            <rFont val="Tahoma"/>
            <family val="2"/>
          </rPr>
          <t xml:space="preserve">
Voluntariado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>Cubrimiento total a las veredas, con énfasis en la promoción de la salud y prevención de la enfermedad
TOMA INTERDISCIPLINARIA</t>
        </r>
      </text>
    </comment>
  </commentList>
</comments>
</file>

<file path=xl/comments3.xml><?xml version="1.0" encoding="utf-8"?>
<comments xmlns="http://schemas.openxmlformats.org/spreadsheetml/2006/main">
  <authors>
    <author>Omaira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coros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dotacion banda de la institución educativa
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festival medios audiovisuales, urbanfestival, bicentenario de Antioquia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 xml:space="preserve">Creación del guión del museo, nuevas colecciones,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Estímulos?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Se prioriza Auxiliar y Sinaí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 xml:space="preserve">Mantenimiento del estadio (Cambio de filtros) y construcción de 4 placas (placa auxiliar unidad deportiva, Sinaí, Aguacatal, San Francisco), mantenimiento placas polideportivas zona rural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>Mantenimiento, construcción y dotación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color indexed="81"/>
            <rFont val="Tahoma"/>
            <family val="2"/>
          </rPr>
          <t>Creación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 xml:space="preserve">Escolares, intercolegiados, departamentales, intermunicipales, veredales o campesino, 7 copas,  </t>
        </r>
        <r>
          <rPr>
            <sz val="9"/>
            <color indexed="81"/>
            <rFont val="Tahoma"/>
            <family val="2"/>
          </rPr>
          <t xml:space="preserve">
veteranos, 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Promotores fichas familiares APS</t>
        </r>
        <r>
          <rPr>
            <sz val="9"/>
            <color indexed="81"/>
            <rFont val="Tahoma"/>
            <family val="2"/>
          </rPr>
          <t xml:space="preserve">
Voluntariado</t>
        </r>
      </text>
    </comment>
    <comment ref="H44" authorId="0">
      <text>
        <r>
          <rPr>
            <b/>
            <sz val="9"/>
            <color indexed="81"/>
            <rFont val="Tahoma"/>
            <family val="2"/>
          </rPr>
          <t>Cubrimiento total a las veredas, con énfasis en la promoción de la salud y prevención de la enfermedad
TOMA INTERDISCIPLINARIA</t>
        </r>
      </text>
    </comment>
  </commentList>
</comments>
</file>

<file path=xl/comments4.xml><?xml version="1.0" encoding="utf-8"?>
<comments xmlns="http://schemas.openxmlformats.org/spreadsheetml/2006/main">
  <authors>
    <author>Omaira</author>
  </authors>
  <commentList>
    <comment ref="H12" authorId="0">
      <text>
        <r>
          <rPr>
            <sz val="9"/>
            <color indexed="81"/>
            <rFont val="Tahoma"/>
            <family val="2"/>
          </rPr>
          <t>Manejo de maquinas de confección (Sena); confecciones y estampado (Sena); contabilidad leyes tributarias; trabajo en equipo; formulación de proyectos; Mercadeo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Incluir adecuación espacio para Reuniones de la Asociación de Mujeres (Escuela Vertida Posada Arango)</t>
        </r>
        <r>
          <rPr>
            <sz val="9"/>
            <color indexed="81"/>
            <rFont val="Tahoma"/>
            <family val="2"/>
          </rPr>
          <t xml:space="preserve">
Comodato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invernadero y cafetería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Invernadero en centro vida o sitio donde se encuentra el lombricultivo.</t>
        </r>
        <r>
          <rPr>
            <sz val="9"/>
            <color indexed="81"/>
            <rFont val="Tahoma"/>
            <family val="2"/>
          </rPr>
          <t xml:space="preserve">
Cafetería en Palacio Municipal
Productos lácteos
Transformación de productos (Plátano, guayaba, mora, etc)</t>
        </r>
      </text>
    </comment>
    <comment ref="H20" authorId="0">
      <text>
        <r>
          <rPr>
            <sz val="9"/>
            <color indexed="81"/>
            <rFont val="Tahoma"/>
            <family val="2"/>
          </rPr>
          <t>Nutricionista. Sostener fisioterapeuta, enfermero, gerontóloga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Zona urbana</t>
        </r>
        <r>
          <rPr>
            <sz val="9"/>
            <color indexed="81"/>
            <rFont val="Tahoma"/>
            <family val="2"/>
          </rPr>
          <t xml:space="preserve">
y rural con paquete del ministerio, apoyo de la red de apoyo</t>
        </r>
      </text>
    </comment>
    <comment ref="H22" authorId="0">
      <text>
        <r>
          <rPr>
            <sz val="9"/>
            <color indexed="81"/>
            <rFont val="Tahoma"/>
            <family val="2"/>
          </rPr>
          <t>zona rural, arriendos y exequias</t>
        </r>
      </text>
    </comment>
    <comment ref="H24" authorId="0">
      <text>
        <r>
          <rPr>
            <b/>
            <sz val="9"/>
            <color indexed="81"/>
            <rFont val="Tahoma"/>
            <family val="2"/>
          </rPr>
          <t>Manualidades, transformación de material reciclable, jabones, bisutería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>Subsidio económico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Paquete alimentario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Identificación y clasificación de las diferentes discapacidades, para determinar estrategias de intervención de los grupos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Eventos realizados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Oficiar a instituciones como bancos, transporte  urbano y rural, servicios público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Acuerdo municipal, sede en centro vida</t>
        </r>
        <r>
          <rPr>
            <sz val="9"/>
            <color indexed="81"/>
            <rFont val="Tahoma"/>
            <family val="2"/>
          </rPr>
          <t xml:space="preserve">
Urbana y rural</t>
        </r>
      </text>
    </comment>
    <comment ref="H42" authorId="0">
      <text>
        <r>
          <rPr>
            <b/>
            <sz val="9"/>
            <color indexed="81"/>
            <rFont val="Tahoma"/>
            <family val="2"/>
          </rPr>
          <t>Cubrimiento total a las veredas, con énfasis en la promoción de la salud y prevención de la enfermedad
TOMA INTERDISCIPLINARIA</t>
        </r>
      </text>
    </comment>
  </commentList>
</comments>
</file>

<file path=xl/comments5.xml><?xml version="1.0" encoding="utf-8"?>
<comments xmlns="http://schemas.openxmlformats.org/spreadsheetml/2006/main">
  <authors>
    <author>Omaira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Consultar periodo de elección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Tahoma"/>
            <family val="2"/>
          </rPr>
          <t>Cubrimiento total a las veredas, con énfasis en la promoción de la salud y prevención de la enfermedad
TOMA INTERDISCIPLINARIA</t>
        </r>
      </text>
    </comment>
  </commentList>
</comments>
</file>

<file path=xl/comments6.xml><?xml version="1.0" encoding="utf-8"?>
<comments xmlns="http://schemas.openxmlformats.org/spreadsheetml/2006/main">
  <authors>
    <author>Omaira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Zona urbana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>Coredi</t>
        </r>
        <r>
          <rPr>
            <sz val="9"/>
            <color indexed="81"/>
            <rFont val="Tahoma"/>
            <family val="2"/>
          </rPr>
          <t xml:space="preserve">
Entorno familiar, incluir comunidad indígena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Celebración del día del  niño y la niña, Vacaciones recreativas, semilleros de deporte y cultura;  feria de la primera infancia;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derechos y deberes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Omaira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Número de eventos, número de asesorías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Número de eventos, número de asesorías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<sst xmlns="http://schemas.openxmlformats.org/spreadsheetml/2006/main" count="2051" uniqueCount="647">
  <si>
    <t>META PRODUCTO</t>
  </si>
  <si>
    <t>INDICADOR DE RESULTADO</t>
  </si>
  <si>
    <t>ACTIVIDADES</t>
  </si>
  <si>
    <t>RECURSOS EN MILLONES DE PESOS</t>
  </si>
  <si>
    <t>NOMBRE</t>
  </si>
  <si>
    <t>PROPIOS</t>
  </si>
  <si>
    <t>SGP</t>
  </si>
  <si>
    <t>CRÉDITO</t>
  </si>
  <si>
    <t>COFINANCIACION</t>
  </si>
  <si>
    <t>OTROS</t>
  </si>
  <si>
    <t xml:space="preserve">MUNICIPIO DE PUEBLORRICO ANTIOQUIA </t>
  </si>
  <si>
    <t>PROGRAMA</t>
  </si>
  <si>
    <t>SUBPROGRAMA</t>
  </si>
  <si>
    <t>PROYECTOS</t>
  </si>
  <si>
    <t>X</t>
  </si>
  <si>
    <t>LINEA BASE</t>
  </si>
  <si>
    <t>PROGRAMACION Y EJECUCION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</si>
  <si>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</si>
  <si>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</si>
  <si>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</si>
  <si>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</si>
  <si>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</si>
  <si>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</si>
  <si>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</si>
  <si>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</si>
  <si>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</si>
  <si>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AREA RESPONSABLE</t>
  </si>
  <si>
    <t>EVALUACION INDICADOR</t>
  </si>
  <si>
    <t>Numero de eventos realizados</t>
  </si>
  <si>
    <t xml:space="preserve">“Pueblorrico con todos y para todos”            Flavio Enrique Fajardo Sierra                                 Alcalde 2012-2015 </t>
  </si>
  <si>
    <t>% DE EJECUCION</t>
  </si>
  <si>
    <t>APROBADO POR                                                                          LEON JAIRO FRANCO</t>
  </si>
  <si>
    <t>CARGO                                                                                         SECREATRIO DE GOBIERNO</t>
  </si>
  <si>
    <t>PLAN DE ACCION VIGENCIA FISCAL 2013</t>
  </si>
  <si>
    <t>SECRETARIA DE SALUD Y BIENESTAR SOCIAL</t>
  </si>
  <si>
    <t xml:space="preserve">LINEA ESTRATEGICA Nº 2 DESARROLLO SOCIAL. PUEBLORRICO HUMANO E INCLUYENTE </t>
  </si>
  <si>
    <t>OBJETIVO ESTRATEGICO 2.1 PUEBLORRICO SALUDABLE ; mejorar las condiciones de salud, para contribuir al desarrollo humano de la poblacion de Pueblorrico.</t>
  </si>
  <si>
    <t>2.1. PUEBLORRICO SALUDABLE                       Mejorar las condiciones de salud, para contribuir al desarrollo humano integral de la población de Pueblorrico</t>
  </si>
  <si>
    <t>2.1.1. Salud con cobertura</t>
  </si>
  <si>
    <t>2.1.1.1. Cobertura en salud</t>
  </si>
  <si>
    <t>Mantenimiento de la afiliacion de seis mil ciento ochenta y cuatro  personas  al regimen subsidiado</t>
  </si>
  <si>
    <t>Incrementar en un 0,4% la cobertura de regimen subsidiado en el cuatrenio</t>
  </si>
  <si>
    <t xml:space="preserve">Base de datos del Regimen Subsidiado   revisada y ajustada </t>
  </si>
  <si>
    <t xml:space="preserve">Personas con continuacion en la afiliacion a regimen subsidiado </t>
  </si>
  <si>
    <t>Actos administrativos para garantizar la continuidad del aseguramiento del regimen subsidiado</t>
  </si>
  <si>
    <t>Porcentaje de Incremento de la cobertura población por el régimen subsidiado</t>
  </si>
  <si>
    <t>Jornadas de capacitacion para el fomento de la afiliacion al regimen contributivo realizadas</t>
  </si>
  <si>
    <t>Lecturas públicas de bases de datos de regimen subsidiado realizadas</t>
  </si>
  <si>
    <t>ELABORADO Y PRESENTADO POR                                              PAULA FERNANDA CARAVAJAL RAMÍREZ</t>
  </si>
  <si>
    <t>CARGO                                                                                         SECRETARIA DE SALUD Y BIENESTAR SOCIAL</t>
  </si>
  <si>
    <t>Cobertura en salud</t>
  </si>
  <si>
    <t>Secretaría de salud y Bienestar Social</t>
  </si>
  <si>
    <t>Personas con atencion en salud</t>
  </si>
  <si>
    <t>Convenios para la atencion de la poblacion pobre no cubierta celebrado</t>
  </si>
  <si>
    <t>Evaluaciones realizadas</t>
  </si>
  <si>
    <t>2.1.1.2. Canalización de Recursos de la salud a la población más vulnerable</t>
  </si>
  <si>
    <t>Realizar un ajuste al  Plan Territorial de Salud</t>
  </si>
  <si>
    <t>Realizacion de veinticuatro eventos de promocion de los derechos y deberes de los usuarios, servicios de la ESE</t>
  </si>
  <si>
    <t xml:space="preserve">Parcitipacion de la ESE en siete comites interinstitucionales </t>
  </si>
  <si>
    <t xml:space="preserve">Incremento de un 40% en  la satisfaccion del usuario de la ESE ante el servicio </t>
  </si>
  <si>
    <t>Realizacion de cuarenta y ocho eventos de atencion especializada</t>
  </si>
  <si>
    <t>Implementar el Programa de Auditoría para el Mejoramiento de la calidad de la Atención en Salud -PAMEC</t>
  </si>
  <si>
    <t>Plan Territorial de Salud ajustado</t>
  </si>
  <si>
    <t>Eventos de promoción de los derechos y deberes de los usuarios, servicios de la ESE, realizados</t>
  </si>
  <si>
    <t>Numero de ligas de usuarios  fortalecidas</t>
  </si>
  <si>
    <t>Comités donde se genera articulación interinstitucional, en los cuales participa la ESE</t>
  </si>
  <si>
    <t>Porcentaje de satisfaccion del usuario</t>
  </si>
  <si>
    <t>Número de médicos de planta</t>
  </si>
  <si>
    <t>Eventos de atención especializada realizados</t>
  </si>
  <si>
    <t>Capacitaciónes de la oficina del SIAU realizadas</t>
  </si>
  <si>
    <t>Estrategias para mejoramiento de percepción de la intención al usuario por parte de los servicios de salud realizadas</t>
  </si>
  <si>
    <t>Programa de Auditoría para el Mejoramiento de la calidad de la Atención en Salud- PAMEC implementado</t>
  </si>
  <si>
    <t>2.1.2.1. Gestión de la salud</t>
  </si>
  <si>
    <t>2.1.2.Salud con calidad</t>
  </si>
  <si>
    <t>Elaboracion de la politica publica de salud mental</t>
  </si>
  <si>
    <t>Elaboracion del Acuerdo de Salud mental</t>
  </si>
  <si>
    <t>Contratacion de cuatro profesionales para atencion en salud publica para el cuatrenio</t>
  </si>
  <si>
    <t>Política pública municipal elaborada</t>
  </si>
  <si>
    <t xml:space="preserve">Acuerdo municipal aprobado </t>
  </si>
  <si>
    <t>Convenios interadministrativos celebrados</t>
  </si>
  <si>
    <t xml:space="preserve">Convenios suscritos con la ESE </t>
  </si>
  <si>
    <t>Profesionales contratados en el marco del convenio de salud publica</t>
  </si>
  <si>
    <t>Programas de promoción y prevención de la enfermedad fortalecidos</t>
  </si>
  <si>
    <t>Red de apoyo social implementada</t>
  </si>
  <si>
    <t>Brigadas móviles sociales urbanas y rurales realizadas</t>
  </si>
  <si>
    <t>2.2.1. Ampliación de la cobertura educativa</t>
  </si>
  <si>
    <t>2.1.3.1. Salud Publica</t>
  </si>
  <si>
    <t>2.1.3. Apoyo y fortalecimiento de la ESE Hospital San Vicente de Paul</t>
  </si>
  <si>
    <t>OBJETIVO ESTRATEGICO 2.2 Pueblorrio Educado: Gaarantizar la prestacion del servicio de educacion con cobertura, calidad y pertinencia a la poblacion del Municipio de Pueblorrico</t>
  </si>
  <si>
    <t>Elaboracion de un diagnostico de restaurantes escolares</t>
  </si>
  <si>
    <t>Atencion de novecientos noventa y dos estudantes en restaurantes escolares</t>
  </si>
  <si>
    <t>Dotacion de material didactico y pedagogico a 15 instituciones educativos</t>
  </si>
  <si>
    <t>Actualizacion base de datos del sistema integrado de matricula</t>
  </si>
  <si>
    <t>Acceso a la educacion de 7860 alumnos de forma gratuita durante el cuatrenio</t>
  </si>
  <si>
    <t>Disminucion de un 3,12% de desercion escolar</t>
  </si>
  <si>
    <t>Incremento de un 2,48% de la poblacion escolarizada</t>
  </si>
  <si>
    <t>Estudio de rutas de transporte escolar realizado</t>
  </si>
  <si>
    <t>Número de estudiantes con transporte escolar</t>
  </si>
  <si>
    <t>Diagnóstico para la priorización de mantenimiento restaurantes escolares realizado</t>
  </si>
  <si>
    <t>Número de restaurantes escolares con mantenimiento y/o dotación  realizada</t>
  </si>
  <si>
    <t>Número de estudiantes atendidos en restaurantes escolares</t>
  </si>
  <si>
    <t>Convenios interadministrativos celebrados con el Hogar juvenil Campesino</t>
  </si>
  <si>
    <t>Numero de alumnos atendidos por el hogar juvenil</t>
  </si>
  <si>
    <t>Instituciones educativas dotadas</t>
  </si>
  <si>
    <t>Sistema actualizado</t>
  </si>
  <si>
    <t>Numero alumnos con acceso a la educacion gratuita</t>
  </si>
  <si>
    <t xml:space="preserve">Porcentaje de disminución de deserción escolar </t>
  </si>
  <si>
    <t>Porcentaje de incremento de la poblacion escolarizada</t>
  </si>
  <si>
    <t>2.2.1.1. Ofrecer la educación en igualdad de oportunidades para el acceso y permanencia.</t>
  </si>
  <si>
    <t>2.2.  PUEBLORRICO EDUCADO                                     Garantizar la prestación del servicio de educación con cobertura, calidad y pertinencia a la población del municipio de Pueblorrico</t>
  </si>
  <si>
    <t>Mantenimiento de  seis espacios para el desarrollo de las actividades del SAT</t>
  </si>
  <si>
    <t xml:space="preserve">Convenios interadministrativos celebrados </t>
  </si>
  <si>
    <t>Espacios brindados para el desarrollo de actividades</t>
  </si>
  <si>
    <t>2.2.1.2. Impulsar y fortalecer el Sistema de Aprendizaje Tutorial SAT y otras estrategias educativas en el sector rural</t>
  </si>
  <si>
    <t>2.2.2. Educación con calidad</t>
  </si>
  <si>
    <t>Foros educativos y eventos con carácter de integración de las comunidades educativas realizados</t>
  </si>
  <si>
    <t>Evaluaciones y seguimientos del Plan Educativo Municipal (PEM) y Plan Educativo Institucional (PEI), realizados</t>
  </si>
  <si>
    <t>2.2.2.1. Fortalecer los espacios de participación en las comunidades educativas</t>
  </si>
  <si>
    <t>Implementacion de la catedra municipal en seis planteles educativos</t>
  </si>
  <si>
    <t>Planteles educativos con cátedra municipal implementada</t>
  </si>
  <si>
    <t>2.2.2.2. Educación con escolarización plena y currículos pertinentes de calidad</t>
  </si>
  <si>
    <t>Cobertura en uso de las TICs y desarrollo de sistemas de informacion en un 100% de los  planteles educativos</t>
  </si>
  <si>
    <t xml:space="preserve">Porcentaje de planteles educativos con cobertura en el uso de las  TICs </t>
  </si>
  <si>
    <t>porcentaje de planteles educativos con servicio de internet</t>
  </si>
  <si>
    <t>2.2.2.3. Uso de las Tics y desarrollo en sistemas de información</t>
  </si>
  <si>
    <t xml:space="preserve">Quince planteles educativos con  servicios publicos </t>
  </si>
  <si>
    <t>Numero de planteles educativos con servicios publicos</t>
  </si>
  <si>
    <t>Proyectos elaborados</t>
  </si>
  <si>
    <t>Establecimientos educativos con mejoramiento locativo realizado</t>
  </si>
  <si>
    <t>2.2.2.4. Mantenimiento, mejoramiento y adecuación de la infraestructura educativa</t>
  </si>
  <si>
    <t>Actualizacion y dotacion de material bibliografico</t>
  </si>
  <si>
    <t>2.2.2.5. Promoción de la lecto-escritura en la población</t>
  </si>
  <si>
    <t>Número de personas en proceso de alfabetización</t>
  </si>
  <si>
    <t>Eventos realizados</t>
  </si>
  <si>
    <t>Actualización y dotación de material bibliográfica</t>
  </si>
  <si>
    <t>Incremento de un 8% de estudiantes de noveno con niveles de competencia minima en pruebas de estado</t>
  </si>
  <si>
    <t>Incremento de un 8% de estudiantes de quinto con niveles de competencia minima en pruebas de estado</t>
  </si>
  <si>
    <t>Aumento del 4% del promedio obtenido  en las pruebas icfes</t>
  </si>
  <si>
    <t>Numero de talleres realizados para el mejoramiento en las pruebas de estado</t>
  </si>
  <si>
    <t>Porcentaje de estudiantes de noveno grado con niveles de competencias mínimas en las pruebas del Saber</t>
  </si>
  <si>
    <t>Porcentaje de estudiantes de quinto grado con niveles de competencias mínimas en las pruebas del Saber</t>
  </si>
  <si>
    <t>Promedio obtenido en resultados de las pruebas Icfes</t>
  </si>
  <si>
    <t>2.2.2.6. Mejoramiento de resultados en las pruebas de estado</t>
  </si>
  <si>
    <t>Eventos celebrados</t>
  </si>
  <si>
    <t>Acudientes asistiendo en la escuela de padres</t>
  </si>
  <si>
    <t>2.2.2.7. Inclusión del núcleo familiar a los procesos educativos</t>
  </si>
  <si>
    <t>Conformacion de tres semilleros educativos</t>
  </si>
  <si>
    <t>Semilleros educativos conformados</t>
  </si>
  <si>
    <t>Semilleros educativos apoyados</t>
  </si>
  <si>
    <t>Numero de olimpiadas del saber realizadas</t>
  </si>
  <si>
    <t>2.2.2.8. Apoyo a proceso de investigación</t>
  </si>
  <si>
    <t>Implementacion de la medio vocacional en la institucion educativa</t>
  </si>
  <si>
    <t>Institución educativa con media técnica vocacional implementada</t>
  </si>
  <si>
    <t>2.2.2.9. Implementación de media técnica vocacional</t>
  </si>
  <si>
    <t>Formacion en procesos de formacion en competencias laborales</t>
  </si>
  <si>
    <t>Incentivos entregados</t>
  </si>
  <si>
    <t>Gestión de procesos de formación en competencias laborales a educadores</t>
  </si>
  <si>
    <t>2.2.2.10. Estímulos a educadores</t>
  </si>
  <si>
    <t xml:space="preserve">2.2.3. Promoción para el acceso a la educación técnica, tecnológica, profesional, en competencias laborales, y </t>
  </si>
  <si>
    <t xml:space="preserve">Convenios interadministrativos para el fomento de la educacion superior celebrados </t>
  </si>
  <si>
    <t>Eventos de promoción de programas de instituciones de educación superior, técnicas, tecnológicas realizados</t>
  </si>
  <si>
    <t>2.2.3.1. Promoción de la educación superior en el municipio</t>
  </si>
  <si>
    <t>Incentivos  entregados</t>
  </si>
  <si>
    <t>2.2.3.2. Estímulos al mejor bachiller del municipio</t>
  </si>
  <si>
    <t>Elaboracion del proyecto para la implementacion del centro de emprendimiento</t>
  </si>
  <si>
    <t>Presentacion del proyecto de acuerdo para la implementacion del centro de emprendimiento</t>
  </si>
  <si>
    <t>Implementacion de un espacio para el centro de emprendimiento</t>
  </si>
  <si>
    <t>Proyecto elaborado</t>
  </si>
  <si>
    <t>Espacio Implementado</t>
  </si>
  <si>
    <t>Programas implementados</t>
  </si>
  <si>
    <t>2.2.3.3. Centro de Emprendimiento</t>
  </si>
  <si>
    <t>OBJETIVO ESTRATEGICO 2.3 CULTURA, RECREACIÓN Y DEPORTE: Promover el desarrollo de la cultura y el deporte, recreación, la educacion y actividad física en el Municipio de Pueblorrico</t>
  </si>
  <si>
    <t xml:space="preserve">2.3. CULTURA, RECREACION Y DEPORTE                   Promover el desarrollo de la cultura y el deporte, recreación, la </t>
  </si>
  <si>
    <t>2.3.1. Cultura como identidad: Fortalecimiento de la casa de la cultura Joaquín López Gaviria</t>
  </si>
  <si>
    <t>2.3.1.1. Planeando la cultura</t>
  </si>
  <si>
    <t>Formulacion de un Plan de cultura</t>
  </si>
  <si>
    <t>Modificar estampilla procultura</t>
  </si>
  <si>
    <t>Plan municipal de cultura formulado</t>
  </si>
  <si>
    <t>Consejo Municipal de cultura reactivado</t>
  </si>
  <si>
    <t>Estampilla pro cultura modificada</t>
  </si>
  <si>
    <t>Pactos de cultura celebrados</t>
  </si>
  <si>
    <t>Fortalecimiento de cinco escuelas de expresiones artisticas</t>
  </si>
  <si>
    <t>Fortalecimiento de cuatro grupos de expresiones artisticas</t>
  </si>
  <si>
    <t>Tomas culturales realizadas</t>
  </si>
  <si>
    <t>Escuelas de expresiones artísticas fortalecidas</t>
  </si>
  <si>
    <t>Intercambios culturales realizados</t>
  </si>
  <si>
    <t>Dotación y mantenimiento artística y cultural realizadas</t>
  </si>
  <si>
    <t>Grupos de expresiones artísticas fortalecidos</t>
  </si>
  <si>
    <t>2.3.1.2. Rescatar y fomentar las expresiones culturales y artísticas</t>
  </si>
  <si>
    <t>Conformacion y operación del grupo de vigías del patrimonio</t>
  </si>
  <si>
    <t>Eventos de divulgación del Municipio realizados</t>
  </si>
  <si>
    <t>Grupo de vigías del patrimonio conformado y operando</t>
  </si>
  <si>
    <t>Eventos de fomento de la tradición oral realizados</t>
  </si>
  <si>
    <t>Actividades para el fortalecimiento del Museo de artes y tradiciones realizadas</t>
  </si>
  <si>
    <t>2.3.1.3. Divulgación de la historia,  identidades culturales y fomento del patrimonio del municipio</t>
  </si>
  <si>
    <t xml:space="preserve">Contratacion de una bibliotecaria </t>
  </si>
  <si>
    <t>Bibliotecaria contratada</t>
  </si>
  <si>
    <t>Actividades de promoción de lectura y escritura realizadas</t>
  </si>
  <si>
    <t>Mantenimientos y/o dotaciónes de la biblioteca realizados</t>
  </si>
  <si>
    <t>Consulta estudiantiles atendidas</t>
  </si>
  <si>
    <t>2.3.1.4. Fortalecimiento de la biblioteca pública municipal</t>
  </si>
  <si>
    <t xml:space="preserve">2.3.2. Deporte, recreación, educación y actividad física : estilo de vida saludables (adopción del plan de desarrollo </t>
  </si>
  <si>
    <t>2.3.2.1. Fortalecimiento a la organización institucional a nivel municipal</t>
  </si>
  <si>
    <t>Creacion y operación de la Junta asesora municipal de deporte</t>
  </si>
  <si>
    <t>Implementacion del RUN - SND</t>
  </si>
  <si>
    <t>Creacion y consolidadion del sistema municipal de deporte, recreacion , educacion y actividad fisica</t>
  </si>
  <si>
    <t xml:space="preserve">Implementacion del plan decenal del deporte </t>
  </si>
  <si>
    <t>Realizacion de seis capacitaciones la dirigencia municipal de deporte</t>
  </si>
  <si>
    <t>Junta asesora municipal creada y operando</t>
  </si>
  <si>
    <t>Registro único nacional del sistema  nacional del deporte en Pueblorrico - RUN-SND, implementado</t>
  </si>
  <si>
    <t>Sistema municipal de deporte, recreación educación y actividad física, creado y consolidado</t>
  </si>
  <si>
    <t>Plan decenal municipal implementado</t>
  </si>
  <si>
    <t>Grupos deportivos fortalecidos</t>
  </si>
  <si>
    <t>Capacitaciones a la dirigencia municipal realizadas</t>
  </si>
  <si>
    <t>Construccion de dos escenarios deportivos</t>
  </si>
  <si>
    <t>Elaboracion de dos proyectos de mantenimiento, construccion y dotacion de escenarios deportivos</t>
  </si>
  <si>
    <t>2.3.2.2. Equipamientos para el acceso, práctica y disfrute del deporte, recreación, la educación y actividad física</t>
  </si>
  <si>
    <t>Escenarios deportivos con mantenimiento realizado</t>
  </si>
  <si>
    <t>Escenarios deportivos construidos</t>
  </si>
  <si>
    <t>Grupos de promoción deportiva dotados</t>
  </si>
  <si>
    <t>Numero de proyectos elaborados</t>
  </si>
  <si>
    <t>2.3.2.3. Oportunidades de acceso a la practica y disfrute del deporte, la recreación, la educación y actividad física</t>
  </si>
  <si>
    <t>Creacion del centro de iniciacion y formacion deportiva</t>
  </si>
  <si>
    <t>Garantizar el funcionamiento de la ludoteca</t>
  </si>
  <si>
    <t>Fortalecimiento del grupo de caminantes</t>
  </si>
  <si>
    <t>Centros de iniciación y formación deportiva creado</t>
  </si>
  <si>
    <t>Ludoteca operando</t>
  </si>
  <si>
    <t>Grupos de caminantes fortalecido</t>
  </si>
  <si>
    <t>2.3.2.4.Gestionar la realización de eventos deportivos y recreativos</t>
  </si>
  <si>
    <t>Eventos deportivos realizados</t>
  </si>
  <si>
    <t>OBJETIVO ESTRATEGICO 2.4 Población Vulnerable. Contribuir al desarrollo integral de la poblacion vulnerable del Municipio para garantizar su inclusión en la sociedad</t>
  </si>
  <si>
    <t xml:space="preserve">2.4. POBLACION VULNERABLE                    Contribuir al desarrollo integral de la población vulnerable del municipio para </t>
  </si>
  <si>
    <t>2.4.1. Equidad para las mujeres</t>
  </si>
  <si>
    <t>2.4.1.1. Fortalecimiento de la asociación de mujeres</t>
  </si>
  <si>
    <t>Adecuacion de un espacio para Manuarte</t>
  </si>
  <si>
    <t>Eventos de capacitación en la destreza y habilidades para el trabajo realizados</t>
  </si>
  <si>
    <t>Número de mujeres que participan en eventos de promoción del ahorro y  microcréditos</t>
  </si>
  <si>
    <t>Espacio para Manuarte adecuado y operando</t>
  </si>
  <si>
    <t>Proyectos formulados</t>
  </si>
  <si>
    <t>Proyectos productivos apoyados</t>
  </si>
  <si>
    <t>2.4.1.2. Espacios de participación para la mujer</t>
  </si>
  <si>
    <t>Parcitipacion del 50% de las mujeres en la adminstracion municipal</t>
  </si>
  <si>
    <t>Mesa para la equidad de la mujer creada</t>
  </si>
  <si>
    <t>Comités u organizaciones donde la mujer tiene participación</t>
  </si>
  <si>
    <t>Porcentaje de mujeres vinculadas a la administración municipal</t>
  </si>
  <si>
    <t>2.4.2. Adulto Mayor y vejez</t>
  </si>
  <si>
    <t>2.4.2.1. Atención integral para la población adulta mayor y anciano</t>
  </si>
  <si>
    <t>Fortalecimientodel Centro Vida</t>
  </si>
  <si>
    <t>Adecuacion de un espacio para la promocion de productos elaborados por los adultos mayores</t>
  </si>
  <si>
    <t>Sostenimiento de doscientos un adultos mayores con proteccion social</t>
  </si>
  <si>
    <t>Sostenimiento de ochenta adultos mayores personas en el programa nacional de alimentacion</t>
  </si>
  <si>
    <t>Centro Vida Nueva Generación fortalecido</t>
  </si>
  <si>
    <t xml:space="preserve">Numero de adultos mayores con refuerzo alimentario </t>
  </si>
  <si>
    <t>Numero de adultos mayores atendidos con los programas del centro vida</t>
  </si>
  <si>
    <t>Adultos mayores atendidos en brigadas de salud</t>
  </si>
  <si>
    <t>Espacio para la promoción de productos elaborados por los adultos mayores adecuado</t>
  </si>
  <si>
    <t>Numero de adultos mayores en programa de proteccion social</t>
  </si>
  <si>
    <t>Numero de adultos mayores en programa nacional de alimentacion</t>
  </si>
  <si>
    <t>2.4.2.2. Espacios de participación para el adulto mayor y ancianos</t>
  </si>
  <si>
    <t xml:space="preserve">Representacion del adulto mayor en cinco comites </t>
  </si>
  <si>
    <t>Mantener el cabildo del adulto mayor activo</t>
  </si>
  <si>
    <t>Número de comités donde el  adulto mayor y ancianos tiene representación</t>
  </si>
  <si>
    <t>Cabildo adulto mayor activo</t>
  </si>
  <si>
    <t>Numero de adultos mayores en la red de lideres</t>
  </si>
  <si>
    <t>2.4.3. Población con discapacidad</t>
  </si>
  <si>
    <t>2.4.3.1. Atención especial al discapacitado</t>
  </si>
  <si>
    <t>Realizacion de un diagnostico de discapacitados</t>
  </si>
  <si>
    <t>Elaboracion de la politica publica de discapacidad</t>
  </si>
  <si>
    <t xml:space="preserve">Implementacion de un banco de ayudas tecnicas </t>
  </si>
  <si>
    <t xml:space="preserve">Implementar la unidad de antencion integral </t>
  </si>
  <si>
    <t>Implementacion de un aula de apoyo para la atencion de la poblacion rural</t>
  </si>
  <si>
    <t>Diagnóstico elaborado</t>
  </si>
  <si>
    <t>Política pública de la discapacidad elaborada</t>
  </si>
  <si>
    <t>Campañas contra el abuso sexual, irrespeto, explotación  de los discapacitados realizadas</t>
  </si>
  <si>
    <t>Población discapacitada atendida en brigadas sociales</t>
  </si>
  <si>
    <t>Numero de espacios con accesibilidad y señalización para discapacitados en la  infraestructura pública</t>
  </si>
  <si>
    <t>Banco de ayudas técnicas implementado</t>
  </si>
  <si>
    <t>Unidad de Atención Integral implementada</t>
  </si>
  <si>
    <t>Aula de apoyo itinerante para la atención de la población rural implementada</t>
  </si>
  <si>
    <t>2.4.4. Población lesbianas, gays, transgeneristas, bisexuales, intersexuales -LGTBI</t>
  </si>
  <si>
    <t>2.4.4.1. Propiciar el respeto por la diversidad sexual</t>
  </si>
  <si>
    <t xml:space="preserve">2.4.4.2. Promoción de derechos para la población LGTBI </t>
  </si>
  <si>
    <t xml:space="preserve">2.4.4.3. Inclusión de la población LGTBI en las políticas públicas municipales </t>
  </si>
  <si>
    <t>2.4.4.4. Promoción al acceso a la educación, la salud sexual y reproductiva, al trabajo, entre otros</t>
  </si>
  <si>
    <t>Atencion del 80% de la poblacion LGTBI  en educacion, salud sexual y reproductiva</t>
  </si>
  <si>
    <t>Eventos para propiciar el respeto por la diversidad sexual realizados</t>
  </si>
  <si>
    <t>Número de políticas donde la población LGTBI se encuentra incluida</t>
  </si>
  <si>
    <t>Porcentaje de poblacion atendida</t>
  </si>
  <si>
    <t>2.5.1. Implementación de la política pública de la juventud</t>
  </si>
  <si>
    <t>2.5.1.1. Fortalecimiento del Consejo Municipal de la Juventud -CMJ</t>
  </si>
  <si>
    <t>OBJETIVO ESTRATEGICO 2.5 Pueblorrico adolescente y joven: Propender por la proteccion, atención y formación interal de los adolescentes y jóvenes en situacion de vulnerabilidd y riesgo</t>
  </si>
  <si>
    <t>2.5. PUEBLORRICO ADOLESCENTE Y JOVEN     Propender por la protección, atención y formación integral de los adolescentes y jóvenes en situaciones de vulnerabilidad y riesgo</t>
  </si>
  <si>
    <t>Realizacion de la sensibilizacion de la mision del CMJ</t>
  </si>
  <si>
    <t>Realizacion de la eleccion de los integrantes del CMJ</t>
  </si>
  <si>
    <t>Elaboracion del Plan Municipal de Juventud</t>
  </si>
  <si>
    <t>Representacion de los jovenes en treinta y un comites</t>
  </si>
  <si>
    <t xml:space="preserve">Formulacion de la politica publica de juventud </t>
  </si>
  <si>
    <t>Sensibilización misión CMJ realizada</t>
  </si>
  <si>
    <t>Elecciones realizadas</t>
  </si>
  <si>
    <t>Sesiones de consejo desarrolladas</t>
  </si>
  <si>
    <t>Plan municipal de la juventud elaborado</t>
  </si>
  <si>
    <t>Número de comités donde los  jóvenes tiene representación</t>
  </si>
  <si>
    <t>Política pública de la juventud formulada</t>
  </si>
  <si>
    <t>2.5.2 Implementación de la casa de las oportunidades</t>
  </si>
  <si>
    <t>2.5.2.1. Creación de la casa de las oportunidades</t>
  </si>
  <si>
    <t>2.5.2.2. Promoción de derechos y deberes</t>
  </si>
  <si>
    <t>2.5.2.3. Proyecto de vida</t>
  </si>
  <si>
    <t>2.5.2.4. Proyecto del joven saludable</t>
  </si>
  <si>
    <t>2.5.2.5. Oferta académica para los jóvenes pueblorriqueños</t>
  </si>
  <si>
    <t>2.5.2.6. Oferta cultural y deportiva</t>
  </si>
  <si>
    <t>Formulacion del acto administrativo</t>
  </si>
  <si>
    <t xml:space="preserve">Implementacion de dos ofertas academicas </t>
  </si>
  <si>
    <t>Implementacion de trece grupos de oferta cultural y deportiva</t>
  </si>
  <si>
    <t>Acto administrativo emitido</t>
  </si>
  <si>
    <t>Número de eventos para la promocion de los derechos y deberes de los jovenes  realizados</t>
  </si>
  <si>
    <t>Número de eventos realizados</t>
  </si>
  <si>
    <t>Numero de ofertas academicas implementadas</t>
  </si>
  <si>
    <t>Grupos de oferta cultural y deportiva implementados</t>
  </si>
  <si>
    <t>2.5.3. Fortalecimiento de eventos de participación juvenil a nivel subregional</t>
  </si>
  <si>
    <t>2.5.3.1  Urbanfestival</t>
  </si>
  <si>
    <t>2.5.3.2 Semana del festival de medios audiovisulaes</t>
  </si>
  <si>
    <t>OBJETIVO ESTRATEGICO 2.6 Infancia: Propender por la protección, atención y formación integral a menores en situacion de vulnerabilidad y riesgo</t>
  </si>
  <si>
    <t>2.6. INFANCIA           Propender por la protección, atención y formación integral a menores en situaciones de vulnerabilidad y riesgo</t>
  </si>
  <si>
    <t>2.6.1. Atención integral a primera infancia: Estrategia 0 a siempre</t>
  </si>
  <si>
    <t>2.6.1.1. Implementación Centro de desarrollo temprano infantil</t>
  </si>
  <si>
    <t>Formulacion del proyecto para la adecuacion del centro de desarrollo temprano infantil</t>
  </si>
  <si>
    <t>Adecuacion de la infraestructura del centro de desarrollo temprano infantil</t>
  </si>
  <si>
    <t>Numero de niños atendidos en el centro de desarrollo infantil</t>
  </si>
  <si>
    <t>Proyecto formulado</t>
  </si>
  <si>
    <t>Infraestructura adecuada</t>
  </si>
  <si>
    <t>2.6.1.2. Atención a primera infancia</t>
  </si>
  <si>
    <t>Numero de familias atendidas</t>
  </si>
  <si>
    <t>Hogares de bienestar familiares fortalecidos</t>
  </si>
  <si>
    <t>2.6.1.3. Promoción y prevención para la protección integral de niños y niñas</t>
  </si>
  <si>
    <t>Campañas contra el abuso sexual, irrespeto, explotación  de los niños y niñas, realizadas</t>
  </si>
  <si>
    <t>LINEA ESTRATEGICA Nº 3 DESARROLLO ECONOMICO PUEBLORRICO PRODUCTIVO Y SOSTENIBLE</t>
  </si>
  <si>
    <t>y privado, rescatando la identidad, reconocimiento de sitios de interés y otencialidades de los recursos con los que cuenta el municipio</t>
  </si>
  <si>
    <t>3.2. SECTOR TURISMO                                                                                                   Adoptar un modelo de turismo organizado y sostenible con la participación del sector público y privado, rescatando la identidad, reconocimiento de sitios de interés y potencialidades de los recursos con los que cuenta el municipio.</t>
  </si>
  <si>
    <t>3.2.1. Fortalecimiento planeación estratégica del turismo a nivel municipal</t>
  </si>
  <si>
    <t>3.2.1.1Plan turístico municipal</t>
  </si>
  <si>
    <t>Formulacion del plan turistico municipal</t>
  </si>
  <si>
    <t>Realizacion de un evento de socializacion del plan turistico municipal</t>
  </si>
  <si>
    <t>Número de planes formulados</t>
  </si>
  <si>
    <t>Número de eventos de socialización realizados</t>
  </si>
  <si>
    <t>3.2.2. Fortalecimiento infraestructura turística</t>
  </si>
  <si>
    <t>Creacion y operación de la corporacion, asociacion del turismo municipal</t>
  </si>
  <si>
    <t xml:space="preserve">Formulacion de proyecto para la promocion del turismo municipal </t>
  </si>
  <si>
    <t xml:space="preserve">Un gestor de turismo operando por año </t>
  </si>
  <si>
    <t>Implementacion del material de promocion turistica</t>
  </si>
  <si>
    <t>Formulacion de proyecto para la construccion de adecuacion de infraestructura turistica</t>
  </si>
  <si>
    <t>Adecuacion de Jardin botanico</t>
  </si>
  <si>
    <t>Jardin botanico adecuado</t>
  </si>
  <si>
    <t>Número de eventos de apoyo realizados</t>
  </si>
  <si>
    <t>3.2.2.2. Promoción de construcción y adecuación de infraestructura turística</t>
  </si>
  <si>
    <t>3.2.2.3. Formación y apoyo a los sitios de alojamiento en casas de familiares y fincas hoteles</t>
  </si>
  <si>
    <t>3.2.2.1. Apoyo creación  de corporación, asociación de turismo municipal</t>
  </si>
  <si>
    <t>3.2.3.1. Fortalecimiento de fiestas tradicionales del municipio</t>
  </si>
  <si>
    <t>celebrar 1 acto administrativo para garantizar recursos del régimen subsidiado</t>
  </si>
  <si>
    <t>realizar 4 lecturas publicas de las bases de datos del regimen subsidado por parte de las EPS-S</t>
  </si>
  <si>
    <t>Celebrar un convenio interadministrativo con la E.S.E Hospital san Vicente de Paúl para cubrí a la población pobre no afiliada a salud</t>
  </si>
  <si>
    <t>1 Plan Territorial de Salud realizado para el cuatrenio</t>
  </si>
  <si>
    <t>realizar 6 eventos de promoción de los derechos y deberes de los usuarios, servicios de la ESE</t>
  </si>
  <si>
    <t>E.S.E participando de 7 comités interinstitucionales</t>
  </si>
  <si>
    <t xml:space="preserve">6 capacitación realizadas tanto para el operador de la oficina del SIAU, como para los usuarios </t>
  </si>
  <si>
    <t>1 evento realizado para el mejoramiento de la percepción del usuario por parte de los servicios de salud realizadas</t>
  </si>
  <si>
    <t>1 capacitación sobre el PAMEC con los funcionarios de la E.S.E y la DLS</t>
  </si>
  <si>
    <t>1 convenio interadministrativo celebrado entre la universidad de Antioquia y el municipio para la realización de las prácticas profesionales de un estudiante de psicología  en el marco de la política pública de salud mental para el municipio</t>
  </si>
  <si>
    <t>1 Convenio con la ESE suscrito para Salud Publica en el año</t>
  </si>
  <si>
    <t xml:space="preserve">4 profesionales contratados en el marco del convenio de Salud Pública </t>
  </si>
  <si>
    <t>4 Programas de promoción y prevención de la enfermedad fortalecidos con el convenio de salud Pública en el año</t>
  </si>
  <si>
    <t>1 Red de apoyo social implementada para la poblacion joven en la ESE Hospital San Vicente de Paúl</t>
  </si>
  <si>
    <t>realizar 1 Diagnóstico para la priorización de mantenimiento restaurantes escolares realizado</t>
  </si>
  <si>
    <t>947 estudiantes atendidos en restaurantes escolares tanto en la zona urbana como rural</t>
  </si>
  <si>
    <t xml:space="preserve">1 Convenios interadministrativos celebrados con el Hogar juvenil Campesino y la administración Municipal </t>
  </si>
  <si>
    <t xml:space="preserve">Disminución del 6.99% en  deserción escolar </t>
  </si>
  <si>
    <t>Aumento del 78,8% en los niveles de población escolarizada</t>
  </si>
  <si>
    <t>1 Convenios interadministrativos celebrado</t>
  </si>
  <si>
    <t xml:space="preserve">1 celebración del día del educador por parte de la Administración mundial 1 de las olimpiadas del magisterio versión suroeste por parte de la administración mundial </t>
  </si>
  <si>
    <t>16 actividades que Evalúen y realicen seguimiento del Plan Educativo Municipal (PEM) y Plan Educativo Institucional (PEI)</t>
  </si>
  <si>
    <t>8 establecimientos beneficiados de computadores para educar con mantenimiento de equipos de computo</t>
  </si>
  <si>
    <t>Cobertura del servicio de internet en planteles educativos</t>
  </si>
  <si>
    <t xml:space="preserve">15 centros educativos con Servicios públicos para infraestructura </t>
  </si>
  <si>
    <t>1 proyecto de infraestructura educativa elaborado</t>
  </si>
  <si>
    <t xml:space="preserve">proyecto escuela de valores </t>
  </si>
  <si>
    <t>Escuela de padres implementada en el Municipio</t>
  </si>
  <si>
    <t>3 Semilleros educativos apoyados</t>
  </si>
  <si>
    <t xml:space="preserve">1 Convenios interadministrativos celebrado entre el SENA y la Alcaldia de pueblorrico </t>
  </si>
  <si>
    <t>Institución educativa Rural SINAÍ con media técnica vocacional implementada</t>
  </si>
  <si>
    <t>Incentivos entregados en el día del Maestro</t>
  </si>
  <si>
    <t>12 docentes en proceso de formación en diplomado "apropiación pedagógica de las TICs"</t>
  </si>
  <si>
    <t xml:space="preserve">Proceso de fortalecimiento de la estrategia computadores para educar  </t>
  </si>
  <si>
    <t xml:space="preserve">2  incentivos entregados a mejor puntaje icfex de las dos instituciones educativas </t>
  </si>
  <si>
    <t xml:space="preserve">1 Acuerdo municipal aprobado para la implementación de la escuela de artes y oficios </t>
  </si>
  <si>
    <t>Canalización de Recursos de la salud a la población más vulnerable</t>
  </si>
  <si>
    <t xml:space="preserve"> Gestión de la salud</t>
  </si>
  <si>
    <t>Salud Publica</t>
  </si>
  <si>
    <t xml:space="preserve"> Revisada y ajustada 12 veces al año las bases de datos del regimen subsidiado</t>
  </si>
  <si>
    <t>x</t>
  </si>
  <si>
    <t>ralizar 8 campañas de promoción con la EPS-S para la afiliacion al R-S</t>
  </si>
  <si>
    <t>revisar Y actualizar  12 veces al año las bases de datos de la población R-S Y curzarlas con las del del SISBEN para identificar poblacion pobre no cubierta</t>
  </si>
  <si>
    <t>Realizacion de 4 jornadas de capacitacion para el fomento de la afiliacion al regimen contributivo de las personas con capacidad de pago</t>
  </si>
  <si>
    <t xml:space="preserve">realizar 12 informes de auditoria tanto finaciera como del plan de accion  al convenio de vinculas del Hospital </t>
  </si>
  <si>
    <t>ajustar el plan territorial de Salud de acuerdo a lo establecido en los anexos técnicos 3 y 4 de la Resolución 425 de 2008.</t>
  </si>
  <si>
    <t xml:space="preserve">realizar 4 encuatas de satisfaccion del usuario por parte de la dls a el hospital </t>
  </si>
  <si>
    <t>mejorar la Cobertura servicio de salud posventa</t>
  </si>
  <si>
    <t xml:space="preserve">elaboracion de la politicapublica en salud mental y presentacion ante el concejo municipal </t>
  </si>
  <si>
    <t xml:space="preserve">1 acuerdo firmado </t>
  </si>
  <si>
    <t>88 Brigadas móviles sociales  rurales realizadas durante el año</t>
  </si>
  <si>
    <t xml:space="preserve">implementacion de 3 rutas de transporte escolar </t>
  </si>
  <si>
    <t>147 estudiantes beneficiados de las 3 rutas de transporte escolar</t>
  </si>
  <si>
    <t xml:space="preserve"> Ofrecer la educación en igualdad de oportunidades para el acceso y permanencia.</t>
  </si>
  <si>
    <t>Impulsar y fortalecer el Sistema de Aprendizaje Tutorial SAT y otras estrategias educativas en el sector rural</t>
  </si>
  <si>
    <t>Fortalecer los espacios de participación en las comunidades educativas</t>
  </si>
  <si>
    <t>Educación con escolarización plena y currículos pertinentes de calidad</t>
  </si>
  <si>
    <t>Uso de las Tics y desarrollo en sistemas de información</t>
  </si>
  <si>
    <t>Mantenimiento, mejoramiento y adecuación de la infraestructura educativa</t>
  </si>
  <si>
    <t>Promoción de la lecto-escritura en la población</t>
  </si>
  <si>
    <t>Mejoramiento de resultados en las pruebas de estado</t>
  </si>
  <si>
    <t>Inclusión del núcleo familiar a los procesos educativos</t>
  </si>
  <si>
    <t xml:space="preserve"> Apoyo a proceso de investigación</t>
  </si>
  <si>
    <t>Implementación de media técnica vocacional</t>
  </si>
  <si>
    <t>Estímulos a educadores</t>
  </si>
  <si>
    <t>Promoción de la educación superior en el municipio</t>
  </si>
  <si>
    <t>Estímulos al mejor bachiller del municipio</t>
  </si>
  <si>
    <t>Centro de Emprendimiento</t>
  </si>
  <si>
    <t>5  restaurantes escolares con mantenimiento y/o dotación  realizada</t>
  </si>
  <si>
    <t>40 niños, niñas y jóvenes atendidos gracias al convenio interadministrativo entre Hogar Juvenil Campesino y la administración municipal</t>
  </si>
  <si>
    <t xml:space="preserve">oranizacion de mesas de trabajo para la construccion de la catedra Municipal </t>
  </si>
  <si>
    <t>100  personas en proceso de alfabetización gracias al convenio PAVA</t>
  </si>
  <si>
    <t>Celebración del día del idioma con la promoción dela casa de la cultura y una mañana de cuentos con las fabulas de Rafael Pombo</t>
  </si>
  <si>
    <t>actualización de material bibliográfico para la biblioteca municipal</t>
  </si>
  <si>
    <t>4 prueba piloto aplicada a los estudiantes de grado 11 antes de las pruebas icfex en cabeza de las instituciones educativas</t>
  </si>
  <si>
    <t>3 Semilleros educativos conformados y operando</t>
  </si>
  <si>
    <t>realizacion de 1 olimpiada ser saber a nivel muncipal</t>
  </si>
  <si>
    <t>Planeando la cultura</t>
  </si>
  <si>
    <t>Rescatar y fomentar las expresiones culturales y artísticas</t>
  </si>
  <si>
    <t>Divulgación de la historia,  identidades culturales y fomento del patrimonio del municipio</t>
  </si>
  <si>
    <t>Fortalecimiento de la biblioteca pública municipal</t>
  </si>
  <si>
    <t>Fortalecimiento a la organización institucional a nivel municipal</t>
  </si>
  <si>
    <t>Equipamientos para el acceso, práctica y disfrute del deporte, recreación, la educación y actividad física</t>
  </si>
  <si>
    <t>Oportunidades de acceso a la practica y disfrute del deporte, la recreación, la educación y actividad física</t>
  </si>
  <si>
    <t>Gestionar la realización de eventos deportivos y recreativos</t>
  </si>
  <si>
    <t>plan de cultura formulado y operando</t>
  </si>
  <si>
    <t>4 reuniones en el año del consejo municial de cultua</t>
  </si>
  <si>
    <t>estampilla procultora modificada y operando bajo la normativodad</t>
  </si>
  <si>
    <t>realizacion 1 un pacto por la cultura</t>
  </si>
  <si>
    <t>realizacion de 12 tomas culturales al año en veredas y barrios</t>
  </si>
  <si>
    <t>fortalecimiento de la escula de danzas, teatro, musuca, cuerdas, escuela de artes y oficios</t>
  </si>
  <si>
    <t>xx</t>
  </si>
  <si>
    <t>realizar 6 intercambios culturales al año</t>
  </si>
  <si>
    <t xml:space="preserve">realizacion de 1 mantenimiento a los instrumentos de la escuela de musica </t>
  </si>
  <si>
    <t>realizacion de las fiestas Patronales del Guyabo</t>
  </si>
  <si>
    <t>conformacion de 1 grupo de vigías del patrimonio</t>
  </si>
  <si>
    <t xml:space="preserve">realizacion de un grupo de recuperacion d ela tradicion oral en el centro vida </t>
  </si>
  <si>
    <t xml:space="preserve">realizacion de 4 atividades para el fortalecimiento del museo de artes y tradiciones </t>
  </si>
  <si>
    <t xml:space="preserve">contratacion de 1 bibliotecaria </t>
  </si>
  <si>
    <t xml:space="preserve">conformacion de la mesa de español en biblioteca municipal </t>
  </si>
  <si>
    <t xml:space="preserve">realizacion de un mantenimientoa la biblioteca municipal </t>
  </si>
  <si>
    <t>RUN -SND implementados</t>
  </si>
  <si>
    <t>sistema municipal de deporte, recreacion , educacion y actividad fisica creado</t>
  </si>
  <si>
    <t>Aplicación de Plan decenal del deporte</t>
  </si>
  <si>
    <t xml:space="preserve">realizacion de 4 capacitaciones </t>
  </si>
  <si>
    <t xml:space="preserve">mantenimiento de 7 escenarios deportivos </t>
  </si>
  <si>
    <t>presentacion de 1 proyecto a INDEPORTES</t>
  </si>
  <si>
    <t xml:space="preserve">3 dotaciones </t>
  </si>
  <si>
    <t>presentacion de 2 proyecto a INDEPORTES</t>
  </si>
  <si>
    <t xml:space="preserve">Centro de  iniciacion y formacion deportiva creado </t>
  </si>
  <si>
    <t xml:space="preserve">realizacion de 2 capacitaciones en primeros auxilios al grupo de caminantes </t>
  </si>
  <si>
    <t xml:space="preserve">realizacion de 24 enventos deportivos urbanos y rurales </t>
  </si>
  <si>
    <t>Fortalecimiento de la asociación de mujeres</t>
  </si>
  <si>
    <t>Espacios de participación para la mujer</t>
  </si>
  <si>
    <t>Atención integral para la población adulta mayor y anciano</t>
  </si>
  <si>
    <t>Espacios de participación para el adulto mayor y ancianos</t>
  </si>
  <si>
    <t>Atención especial al discapacitado</t>
  </si>
  <si>
    <t>Propiciar el respeto por la diversidad sexual</t>
  </si>
  <si>
    <t xml:space="preserve">Promoción de derechos para la población LGTBI </t>
  </si>
  <si>
    <t xml:space="preserve">Inclusión de la población LGTBI en las políticas públicas municipales </t>
  </si>
  <si>
    <t>Promoción al acceso a la educación, la salud sexual y reproductiva, al trabajo, entre otros</t>
  </si>
  <si>
    <t xml:space="preserve">realizacion de 4 capacitaciones en el año </t>
  </si>
  <si>
    <t>apoyo a 25 mujeres para solicitar microcredito en el fondo de desarrollo local</t>
  </si>
  <si>
    <t>espacio adecuado</t>
  </si>
  <si>
    <t xml:space="preserve">apoyo en la elaboracion de 1 proyecto </t>
  </si>
  <si>
    <t>apoyo de 2 proyectos productivos por parte de la oficina de participacion ciudadana del departamento.</t>
  </si>
  <si>
    <t>participacion de la mujer en 12 organizacions o comites</t>
  </si>
  <si>
    <t>adminsitracion municipal con mas del 50% de sus contratistas de sexo femenimo</t>
  </si>
  <si>
    <t xml:space="preserve">implementacion del restaurante para el adulto mayor </t>
  </si>
  <si>
    <t xml:space="preserve">adecuacion de un salon en el centro vida para la promocion de productos elaborados por los adultos mayores </t>
  </si>
  <si>
    <t>aumento de cobertura en 381 adultos myores con el subsidio del estado</t>
  </si>
  <si>
    <t>adultos mayores participando</t>
  </si>
  <si>
    <t xml:space="preserve">realizacion de 12 reuniones del cabildo al año </t>
  </si>
  <si>
    <t>cracion de 1 red de lideres</t>
  </si>
  <si>
    <t>implementacion del sistema de caracterizaciòn en la plataforma web del departamento</t>
  </si>
  <si>
    <t>realizar 4 actividades para recoleccion de informacion de la politica pueblica de discapacidad</t>
  </si>
  <si>
    <t xml:space="preserve">realización de una campaña en contra de el irrespeto </t>
  </si>
  <si>
    <t>Realización de 88 brigadas interdisciplinarias</t>
  </si>
  <si>
    <t>adecuación del centro vida nueva generación para la accesibilidad de la población con discapacidad</t>
  </si>
  <si>
    <t xml:space="preserve">mantenimiento del banco de ayudas tecnicas y seguimiento a las entregadas </t>
  </si>
  <si>
    <t>presentacion de un proyecto para la implementacion de la UAI</t>
  </si>
  <si>
    <t xml:space="preserve">solicitud de un docente de apoyo para el area rural </t>
  </si>
  <si>
    <t>Realizacion de 1  evento para propiciar el respeto por la diversidad sexual</t>
  </si>
  <si>
    <t>Realizacion de 2  talleres  para promocionar los derechos de la poblacion LGTBI</t>
  </si>
  <si>
    <t>inclusion dentro de la politica publica de salud mental</t>
  </si>
  <si>
    <t>inclusion en todos los componentes sociales y programas del muncipio</t>
  </si>
  <si>
    <t>Fortalecimiento del Consejo Municipal de la Juventud -CMJ</t>
  </si>
  <si>
    <t>Creación de la casa de las oportunidades</t>
  </si>
  <si>
    <t>Promoción de derechos y deberes</t>
  </si>
  <si>
    <t>Proyecto de vida</t>
  </si>
  <si>
    <t xml:space="preserve"> Proyecto del joven saludable</t>
  </si>
  <si>
    <t>Oferta académica para los jóvenes pueblorriqueños</t>
  </si>
  <si>
    <t>Oferta cultural y deportiva</t>
  </si>
  <si>
    <t>Urbanfestival</t>
  </si>
  <si>
    <t xml:space="preserve"> Semana del festival de medios audiovisulaes</t>
  </si>
  <si>
    <t>Realizacion de 4 eventos  de sensibilizacion de la mision del CMJ</t>
  </si>
  <si>
    <t>realizar las eleccion del CMJ</t>
  </si>
  <si>
    <t>realizar 7 sesiones del CMJ</t>
  </si>
  <si>
    <t xml:space="preserve">elaboracion del plan municipal de juventud </t>
  </si>
  <si>
    <t xml:space="preserve">implementar mesas de trabajo para la formulacion d ela politica pública </t>
  </si>
  <si>
    <t xml:space="preserve">creacion de acto administrativo </t>
  </si>
  <si>
    <t xml:space="preserve">realizacion de 7 para la promocion de los deberes y derechos de los jovenes </t>
  </si>
  <si>
    <t>implementacion del programa " mi proyecto de vida"</t>
  </si>
  <si>
    <t>Realizacion de 14 eventos del proyecto joven saludable ( actividad fisica, consultas medicas, estilos de vida saludables, salud sexual y reproductiva)</t>
  </si>
  <si>
    <t>implementacion de 2 ofertas academicas (jovenes con futuro y SENA)</t>
  </si>
  <si>
    <t xml:space="preserve">realizacion del urban festival </t>
  </si>
  <si>
    <t xml:space="preserve">realizacio de la semana de medios audiovisuales </t>
  </si>
  <si>
    <t>Implementación Centro de desarrollo temprano infantil</t>
  </si>
  <si>
    <t>Atención a primera infancia</t>
  </si>
  <si>
    <t>Promoción y prevención para la protección integral de niños y niñas</t>
  </si>
  <si>
    <t>CDIT adecuado</t>
  </si>
  <si>
    <t>realizar solicitud de ampliacion de cobertura (2013 50 familias)</t>
  </si>
  <si>
    <t xml:space="preserve">Inclusion de los Hograres a la estrategia de 0 a siempre </t>
  </si>
  <si>
    <t>Realizacion de 7  eventos para la promocion y prevencion para la proteccion integral de niños y niñas</t>
  </si>
  <si>
    <t xml:space="preserve">realizacion de 1 campaña en contra del abuso sexual </t>
  </si>
  <si>
    <t>Plan turístico municipal</t>
  </si>
  <si>
    <t>Apoyo creación  de corporación, asociación de turismo municipal</t>
  </si>
  <si>
    <t xml:space="preserve"> Promoción de construcción y adecuación de infraestructura turística</t>
  </si>
  <si>
    <t>Formación y apoyo a los sitios de alojamiento en casas de familiares y fincas hoteles</t>
  </si>
  <si>
    <t>Fortalecimiento de fiestas tradicionales del municipio</t>
  </si>
  <si>
    <t xml:space="preserve">implementacion de mesas de trabajo </t>
  </si>
  <si>
    <t>Realizacion de 1 evento de socializacion del plan turistico municipal</t>
  </si>
  <si>
    <t>Creacion  de la corporacion, asociacion del turismo municipal</t>
  </si>
  <si>
    <t xml:space="preserve">Formulacion de 1  proyecto para la promocion del turismo municipal </t>
  </si>
  <si>
    <t>solicitud de apoyo al departamento</t>
  </si>
  <si>
    <t xml:space="preserve">realizacion de 1 guìa turistica </t>
  </si>
  <si>
    <t xml:space="preserve">Formulacion de 1  proyecto </t>
  </si>
  <si>
    <t>ralizacion de 4 talleres en atencion al cliente</t>
  </si>
  <si>
    <t>Realización de las fiestas del guayabo, el festival de medios audiovisuales y el urban festival</t>
  </si>
  <si>
    <t xml:space="preserve">realizacion de 4 eventospara el fortalecimiento de las fiestas tradicionales del Municipio </t>
  </si>
  <si>
    <t xml:space="preserve">contrtacion de un profesional o tecnico en gerontologia </t>
  </si>
  <si>
    <t xml:space="preserve">88 brigadas de salud realizadas por el centro vida a las veredas del Muncipio - fortalecimiento de las calidad de vida de los adultos mayores </t>
  </si>
  <si>
    <t>atencion de lunes a sabado en la biblioteca municipal</t>
  </si>
  <si>
    <t>fortalecimiento de la escula de danzas, teatro, musuca, estudientina, escuela de artes y oficios</t>
  </si>
  <si>
    <t xml:space="preserve">fortalecimiento del gimnasio y los equipos de baloncesto, voleibol, futbol, futbol de salon, bicicros, natancion, patinaje, atletismos, tenis de mesa ajedrez y el programa por su salud muevase pues </t>
  </si>
  <si>
    <t>Realizacion de un actos administrativos para garantizar la continuidad del aseguramiento del regimen subsidiado</t>
  </si>
  <si>
    <t xml:space="preserve">Revision y ajuste doce veces al año de las  bases de datos del Regimen Subsidiado </t>
  </si>
  <si>
    <t>Realizacion de cuatro jornadas de capacitacion para el fomento de la afiliacion al regimen contributivo de las personas con capacidad de pago</t>
  </si>
  <si>
    <t>Realizacion  de cuatro lecturas publicas  de las bases de datos de regimen subsidiado</t>
  </si>
  <si>
    <t>Garantizar la atencion en salud  a trescientas once personas no cubiertas con subsidios en salud</t>
  </si>
  <si>
    <t>Celebracion de un convenios para la atencion de la poblacion pobre no cubierta con subsidios de salud durante el cuatrenio</t>
  </si>
  <si>
    <t>Realizacion de doce evaluaciones al convenio para la atencion de la poblacion no cubierta</t>
  </si>
  <si>
    <t>Fortalecimiento de las seis  ligas de usuarios existentes en el Municipio  (hospital y eps subsidiadas)</t>
  </si>
  <si>
    <t>Contratacion de un medicos de planta</t>
  </si>
  <si>
    <t>Realizacion de seis capacitaciones de la oficia del SIAU</t>
  </si>
  <si>
    <t xml:space="preserve">Celebracion de un Convenios Interadministrativos de Salud Mental </t>
  </si>
  <si>
    <t xml:space="preserve">Suscripcion de un convenios para la Atencion en salud publica con la ESE </t>
  </si>
  <si>
    <t>Fortalecimiento de cuatro programas de promocion y prevencion de la enfermedad</t>
  </si>
  <si>
    <t>Implementacion de una  red de apoyo social</t>
  </si>
  <si>
    <t>Realizacion de ochenta y ocho brigadas moviles urbanas y rurales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</si>
  <si>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Reallizar un estudio de ruta de transporte escolar</t>
  </si>
  <si>
    <t>Prestacion de servicio de transporte escolar a ciento cuarenta y siete estudiantes</t>
  </si>
  <si>
    <t>Mantenimiento y dotacion de cinco restaurantes escolares</t>
  </si>
  <si>
    <t>Celebracion de un convenios interadministrativos con el Hogar juvenil para la atencion de los alumnos del area rural</t>
  </si>
  <si>
    <t>Incrementar la cobertura a cuatenta alumnos atentidos por el Hogar juvenil</t>
  </si>
  <si>
    <t xml:space="preserve">dotacion de 15 tableros borrables para los centros educativos rurales </t>
  </si>
  <si>
    <t>Gestion de un convenios  interadministrativo para el funcionamiento del SAT durante el cuatrenio</t>
  </si>
  <si>
    <t>7 Espacios fortalecidos para el desarrollo de actividades en las veredas y el area urbana</t>
  </si>
  <si>
    <t>Realizacion de un eventos y foros para la integracion de la comunidad educativa</t>
  </si>
  <si>
    <t xml:space="preserve">Realizacion de dos evaluaciones del PEM  y los PEI </t>
  </si>
  <si>
    <t>Cobertura del 50% de los  planteles educativos con servicio de internet</t>
  </si>
  <si>
    <t>Elaboracion de un  proyectos para el mantenimiento de infraestructura educativa</t>
  </si>
  <si>
    <t>Mejoramiento locativo de cinco establecimientos educativos</t>
  </si>
  <si>
    <t>Incremento a cincuenta personas en  procesos de alfabetizacion</t>
  </si>
  <si>
    <t>Realizacion de un eventos de promocion de la lecto escritura</t>
  </si>
  <si>
    <t>Realizacion de cuatro talleres para el mejoramiento de las pruebas de estado</t>
  </si>
  <si>
    <t>Celebracion de un eventos de la semana de la familia</t>
  </si>
  <si>
    <t xml:space="preserve">implementacion de la escuela de padres </t>
  </si>
  <si>
    <t>Apoyo a tres semilleros educativos</t>
  </si>
  <si>
    <t>Realizacion de una olimpiadas del saber</t>
  </si>
  <si>
    <t>Celebracion de un convenios para la implementacion de la media vocacional</t>
  </si>
  <si>
    <t>Entrega de un incentivos a los educadores</t>
  </si>
  <si>
    <t>Celebracion de un convenios interadministrativos para el fomento de la educacion superior</t>
  </si>
  <si>
    <t>Celebracion de un eventos de promocion de programas de educacion superior, tecnicas y tecnologias</t>
  </si>
  <si>
    <t>Entrega de cuatro incentivos al mejor bachiller y mejores resultados en las pruebas ICFES</t>
  </si>
  <si>
    <t xml:space="preserve">4  incentivos entregados a mejor puntaje icfex de las dos instituciones educativas </t>
  </si>
  <si>
    <t>Implementacion de dos programas en el centro de emprendimiento</t>
  </si>
  <si>
    <t>2 programas de formación laborar implementados en la escuela de artes y oficios</t>
  </si>
  <si>
    <t xml:space="preserve">Reactivacion del consejo municipal de cultura con cuatro reuniones </t>
  </si>
  <si>
    <t>Celebracion  de un pacto por la  cultura</t>
  </si>
  <si>
    <t xml:space="preserve">Realizacion de doce tomas culturales </t>
  </si>
  <si>
    <t>Realizacion de seis intercambios culturales</t>
  </si>
  <si>
    <t>Realizacion de una dotacion y mantenimientos a las escuelas artisticas</t>
  </si>
  <si>
    <t>Realizacion de un evento de divulgacion del Municipio</t>
  </si>
  <si>
    <t>Realizacion de un evento del fomento de la tradicion oral</t>
  </si>
  <si>
    <t>Realizacion de cuatro actividades para el fortalecimiento del museo de artes y tradiciones</t>
  </si>
  <si>
    <t>Realizacion de cuatro actividades de promocion de lectura y escritura</t>
  </si>
  <si>
    <t>Realizacion de un mantenimiento y/o dotacion a la biblioteca municipal durante el cuatrenio</t>
  </si>
  <si>
    <t>Atencion de 640 consultas de estudiantes  en la biblioteca municipal</t>
  </si>
  <si>
    <t>Fortalecimiento de once  grupos deportivos</t>
  </si>
  <si>
    <t>Realizacion de mantenimiento a siete escenariios deportivos</t>
  </si>
  <si>
    <t>Dotacion de tres grupos de promocion deportiva</t>
  </si>
  <si>
    <t xml:space="preserve">Realizacion de veinticuatro eventos deportivos </t>
  </si>
  <si>
    <t xml:space="preserve">Realizacion de cuatro eventos de capacitacion  a mujeres en la destreza y habilidades para el trabajo                                                                                              </t>
  </si>
  <si>
    <t>Parciticipacion de veinticinco mujeres en eventos de promocion del ahorro y microcreditos</t>
  </si>
  <si>
    <t>Formulacion de un proyectos para el fortalecimiento de la asociacion de mujeres</t>
  </si>
  <si>
    <t>Apoyo a dos proyectos productivos</t>
  </si>
  <si>
    <t>operatividad de la mesa para la equidad de la mujer</t>
  </si>
  <si>
    <t>creada en el COMPOS municial de la mesa de equidad de genero 4 reuniones al año</t>
  </si>
  <si>
    <t>Participacion de mujeres en doce organizaciones o comites</t>
  </si>
  <si>
    <t>60 adultos mayores  con refuerzo alimentario</t>
  </si>
  <si>
    <t>Ampliacion de la cobertura a 550 adultos mayores atendidos con los programas del centro vida</t>
  </si>
  <si>
    <t xml:space="preserve">550 adultos mayores atendidos en el centro vida </t>
  </si>
  <si>
    <t>Atencion de 550 adultos mayores en brigadas de salud</t>
  </si>
  <si>
    <t>Veintidos  adultos mayores en la red de lideres</t>
  </si>
  <si>
    <t>Realizacion de una campañas contra el abuso sexual, irrespeto, explotacion de los discapacitados</t>
  </si>
  <si>
    <t>Atencion de 180 personas discapacitadas en brigadas sociales</t>
  </si>
  <si>
    <t>Adecuacion de dos espacios para la accebilidad a los discapacitados</t>
  </si>
  <si>
    <t>Realizacion de un eventos para propiciar el respeto por la diversidad sexual</t>
  </si>
  <si>
    <t>Realizacion de dos eventos para promocionar los derechos de la poblacion LGTBI</t>
  </si>
  <si>
    <t>Inclusion en una politicas publicas de la la poblacion LGTBI</t>
  </si>
  <si>
    <t>Desarrollo de siete sesiones del CMJ</t>
  </si>
  <si>
    <t>Representacion de los jovenes en 31 comites</t>
  </si>
  <si>
    <t>Realizacion de siete evento para la promocion de derechos y deberes</t>
  </si>
  <si>
    <t>Realizacion de un evento para el proyecto de vida con los jovenes</t>
  </si>
  <si>
    <t>Realizacion de 14 eventos del proyecto joven saludable</t>
  </si>
  <si>
    <t>oferta cultural y deportiva (danza, teatro musica, cuerdas, futbol, microfutbol, voleibol, baloncesto,ajedrez, bicicros, natacion patinage y gimnasio)</t>
  </si>
  <si>
    <t>Realizacion  de un eventos el urban festival</t>
  </si>
  <si>
    <t>Realizacion de un evento de la semana de medios audiovisuales</t>
  </si>
  <si>
    <t>Atencion 145 niños y niñas en zona urbana</t>
  </si>
  <si>
    <t>145 niños y niñas atendidos en la sona urbana PAN y 5 niños y niñas de la zona rural COREDI</t>
  </si>
  <si>
    <t>Ampliar la cobertura en 50 familias atendidas en la zona rural</t>
  </si>
  <si>
    <t>Fortalecimiento de 1 hogares de bienestar</t>
  </si>
  <si>
    <t>Realizacion de siete eventos para la promocion y prevencion para la proteccion integral de niños y niñas</t>
  </si>
  <si>
    <t xml:space="preserve">Realizacion de una campañas contra el abuso sexual, irrespeto , explotacion de los niños y niñas </t>
  </si>
  <si>
    <t xml:space="preserve">Realizacion de cuatro eventos de capacitacion y apoyo a sitios de alojamiento </t>
  </si>
  <si>
    <t>Realizacion de un eventos para potencializar las actividades turisticas y culturales</t>
  </si>
  <si>
    <t>Realizacion de cuatro eventos para el fortalecimiento de las fiestas tradicionales del Municipio</t>
  </si>
  <si>
    <t>Implementacion de una estrategia para el mejoramiento de la percepcion de la antencion al usuario</t>
  </si>
  <si>
    <t>PLAN DE ACCION VIGENCIA FISCAL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</si>
</sst>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9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7" fillId="0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8" fillId="0" borderId="4" xfId="0" applyFont="1" applyBorder="1" applyAlignment="1">
      <alignment horizontal="right"/>
    </xf>
    <xf numFmtId="0" fontId="9" fillId="0" borderId="4" xfId="0" applyFont="1" applyBorder="1"/>
    <xf numFmtId="0" fontId="8" fillId="0" borderId="4" xfId="0" applyFont="1" applyBorder="1" applyAlignment="1"/>
    <xf numFmtId="0" fontId="8" fillId="0" borderId="4" xfId="0" applyFont="1" applyBorder="1" applyAlignment="1">
      <alignment horizontal="left"/>
    </xf>
    <xf numFmtId="164" fontId="8" fillId="0" borderId="4" xfId="1" applyFont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164" fontId="1" fillId="0" borderId="4" xfId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4" xfId="0" applyFont="1" applyBorder="1"/>
    <xf numFmtId="0" fontId="7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/>
    </xf>
    <xf numFmtId="0" fontId="1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164" fontId="11" fillId="0" borderId="4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164" fontId="8" fillId="0" borderId="4" xfId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1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9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/>
    </xf>
    <xf numFmtId="9" fontId="13" fillId="0" borderId="4" xfId="2" applyNumberFormat="1" applyFont="1" applyFill="1" applyBorder="1" applyAlignment="1">
      <alignment horizontal="center" vertical="center"/>
    </xf>
    <xf numFmtId="9" fontId="13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1" fillId="0" borderId="4" xfId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164" fontId="1" fillId="0" borderId="2" xfId="1" applyFont="1" applyBorder="1" applyAlignment="1">
      <alignment horizontal="center" vertical="center"/>
    </xf>
    <xf numFmtId="164" fontId="1" fillId="0" borderId="3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 wrapText="1"/>
    </xf>
    <xf numFmtId="164" fontId="1" fillId="0" borderId="2" xfId="1" applyFont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/>
    </xf>
    <xf numFmtId="164" fontId="1" fillId="0" borderId="2" xfId="1" applyFont="1" applyFill="1" applyBorder="1" applyAlignment="1">
      <alignment horizontal="center" vertical="center"/>
    </xf>
    <xf numFmtId="164" fontId="1" fillId="0" borderId="3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" fillId="0" borderId="4" xfId="0" applyFont="1" applyBorder="1"/>
    <xf numFmtId="0" fontId="8" fillId="0" borderId="4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64" fontId="1" fillId="0" borderId="1" xfId="1" applyFont="1" applyBorder="1" applyAlignment="1">
      <alignment horizontal="center"/>
    </xf>
    <xf numFmtId="164" fontId="1" fillId="0" borderId="3" xfId="1" applyFont="1" applyBorder="1" applyAlignment="1">
      <alignment horizontal="center"/>
    </xf>
    <xf numFmtId="164" fontId="1" fillId="0" borderId="1" xfId="1" applyFont="1" applyFill="1" applyBorder="1" applyAlignment="1">
      <alignment horizontal="center"/>
    </xf>
    <xf numFmtId="164" fontId="1" fillId="0" borderId="3" xfId="1" applyFont="1" applyFill="1" applyBorder="1" applyAlignment="1">
      <alignment horizontal="center"/>
    </xf>
    <xf numFmtId="164" fontId="1" fillId="0" borderId="2" xfId="1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572643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61925"/>
          <a:ext cx="923925" cy="783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25</xdr:col>
      <xdr:colOff>122087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0144124" y="304799"/>
          <a:ext cx="542925" cy="81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464345</xdr:colOff>
      <xdr:row>1</xdr:row>
      <xdr:rowOff>154780</xdr:rowOff>
    </xdr:from>
    <xdr:to>
      <xdr:col>25</xdr:col>
      <xdr:colOff>246675</xdr:colOff>
      <xdr:row>8</xdr:row>
      <xdr:rowOff>23632</xdr:rowOff>
    </xdr:to>
    <xdr:pic>
      <xdr:nvPicPr>
        <xdr:cNvPr id="5" name="4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0096501" y="333374"/>
          <a:ext cx="988218" cy="995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2</xdr:col>
      <xdr:colOff>66674</xdr:colOff>
      <xdr:row>5</xdr:row>
      <xdr:rowOff>94481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923925" cy="784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515493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106794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25</xdr:col>
      <xdr:colOff>418338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799339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444820</xdr:colOff>
      <xdr:row>1</xdr:row>
      <xdr:rowOff>57150</xdr:rowOff>
    </xdr:from>
    <xdr:to>
      <xdr:col>26</xdr:col>
      <xdr:colOff>285751</xdr:colOff>
      <xdr:row>5</xdr:row>
      <xdr:rowOff>47625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4103670" y="219075"/>
          <a:ext cx="917256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771524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919162" cy="792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458343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101079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26</xdr:col>
      <xdr:colOff>446913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1227964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464345</xdr:colOff>
      <xdr:row>1</xdr:row>
      <xdr:rowOff>154780</xdr:rowOff>
    </xdr:from>
    <xdr:to>
      <xdr:col>26</xdr:col>
      <xdr:colOff>609601</xdr:colOff>
      <xdr:row>8</xdr:row>
      <xdr:rowOff>23632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284995" y="316705"/>
          <a:ext cx="1440656" cy="1002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704849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852487" cy="77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401193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95364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27</xdr:col>
      <xdr:colOff>389763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1847089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80118</xdr:colOff>
      <xdr:row>1</xdr:row>
      <xdr:rowOff>73743</xdr:rowOff>
    </xdr:from>
    <xdr:to>
      <xdr:col>25</xdr:col>
      <xdr:colOff>542925</xdr:colOff>
      <xdr:row>3</xdr:row>
      <xdr:rowOff>147456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415118" y="235668"/>
          <a:ext cx="1024782" cy="39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647699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785812" cy="77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344043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89649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27</xdr:col>
      <xdr:colOff>342138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2466214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80118</xdr:colOff>
      <xdr:row>1</xdr:row>
      <xdr:rowOff>73743</xdr:rowOff>
    </xdr:from>
    <xdr:to>
      <xdr:col>26</xdr:col>
      <xdr:colOff>171450</xdr:colOff>
      <xdr:row>3</xdr:row>
      <xdr:rowOff>147456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415118" y="235668"/>
          <a:ext cx="1024782" cy="39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590549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728662" cy="77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286893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83934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28</xdr:col>
      <xdr:colOff>504063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2904364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80118</xdr:colOff>
      <xdr:row>1</xdr:row>
      <xdr:rowOff>73743</xdr:rowOff>
    </xdr:from>
    <xdr:to>
      <xdr:col>26</xdr:col>
      <xdr:colOff>561975</xdr:colOff>
      <xdr:row>3</xdr:row>
      <xdr:rowOff>147456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415118" y="235668"/>
          <a:ext cx="1224807" cy="39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533399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671512" cy="77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229743</xdr:colOff>
      <xdr:row>0</xdr:row>
      <xdr:rowOff>29141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782193" cy="29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533399</xdr:colOff>
      <xdr:row>0</xdr:row>
      <xdr:rowOff>142874</xdr:rowOff>
    </xdr:from>
    <xdr:to>
      <xdr:col>28</xdr:col>
      <xdr:colOff>151638</xdr:colOff>
      <xdr:row>0</xdr:row>
      <xdr:rowOff>146704</xdr:rowOff>
    </xdr:to>
    <xdr:pic>
      <xdr:nvPicPr>
        <xdr:cNvPr id="3" name="2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3334999" y="142874"/>
          <a:ext cx="3342514" cy="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85725</xdr:colOff>
      <xdr:row>1</xdr:row>
      <xdr:rowOff>8665</xdr:rowOff>
    </xdr:from>
    <xdr:to>
      <xdr:col>26</xdr:col>
      <xdr:colOff>571500</xdr:colOff>
      <xdr:row>5</xdr:row>
      <xdr:rowOff>66675</xdr:rowOff>
    </xdr:to>
    <xdr:pic>
      <xdr:nvPicPr>
        <xdr:cNvPr id="4" name="3 Imagen" descr="C:\Documents and Settings\SISTEMAS\Escritorio\Sin título-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4493"/>
        <a:stretch>
          <a:fillRect/>
        </a:stretch>
      </xdr:blipFill>
      <xdr:spPr bwMode="auto">
        <a:xfrm>
          <a:off x="14963775" y="170590"/>
          <a:ext cx="1619250" cy="705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738187</xdr:colOff>
      <xdr:row>0</xdr:row>
      <xdr:rowOff>130970</xdr:rowOff>
    </xdr:from>
    <xdr:to>
      <xdr:col>1</xdr:col>
      <xdr:colOff>476249</xdr:colOff>
      <xdr:row>5</xdr:row>
      <xdr:rowOff>94481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187" y="130970"/>
          <a:ext cx="614362" cy="773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zoomScale="96" zoomScaleNormal="96" workbookViewId="0">
      <selection activeCell="E12" sqref="E12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11.42578125" style="62"/>
    <col min="4" max="4" width="31.42578125" style="62" customWidth="1"/>
    <col min="5" max="5" width="12.28515625" style="62" customWidth="1"/>
    <col min="6" max="6" width="22.5703125" style="62" customWidth="1"/>
    <col min="7" max="7" width="11.42578125" style="62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16.140625" style="62" customWidth="1"/>
    <col min="22" max="22" width="18.5703125" style="62" customWidth="1"/>
    <col min="23" max="23" width="8.7109375" style="62" bestFit="1" customWidth="1"/>
    <col min="24" max="24" width="9.7109375" style="62" customWidth="1"/>
    <col min="25" max="25" width="8.42578125" style="62" customWidth="1"/>
    <col min="26" max="26" width="8.5703125" style="62" customWidth="1"/>
    <col min="27" max="27" width="14.140625" style="62" bestFit="1" customWidth="1"/>
    <col min="28" max="16384" width="11.42578125" style="62"/>
  </cols>
  <sheetData>
    <row r="1" spans="1:27" ht="14.25" customHeight="1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6" t="s">
        <v>29</v>
      </c>
      <c r="Y1" s="107"/>
      <c r="Z1" s="107"/>
      <c r="AA1" s="107"/>
    </row>
    <row r="2" spans="1:27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</row>
    <row r="3" spans="1:27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</row>
    <row r="4" spans="1:27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</row>
    <row r="5" spans="1:27" x14ac:dyDescent="0.2">
      <c r="A5" s="103" t="s">
        <v>646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</row>
    <row r="6" spans="1:27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</row>
    <row r="7" spans="1:27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</row>
    <row r="8" spans="1:27" x14ac:dyDescent="0.2">
      <c r="A8" s="108" t="s">
        <v>36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</row>
    <row r="9" spans="1:27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</row>
    <row r="10" spans="1:27" ht="18.75" customHeight="1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ht="63.75" customHeight="1" thickBot="1" x14ac:dyDescent="0.25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14" t="s">
        <v>9</v>
      </c>
      <c r="Z11" s="105"/>
      <c r="AA11" s="98"/>
    </row>
    <row r="12" spans="1:27" ht="112.5" customHeight="1" thickBot="1" x14ac:dyDescent="0.25">
      <c r="A12" s="94" t="s">
        <v>37</v>
      </c>
      <c r="B12" s="100" t="s">
        <v>38</v>
      </c>
      <c r="C12" s="100" t="s">
        <v>39</v>
      </c>
      <c r="D12" s="79" t="s">
        <v>553</v>
      </c>
      <c r="E12" s="83">
        <v>1</v>
      </c>
      <c r="F12" s="33" t="s">
        <v>396</v>
      </c>
      <c r="G12" s="99" t="s">
        <v>50</v>
      </c>
      <c r="H12" s="56" t="s">
        <v>42</v>
      </c>
      <c r="I12" s="52" t="s">
        <v>14</v>
      </c>
      <c r="J12" s="52" t="s">
        <v>397</v>
      </c>
      <c r="K12" s="52" t="s">
        <v>14</v>
      </c>
      <c r="L12" s="52" t="s">
        <v>14</v>
      </c>
      <c r="M12" s="52" t="s">
        <v>14</v>
      </c>
      <c r="N12" s="52" t="s">
        <v>14</v>
      </c>
      <c r="O12" s="52" t="s">
        <v>14</v>
      </c>
      <c r="P12" s="52" t="s">
        <v>14</v>
      </c>
      <c r="Q12" s="52" t="s">
        <v>14</v>
      </c>
      <c r="R12" s="52" t="s">
        <v>14</v>
      </c>
      <c r="S12" s="52" t="s">
        <v>14</v>
      </c>
      <c r="T12" s="52" t="s">
        <v>14</v>
      </c>
      <c r="U12" s="111">
        <v>319313796.85000002</v>
      </c>
      <c r="V12" s="111">
        <v>1083706004.5599999</v>
      </c>
      <c r="W12" s="111"/>
      <c r="X12" s="111">
        <v>886036358.22000003</v>
      </c>
      <c r="Y12" s="114"/>
      <c r="Z12" s="70"/>
      <c r="AA12" s="71" t="s">
        <v>51</v>
      </c>
    </row>
    <row r="13" spans="1:27" ht="147.75" customHeight="1" thickBot="1" x14ac:dyDescent="0.25">
      <c r="A13" s="95"/>
      <c r="B13" s="101"/>
      <c r="C13" s="101"/>
      <c r="D13" s="56" t="s">
        <v>40</v>
      </c>
      <c r="E13" s="84">
        <v>6184</v>
      </c>
      <c r="F13" s="34" t="s">
        <v>398</v>
      </c>
      <c r="G13" s="99"/>
      <c r="H13" s="56" t="s">
        <v>43</v>
      </c>
      <c r="I13" s="52" t="s">
        <v>14</v>
      </c>
      <c r="J13" s="52"/>
      <c r="K13" s="52" t="s">
        <v>14</v>
      </c>
      <c r="L13" s="52" t="s">
        <v>14</v>
      </c>
      <c r="M13" s="52" t="s">
        <v>14</v>
      </c>
      <c r="N13" s="52"/>
      <c r="O13" s="52" t="s">
        <v>14</v>
      </c>
      <c r="P13" s="52"/>
      <c r="Q13" s="52" t="s">
        <v>14</v>
      </c>
      <c r="R13" s="52" t="s">
        <v>14</v>
      </c>
      <c r="S13" s="52" t="s">
        <v>14</v>
      </c>
      <c r="T13" s="52"/>
      <c r="U13" s="112"/>
      <c r="V13" s="112"/>
      <c r="W13" s="112"/>
      <c r="X13" s="112"/>
      <c r="Y13" s="115"/>
      <c r="Z13" s="70"/>
      <c r="AA13" s="71" t="s">
        <v>51</v>
      </c>
    </row>
    <row r="14" spans="1:27" ht="181.5" customHeight="1" thickBot="1" x14ac:dyDescent="0.25">
      <c r="A14" s="95"/>
      <c r="B14" s="101"/>
      <c r="C14" s="101"/>
      <c r="D14" s="79" t="s">
        <v>552</v>
      </c>
      <c r="E14" s="83">
        <f>1+1</f>
        <v>2</v>
      </c>
      <c r="F14" s="34" t="s">
        <v>357</v>
      </c>
      <c r="G14" s="99"/>
      <c r="H14" s="56" t="s">
        <v>44</v>
      </c>
      <c r="I14" s="52"/>
      <c r="J14" s="52" t="s">
        <v>14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12"/>
      <c r="V14" s="112"/>
      <c r="W14" s="112"/>
      <c r="X14" s="112"/>
      <c r="Y14" s="115"/>
      <c r="Z14" s="70"/>
      <c r="AA14" s="71" t="s">
        <v>51</v>
      </c>
    </row>
    <row r="15" spans="1:27" ht="94.5" customHeight="1" thickBot="1" x14ac:dyDescent="0.25">
      <c r="A15" s="95"/>
      <c r="B15" s="101"/>
      <c r="C15" s="101"/>
      <c r="D15" s="56" t="s">
        <v>41</v>
      </c>
      <c r="E15" s="84">
        <f>+C15+0.01</f>
        <v>0.01</v>
      </c>
      <c r="F15" s="34" t="s">
        <v>399</v>
      </c>
      <c r="G15" s="99"/>
      <c r="H15" s="56" t="s">
        <v>45</v>
      </c>
      <c r="I15" s="52" t="s">
        <v>397</v>
      </c>
      <c r="J15" s="52" t="s">
        <v>397</v>
      </c>
      <c r="K15" s="52" t="s">
        <v>397</v>
      </c>
      <c r="L15" s="52" t="s">
        <v>397</v>
      </c>
      <c r="M15" s="52" t="s">
        <v>397</v>
      </c>
      <c r="N15" s="52" t="s">
        <v>397</v>
      </c>
      <c r="O15" s="52" t="s">
        <v>397</v>
      </c>
      <c r="P15" s="52" t="s">
        <v>397</v>
      </c>
      <c r="Q15" s="52" t="s">
        <v>397</v>
      </c>
      <c r="R15" s="52" t="s">
        <v>397</v>
      </c>
      <c r="S15" s="52" t="s">
        <v>397</v>
      </c>
      <c r="T15" s="52" t="s">
        <v>14</v>
      </c>
      <c r="U15" s="112"/>
      <c r="V15" s="112"/>
      <c r="W15" s="112"/>
      <c r="X15" s="112"/>
      <c r="Y15" s="115"/>
      <c r="Z15" s="70"/>
      <c r="AA15" s="71" t="s">
        <v>51</v>
      </c>
    </row>
    <row r="16" spans="1:27" ht="184.5" customHeight="1" x14ac:dyDescent="0.2">
      <c r="A16" s="95"/>
      <c r="B16" s="101"/>
      <c r="C16" s="101"/>
      <c r="D16" s="79" t="s">
        <v>554</v>
      </c>
      <c r="E16" s="85">
        <v>2</v>
      </c>
      <c r="F16" s="52" t="s">
        <v>400</v>
      </c>
      <c r="G16" s="99"/>
      <c r="H16" s="56" t="s">
        <v>46</v>
      </c>
      <c r="I16" s="52"/>
      <c r="J16" s="52"/>
      <c r="K16" s="52" t="s">
        <v>397</v>
      </c>
      <c r="L16" s="52"/>
      <c r="M16" s="52"/>
      <c r="N16" s="52" t="s">
        <v>397</v>
      </c>
      <c r="O16" s="52"/>
      <c r="P16" s="52"/>
      <c r="Q16" s="52" t="s">
        <v>397</v>
      </c>
      <c r="R16" s="52"/>
      <c r="S16" s="52"/>
      <c r="T16" s="52" t="s">
        <v>397</v>
      </c>
      <c r="U16" s="112"/>
      <c r="V16" s="112"/>
      <c r="W16" s="112"/>
      <c r="X16" s="112"/>
      <c r="Y16" s="115"/>
      <c r="Z16" s="70"/>
      <c r="AA16" s="71" t="s">
        <v>51</v>
      </c>
    </row>
    <row r="17" spans="1:27" ht="140.25" customHeight="1" thickBot="1" x14ac:dyDescent="0.25">
      <c r="A17" s="95"/>
      <c r="B17" s="101"/>
      <c r="C17" s="102"/>
      <c r="D17" s="79" t="s">
        <v>555</v>
      </c>
      <c r="E17" s="84">
        <v>4</v>
      </c>
      <c r="F17" s="35" t="s">
        <v>358</v>
      </c>
      <c r="G17" s="99"/>
      <c r="H17" s="56" t="s">
        <v>47</v>
      </c>
      <c r="I17" s="52"/>
      <c r="J17" s="52"/>
      <c r="K17" s="52" t="s">
        <v>397</v>
      </c>
      <c r="L17" s="52"/>
      <c r="M17" s="52"/>
      <c r="N17" s="52" t="s">
        <v>397</v>
      </c>
      <c r="O17" s="52"/>
      <c r="P17" s="52"/>
      <c r="Q17" s="52" t="s">
        <v>397</v>
      </c>
      <c r="R17" s="52"/>
      <c r="S17" s="52"/>
      <c r="T17" s="52" t="s">
        <v>397</v>
      </c>
      <c r="U17" s="113"/>
      <c r="V17" s="113"/>
      <c r="W17" s="113"/>
      <c r="X17" s="113"/>
      <c r="Y17" s="116"/>
      <c r="Z17" s="70"/>
      <c r="AA17" s="71" t="s">
        <v>51</v>
      </c>
    </row>
    <row r="18" spans="1:27" ht="165" customHeight="1" thickBot="1" x14ac:dyDescent="0.25">
      <c r="A18" s="95"/>
      <c r="B18" s="101"/>
      <c r="C18" s="94" t="s">
        <v>55</v>
      </c>
      <c r="D18" s="79" t="s">
        <v>556</v>
      </c>
      <c r="E18" s="84">
        <v>201</v>
      </c>
      <c r="F18" s="33" t="s">
        <v>359</v>
      </c>
      <c r="G18" s="123" t="s">
        <v>393</v>
      </c>
      <c r="H18" s="56" t="s">
        <v>52</v>
      </c>
      <c r="I18" s="62" t="s">
        <v>397</v>
      </c>
      <c r="U18" s="114"/>
      <c r="V18" s="120">
        <v>128335924.55</v>
      </c>
      <c r="W18" s="114"/>
      <c r="X18" s="114"/>
      <c r="Y18" s="114"/>
      <c r="Z18" s="70"/>
      <c r="AA18" s="71" t="s">
        <v>51</v>
      </c>
    </row>
    <row r="19" spans="1:27" ht="72.75" thickBot="1" x14ac:dyDescent="0.25">
      <c r="A19" s="95"/>
      <c r="B19" s="101"/>
      <c r="C19" s="95"/>
      <c r="D19" s="79" t="s">
        <v>557</v>
      </c>
      <c r="E19" s="85">
        <v>2</v>
      </c>
      <c r="F19" s="33" t="s">
        <v>359</v>
      </c>
      <c r="G19" s="124"/>
      <c r="H19" s="56" t="s">
        <v>53</v>
      </c>
      <c r="I19" s="62" t="s">
        <v>397</v>
      </c>
      <c r="U19" s="115"/>
      <c r="V19" s="121">
        <v>0</v>
      </c>
      <c r="W19" s="115"/>
      <c r="X19" s="115"/>
      <c r="Y19" s="115"/>
      <c r="Z19" s="70"/>
      <c r="AA19" s="71" t="s">
        <v>51</v>
      </c>
    </row>
    <row r="20" spans="1:27" ht="60.75" thickBot="1" x14ac:dyDescent="0.25">
      <c r="A20" s="95"/>
      <c r="B20" s="102"/>
      <c r="C20" s="96"/>
      <c r="D20" s="79" t="s">
        <v>558</v>
      </c>
      <c r="E20" s="84">
        <v>5</v>
      </c>
      <c r="F20" s="34" t="s">
        <v>401</v>
      </c>
      <c r="G20" s="125"/>
      <c r="H20" s="56" t="s">
        <v>54</v>
      </c>
      <c r="I20" s="62" t="s">
        <v>397</v>
      </c>
      <c r="J20" s="62" t="s">
        <v>397</v>
      </c>
      <c r="K20" s="62" t="s">
        <v>397</v>
      </c>
      <c r="L20" s="62" t="s">
        <v>397</v>
      </c>
      <c r="M20" s="62" t="s">
        <v>397</v>
      </c>
      <c r="N20" s="62" t="s">
        <v>397</v>
      </c>
      <c r="O20" s="62" t="s">
        <v>397</v>
      </c>
      <c r="P20" s="62" t="s">
        <v>397</v>
      </c>
      <c r="Q20" s="62" t="s">
        <v>397</v>
      </c>
      <c r="R20" s="62" t="s">
        <v>397</v>
      </c>
      <c r="S20" s="62" t="s">
        <v>397</v>
      </c>
      <c r="T20" s="62" t="s">
        <v>397</v>
      </c>
      <c r="U20" s="116"/>
      <c r="V20" s="122">
        <v>0</v>
      </c>
      <c r="W20" s="116"/>
      <c r="X20" s="116"/>
      <c r="Y20" s="116"/>
      <c r="Z20" s="70"/>
      <c r="AA20" s="71" t="s">
        <v>51</v>
      </c>
    </row>
    <row r="21" spans="1:27" ht="60.75" thickBot="1" x14ac:dyDescent="0.25">
      <c r="A21" s="95"/>
      <c r="B21" s="94" t="s">
        <v>73</v>
      </c>
      <c r="C21" s="94" t="s">
        <v>72</v>
      </c>
      <c r="D21" s="56" t="s">
        <v>56</v>
      </c>
      <c r="E21" s="84">
        <v>1</v>
      </c>
      <c r="F21" s="34" t="s">
        <v>402</v>
      </c>
      <c r="G21" s="123" t="s">
        <v>394</v>
      </c>
      <c r="H21" s="56" t="s">
        <v>62</v>
      </c>
      <c r="I21" s="62" t="s">
        <v>397</v>
      </c>
      <c r="U21" s="114"/>
      <c r="V21" s="120"/>
      <c r="W21" s="114"/>
      <c r="X21" s="114"/>
      <c r="Y21" s="114"/>
      <c r="Z21" s="70"/>
      <c r="AA21" s="71" t="s">
        <v>51</v>
      </c>
    </row>
    <row r="22" spans="1:27" ht="0.75" customHeight="1" thickBot="1" x14ac:dyDescent="0.25">
      <c r="A22" s="95"/>
      <c r="B22" s="95"/>
      <c r="C22" s="95"/>
      <c r="D22" s="56" t="s">
        <v>57</v>
      </c>
      <c r="E22" s="84">
        <f>6+6</f>
        <v>12</v>
      </c>
      <c r="F22" s="33" t="s">
        <v>360</v>
      </c>
      <c r="G22" s="124"/>
      <c r="H22" s="56" t="s">
        <v>63</v>
      </c>
      <c r="U22" s="115"/>
      <c r="V22" s="121"/>
      <c r="W22" s="115"/>
      <c r="X22" s="115"/>
      <c r="Y22" s="115"/>
      <c r="Z22" s="70"/>
      <c r="AA22" s="71" t="s">
        <v>51</v>
      </c>
    </row>
    <row r="23" spans="1:27" ht="67.5" customHeight="1" thickBot="1" x14ac:dyDescent="0.25">
      <c r="A23" s="95"/>
      <c r="B23" s="95"/>
      <c r="C23" s="95"/>
      <c r="D23" s="79" t="s">
        <v>559</v>
      </c>
      <c r="E23" s="84">
        <v>5</v>
      </c>
      <c r="F23" s="34" t="s">
        <v>361</v>
      </c>
      <c r="G23" s="124"/>
      <c r="H23" s="56" t="s">
        <v>64</v>
      </c>
      <c r="J23" s="62" t="s">
        <v>397</v>
      </c>
      <c r="K23" s="62" t="s">
        <v>397</v>
      </c>
      <c r="L23" s="62" t="s">
        <v>397</v>
      </c>
      <c r="M23" s="62" t="s">
        <v>397</v>
      </c>
      <c r="N23" s="62" t="s">
        <v>397</v>
      </c>
      <c r="O23" s="62" t="s">
        <v>397</v>
      </c>
      <c r="U23" s="115"/>
      <c r="V23" s="121"/>
      <c r="W23" s="115"/>
      <c r="X23" s="115"/>
      <c r="Y23" s="115"/>
      <c r="Z23" s="70"/>
      <c r="AA23" s="71" t="s">
        <v>51</v>
      </c>
    </row>
    <row r="24" spans="1:27" ht="86.25" customHeight="1" thickBot="1" x14ac:dyDescent="0.25">
      <c r="A24" s="95"/>
      <c r="B24" s="95"/>
      <c r="C24" s="95"/>
      <c r="D24" s="56" t="s">
        <v>58</v>
      </c>
      <c r="E24" s="84">
        <v>7</v>
      </c>
      <c r="F24" s="34" t="s">
        <v>362</v>
      </c>
      <c r="G24" s="124"/>
      <c r="H24" s="56" t="s">
        <v>65</v>
      </c>
      <c r="I24" s="62" t="s">
        <v>14</v>
      </c>
      <c r="J24" s="62" t="s">
        <v>397</v>
      </c>
      <c r="K24" s="62" t="s">
        <v>397</v>
      </c>
      <c r="L24" s="62" t="s">
        <v>397</v>
      </c>
      <c r="M24" s="62" t="s">
        <v>397</v>
      </c>
      <c r="N24" s="62" t="s">
        <v>397</v>
      </c>
      <c r="O24" s="62" t="s">
        <v>397</v>
      </c>
      <c r="P24" s="62" t="s">
        <v>397</v>
      </c>
      <c r="Q24" s="62" t="s">
        <v>397</v>
      </c>
      <c r="R24" s="62" t="s">
        <v>397</v>
      </c>
      <c r="S24" s="62" t="s">
        <v>397</v>
      </c>
      <c r="T24" s="62" t="s">
        <v>397</v>
      </c>
      <c r="U24" s="115"/>
      <c r="V24" s="121"/>
      <c r="W24" s="115"/>
      <c r="X24" s="115"/>
      <c r="Y24" s="115"/>
      <c r="Z24" s="70"/>
      <c r="AA24" s="71" t="s">
        <v>51</v>
      </c>
    </row>
    <row r="25" spans="1:27" ht="67.5" customHeight="1" thickBot="1" x14ac:dyDescent="0.25">
      <c r="A25" s="95"/>
      <c r="B25" s="95"/>
      <c r="C25" s="95"/>
      <c r="D25" s="56" t="s">
        <v>59</v>
      </c>
      <c r="E25" s="86">
        <f>10%+10%</f>
        <v>0.2</v>
      </c>
      <c r="F25" s="34" t="s">
        <v>403</v>
      </c>
      <c r="G25" s="124"/>
      <c r="H25" s="56" t="s">
        <v>66</v>
      </c>
      <c r="K25" s="62" t="s">
        <v>397</v>
      </c>
      <c r="N25" s="62" t="s">
        <v>397</v>
      </c>
      <c r="Q25" s="62" t="s">
        <v>397</v>
      </c>
      <c r="T25" s="62" t="s">
        <v>397</v>
      </c>
      <c r="U25" s="115"/>
      <c r="V25" s="121"/>
      <c r="W25" s="115"/>
      <c r="X25" s="115"/>
      <c r="Y25" s="115"/>
      <c r="Z25" s="70"/>
      <c r="AA25" s="71" t="s">
        <v>51</v>
      </c>
    </row>
    <row r="26" spans="1:27" ht="55.5" customHeight="1" thickBot="1" x14ac:dyDescent="0.25">
      <c r="A26" s="95"/>
      <c r="B26" s="95"/>
      <c r="C26" s="95"/>
      <c r="D26" s="79" t="s">
        <v>560</v>
      </c>
      <c r="E26" s="84">
        <v>2</v>
      </c>
      <c r="F26" s="41" t="s">
        <v>404</v>
      </c>
      <c r="G26" s="124"/>
      <c r="H26" s="56" t="s">
        <v>67</v>
      </c>
      <c r="I26" s="62" t="s">
        <v>397</v>
      </c>
      <c r="J26" s="62" t="s">
        <v>397</v>
      </c>
      <c r="K26" s="62" t="s">
        <v>397</v>
      </c>
      <c r="L26" s="62" t="s">
        <v>397</v>
      </c>
      <c r="M26" s="62" t="s">
        <v>397</v>
      </c>
      <c r="N26" s="62" t="s">
        <v>397</v>
      </c>
      <c r="O26" s="62" t="s">
        <v>397</v>
      </c>
      <c r="P26" s="62" t="s">
        <v>397</v>
      </c>
      <c r="Q26" s="62" t="s">
        <v>397</v>
      </c>
      <c r="R26" s="62" t="s">
        <v>397</v>
      </c>
      <c r="S26" s="62" t="s">
        <v>397</v>
      </c>
      <c r="T26" s="62" t="s">
        <v>397</v>
      </c>
      <c r="U26" s="115"/>
      <c r="V26" s="121"/>
      <c r="W26" s="115"/>
      <c r="X26" s="115"/>
      <c r="Y26" s="115"/>
      <c r="Z26" s="70"/>
      <c r="AA26" s="71" t="s">
        <v>51</v>
      </c>
    </row>
    <row r="27" spans="1:27" ht="56.25" hidden="1" customHeight="1" x14ac:dyDescent="0.2">
      <c r="A27" s="95"/>
      <c r="B27" s="95"/>
      <c r="C27" s="95"/>
      <c r="D27" s="56" t="s">
        <v>60</v>
      </c>
      <c r="E27" s="84">
        <f>24+12</f>
        <v>36</v>
      </c>
      <c r="F27" s="36" t="s">
        <v>67</v>
      </c>
      <c r="G27" s="124"/>
      <c r="H27" s="56" t="s">
        <v>68</v>
      </c>
      <c r="U27" s="115"/>
      <c r="V27" s="121"/>
      <c r="W27" s="115"/>
      <c r="X27" s="115"/>
      <c r="Y27" s="115"/>
      <c r="Z27" s="70"/>
      <c r="AA27" s="71" t="s">
        <v>51</v>
      </c>
    </row>
    <row r="28" spans="1:27" ht="112.5" customHeight="1" thickBot="1" x14ac:dyDescent="0.25">
      <c r="A28" s="95"/>
      <c r="B28" s="95"/>
      <c r="C28" s="95"/>
      <c r="D28" s="79" t="s">
        <v>561</v>
      </c>
      <c r="E28" s="84">
        <f>12+12</f>
        <v>24</v>
      </c>
      <c r="F28" s="34" t="s">
        <v>363</v>
      </c>
      <c r="G28" s="124"/>
      <c r="H28" s="56" t="s">
        <v>69</v>
      </c>
      <c r="J28" s="62" t="s">
        <v>397</v>
      </c>
      <c r="L28" s="62" t="s">
        <v>397</v>
      </c>
      <c r="M28" s="62" t="s">
        <v>397</v>
      </c>
      <c r="O28" s="62" t="s">
        <v>397</v>
      </c>
      <c r="P28" s="62" t="s">
        <v>397</v>
      </c>
      <c r="R28" s="62" t="s">
        <v>397</v>
      </c>
      <c r="S28" s="62" t="s">
        <v>397</v>
      </c>
      <c r="U28" s="115"/>
      <c r="V28" s="121"/>
      <c r="W28" s="115"/>
      <c r="X28" s="115"/>
      <c r="Y28" s="115"/>
      <c r="Z28" s="70"/>
      <c r="AA28" s="71" t="s">
        <v>51</v>
      </c>
    </row>
    <row r="29" spans="1:27" ht="117" customHeight="1" thickBot="1" x14ac:dyDescent="0.25">
      <c r="A29" s="95"/>
      <c r="B29" s="95"/>
      <c r="C29" s="95"/>
      <c r="D29" s="82" t="s">
        <v>645</v>
      </c>
      <c r="E29" s="84">
        <v>1</v>
      </c>
      <c r="F29" s="34" t="s">
        <v>364</v>
      </c>
      <c r="G29" s="124"/>
      <c r="H29" s="56" t="s">
        <v>70</v>
      </c>
      <c r="M29" s="62" t="s">
        <v>397</v>
      </c>
      <c r="U29" s="115"/>
      <c r="V29" s="121"/>
      <c r="W29" s="115"/>
      <c r="X29" s="115"/>
      <c r="Y29" s="115"/>
      <c r="Z29" s="70"/>
      <c r="AA29" s="71" t="s">
        <v>51</v>
      </c>
    </row>
    <row r="30" spans="1:27" ht="94.5" customHeight="1" thickBot="1" x14ac:dyDescent="0.25">
      <c r="A30" s="95"/>
      <c r="B30" s="96"/>
      <c r="C30" s="96"/>
      <c r="D30" s="56" t="s">
        <v>61</v>
      </c>
      <c r="E30" s="84">
        <v>1</v>
      </c>
      <c r="F30" s="33" t="s">
        <v>365</v>
      </c>
      <c r="G30" s="125"/>
      <c r="H30" s="56" t="s">
        <v>71</v>
      </c>
      <c r="U30" s="115"/>
      <c r="V30" s="121"/>
      <c r="W30" s="115"/>
      <c r="X30" s="115"/>
      <c r="Y30" s="115"/>
      <c r="Z30" s="70"/>
      <c r="AA30" s="71" t="s">
        <v>51</v>
      </c>
    </row>
    <row r="31" spans="1:27" ht="82.5" customHeight="1" thickBot="1" x14ac:dyDescent="0.25">
      <c r="A31" s="95"/>
      <c r="B31" s="94" t="s">
        <v>87</v>
      </c>
      <c r="C31" s="94" t="s">
        <v>86</v>
      </c>
      <c r="D31" s="56" t="s">
        <v>74</v>
      </c>
      <c r="E31" s="84">
        <v>1</v>
      </c>
      <c r="F31" s="35" t="s">
        <v>405</v>
      </c>
      <c r="G31" s="126" t="s">
        <v>395</v>
      </c>
      <c r="H31" s="56" t="s">
        <v>77</v>
      </c>
      <c r="I31" s="62" t="s">
        <v>397</v>
      </c>
      <c r="J31" s="62" t="s">
        <v>397</v>
      </c>
      <c r="K31" s="62" t="s">
        <v>397</v>
      </c>
      <c r="U31" s="115"/>
      <c r="V31" s="121"/>
      <c r="W31" s="115"/>
      <c r="X31" s="115"/>
      <c r="Y31" s="115"/>
      <c r="Z31" s="70"/>
      <c r="AA31" s="71" t="s">
        <v>51</v>
      </c>
    </row>
    <row r="32" spans="1:27" ht="26.25" thickBot="1" x14ac:dyDescent="0.25">
      <c r="A32" s="95"/>
      <c r="B32" s="95"/>
      <c r="C32" s="95"/>
      <c r="D32" s="56" t="s">
        <v>75</v>
      </c>
      <c r="E32" s="84">
        <v>1</v>
      </c>
      <c r="F32" s="33" t="s">
        <v>406</v>
      </c>
      <c r="G32" s="127"/>
      <c r="H32" s="56" t="s">
        <v>78</v>
      </c>
      <c r="I32" s="62" t="s">
        <v>397</v>
      </c>
      <c r="U32" s="116"/>
      <c r="V32" s="122"/>
      <c r="W32" s="116"/>
      <c r="X32" s="116"/>
      <c r="Y32" s="116"/>
      <c r="Z32" s="70"/>
      <c r="AA32" s="71" t="s">
        <v>51</v>
      </c>
    </row>
    <row r="33" spans="1:27" ht="154.5" customHeight="1" thickBot="1" x14ac:dyDescent="0.25">
      <c r="A33" s="95"/>
      <c r="B33" s="95"/>
      <c r="C33" s="95"/>
      <c r="D33" s="79" t="s">
        <v>562</v>
      </c>
      <c r="E33" s="84">
        <v>2</v>
      </c>
      <c r="F33" s="34" t="s">
        <v>366</v>
      </c>
      <c r="G33" s="127"/>
      <c r="H33" s="56" t="s">
        <v>79</v>
      </c>
      <c r="K33" s="62" t="s">
        <v>397</v>
      </c>
      <c r="U33" s="117"/>
      <c r="V33" s="117"/>
      <c r="W33" s="117"/>
      <c r="X33" s="94">
        <v>7000000</v>
      </c>
      <c r="Y33" s="114"/>
      <c r="Z33" s="70"/>
      <c r="AA33" s="71" t="s">
        <v>51</v>
      </c>
    </row>
    <row r="34" spans="1:27" ht="87.75" customHeight="1" thickBot="1" x14ac:dyDescent="0.25">
      <c r="A34" s="95"/>
      <c r="B34" s="95"/>
      <c r="C34" s="95"/>
      <c r="D34" s="79" t="s">
        <v>563</v>
      </c>
      <c r="E34" s="84">
        <f>2+1</f>
        <v>3</v>
      </c>
      <c r="F34" s="34" t="s">
        <v>367</v>
      </c>
      <c r="G34" s="127"/>
      <c r="H34" s="56" t="s">
        <v>80</v>
      </c>
      <c r="J34" s="62" t="s">
        <v>397</v>
      </c>
      <c r="U34" s="118"/>
      <c r="V34" s="118"/>
      <c r="W34" s="118"/>
      <c r="X34" s="95"/>
      <c r="Y34" s="115"/>
      <c r="Z34" s="70"/>
      <c r="AA34" s="71" t="s">
        <v>51</v>
      </c>
    </row>
    <row r="35" spans="1:27" ht="87.75" customHeight="1" thickBot="1" x14ac:dyDescent="0.25">
      <c r="A35" s="95"/>
      <c r="B35" s="95"/>
      <c r="C35" s="95"/>
      <c r="D35" s="56" t="s">
        <v>76</v>
      </c>
      <c r="E35" s="84">
        <v>4</v>
      </c>
      <c r="F35" s="33" t="s">
        <v>368</v>
      </c>
      <c r="G35" s="127"/>
      <c r="H35" s="56" t="s">
        <v>81</v>
      </c>
      <c r="J35" s="62" t="s">
        <v>397</v>
      </c>
      <c r="U35" s="119"/>
      <c r="V35" s="119"/>
      <c r="W35" s="119"/>
      <c r="X35" s="96"/>
      <c r="Y35" s="116"/>
      <c r="Z35" s="70"/>
      <c r="AA35" s="71" t="s">
        <v>51</v>
      </c>
    </row>
    <row r="36" spans="1:27" ht="87.75" customHeight="1" thickBot="1" x14ac:dyDescent="0.25">
      <c r="A36" s="95"/>
      <c r="B36" s="95"/>
      <c r="C36" s="95"/>
      <c r="D36" s="79" t="s">
        <v>564</v>
      </c>
      <c r="E36" s="84">
        <f>2+1</f>
        <v>3</v>
      </c>
      <c r="F36" s="34" t="s">
        <v>369</v>
      </c>
      <c r="G36" s="127"/>
      <c r="H36" s="56" t="s">
        <v>82</v>
      </c>
      <c r="U36" s="117"/>
      <c r="V36" s="117"/>
      <c r="W36" s="117"/>
      <c r="X36" s="117"/>
      <c r="Y36" s="114"/>
      <c r="Z36" s="70"/>
      <c r="AA36" s="71" t="s">
        <v>51</v>
      </c>
    </row>
    <row r="37" spans="1:27" ht="60.75" thickBot="1" x14ac:dyDescent="0.25">
      <c r="A37" s="95"/>
      <c r="B37" s="95"/>
      <c r="C37" s="95"/>
      <c r="D37" s="79" t="s">
        <v>565</v>
      </c>
      <c r="E37" s="84">
        <v>1</v>
      </c>
      <c r="F37" s="34" t="s">
        <v>370</v>
      </c>
      <c r="G37" s="127"/>
      <c r="H37" s="56" t="s">
        <v>83</v>
      </c>
      <c r="M37" s="62" t="s">
        <v>397</v>
      </c>
      <c r="U37" s="118"/>
      <c r="V37" s="118"/>
      <c r="W37" s="118"/>
      <c r="X37" s="118"/>
      <c r="Y37" s="115"/>
      <c r="Z37" s="70"/>
      <c r="AA37" s="71" t="s">
        <v>51</v>
      </c>
    </row>
    <row r="38" spans="1:27" ht="36.75" thickBot="1" x14ac:dyDescent="0.25">
      <c r="A38" s="96"/>
      <c r="B38" s="96"/>
      <c r="C38" s="96"/>
      <c r="D38" s="79" t="s">
        <v>566</v>
      </c>
      <c r="E38" s="84">
        <f>6+11</f>
        <v>17</v>
      </c>
      <c r="F38" s="34" t="s">
        <v>407</v>
      </c>
      <c r="G38" s="128"/>
      <c r="H38" s="56" t="s">
        <v>84</v>
      </c>
      <c r="I38" s="62" t="s">
        <v>397</v>
      </c>
      <c r="J38" s="62" t="s">
        <v>397</v>
      </c>
      <c r="K38" s="62" t="s">
        <v>397</v>
      </c>
      <c r="L38" s="62" t="s">
        <v>397</v>
      </c>
      <c r="M38" s="62" t="s">
        <v>397</v>
      </c>
      <c r="N38" s="62" t="s">
        <v>397</v>
      </c>
      <c r="O38" s="62" t="s">
        <v>397</v>
      </c>
      <c r="P38" s="62" t="s">
        <v>397</v>
      </c>
      <c r="Q38" s="62" t="s">
        <v>397</v>
      </c>
      <c r="R38" s="62" t="s">
        <v>397</v>
      </c>
      <c r="S38" s="62" t="s">
        <v>397</v>
      </c>
      <c r="T38" s="62" t="s">
        <v>397</v>
      </c>
      <c r="U38" s="119"/>
      <c r="V38" s="119"/>
      <c r="W38" s="119"/>
      <c r="X38" s="119"/>
      <c r="Y38" s="116"/>
      <c r="Z38" s="70"/>
      <c r="AA38" s="71" t="s">
        <v>51</v>
      </c>
    </row>
    <row r="39" spans="1:27" ht="13.5" thickBot="1" x14ac:dyDescent="0.25">
      <c r="A39" s="65"/>
      <c r="F39" s="34"/>
    </row>
    <row r="40" spans="1:27" x14ac:dyDescent="0.2">
      <c r="A40" s="65" t="s">
        <v>48</v>
      </c>
    </row>
    <row r="41" spans="1:27" x14ac:dyDescent="0.2">
      <c r="A41" s="65" t="s">
        <v>49</v>
      </c>
    </row>
    <row r="42" spans="1:27" x14ac:dyDescent="0.2">
      <c r="A42" s="65"/>
    </row>
    <row r="43" spans="1:27" x14ac:dyDescent="0.2">
      <c r="A43" s="65"/>
    </row>
    <row r="44" spans="1:27" x14ac:dyDescent="0.2">
      <c r="A44" s="65" t="s">
        <v>31</v>
      </c>
    </row>
    <row r="45" spans="1:27" x14ac:dyDescent="0.2">
      <c r="A45" s="65" t="s">
        <v>32</v>
      </c>
    </row>
  </sheetData>
  <sheetProtection algorithmName="SHA-512" hashValue="tu3WevhnWKnN5lPzHZWbE6VVo6iniQpCQ1ulRjRtCOzmKyRGjdgO8uY8H5WSmIvwHjbFWcr9WMH4+7sqcy4m6g==" saltValue="PGPInLtFCY0fOY9viqKlbg==" spinCount="100000" sheet="1" formatCells="0" formatColumns="0" formatRows="0" insertColumns="0" insertRows="0" insertHyperlinks="0" deleteColumns="0" deleteRows="0" sort="0" autoFilter="0" pivotTables="0"/>
  <mergeCells count="55">
    <mergeCell ref="V12:V17"/>
    <mergeCell ref="W12:W17"/>
    <mergeCell ref="X12:X17"/>
    <mergeCell ref="Y12:Y17"/>
    <mergeCell ref="V18:V20"/>
    <mergeCell ref="W18:W20"/>
    <mergeCell ref="X18:X20"/>
    <mergeCell ref="Y18:Y20"/>
    <mergeCell ref="Y21:Y32"/>
    <mergeCell ref="V21:V32"/>
    <mergeCell ref="W21:W32"/>
    <mergeCell ref="X21:X32"/>
    <mergeCell ref="G18:G20"/>
    <mergeCell ref="G21:G30"/>
    <mergeCell ref="G31:G38"/>
    <mergeCell ref="V33:V35"/>
    <mergeCell ref="W33:W35"/>
    <mergeCell ref="X33:X35"/>
    <mergeCell ref="Y33:Y35"/>
    <mergeCell ref="V36:V38"/>
    <mergeCell ref="W36:W38"/>
    <mergeCell ref="X36:X38"/>
    <mergeCell ref="Y36:Y38"/>
    <mergeCell ref="U12:U17"/>
    <mergeCell ref="U18:U20"/>
    <mergeCell ref="U21:U32"/>
    <mergeCell ref="U36:U38"/>
    <mergeCell ref="U33:U35"/>
    <mergeCell ref="A9:W9"/>
    <mergeCell ref="A5:W5"/>
    <mergeCell ref="AA10:AA11"/>
    <mergeCell ref="A10:A11"/>
    <mergeCell ref="B10:B11"/>
    <mergeCell ref="C10:C11"/>
    <mergeCell ref="D10:D11"/>
    <mergeCell ref="G10:H10"/>
    <mergeCell ref="E10:E11"/>
    <mergeCell ref="F10:F11"/>
    <mergeCell ref="Z10:Z11"/>
    <mergeCell ref="A12:A38"/>
    <mergeCell ref="I10:T10"/>
    <mergeCell ref="G12:G17"/>
    <mergeCell ref="C12:C17"/>
    <mergeCell ref="A1:W1"/>
    <mergeCell ref="U10:Y10"/>
    <mergeCell ref="C18:C20"/>
    <mergeCell ref="B12:B20"/>
    <mergeCell ref="C21:C30"/>
    <mergeCell ref="B21:B30"/>
    <mergeCell ref="C31:C38"/>
    <mergeCell ref="B31:B38"/>
    <mergeCell ref="X1:AA9"/>
    <mergeCell ref="A3:W3"/>
    <mergeCell ref="A7:W7"/>
    <mergeCell ref="A8:W8"/>
  </mergeCells>
  <pageMargins left="1.2204724409448819" right="0.47244094488188981" top="0.74803149606299213" bottom="0.74803149606299213" header="0.31496062992125984" footer="0.31496062992125984"/>
  <pageSetup paperSize="5" scale="9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65"/>
  <sheetViews>
    <sheetView workbookViewId="0">
      <selection activeCell="A5" sqref="A5:W5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11.42578125" style="62"/>
    <col min="4" max="4" width="31.42578125" style="62" customWidth="1"/>
    <col min="5" max="5" width="12.28515625" style="62" customWidth="1"/>
    <col min="6" max="6" width="22.5703125" style="62" customWidth="1"/>
    <col min="7" max="7" width="11.42578125" style="62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12.85546875" style="62" customWidth="1"/>
    <col min="22" max="22" width="12.5703125" style="62" customWidth="1"/>
    <col min="23" max="23" width="8.7109375" style="62" bestFit="1" customWidth="1"/>
    <col min="24" max="24" width="12.42578125" style="62" customWidth="1"/>
    <col min="25" max="25" width="7.7109375" style="62" customWidth="1"/>
    <col min="26" max="26" width="8.42578125" style="62" customWidth="1"/>
    <col min="27" max="27" width="8.5703125" style="62" customWidth="1"/>
    <col min="28" max="28" width="14.140625" style="62" bestFit="1" customWidth="1"/>
    <col min="29" max="16384" width="11.42578125" style="62"/>
  </cols>
  <sheetData>
    <row r="1" spans="1:28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6" t="s">
        <v>29</v>
      </c>
      <c r="Y1" s="106"/>
      <c r="Z1" s="107"/>
      <c r="AA1" s="107"/>
      <c r="AB1" s="107"/>
    </row>
    <row r="2" spans="1:28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  <c r="AB2" s="107"/>
    </row>
    <row r="3" spans="1:28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  <c r="AB3" s="107"/>
    </row>
    <row r="4" spans="1:28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  <c r="AB4" s="107"/>
    </row>
    <row r="5" spans="1:28" x14ac:dyDescent="0.2">
      <c r="A5" s="103" t="s">
        <v>646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  <c r="AB5" s="107"/>
    </row>
    <row r="6" spans="1:28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  <c r="AB6" s="107"/>
    </row>
    <row r="7" spans="1:28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  <c r="AB7" s="107"/>
    </row>
    <row r="8" spans="1:28" x14ac:dyDescent="0.2">
      <c r="A8" s="108" t="s">
        <v>88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  <c r="AB8" s="107"/>
    </row>
    <row r="9" spans="1:28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  <c r="AB9" s="107"/>
    </row>
    <row r="10" spans="1:28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/>
      <c r="AA10" s="105" t="s">
        <v>30</v>
      </c>
      <c r="AB10" s="98" t="s">
        <v>26</v>
      </c>
    </row>
    <row r="11" spans="1:28" ht="38.25" x14ac:dyDescent="0.2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49"/>
      <c r="Z11" s="14" t="s">
        <v>9</v>
      </c>
      <c r="AA11" s="105"/>
      <c r="AB11" s="98"/>
    </row>
    <row r="12" spans="1:28" ht="38.25" customHeight="1" x14ac:dyDescent="0.2">
      <c r="A12" s="94" t="s">
        <v>109</v>
      </c>
      <c r="B12" s="129" t="s">
        <v>85</v>
      </c>
      <c r="C12" s="129" t="s">
        <v>108</v>
      </c>
      <c r="D12" s="79" t="s">
        <v>567</v>
      </c>
      <c r="E12" s="84">
        <v>1</v>
      </c>
      <c r="F12" s="42" t="s">
        <v>408</v>
      </c>
      <c r="G12" s="94" t="s">
        <v>410</v>
      </c>
      <c r="H12" s="56" t="s">
        <v>96</v>
      </c>
      <c r="I12" s="52" t="s">
        <v>14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111"/>
      <c r="V12" s="111">
        <v>26092701.600000001</v>
      </c>
      <c r="W12" s="111"/>
      <c r="X12" s="111">
        <v>20600000</v>
      </c>
      <c r="Y12" s="60"/>
      <c r="Z12" s="72"/>
      <c r="AA12" s="70"/>
      <c r="AB12" s="71" t="s">
        <v>51</v>
      </c>
    </row>
    <row r="13" spans="1:28" ht="38.25" x14ac:dyDescent="0.2">
      <c r="A13" s="95"/>
      <c r="B13" s="129"/>
      <c r="C13" s="129"/>
      <c r="D13" s="79" t="s">
        <v>568</v>
      </c>
      <c r="E13" s="84">
        <f>94+10</f>
        <v>104</v>
      </c>
      <c r="F13" s="43" t="s">
        <v>409</v>
      </c>
      <c r="G13" s="95"/>
      <c r="H13" s="56" t="s">
        <v>97</v>
      </c>
      <c r="I13" s="52" t="s">
        <v>14</v>
      </c>
      <c r="J13" s="52" t="s">
        <v>14</v>
      </c>
      <c r="K13" s="52" t="s">
        <v>14</v>
      </c>
      <c r="L13" s="52" t="s">
        <v>14</v>
      </c>
      <c r="M13" s="52" t="s">
        <v>14</v>
      </c>
      <c r="N13" s="52" t="s">
        <v>14</v>
      </c>
      <c r="O13" s="52" t="s">
        <v>14</v>
      </c>
      <c r="P13" s="52" t="s">
        <v>14</v>
      </c>
      <c r="Q13" s="52" t="s">
        <v>14</v>
      </c>
      <c r="R13" s="52"/>
      <c r="S13" s="52" t="s">
        <v>14</v>
      </c>
      <c r="T13" s="52"/>
      <c r="U13" s="113"/>
      <c r="V13" s="113"/>
      <c r="W13" s="113"/>
      <c r="X13" s="113"/>
      <c r="Y13" s="61"/>
      <c r="Z13" s="72"/>
      <c r="AA13" s="70"/>
      <c r="AB13" s="71" t="s">
        <v>51</v>
      </c>
    </row>
    <row r="14" spans="1:28" ht="60" x14ac:dyDescent="0.2">
      <c r="A14" s="95"/>
      <c r="B14" s="129"/>
      <c r="C14" s="129"/>
      <c r="D14" s="56" t="s">
        <v>89</v>
      </c>
      <c r="E14" s="84">
        <v>1</v>
      </c>
      <c r="F14" s="43" t="s">
        <v>371</v>
      </c>
      <c r="G14" s="95"/>
      <c r="H14" s="56" t="s">
        <v>98</v>
      </c>
      <c r="I14" s="52"/>
      <c r="J14" s="52" t="s">
        <v>14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14"/>
      <c r="V14" s="117">
        <v>10544209.91</v>
      </c>
      <c r="W14" s="114"/>
      <c r="X14" s="114"/>
      <c r="Y14" s="114"/>
      <c r="Z14" s="72"/>
      <c r="AA14" s="70"/>
      <c r="AB14" s="71" t="s">
        <v>51</v>
      </c>
    </row>
    <row r="15" spans="1:28" ht="38.25" x14ac:dyDescent="0.2">
      <c r="A15" s="95"/>
      <c r="B15" s="129"/>
      <c r="C15" s="129"/>
      <c r="D15" s="79" t="s">
        <v>569</v>
      </c>
      <c r="E15" s="84">
        <v>14</v>
      </c>
      <c r="F15" s="43" t="s">
        <v>425</v>
      </c>
      <c r="G15" s="95"/>
      <c r="H15" s="56" t="s">
        <v>99</v>
      </c>
      <c r="I15" s="52"/>
      <c r="J15" s="52"/>
      <c r="K15" s="52"/>
      <c r="L15" s="52" t="s">
        <v>14</v>
      </c>
      <c r="M15" s="52" t="s">
        <v>14</v>
      </c>
      <c r="N15" s="52"/>
      <c r="O15" s="52"/>
      <c r="P15" s="52"/>
      <c r="Q15" s="52"/>
      <c r="R15" s="52"/>
      <c r="S15" s="52"/>
      <c r="T15" s="52"/>
      <c r="U15" s="116"/>
      <c r="V15" s="119"/>
      <c r="W15" s="116"/>
      <c r="X15" s="116"/>
      <c r="Y15" s="116"/>
      <c r="Z15" s="72"/>
      <c r="AA15" s="70"/>
      <c r="AB15" s="71" t="s">
        <v>51</v>
      </c>
    </row>
    <row r="16" spans="1:28" ht="48" x14ac:dyDescent="0.2">
      <c r="A16" s="95"/>
      <c r="B16" s="129"/>
      <c r="C16" s="129"/>
      <c r="D16" s="56" t="s">
        <v>90</v>
      </c>
      <c r="E16" s="84">
        <f>+C16</f>
        <v>0</v>
      </c>
      <c r="F16" s="43" t="s">
        <v>372</v>
      </c>
      <c r="G16" s="95"/>
      <c r="H16" s="56" t="s">
        <v>100</v>
      </c>
      <c r="I16" s="52"/>
      <c r="J16" s="52" t="s">
        <v>14</v>
      </c>
      <c r="K16" s="52" t="s">
        <v>14</v>
      </c>
      <c r="L16" s="52" t="s">
        <v>14</v>
      </c>
      <c r="M16" s="52" t="s">
        <v>14</v>
      </c>
      <c r="N16" s="52" t="s">
        <v>14</v>
      </c>
      <c r="O16" s="52" t="s">
        <v>14</v>
      </c>
      <c r="P16" s="52" t="s">
        <v>14</v>
      </c>
      <c r="Q16" s="52" t="s">
        <v>14</v>
      </c>
      <c r="R16" s="52" t="s">
        <v>14</v>
      </c>
      <c r="S16" s="52" t="s">
        <v>14</v>
      </c>
      <c r="T16" s="52" t="s">
        <v>14</v>
      </c>
      <c r="U16" s="70"/>
      <c r="V16" s="70">
        <v>42265518.520000003</v>
      </c>
      <c r="W16" s="70"/>
      <c r="X16" s="70"/>
      <c r="Y16" s="70"/>
      <c r="Z16" s="72"/>
      <c r="AA16" s="70"/>
      <c r="AB16" s="71" t="s">
        <v>51</v>
      </c>
    </row>
    <row r="17" spans="1:28" ht="60" x14ac:dyDescent="0.2">
      <c r="A17" s="95"/>
      <c r="B17" s="129"/>
      <c r="C17" s="129"/>
      <c r="D17" s="79" t="s">
        <v>570</v>
      </c>
      <c r="E17" s="84">
        <f>2+1</f>
        <v>3</v>
      </c>
      <c r="F17" s="43" t="s">
        <v>373</v>
      </c>
      <c r="G17" s="95"/>
      <c r="H17" s="56" t="s">
        <v>101</v>
      </c>
      <c r="I17" s="52"/>
      <c r="J17" s="52" t="s">
        <v>14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114"/>
      <c r="V17" s="114">
        <v>8832250</v>
      </c>
      <c r="W17" s="114"/>
      <c r="X17" s="114"/>
      <c r="Y17" s="114"/>
      <c r="Z17" s="72"/>
      <c r="AA17" s="70"/>
      <c r="AB17" s="71" t="s">
        <v>51</v>
      </c>
    </row>
    <row r="18" spans="1:28" ht="84" x14ac:dyDescent="0.2">
      <c r="A18" s="95"/>
      <c r="B18" s="129"/>
      <c r="C18" s="129"/>
      <c r="D18" s="79" t="s">
        <v>571</v>
      </c>
      <c r="E18" s="84">
        <f>35+5</f>
        <v>40</v>
      </c>
      <c r="F18" s="43" t="s">
        <v>426</v>
      </c>
      <c r="G18" s="95"/>
      <c r="H18" s="56" t="s">
        <v>102</v>
      </c>
      <c r="J18" s="62" t="s">
        <v>14</v>
      </c>
      <c r="K18" s="62" t="s">
        <v>14</v>
      </c>
      <c r="L18" s="62" t="s">
        <v>14</v>
      </c>
      <c r="M18" s="62" t="s">
        <v>14</v>
      </c>
      <c r="N18" s="62" t="s">
        <v>14</v>
      </c>
      <c r="O18" s="62" t="s">
        <v>14</v>
      </c>
      <c r="P18" s="62" t="s">
        <v>14</v>
      </c>
      <c r="Q18" s="62" t="s">
        <v>14</v>
      </c>
      <c r="R18" s="62" t="s">
        <v>14</v>
      </c>
      <c r="S18" s="62" t="s">
        <v>14</v>
      </c>
      <c r="U18" s="116"/>
      <c r="V18" s="116"/>
      <c r="W18" s="116"/>
      <c r="X18" s="116"/>
      <c r="Y18" s="116"/>
      <c r="Z18" s="72"/>
      <c r="AA18" s="70"/>
      <c r="AB18" s="71" t="s">
        <v>51</v>
      </c>
    </row>
    <row r="19" spans="1:28" ht="38.25" x14ac:dyDescent="0.2">
      <c r="A19" s="95"/>
      <c r="B19" s="129"/>
      <c r="C19" s="129"/>
      <c r="D19" s="56" t="s">
        <v>91</v>
      </c>
      <c r="E19" s="87">
        <v>15</v>
      </c>
      <c r="F19" s="43" t="s">
        <v>572</v>
      </c>
      <c r="G19" s="95"/>
      <c r="H19" s="56" t="s">
        <v>103</v>
      </c>
      <c r="L19" s="62" t="s">
        <v>397</v>
      </c>
      <c r="V19" s="62">
        <v>15862000</v>
      </c>
      <c r="Z19" s="72"/>
      <c r="AA19" s="70"/>
      <c r="AB19" s="71" t="s">
        <v>51</v>
      </c>
    </row>
    <row r="20" spans="1:28" ht="52.5" customHeight="1" x14ac:dyDescent="0.2">
      <c r="A20" s="95"/>
      <c r="B20" s="129"/>
      <c r="C20" s="129"/>
      <c r="D20" s="56" t="s">
        <v>92</v>
      </c>
      <c r="E20" s="87">
        <v>1</v>
      </c>
      <c r="F20" s="42" t="s">
        <v>374</v>
      </c>
      <c r="G20" s="95"/>
      <c r="H20" s="56" t="s">
        <v>104</v>
      </c>
      <c r="I20" s="62" t="s">
        <v>397</v>
      </c>
      <c r="J20" s="62" t="s">
        <v>397</v>
      </c>
      <c r="K20" s="62" t="s">
        <v>397</v>
      </c>
      <c r="L20" s="62" t="s">
        <v>397</v>
      </c>
      <c r="M20" s="62" t="s">
        <v>397</v>
      </c>
      <c r="N20" s="62" t="s">
        <v>397</v>
      </c>
      <c r="O20" s="62" t="s">
        <v>397</v>
      </c>
      <c r="P20" s="62" t="s">
        <v>397</v>
      </c>
      <c r="Q20" s="62" t="s">
        <v>397</v>
      </c>
      <c r="R20" s="62" t="s">
        <v>397</v>
      </c>
      <c r="S20" s="62" t="s">
        <v>397</v>
      </c>
      <c r="Z20" s="72"/>
      <c r="AA20" s="70"/>
      <c r="AB20" s="71" t="s">
        <v>51</v>
      </c>
    </row>
    <row r="21" spans="1:28" ht="38.25" x14ac:dyDescent="0.2">
      <c r="A21" s="95"/>
      <c r="B21" s="129"/>
      <c r="C21" s="129"/>
      <c r="D21" s="56" t="s">
        <v>93</v>
      </c>
      <c r="E21" s="87">
        <f>1890+3440</f>
        <v>5330</v>
      </c>
      <c r="F21" s="130" t="s">
        <v>375</v>
      </c>
      <c r="G21" s="95"/>
      <c r="H21" s="56" t="s">
        <v>105</v>
      </c>
      <c r="I21" s="62" t="s">
        <v>397</v>
      </c>
      <c r="J21" s="62" t="s">
        <v>397</v>
      </c>
      <c r="K21" s="62" t="s">
        <v>397</v>
      </c>
      <c r="L21" s="62" t="s">
        <v>397</v>
      </c>
      <c r="M21" s="62" t="s">
        <v>397</v>
      </c>
      <c r="N21" s="62" t="s">
        <v>397</v>
      </c>
      <c r="O21" s="62" t="s">
        <v>397</v>
      </c>
      <c r="P21" s="62" t="s">
        <v>397</v>
      </c>
      <c r="Q21" s="62" t="s">
        <v>397</v>
      </c>
      <c r="R21" s="62" t="s">
        <v>397</v>
      </c>
      <c r="S21" s="62" t="s">
        <v>397</v>
      </c>
      <c r="U21" s="117"/>
      <c r="V21" s="117">
        <v>119924960</v>
      </c>
      <c r="W21" s="117"/>
      <c r="X21" s="117"/>
      <c r="Y21" s="117"/>
      <c r="Z21" s="72"/>
      <c r="AA21" s="70"/>
      <c r="AB21" s="71" t="s">
        <v>51</v>
      </c>
    </row>
    <row r="22" spans="1:28" ht="25.5" x14ac:dyDescent="0.2">
      <c r="A22" s="95"/>
      <c r="B22" s="129"/>
      <c r="C22" s="129"/>
      <c r="D22" s="56" t="s">
        <v>94</v>
      </c>
      <c r="E22" s="84">
        <f>+C22-0.78</f>
        <v>-0.78</v>
      </c>
      <c r="F22" s="131"/>
      <c r="G22" s="95"/>
      <c r="H22" s="56" t="s">
        <v>106</v>
      </c>
      <c r="I22" s="62" t="s">
        <v>397</v>
      </c>
      <c r="J22" s="62" t="s">
        <v>397</v>
      </c>
      <c r="K22" s="62" t="s">
        <v>397</v>
      </c>
      <c r="L22" s="62" t="s">
        <v>397</v>
      </c>
      <c r="M22" s="62" t="s">
        <v>397</v>
      </c>
      <c r="N22" s="62" t="s">
        <v>397</v>
      </c>
      <c r="O22" s="62" t="s">
        <v>397</v>
      </c>
      <c r="P22" s="62" t="s">
        <v>397</v>
      </c>
      <c r="Q22" s="62" t="s">
        <v>397</v>
      </c>
      <c r="R22" s="62" t="s">
        <v>397</v>
      </c>
      <c r="S22" s="62" t="s">
        <v>397</v>
      </c>
      <c r="U22" s="118"/>
      <c r="V22" s="118"/>
      <c r="W22" s="118"/>
      <c r="X22" s="118"/>
      <c r="Y22" s="118"/>
      <c r="Z22" s="72"/>
      <c r="AA22" s="70"/>
      <c r="AB22" s="71" t="s">
        <v>51</v>
      </c>
    </row>
    <row r="23" spans="1:28" ht="25.5" x14ac:dyDescent="0.2">
      <c r="A23" s="95"/>
      <c r="B23" s="129"/>
      <c r="C23" s="129"/>
      <c r="D23" s="56" t="s">
        <v>95</v>
      </c>
      <c r="E23" s="84">
        <f>+C23+0.08</f>
        <v>0.08</v>
      </c>
      <c r="F23" s="132"/>
      <c r="G23" s="96"/>
      <c r="H23" s="56" t="s">
        <v>107</v>
      </c>
      <c r="I23" s="62" t="s">
        <v>397</v>
      </c>
      <c r="J23" s="62" t="s">
        <v>397</v>
      </c>
      <c r="K23" s="62" t="s">
        <v>397</v>
      </c>
      <c r="L23" s="62" t="s">
        <v>397</v>
      </c>
      <c r="M23" s="62" t="s">
        <v>397</v>
      </c>
      <c r="N23" s="62" t="s">
        <v>397</v>
      </c>
      <c r="O23" s="62" t="s">
        <v>397</v>
      </c>
      <c r="P23" s="62" t="s">
        <v>397</v>
      </c>
      <c r="Q23" s="62" t="s">
        <v>397</v>
      </c>
      <c r="R23" s="62" t="s">
        <v>397</v>
      </c>
      <c r="S23" s="62" t="s">
        <v>397</v>
      </c>
      <c r="U23" s="119"/>
      <c r="V23" s="119"/>
      <c r="W23" s="119"/>
      <c r="X23" s="119"/>
      <c r="Y23" s="119"/>
      <c r="Z23" s="72"/>
      <c r="AA23" s="70"/>
      <c r="AB23" s="71" t="s">
        <v>51</v>
      </c>
    </row>
    <row r="24" spans="1:28" ht="51" x14ac:dyDescent="0.2">
      <c r="A24" s="95"/>
      <c r="B24" s="129"/>
      <c r="C24" s="99" t="s">
        <v>113</v>
      </c>
      <c r="D24" s="79" t="s">
        <v>573</v>
      </c>
      <c r="E24" s="84">
        <f>2+1</f>
        <v>3</v>
      </c>
      <c r="F24" s="42" t="s">
        <v>376</v>
      </c>
      <c r="G24" s="123" t="s">
        <v>411</v>
      </c>
      <c r="H24" s="56" t="s">
        <v>111</v>
      </c>
      <c r="J24" s="62" t="s">
        <v>397</v>
      </c>
      <c r="U24" s="117">
        <v>5150000</v>
      </c>
      <c r="V24" s="117"/>
      <c r="W24" s="117"/>
      <c r="X24" s="117"/>
      <c r="Y24" s="117"/>
      <c r="Z24" s="72"/>
      <c r="AA24" s="70"/>
      <c r="AB24" s="71" t="s">
        <v>51</v>
      </c>
    </row>
    <row r="25" spans="1:28" ht="48" x14ac:dyDescent="0.2">
      <c r="A25" s="95"/>
      <c r="B25" s="129"/>
      <c r="C25" s="99"/>
      <c r="D25" s="56" t="s">
        <v>110</v>
      </c>
      <c r="E25" s="84">
        <v>6</v>
      </c>
      <c r="F25" s="42" t="s">
        <v>574</v>
      </c>
      <c r="G25" s="125"/>
      <c r="H25" s="56" t="s">
        <v>112</v>
      </c>
      <c r="J25" s="62" t="s">
        <v>397</v>
      </c>
      <c r="K25" s="62" t="s">
        <v>397</v>
      </c>
      <c r="L25" s="62" t="s">
        <v>397</v>
      </c>
      <c r="M25" s="62" t="s">
        <v>397</v>
      </c>
      <c r="N25" s="62" t="s">
        <v>397</v>
      </c>
      <c r="O25" s="62" t="s">
        <v>397</v>
      </c>
      <c r="P25" s="62" t="s">
        <v>397</v>
      </c>
      <c r="Q25" s="62" t="s">
        <v>397</v>
      </c>
      <c r="R25" s="62" t="s">
        <v>397</v>
      </c>
      <c r="S25" s="62" t="s">
        <v>397</v>
      </c>
      <c r="U25" s="119"/>
      <c r="V25" s="119"/>
      <c r="W25" s="119"/>
      <c r="X25" s="119"/>
      <c r="Y25" s="119"/>
      <c r="Z25" s="72"/>
      <c r="AA25" s="70"/>
      <c r="AB25" s="71" t="s">
        <v>51</v>
      </c>
    </row>
    <row r="26" spans="1:28" ht="114.75" customHeight="1" thickBot="1" x14ac:dyDescent="0.25">
      <c r="A26" s="95"/>
      <c r="B26" s="99" t="s">
        <v>114</v>
      </c>
      <c r="C26" s="94" t="s">
        <v>117</v>
      </c>
      <c r="D26" s="79" t="s">
        <v>575</v>
      </c>
      <c r="E26" s="84">
        <f>1+1</f>
        <v>2</v>
      </c>
      <c r="F26" s="34" t="s">
        <v>377</v>
      </c>
      <c r="G26" s="123" t="s">
        <v>412</v>
      </c>
      <c r="H26" s="56" t="s">
        <v>115</v>
      </c>
      <c r="L26" s="62" t="s">
        <v>397</v>
      </c>
      <c r="U26" s="117"/>
      <c r="V26" s="117"/>
      <c r="W26" s="117"/>
      <c r="X26" s="117"/>
      <c r="Y26" s="117"/>
      <c r="Z26" s="72"/>
      <c r="AA26" s="70"/>
      <c r="AB26" s="71" t="s">
        <v>51</v>
      </c>
    </row>
    <row r="27" spans="1:28" ht="72" x14ac:dyDescent="0.2">
      <c r="A27" s="95"/>
      <c r="B27" s="99"/>
      <c r="C27" s="96"/>
      <c r="D27" s="80" t="s">
        <v>576</v>
      </c>
      <c r="E27" s="83">
        <f>16+16</f>
        <v>32</v>
      </c>
      <c r="F27" s="35" t="s">
        <v>378</v>
      </c>
      <c r="G27" s="125"/>
      <c r="H27" s="56" t="s">
        <v>116</v>
      </c>
      <c r="J27" s="62" t="s">
        <v>397</v>
      </c>
      <c r="K27" s="62" t="s">
        <v>397</v>
      </c>
      <c r="L27" s="62" t="s">
        <v>397</v>
      </c>
      <c r="M27" s="62" t="s">
        <v>397</v>
      </c>
      <c r="N27" s="62" t="s">
        <v>397</v>
      </c>
      <c r="O27" s="62" t="s">
        <v>397</v>
      </c>
      <c r="U27" s="118"/>
      <c r="V27" s="118"/>
      <c r="W27" s="118"/>
      <c r="X27" s="118"/>
      <c r="Y27" s="118"/>
      <c r="Z27" s="72"/>
      <c r="AA27" s="70"/>
      <c r="AB27" s="71" t="s">
        <v>51</v>
      </c>
    </row>
    <row r="28" spans="1:28" ht="102" x14ac:dyDescent="0.2">
      <c r="A28" s="95"/>
      <c r="B28" s="99"/>
      <c r="C28" s="56" t="s">
        <v>120</v>
      </c>
      <c r="D28" s="82" t="s">
        <v>118</v>
      </c>
      <c r="E28" s="84">
        <v>2</v>
      </c>
      <c r="F28" s="42" t="s">
        <v>427</v>
      </c>
      <c r="G28" s="92" t="s">
        <v>413</v>
      </c>
      <c r="H28" s="56" t="s">
        <v>119</v>
      </c>
      <c r="K28" s="62" t="s">
        <v>14</v>
      </c>
      <c r="L28" s="62" t="s">
        <v>397</v>
      </c>
      <c r="M28" s="62" t="s">
        <v>397</v>
      </c>
      <c r="N28" s="62" t="s">
        <v>397</v>
      </c>
      <c r="O28" s="62" t="s">
        <v>397</v>
      </c>
      <c r="P28" s="62" t="s">
        <v>397</v>
      </c>
      <c r="Q28" s="62" t="s">
        <v>397</v>
      </c>
      <c r="R28" s="62" t="s">
        <v>397</v>
      </c>
      <c r="U28" s="119"/>
      <c r="V28" s="119"/>
      <c r="W28" s="119"/>
      <c r="X28" s="119"/>
      <c r="Y28" s="119"/>
      <c r="Z28" s="72"/>
      <c r="AA28" s="70"/>
      <c r="AB28" s="71" t="s">
        <v>51</v>
      </c>
    </row>
    <row r="29" spans="1:28" ht="84.75" customHeight="1" x14ac:dyDescent="0.2">
      <c r="A29" s="95"/>
      <c r="B29" s="99"/>
      <c r="C29" s="94" t="s">
        <v>124</v>
      </c>
      <c r="D29" s="82" t="s">
        <v>121</v>
      </c>
      <c r="E29" s="86">
        <f>80%+5%</f>
        <v>0.85000000000000009</v>
      </c>
      <c r="F29" s="42" t="s">
        <v>379</v>
      </c>
      <c r="G29" s="126" t="s">
        <v>414</v>
      </c>
      <c r="H29" s="56" t="s">
        <v>122</v>
      </c>
      <c r="L29" s="62" t="s">
        <v>397</v>
      </c>
      <c r="M29" s="62" t="s">
        <v>397</v>
      </c>
      <c r="N29" s="62" t="s">
        <v>397</v>
      </c>
      <c r="O29" s="62" t="s">
        <v>397</v>
      </c>
      <c r="U29" s="117"/>
      <c r="V29" s="117">
        <v>7000000</v>
      </c>
      <c r="W29" s="117"/>
      <c r="X29" s="117"/>
      <c r="Y29" s="117"/>
      <c r="Z29" s="72"/>
      <c r="AA29" s="70"/>
      <c r="AB29" s="71" t="s">
        <v>51</v>
      </c>
    </row>
    <row r="30" spans="1:28" ht="36" x14ac:dyDescent="0.2">
      <c r="A30" s="95"/>
      <c r="B30" s="99"/>
      <c r="C30" s="96"/>
      <c r="D30" s="82" t="s">
        <v>577</v>
      </c>
      <c r="E30" s="86">
        <f>80%+5%</f>
        <v>0.85000000000000009</v>
      </c>
      <c r="F30" s="42" t="s">
        <v>380</v>
      </c>
      <c r="G30" s="128"/>
      <c r="H30" s="56" t="s">
        <v>123</v>
      </c>
      <c r="N30" s="62" t="s">
        <v>397</v>
      </c>
      <c r="O30" s="62" t="s">
        <v>397</v>
      </c>
      <c r="P30" s="62" t="s">
        <v>397</v>
      </c>
      <c r="Q30" s="62" t="s">
        <v>397</v>
      </c>
      <c r="R30" s="62" t="s">
        <v>397</v>
      </c>
      <c r="U30" s="119"/>
      <c r="V30" s="119"/>
      <c r="W30" s="119"/>
      <c r="X30" s="119"/>
      <c r="Y30" s="119"/>
      <c r="Z30" s="72"/>
      <c r="AA30" s="70"/>
      <c r="AB30" s="71" t="s">
        <v>51</v>
      </c>
    </row>
    <row r="31" spans="1:28" ht="60.75" customHeight="1" thickBot="1" x14ac:dyDescent="0.25">
      <c r="A31" s="95"/>
      <c r="B31" s="99"/>
      <c r="C31" s="94" t="s">
        <v>129</v>
      </c>
      <c r="D31" s="81" t="s">
        <v>125</v>
      </c>
      <c r="E31" s="93">
        <v>15</v>
      </c>
      <c r="F31" s="34" t="s">
        <v>381</v>
      </c>
      <c r="G31" s="123" t="s">
        <v>415</v>
      </c>
      <c r="H31" s="56" t="s">
        <v>126</v>
      </c>
      <c r="I31" s="62" t="s">
        <v>397</v>
      </c>
      <c r="J31" s="62" t="s">
        <v>397</v>
      </c>
      <c r="K31" s="62" t="s">
        <v>397</v>
      </c>
      <c r="L31" s="62" t="s">
        <v>397</v>
      </c>
      <c r="M31" s="62" t="s">
        <v>397</v>
      </c>
      <c r="N31" s="62" t="s">
        <v>397</v>
      </c>
      <c r="O31" s="62" t="s">
        <v>397</v>
      </c>
      <c r="P31" s="62" t="s">
        <v>397</v>
      </c>
      <c r="Q31" s="62" t="s">
        <v>397</v>
      </c>
      <c r="R31" s="62" t="s">
        <v>397</v>
      </c>
      <c r="S31" s="62" t="s">
        <v>397</v>
      </c>
      <c r="V31" s="62">
        <v>24108155.280000001</v>
      </c>
      <c r="Z31" s="72"/>
      <c r="AA31" s="70"/>
      <c r="AB31" s="71" t="s">
        <v>51</v>
      </c>
    </row>
    <row r="32" spans="1:28" ht="39" thickBot="1" x14ac:dyDescent="0.25">
      <c r="A32" s="95"/>
      <c r="B32" s="99"/>
      <c r="C32" s="95"/>
      <c r="D32" s="79" t="s">
        <v>578</v>
      </c>
      <c r="E32" s="84">
        <f>1+1</f>
        <v>2</v>
      </c>
      <c r="F32" s="34" t="s">
        <v>382</v>
      </c>
      <c r="G32" s="124"/>
      <c r="H32" s="24" t="s">
        <v>127</v>
      </c>
      <c r="L32" s="62" t="s">
        <v>397</v>
      </c>
      <c r="M32" s="62" t="s">
        <v>397</v>
      </c>
      <c r="N32" s="62" t="s">
        <v>397</v>
      </c>
      <c r="Z32" s="72"/>
      <c r="AA32" s="70"/>
      <c r="AB32" s="71" t="s">
        <v>51</v>
      </c>
    </row>
    <row r="33" spans="1:28" ht="36.75" thickBot="1" x14ac:dyDescent="0.25">
      <c r="A33" s="95"/>
      <c r="B33" s="99"/>
      <c r="C33" s="95"/>
      <c r="D33" s="79" t="s">
        <v>579</v>
      </c>
      <c r="E33" s="84">
        <v>4</v>
      </c>
      <c r="F33" s="34" t="s">
        <v>382</v>
      </c>
      <c r="G33" s="125"/>
      <c r="H33" s="24" t="s">
        <v>128</v>
      </c>
      <c r="K33" s="62" t="s">
        <v>397</v>
      </c>
      <c r="L33" s="62" t="s">
        <v>397</v>
      </c>
      <c r="M33" s="62" t="s">
        <v>397</v>
      </c>
      <c r="V33" s="59">
        <v>13784708.360000001</v>
      </c>
      <c r="W33" s="59"/>
      <c r="X33" s="59">
        <v>50000000</v>
      </c>
      <c r="Z33" s="72"/>
      <c r="AA33" s="70"/>
      <c r="AB33" s="71" t="s">
        <v>51</v>
      </c>
    </row>
    <row r="34" spans="1:28" ht="36.75" thickBot="1" x14ac:dyDescent="0.25">
      <c r="A34" s="95"/>
      <c r="B34" s="99"/>
      <c r="C34" s="99" t="s">
        <v>131</v>
      </c>
      <c r="D34" s="79" t="s">
        <v>580</v>
      </c>
      <c r="E34" s="84">
        <f>91+20</f>
        <v>111</v>
      </c>
      <c r="F34" s="34" t="s">
        <v>428</v>
      </c>
      <c r="G34" s="123" t="s">
        <v>416</v>
      </c>
      <c r="H34" s="24" t="s">
        <v>132</v>
      </c>
      <c r="K34" s="62" t="s">
        <v>397</v>
      </c>
      <c r="L34" s="62" t="s">
        <v>397</v>
      </c>
      <c r="M34" s="62" t="s">
        <v>397</v>
      </c>
      <c r="N34" s="62" t="s">
        <v>397</v>
      </c>
      <c r="O34" s="62" t="s">
        <v>397</v>
      </c>
      <c r="P34" s="62" t="s">
        <v>397</v>
      </c>
      <c r="Q34" s="62" t="s">
        <v>397</v>
      </c>
      <c r="R34" s="62" t="s">
        <v>397</v>
      </c>
      <c r="S34" s="62" t="s">
        <v>397</v>
      </c>
      <c r="U34" s="117"/>
      <c r="V34" s="117">
        <v>4944000</v>
      </c>
      <c r="W34" s="117"/>
      <c r="X34" s="117"/>
      <c r="Z34" s="72"/>
      <c r="AA34" s="70"/>
      <c r="AB34" s="71" t="s">
        <v>51</v>
      </c>
    </row>
    <row r="35" spans="1:28" ht="72.75" thickBot="1" x14ac:dyDescent="0.25">
      <c r="A35" s="95"/>
      <c r="B35" s="99"/>
      <c r="C35" s="99"/>
      <c r="D35" s="79" t="s">
        <v>581</v>
      </c>
      <c r="E35" s="87">
        <f>1+1</f>
        <v>2</v>
      </c>
      <c r="F35" s="34" t="s">
        <v>429</v>
      </c>
      <c r="G35" s="124"/>
      <c r="H35" s="24" t="s">
        <v>133</v>
      </c>
      <c r="L35" s="62" t="s">
        <v>397</v>
      </c>
      <c r="U35" s="118"/>
      <c r="V35" s="118"/>
      <c r="W35" s="118"/>
      <c r="X35" s="118"/>
      <c r="Z35" s="72"/>
      <c r="AA35" s="70"/>
      <c r="AB35" s="71" t="s">
        <v>51</v>
      </c>
    </row>
    <row r="36" spans="1:28" ht="39.75" customHeight="1" thickBot="1" x14ac:dyDescent="0.25">
      <c r="A36" s="95"/>
      <c r="B36" s="99"/>
      <c r="C36" s="99"/>
      <c r="D36" s="56" t="s">
        <v>130</v>
      </c>
      <c r="E36" s="87">
        <v>1</v>
      </c>
      <c r="F36" s="73" t="s">
        <v>430</v>
      </c>
      <c r="G36" s="125"/>
      <c r="H36" s="24" t="s">
        <v>134</v>
      </c>
      <c r="J36" s="62" t="s">
        <v>397</v>
      </c>
      <c r="K36" s="62" t="s">
        <v>397</v>
      </c>
      <c r="L36" s="62" t="s">
        <v>397</v>
      </c>
      <c r="M36" s="62" t="s">
        <v>397</v>
      </c>
      <c r="N36" s="62" t="s">
        <v>397</v>
      </c>
      <c r="O36" s="62" t="s">
        <v>397</v>
      </c>
      <c r="P36" s="62" t="s">
        <v>397</v>
      </c>
      <c r="Q36" s="62" t="s">
        <v>397</v>
      </c>
      <c r="R36" s="62" t="s">
        <v>397</v>
      </c>
      <c r="U36" s="119"/>
      <c r="V36" s="119"/>
      <c r="W36" s="119"/>
      <c r="X36" s="119"/>
      <c r="Z36" s="72"/>
      <c r="AA36" s="70"/>
      <c r="AB36" s="71" t="s">
        <v>51</v>
      </c>
    </row>
    <row r="37" spans="1:28" ht="75" customHeight="1" thickBot="1" x14ac:dyDescent="0.25">
      <c r="A37" s="95"/>
      <c r="B37" s="99"/>
      <c r="C37" s="99" t="s">
        <v>142</v>
      </c>
      <c r="D37" s="79" t="s">
        <v>582</v>
      </c>
      <c r="E37" s="87">
        <f>3+2</f>
        <v>5</v>
      </c>
      <c r="F37" s="34" t="s">
        <v>431</v>
      </c>
      <c r="G37" s="123" t="s">
        <v>417</v>
      </c>
      <c r="H37" s="24" t="s">
        <v>138</v>
      </c>
      <c r="L37" s="62" t="s">
        <v>397</v>
      </c>
      <c r="M37" s="62" t="s">
        <v>397</v>
      </c>
      <c r="N37" s="62" t="s">
        <v>397</v>
      </c>
      <c r="O37" s="62" t="s">
        <v>397</v>
      </c>
      <c r="U37" s="117"/>
      <c r="V37" s="117">
        <v>5450000</v>
      </c>
      <c r="W37" s="117"/>
      <c r="X37" s="117"/>
      <c r="Z37" s="72"/>
      <c r="AA37" s="70"/>
      <c r="AB37" s="71" t="s">
        <v>51</v>
      </c>
    </row>
    <row r="38" spans="1:28" ht="75" customHeight="1" thickBot="1" x14ac:dyDescent="0.25">
      <c r="A38" s="95"/>
      <c r="B38" s="99"/>
      <c r="C38" s="99"/>
      <c r="D38" s="56" t="s">
        <v>135</v>
      </c>
      <c r="E38" s="87">
        <f>+C38+2</f>
        <v>2</v>
      </c>
      <c r="F38" s="34" t="s">
        <v>139</v>
      </c>
      <c r="G38" s="124"/>
      <c r="H38" s="24" t="s">
        <v>139</v>
      </c>
      <c r="J38" s="62" t="s">
        <v>397</v>
      </c>
      <c r="K38" s="62" t="s">
        <v>397</v>
      </c>
      <c r="L38" s="62" t="s">
        <v>397</v>
      </c>
      <c r="M38" s="62" t="s">
        <v>397</v>
      </c>
      <c r="N38" s="62" t="s">
        <v>397</v>
      </c>
      <c r="O38" s="62" t="s">
        <v>397</v>
      </c>
      <c r="P38" s="62" t="s">
        <v>397</v>
      </c>
      <c r="Q38" s="62" t="s">
        <v>397</v>
      </c>
      <c r="R38" s="62" t="s">
        <v>397</v>
      </c>
      <c r="U38" s="118"/>
      <c r="V38" s="118"/>
      <c r="W38" s="118"/>
      <c r="X38" s="118"/>
      <c r="Z38" s="72"/>
      <c r="AA38" s="70"/>
      <c r="AB38" s="71" t="s">
        <v>51</v>
      </c>
    </row>
    <row r="39" spans="1:28" ht="85.5" customHeight="1" thickBot="1" x14ac:dyDescent="0.25">
      <c r="A39" s="95"/>
      <c r="B39" s="99"/>
      <c r="C39" s="99"/>
      <c r="D39" s="56" t="s">
        <v>136</v>
      </c>
      <c r="E39" s="87">
        <f>+C39+2</f>
        <v>2</v>
      </c>
      <c r="F39" s="34" t="s">
        <v>140</v>
      </c>
      <c r="G39" s="124"/>
      <c r="H39" s="24" t="s">
        <v>140</v>
      </c>
      <c r="J39" s="62" t="s">
        <v>397</v>
      </c>
      <c r="K39" s="62" t="s">
        <v>397</v>
      </c>
      <c r="L39" s="62" t="s">
        <v>397</v>
      </c>
      <c r="M39" s="62" t="s">
        <v>397</v>
      </c>
      <c r="N39" s="62" t="s">
        <v>397</v>
      </c>
      <c r="O39" s="62" t="s">
        <v>397</v>
      </c>
      <c r="P39" s="62" t="s">
        <v>397</v>
      </c>
      <c r="Q39" s="62" t="s">
        <v>397</v>
      </c>
      <c r="U39" s="118"/>
      <c r="V39" s="118"/>
      <c r="W39" s="118"/>
      <c r="X39" s="118"/>
      <c r="Z39" s="72"/>
      <c r="AA39" s="70"/>
      <c r="AB39" s="71" t="s">
        <v>51</v>
      </c>
    </row>
    <row r="40" spans="1:28" ht="39.75" customHeight="1" thickBot="1" x14ac:dyDescent="0.25">
      <c r="A40" s="95"/>
      <c r="B40" s="99"/>
      <c r="C40" s="99"/>
      <c r="D40" s="56" t="s">
        <v>137</v>
      </c>
      <c r="E40" s="87">
        <f>+C40+1</f>
        <v>1</v>
      </c>
      <c r="F40" s="34" t="s">
        <v>141</v>
      </c>
      <c r="G40" s="125"/>
      <c r="H40" s="24" t="s">
        <v>141</v>
      </c>
      <c r="O40" s="62" t="s">
        <v>397</v>
      </c>
      <c r="P40" s="62" t="s">
        <v>397</v>
      </c>
      <c r="Q40" s="62" t="s">
        <v>397</v>
      </c>
      <c r="U40" s="119"/>
      <c r="V40" s="119"/>
      <c r="W40" s="119"/>
      <c r="X40" s="119"/>
      <c r="Z40" s="72"/>
      <c r="AA40" s="70"/>
      <c r="AB40" s="71" t="s">
        <v>51</v>
      </c>
    </row>
    <row r="41" spans="1:28" ht="39.75" customHeight="1" thickBot="1" x14ac:dyDescent="0.25">
      <c r="A41" s="95"/>
      <c r="B41" s="99"/>
      <c r="C41" s="94" t="s">
        <v>145</v>
      </c>
      <c r="D41" s="79" t="s">
        <v>583</v>
      </c>
      <c r="E41" s="87">
        <f>1+1</f>
        <v>2</v>
      </c>
      <c r="F41" s="34" t="s">
        <v>383</v>
      </c>
      <c r="G41" s="123" t="s">
        <v>418</v>
      </c>
      <c r="H41" s="25" t="s">
        <v>143</v>
      </c>
      <c r="I41" s="62" t="s">
        <v>397</v>
      </c>
      <c r="J41" s="62" t="s">
        <v>397</v>
      </c>
      <c r="K41" s="62" t="s">
        <v>397</v>
      </c>
      <c r="L41" s="62" t="s">
        <v>397</v>
      </c>
      <c r="M41" s="62" t="s">
        <v>397</v>
      </c>
      <c r="N41" s="62" t="s">
        <v>397</v>
      </c>
      <c r="O41" s="62" t="s">
        <v>397</v>
      </c>
      <c r="P41" s="62" t="s">
        <v>397</v>
      </c>
      <c r="Q41" s="62" t="s">
        <v>397</v>
      </c>
      <c r="R41" s="62" t="s">
        <v>397</v>
      </c>
      <c r="U41" s="117">
        <v>1030000</v>
      </c>
      <c r="V41" s="117"/>
      <c r="W41" s="117"/>
      <c r="X41" s="117"/>
      <c r="Z41" s="72"/>
      <c r="AA41" s="70"/>
      <c r="AB41" s="71" t="s">
        <v>51</v>
      </c>
    </row>
    <row r="42" spans="1:28" ht="39.75" customHeight="1" thickBot="1" x14ac:dyDescent="0.25">
      <c r="A42" s="95"/>
      <c r="B42" s="99"/>
      <c r="C42" s="96"/>
      <c r="D42" s="78" t="s">
        <v>584</v>
      </c>
      <c r="E42" s="87">
        <v>93</v>
      </c>
      <c r="F42" s="34" t="s">
        <v>384</v>
      </c>
      <c r="G42" s="125"/>
      <c r="H42" s="56" t="s">
        <v>144</v>
      </c>
      <c r="I42" s="62" t="s">
        <v>397</v>
      </c>
      <c r="J42" s="62" t="s">
        <v>397</v>
      </c>
      <c r="K42" s="62" t="s">
        <v>397</v>
      </c>
      <c r="L42" s="62" t="s">
        <v>397</v>
      </c>
      <c r="N42" s="62" t="s">
        <v>397</v>
      </c>
      <c r="O42" s="62" t="s">
        <v>397</v>
      </c>
      <c r="P42" s="62" t="s">
        <v>397</v>
      </c>
      <c r="Q42" s="62" t="s">
        <v>397</v>
      </c>
      <c r="R42" s="62" t="s">
        <v>397</v>
      </c>
      <c r="U42" s="118"/>
      <c r="V42" s="118"/>
      <c r="W42" s="118"/>
      <c r="X42" s="118"/>
      <c r="Z42" s="72"/>
      <c r="AA42" s="70"/>
      <c r="AB42" s="71" t="s">
        <v>51</v>
      </c>
    </row>
    <row r="43" spans="1:28" ht="39.75" customHeight="1" thickBot="1" x14ac:dyDescent="0.25">
      <c r="A43" s="95"/>
      <c r="B43" s="99"/>
      <c r="C43" s="99" t="s">
        <v>150</v>
      </c>
      <c r="D43" s="26" t="s">
        <v>146</v>
      </c>
      <c r="E43" s="87">
        <v>4</v>
      </c>
      <c r="F43" s="45" t="s">
        <v>432</v>
      </c>
      <c r="G43" s="123" t="s">
        <v>419</v>
      </c>
      <c r="H43" s="28" t="s">
        <v>147</v>
      </c>
      <c r="I43" s="62" t="s">
        <v>397</v>
      </c>
      <c r="J43" s="62" t="s">
        <v>397</v>
      </c>
      <c r="K43" s="62" t="s">
        <v>397</v>
      </c>
      <c r="L43" s="62" t="s">
        <v>397</v>
      </c>
      <c r="M43" s="62" t="s">
        <v>397</v>
      </c>
      <c r="N43" s="62" t="s">
        <v>397</v>
      </c>
      <c r="O43" s="62" t="s">
        <v>397</v>
      </c>
      <c r="P43" s="62" t="s">
        <v>397</v>
      </c>
      <c r="Q43" s="62" t="s">
        <v>397</v>
      </c>
      <c r="R43" s="62" t="s">
        <v>397</v>
      </c>
      <c r="U43" s="118"/>
      <c r="V43" s="118"/>
      <c r="W43" s="118"/>
      <c r="X43" s="118"/>
      <c r="Z43" s="72"/>
      <c r="AA43" s="70"/>
      <c r="AB43" s="71" t="s">
        <v>51</v>
      </c>
    </row>
    <row r="44" spans="1:28" ht="39.75" customHeight="1" thickBot="1" x14ac:dyDescent="0.25">
      <c r="A44" s="95"/>
      <c r="B44" s="99"/>
      <c r="C44" s="99"/>
      <c r="D44" s="79" t="s">
        <v>585</v>
      </c>
      <c r="E44" s="87">
        <v>4</v>
      </c>
      <c r="F44" s="45" t="s">
        <v>385</v>
      </c>
      <c r="G44" s="124"/>
      <c r="H44" s="28" t="s">
        <v>148</v>
      </c>
      <c r="I44" s="62" t="s">
        <v>397</v>
      </c>
      <c r="J44" s="62" t="s">
        <v>397</v>
      </c>
      <c r="K44" s="62" t="s">
        <v>397</v>
      </c>
      <c r="L44" s="62" t="s">
        <v>397</v>
      </c>
      <c r="M44" s="62" t="s">
        <v>397</v>
      </c>
      <c r="N44" s="62" t="s">
        <v>397</v>
      </c>
      <c r="O44" s="62" t="s">
        <v>397</v>
      </c>
      <c r="P44" s="62" t="s">
        <v>397</v>
      </c>
      <c r="Q44" s="62" t="s">
        <v>397</v>
      </c>
      <c r="R44" s="62" t="s">
        <v>397</v>
      </c>
      <c r="U44" s="118"/>
      <c r="V44" s="118"/>
      <c r="W44" s="118"/>
      <c r="X44" s="118"/>
      <c r="Z44" s="72"/>
      <c r="AA44" s="70"/>
      <c r="AB44" s="71" t="s">
        <v>51</v>
      </c>
    </row>
    <row r="45" spans="1:28" ht="39.75" customHeight="1" thickBot="1" x14ac:dyDescent="0.25">
      <c r="A45" s="95"/>
      <c r="B45" s="99"/>
      <c r="C45" s="99"/>
      <c r="D45" s="27" t="s">
        <v>586</v>
      </c>
      <c r="E45" s="87">
        <f>1+1</f>
        <v>2</v>
      </c>
      <c r="F45" s="45" t="s">
        <v>433</v>
      </c>
      <c r="G45" s="125"/>
      <c r="H45" s="28" t="s">
        <v>149</v>
      </c>
      <c r="M45" s="62" t="s">
        <v>397</v>
      </c>
      <c r="U45" s="119"/>
      <c r="V45" s="119"/>
      <c r="W45" s="119"/>
      <c r="X45" s="119"/>
      <c r="Z45" s="72"/>
      <c r="AA45" s="70"/>
      <c r="AB45" s="71" t="s">
        <v>51</v>
      </c>
    </row>
    <row r="46" spans="1:28" ht="68.25" customHeight="1" thickBot="1" x14ac:dyDescent="0.25">
      <c r="A46" s="95"/>
      <c r="B46" s="99"/>
      <c r="C46" s="99" t="s">
        <v>153</v>
      </c>
      <c r="D46" s="26" t="s">
        <v>587</v>
      </c>
      <c r="E46" s="87">
        <v>4</v>
      </c>
      <c r="F46" s="45" t="s">
        <v>386</v>
      </c>
      <c r="G46" s="123" t="s">
        <v>420</v>
      </c>
      <c r="H46" s="28" t="s">
        <v>79</v>
      </c>
      <c r="J46" s="62" t="s">
        <v>397</v>
      </c>
      <c r="U46" s="117"/>
      <c r="V46" s="117"/>
      <c r="W46" s="117"/>
      <c r="X46" s="117"/>
      <c r="Z46" s="72"/>
      <c r="AA46" s="70"/>
      <c r="AB46" s="71" t="s">
        <v>51</v>
      </c>
    </row>
    <row r="47" spans="1:28" ht="39" thickBot="1" x14ac:dyDescent="0.25">
      <c r="A47" s="95"/>
      <c r="B47" s="99"/>
      <c r="C47" s="99"/>
      <c r="D47" s="56" t="s">
        <v>151</v>
      </c>
      <c r="E47" s="87">
        <v>1</v>
      </c>
      <c r="F47" s="45" t="s">
        <v>387</v>
      </c>
      <c r="G47" s="125"/>
      <c r="H47" s="28" t="s">
        <v>152</v>
      </c>
      <c r="J47" s="62" t="s">
        <v>397</v>
      </c>
      <c r="U47" s="119"/>
      <c r="V47" s="119"/>
      <c r="W47" s="119"/>
      <c r="X47" s="119"/>
      <c r="Z47" s="72"/>
      <c r="AA47" s="70"/>
      <c r="AB47" s="71" t="s">
        <v>51</v>
      </c>
    </row>
    <row r="48" spans="1:28" ht="25.5" customHeight="1" thickBot="1" x14ac:dyDescent="0.25">
      <c r="A48" s="95"/>
      <c r="B48" s="99"/>
      <c r="C48" s="99" t="s">
        <v>157</v>
      </c>
      <c r="D48" s="79" t="s">
        <v>588</v>
      </c>
      <c r="E48" s="87">
        <v>2</v>
      </c>
      <c r="F48" s="45" t="s">
        <v>388</v>
      </c>
      <c r="G48" s="123" t="s">
        <v>421</v>
      </c>
      <c r="H48" s="28" t="s">
        <v>155</v>
      </c>
      <c r="M48" s="62" t="s">
        <v>397</v>
      </c>
      <c r="U48" s="117">
        <v>800000</v>
      </c>
      <c r="V48" s="117"/>
      <c r="W48" s="117"/>
      <c r="X48" s="117"/>
      <c r="Z48" s="72"/>
      <c r="AA48" s="70"/>
      <c r="AB48" s="71" t="s">
        <v>51</v>
      </c>
    </row>
    <row r="49" spans="1:28" ht="48.75" thickBot="1" x14ac:dyDescent="0.25">
      <c r="A49" s="95"/>
      <c r="B49" s="99"/>
      <c r="C49" s="99"/>
      <c r="D49" s="27" t="s">
        <v>154</v>
      </c>
      <c r="E49" s="87">
        <v>15</v>
      </c>
      <c r="F49" s="45" t="s">
        <v>389</v>
      </c>
      <c r="G49" s="125"/>
      <c r="H49" s="28" t="s">
        <v>156</v>
      </c>
      <c r="J49" s="62" t="s">
        <v>397</v>
      </c>
      <c r="K49" s="62" t="s">
        <v>397</v>
      </c>
      <c r="L49" s="62" t="s">
        <v>397</v>
      </c>
      <c r="M49" s="62" t="s">
        <v>397</v>
      </c>
      <c r="N49" s="62" t="s">
        <v>397</v>
      </c>
      <c r="O49" s="62" t="s">
        <v>397</v>
      </c>
      <c r="P49" s="62" t="s">
        <v>397</v>
      </c>
      <c r="U49" s="119"/>
      <c r="V49" s="119"/>
      <c r="W49" s="119"/>
      <c r="X49" s="119"/>
      <c r="Z49" s="72"/>
      <c r="AA49" s="70"/>
      <c r="AB49" s="71" t="s">
        <v>51</v>
      </c>
    </row>
    <row r="50" spans="1:28" ht="153" customHeight="1" x14ac:dyDescent="0.2">
      <c r="A50" s="95"/>
      <c r="B50" s="94" t="s">
        <v>158</v>
      </c>
      <c r="C50" s="99" t="s">
        <v>161</v>
      </c>
      <c r="D50" s="77" t="s">
        <v>589</v>
      </c>
      <c r="E50" s="89">
        <v>1</v>
      </c>
      <c r="F50" s="88" t="s">
        <v>390</v>
      </c>
      <c r="G50" s="123" t="s">
        <v>422</v>
      </c>
      <c r="H50" s="21" t="s">
        <v>159</v>
      </c>
      <c r="J50" s="62" t="s">
        <v>397</v>
      </c>
      <c r="K50" s="62" t="s">
        <v>397</v>
      </c>
      <c r="L50" s="62" t="s">
        <v>397</v>
      </c>
      <c r="U50" s="117"/>
      <c r="V50" s="117">
        <v>1236</v>
      </c>
      <c r="W50" s="117"/>
      <c r="X50" s="117"/>
      <c r="Z50" s="72"/>
      <c r="AA50" s="70"/>
      <c r="AB50" s="71" t="s">
        <v>51</v>
      </c>
    </row>
    <row r="51" spans="1:28" ht="51.75" thickBot="1" x14ac:dyDescent="0.25">
      <c r="A51" s="95"/>
      <c r="B51" s="95"/>
      <c r="C51" s="94"/>
      <c r="D51" s="24" t="s">
        <v>590</v>
      </c>
      <c r="E51" s="87">
        <f>1+1</f>
        <v>2</v>
      </c>
      <c r="F51" s="34"/>
      <c r="G51" s="125"/>
      <c r="H51" s="28" t="s">
        <v>160</v>
      </c>
      <c r="J51" s="62" t="s">
        <v>397</v>
      </c>
      <c r="K51" s="62" t="s">
        <v>397</v>
      </c>
      <c r="L51" s="62" t="s">
        <v>397</v>
      </c>
      <c r="U51" s="119"/>
      <c r="V51" s="119"/>
      <c r="W51" s="119"/>
      <c r="X51" s="119"/>
      <c r="Z51" s="72"/>
      <c r="AA51" s="70"/>
      <c r="AB51" s="71" t="s">
        <v>51</v>
      </c>
    </row>
    <row r="52" spans="1:28" ht="64.5" thickBot="1" x14ac:dyDescent="0.25">
      <c r="A52" s="95"/>
      <c r="B52" s="95"/>
      <c r="C52" s="50" t="s">
        <v>163</v>
      </c>
      <c r="D52" s="79" t="s">
        <v>591</v>
      </c>
      <c r="E52" s="87">
        <v>8</v>
      </c>
      <c r="F52" s="34" t="s">
        <v>592</v>
      </c>
      <c r="G52" s="51" t="s">
        <v>423</v>
      </c>
      <c r="H52" s="19" t="s">
        <v>162</v>
      </c>
      <c r="W52" s="62">
        <v>3090000</v>
      </c>
      <c r="Z52" s="72"/>
      <c r="AA52" s="70"/>
      <c r="AB52" s="71" t="s">
        <v>51</v>
      </c>
    </row>
    <row r="53" spans="1:28" ht="51" customHeight="1" thickBot="1" x14ac:dyDescent="0.25">
      <c r="A53" s="95"/>
      <c r="B53" s="95"/>
      <c r="C53" s="99" t="s">
        <v>170</v>
      </c>
      <c r="D53" s="56" t="s">
        <v>164</v>
      </c>
      <c r="E53" s="87">
        <v>1</v>
      </c>
      <c r="F53" s="34" t="s">
        <v>391</v>
      </c>
      <c r="G53" s="126" t="s">
        <v>424</v>
      </c>
      <c r="H53" s="56" t="s">
        <v>167</v>
      </c>
      <c r="S53" s="62" t="s">
        <v>397</v>
      </c>
      <c r="Z53" s="72"/>
      <c r="AA53" s="70"/>
      <c r="AB53" s="71" t="s">
        <v>51</v>
      </c>
    </row>
    <row r="54" spans="1:28" ht="48.75" thickBot="1" x14ac:dyDescent="0.25">
      <c r="A54" s="95"/>
      <c r="B54" s="95"/>
      <c r="C54" s="99"/>
      <c r="D54" s="56" t="s">
        <v>165</v>
      </c>
      <c r="E54" s="87">
        <v>1</v>
      </c>
      <c r="F54" s="74" t="s">
        <v>392</v>
      </c>
      <c r="G54" s="127"/>
      <c r="H54" s="25" t="s">
        <v>78</v>
      </c>
      <c r="Z54" s="72"/>
      <c r="AA54" s="70"/>
      <c r="AB54" s="71" t="s">
        <v>51</v>
      </c>
    </row>
    <row r="55" spans="1:28" ht="26.25" thickBot="1" x14ac:dyDescent="0.25">
      <c r="A55" s="95"/>
      <c r="B55" s="95"/>
      <c r="C55" s="99"/>
      <c r="D55" s="56" t="s">
        <v>166</v>
      </c>
      <c r="E55" s="87">
        <v>1</v>
      </c>
      <c r="F55" s="75" t="s">
        <v>168</v>
      </c>
      <c r="G55" s="127"/>
      <c r="H55" s="25" t="s">
        <v>168</v>
      </c>
      <c r="Z55" s="72"/>
      <c r="AA55" s="70"/>
      <c r="AB55" s="71" t="s">
        <v>51</v>
      </c>
    </row>
    <row r="56" spans="1:28" ht="48" x14ac:dyDescent="0.2">
      <c r="A56" s="95"/>
      <c r="B56" s="96"/>
      <c r="C56" s="99"/>
      <c r="D56" s="79" t="s">
        <v>593</v>
      </c>
      <c r="E56" s="87">
        <v>7</v>
      </c>
      <c r="F56" s="44" t="s">
        <v>594</v>
      </c>
      <c r="G56" s="128"/>
      <c r="H56" s="19" t="s">
        <v>169</v>
      </c>
      <c r="Z56" s="72"/>
      <c r="AA56" s="70"/>
      <c r="AB56" s="71" t="s">
        <v>51</v>
      </c>
    </row>
    <row r="57" spans="1:28" x14ac:dyDescent="0.2">
      <c r="A57" s="95"/>
      <c r="B57" s="29"/>
      <c r="C57" s="29"/>
      <c r="D57" s="56"/>
      <c r="H57" s="56"/>
      <c r="Z57" s="72"/>
      <c r="AA57" s="70"/>
      <c r="AB57" s="71" t="s">
        <v>51</v>
      </c>
    </row>
    <row r="58" spans="1:28" x14ac:dyDescent="0.2">
      <c r="A58" s="96"/>
      <c r="B58" s="29"/>
      <c r="C58" s="29"/>
      <c r="D58" s="56"/>
      <c r="E58" s="56"/>
      <c r="F58" s="46"/>
      <c r="H58" s="56"/>
      <c r="Z58" s="70"/>
      <c r="AA58" s="70"/>
      <c r="AB58" s="71" t="s">
        <v>51</v>
      </c>
    </row>
    <row r="59" spans="1:28" x14ac:dyDescent="0.2">
      <c r="A59" s="65"/>
    </row>
    <row r="60" spans="1:28" x14ac:dyDescent="0.2">
      <c r="A60" s="65" t="s">
        <v>48</v>
      </c>
    </row>
    <row r="61" spans="1:28" x14ac:dyDescent="0.2">
      <c r="A61" s="65" t="s">
        <v>49</v>
      </c>
    </row>
    <row r="62" spans="1:28" x14ac:dyDescent="0.2">
      <c r="A62" s="65"/>
    </row>
    <row r="63" spans="1:28" x14ac:dyDescent="0.2">
      <c r="A63" s="65"/>
    </row>
    <row r="64" spans="1:28" x14ac:dyDescent="0.2">
      <c r="A64" s="65" t="s">
        <v>31</v>
      </c>
    </row>
    <row r="65" spans="1:1" x14ac:dyDescent="0.2">
      <c r="A65" s="65" t="s">
        <v>32</v>
      </c>
    </row>
  </sheetData>
  <sheetProtection algorithmName="SHA-512" hashValue="XO3MPgXB9Rm4ny0Uz7Bi4t9wzzU+5f29CX8njiB4YR7kPeRktLWbKIYqAWRm9wb4OfJbaZOG7SHPL2N/yLikew==" saltValue="FYEC53JLDc9+p0mHaHVBIw==" spinCount="100000" sheet="1" formatCells="0" formatColumns="0" formatRows="0" insertColumns="0" insertRows="0" insertHyperlinks="0" deleteColumns="0" deleteRows="0" sort="0" autoFilter="0" pivotTables="0"/>
  <mergeCells count="107">
    <mergeCell ref="U50:U51"/>
    <mergeCell ref="V50:V51"/>
    <mergeCell ref="W50:W51"/>
    <mergeCell ref="X50:X51"/>
    <mergeCell ref="U41:U45"/>
    <mergeCell ref="V41:V45"/>
    <mergeCell ref="W41:W45"/>
    <mergeCell ref="X41:X45"/>
    <mergeCell ref="U46:U47"/>
    <mergeCell ref="V46:V47"/>
    <mergeCell ref="W46:W47"/>
    <mergeCell ref="X46:X47"/>
    <mergeCell ref="U37:U40"/>
    <mergeCell ref="V37:V40"/>
    <mergeCell ref="W37:W40"/>
    <mergeCell ref="X37:X40"/>
    <mergeCell ref="U29:U30"/>
    <mergeCell ref="V29:V30"/>
    <mergeCell ref="W29:W30"/>
    <mergeCell ref="X29:X30"/>
    <mergeCell ref="U48:U49"/>
    <mergeCell ref="V48:V49"/>
    <mergeCell ref="W48:W49"/>
    <mergeCell ref="X48:X49"/>
    <mergeCell ref="X21:X23"/>
    <mergeCell ref="Y21:Y23"/>
    <mergeCell ref="V24:V25"/>
    <mergeCell ref="U24:U25"/>
    <mergeCell ref="W24:W25"/>
    <mergeCell ref="X24:X25"/>
    <mergeCell ref="Y24:Y25"/>
    <mergeCell ref="V34:V36"/>
    <mergeCell ref="U34:U36"/>
    <mergeCell ref="W34:W36"/>
    <mergeCell ref="X34:X36"/>
    <mergeCell ref="B26:B49"/>
    <mergeCell ref="C31:C33"/>
    <mergeCell ref="C34:C36"/>
    <mergeCell ref="C37:C40"/>
    <mergeCell ref="AB10:AB11"/>
    <mergeCell ref="G50:G51"/>
    <mergeCell ref="G53:G56"/>
    <mergeCell ref="F21:F23"/>
    <mergeCell ref="G37:G40"/>
    <mergeCell ref="G41:G42"/>
    <mergeCell ref="G43:G45"/>
    <mergeCell ref="G46:G47"/>
    <mergeCell ref="G48:G49"/>
    <mergeCell ref="G24:G25"/>
    <mergeCell ref="G26:G27"/>
    <mergeCell ref="G29:G30"/>
    <mergeCell ref="G31:G33"/>
    <mergeCell ref="G34:G36"/>
    <mergeCell ref="Y29:Y30"/>
    <mergeCell ref="U26:U28"/>
    <mergeCell ref="V26:V28"/>
    <mergeCell ref="W26:W28"/>
    <mergeCell ref="X26:X28"/>
    <mergeCell ref="Y26:Y28"/>
    <mergeCell ref="G10:H10"/>
    <mergeCell ref="D10:D11"/>
    <mergeCell ref="U12:U13"/>
    <mergeCell ref="V12:V13"/>
    <mergeCell ref="W12:W13"/>
    <mergeCell ref="A1:W1"/>
    <mergeCell ref="X1:AB9"/>
    <mergeCell ref="A3:W3"/>
    <mergeCell ref="A5:W5"/>
    <mergeCell ref="A7:W7"/>
    <mergeCell ref="A8:W8"/>
    <mergeCell ref="A9:W9"/>
    <mergeCell ref="B12:B25"/>
    <mergeCell ref="C24:C25"/>
    <mergeCell ref="A12:A58"/>
    <mergeCell ref="A10:A11"/>
    <mergeCell ref="B10:B11"/>
    <mergeCell ref="C10:C11"/>
    <mergeCell ref="C26:C27"/>
    <mergeCell ref="C29:C30"/>
    <mergeCell ref="C50:C51"/>
    <mergeCell ref="C53:C56"/>
    <mergeCell ref="B50:B56"/>
    <mergeCell ref="C48:C49"/>
    <mergeCell ref="X12:X13"/>
    <mergeCell ref="U14:U15"/>
    <mergeCell ref="V14:V15"/>
    <mergeCell ref="W14:W15"/>
    <mergeCell ref="C43:C45"/>
    <mergeCell ref="C46:C47"/>
    <mergeCell ref="I10:T10"/>
    <mergeCell ref="U10:Z10"/>
    <mergeCell ref="AA10:AA11"/>
    <mergeCell ref="C41:C42"/>
    <mergeCell ref="X14:X15"/>
    <mergeCell ref="Y14:Y15"/>
    <mergeCell ref="U17:U18"/>
    <mergeCell ref="V17:V18"/>
    <mergeCell ref="W17:W18"/>
    <mergeCell ref="X17:X18"/>
    <mergeCell ref="Y17:Y18"/>
    <mergeCell ref="V21:V23"/>
    <mergeCell ref="U21:U23"/>
    <mergeCell ref="W21:W23"/>
    <mergeCell ref="C12:C23"/>
    <mergeCell ref="G12:G23"/>
    <mergeCell ref="E10:E11"/>
    <mergeCell ref="F10:F11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"/>
  <sheetViews>
    <sheetView workbookViewId="0">
      <selection activeCell="A5" sqref="A5:W5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11.42578125" style="62"/>
    <col min="4" max="4" width="31.42578125" style="62" customWidth="1"/>
    <col min="5" max="5" width="12.28515625" style="62" customWidth="1"/>
    <col min="6" max="6" width="22.5703125" style="62" customWidth="1"/>
    <col min="7" max="7" width="11.42578125" style="62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13.28515625" style="62" customWidth="1"/>
    <col min="22" max="22" width="17.140625" style="62" customWidth="1"/>
    <col min="23" max="23" width="8.7109375" style="62" bestFit="1" customWidth="1"/>
    <col min="24" max="24" width="12" style="62" customWidth="1"/>
    <col min="25" max="25" width="8.42578125" style="62" customWidth="1"/>
    <col min="26" max="26" width="8.5703125" style="62" customWidth="1"/>
    <col min="27" max="27" width="14.140625" style="62" bestFit="1" customWidth="1"/>
    <col min="28" max="16384" width="11.42578125" style="62"/>
  </cols>
  <sheetData>
    <row r="1" spans="1:27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33" t="s">
        <v>29</v>
      </c>
      <c r="Y1" s="107"/>
      <c r="Z1" s="107"/>
      <c r="AA1" s="107"/>
    </row>
    <row r="2" spans="1:27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</row>
    <row r="3" spans="1:27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</row>
    <row r="4" spans="1:27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</row>
    <row r="5" spans="1:27" x14ac:dyDescent="0.2">
      <c r="A5" s="103" t="s">
        <v>646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</row>
    <row r="6" spans="1:27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</row>
    <row r="7" spans="1:27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</row>
    <row r="8" spans="1:27" x14ac:dyDescent="0.2">
      <c r="A8" s="108" t="s">
        <v>171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</row>
    <row r="9" spans="1:27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</row>
    <row r="10" spans="1:27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ht="38.25" x14ac:dyDescent="0.2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14" t="s">
        <v>9</v>
      </c>
      <c r="Z11" s="105"/>
      <c r="AA11" s="98"/>
    </row>
    <row r="12" spans="1:27" ht="12.75" customHeight="1" x14ac:dyDescent="0.2">
      <c r="A12" s="94" t="s">
        <v>172</v>
      </c>
      <c r="B12" s="129" t="s">
        <v>173</v>
      </c>
      <c r="C12" s="129" t="s">
        <v>174</v>
      </c>
      <c r="D12" s="30" t="s">
        <v>175</v>
      </c>
      <c r="E12" s="87">
        <v>1</v>
      </c>
      <c r="F12" s="52" t="s">
        <v>442</v>
      </c>
      <c r="G12" s="94" t="s">
        <v>434</v>
      </c>
      <c r="H12" s="56" t="s">
        <v>177</v>
      </c>
      <c r="I12" s="52" t="s">
        <v>397</v>
      </c>
      <c r="J12" s="52" t="s">
        <v>397</v>
      </c>
      <c r="K12" s="52" t="s">
        <v>397</v>
      </c>
      <c r="L12" s="52" t="s">
        <v>397</v>
      </c>
      <c r="M12" s="52" t="s">
        <v>397</v>
      </c>
      <c r="N12" s="52" t="s">
        <v>397</v>
      </c>
      <c r="O12" s="52"/>
      <c r="P12" s="52"/>
      <c r="Q12" s="52"/>
      <c r="R12" s="52"/>
      <c r="S12" s="52"/>
      <c r="T12" s="52"/>
      <c r="U12" s="114">
        <v>78199781.540000007</v>
      </c>
      <c r="V12" s="134">
        <v>44830855.060000002</v>
      </c>
      <c r="W12" s="134"/>
      <c r="X12" s="114"/>
      <c r="Y12" s="70"/>
      <c r="Z12" s="70"/>
      <c r="AA12" s="71" t="s">
        <v>51</v>
      </c>
    </row>
    <row r="13" spans="1:27" ht="38.25" x14ac:dyDescent="0.2">
      <c r="A13" s="95"/>
      <c r="B13" s="129"/>
      <c r="C13" s="129"/>
      <c r="D13" s="79" t="s">
        <v>595</v>
      </c>
      <c r="E13" s="87">
        <v>1</v>
      </c>
      <c r="F13" s="52" t="s">
        <v>443</v>
      </c>
      <c r="G13" s="95"/>
      <c r="H13" s="56" t="s">
        <v>178</v>
      </c>
      <c r="I13" s="52"/>
      <c r="J13" s="52"/>
      <c r="K13" s="52" t="s">
        <v>397</v>
      </c>
      <c r="L13" s="52"/>
      <c r="M13" s="52"/>
      <c r="N13" s="52" t="s">
        <v>397</v>
      </c>
      <c r="O13" s="52"/>
      <c r="P13" s="52"/>
      <c r="Q13" s="52" t="s">
        <v>397</v>
      </c>
      <c r="R13" s="52"/>
      <c r="S13" s="52" t="s">
        <v>397</v>
      </c>
      <c r="T13" s="52"/>
      <c r="U13" s="115"/>
      <c r="V13" s="135"/>
      <c r="W13" s="135"/>
      <c r="X13" s="115"/>
      <c r="Y13" s="70"/>
      <c r="Z13" s="70"/>
      <c r="AA13" s="71" t="s">
        <v>51</v>
      </c>
    </row>
    <row r="14" spans="1:27" ht="38.25" x14ac:dyDescent="0.2">
      <c r="A14" s="95"/>
      <c r="B14" s="129"/>
      <c r="C14" s="129"/>
      <c r="D14" s="56" t="s">
        <v>176</v>
      </c>
      <c r="E14" s="87">
        <v>1</v>
      </c>
      <c r="F14" s="52" t="s">
        <v>444</v>
      </c>
      <c r="G14" s="95"/>
      <c r="H14" s="56" t="s">
        <v>179</v>
      </c>
      <c r="I14" s="52" t="s">
        <v>397</v>
      </c>
      <c r="J14" s="52" t="s">
        <v>397</v>
      </c>
      <c r="K14" s="52" t="s">
        <v>397</v>
      </c>
      <c r="L14" s="52" t="s">
        <v>397</v>
      </c>
      <c r="M14" s="52" t="s">
        <v>397</v>
      </c>
      <c r="N14" s="52" t="s">
        <v>397</v>
      </c>
      <c r="O14" s="52" t="s">
        <v>397</v>
      </c>
      <c r="P14" s="52" t="s">
        <v>397</v>
      </c>
      <c r="Q14" s="52" t="s">
        <v>397</v>
      </c>
      <c r="R14" s="52"/>
      <c r="S14" s="52" t="s">
        <v>397</v>
      </c>
      <c r="T14" s="52" t="s">
        <v>397</v>
      </c>
      <c r="U14" s="115"/>
      <c r="V14" s="135"/>
      <c r="W14" s="135"/>
      <c r="X14" s="115"/>
      <c r="Y14" s="70"/>
      <c r="Z14" s="70"/>
      <c r="AA14" s="71" t="s">
        <v>51</v>
      </c>
    </row>
    <row r="15" spans="1:27" ht="25.5" x14ac:dyDescent="0.2">
      <c r="A15" s="95"/>
      <c r="B15" s="129"/>
      <c r="C15" s="129"/>
      <c r="D15" s="79" t="s">
        <v>596</v>
      </c>
      <c r="E15" s="87">
        <v>1</v>
      </c>
      <c r="F15" s="52" t="s">
        <v>445</v>
      </c>
      <c r="G15" s="96"/>
      <c r="H15" s="56" t="s">
        <v>180</v>
      </c>
      <c r="I15" s="52"/>
      <c r="J15" s="52"/>
      <c r="K15" s="52"/>
      <c r="L15" s="52" t="s">
        <v>397</v>
      </c>
      <c r="M15" s="52"/>
      <c r="N15" s="52"/>
      <c r="O15" s="52"/>
      <c r="P15" s="52"/>
      <c r="Q15" s="52"/>
      <c r="R15" s="52"/>
      <c r="S15" s="52"/>
      <c r="T15" s="52"/>
      <c r="U15" s="115"/>
      <c r="V15" s="135"/>
      <c r="W15" s="135"/>
      <c r="X15" s="115"/>
      <c r="Y15" s="70"/>
      <c r="Z15" s="70"/>
      <c r="AA15" s="71" t="s">
        <v>51</v>
      </c>
    </row>
    <row r="16" spans="1:27" ht="25.5" customHeight="1" x14ac:dyDescent="0.2">
      <c r="A16" s="95"/>
      <c r="B16" s="129"/>
      <c r="C16" s="129" t="s">
        <v>188</v>
      </c>
      <c r="D16" s="79" t="s">
        <v>597</v>
      </c>
      <c r="E16" s="87">
        <f>5+5</f>
        <v>10</v>
      </c>
      <c r="F16" s="52" t="s">
        <v>446</v>
      </c>
      <c r="G16" s="94" t="s">
        <v>435</v>
      </c>
      <c r="H16" s="56" t="s">
        <v>183</v>
      </c>
      <c r="I16" s="52" t="s">
        <v>397</v>
      </c>
      <c r="J16" s="52" t="s">
        <v>397</v>
      </c>
      <c r="K16" s="52" t="s">
        <v>397</v>
      </c>
      <c r="L16" s="52" t="s">
        <v>397</v>
      </c>
      <c r="M16" s="52" t="s">
        <v>397</v>
      </c>
      <c r="N16" s="52" t="s">
        <v>397</v>
      </c>
      <c r="O16" s="52" t="s">
        <v>397</v>
      </c>
      <c r="P16" s="52" t="s">
        <v>397</v>
      </c>
      <c r="Q16" s="52" t="s">
        <v>397</v>
      </c>
      <c r="R16" s="52" t="s">
        <v>397</v>
      </c>
      <c r="S16" s="52" t="s">
        <v>397</v>
      </c>
      <c r="T16" s="52" t="s">
        <v>397</v>
      </c>
      <c r="U16" s="115"/>
      <c r="V16" s="135"/>
      <c r="W16" s="135"/>
      <c r="X16" s="115"/>
      <c r="Y16" s="70"/>
      <c r="Z16" s="70"/>
      <c r="AA16" s="71" t="s">
        <v>51</v>
      </c>
    </row>
    <row r="17" spans="1:27" ht="51" x14ac:dyDescent="0.2">
      <c r="A17" s="95"/>
      <c r="B17" s="129"/>
      <c r="C17" s="129"/>
      <c r="D17" s="79" t="s">
        <v>181</v>
      </c>
      <c r="E17" s="87">
        <v>5</v>
      </c>
      <c r="F17" s="52" t="s">
        <v>447</v>
      </c>
      <c r="G17" s="95"/>
      <c r="H17" s="24" t="s">
        <v>184</v>
      </c>
      <c r="I17" s="52"/>
      <c r="J17" s="52" t="s">
        <v>397</v>
      </c>
      <c r="K17" s="52" t="s">
        <v>397</v>
      </c>
      <c r="L17" s="52" t="s">
        <v>397</v>
      </c>
      <c r="M17" s="52" t="s">
        <v>397</v>
      </c>
      <c r="N17" s="52" t="s">
        <v>397</v>
      </c>
      <c r="O17" s="52" t="s">
        <v>397</v>
      </c>
      <c r="P17" s="52" t="s">
        <v>397</v>
      </c>
      <c r="Q17" s="52" t="s">
        <v>397</v>
      </c>
      <c r="R17" s="52" t="s">
        <v>397</v>
      </c>
      <c r="S17" s="52" t="s">
        <v>397</v>
      </c>
      <c r="T17" s="52"/>
      <c r="U17" s="115"/>
      <c r="V17" s="135"/>
      <c r="W17" s="135"/>
      <c r="X17" s="115"/>
      <c r="Y17" s="70"/>
      <c r="Z17" s="70"/>
      <c r="AA17" s="71" t="s">
        <v>51</v>
      </c>
    </row>
    <row r="18" spans="1:27" ht="25.5" x14ac:dyDescent="0.2">
      <c r="A18" s="95"/>
      <c r="B18" s="129"/>
      <c r="C18" s="129"/>
      <c r="D18" s="79" t="s">
        <v>598</v>
      </c>
      <c r="E18" s="87">
        <f>8+4</f>
        <v>12</v>
      </c>
      <c r="F18" s="52" t="s">
        <v>449</v>
      </c>
      <c r="G18" s="95"/>
      <c r="H18" s="24" t="s">
        <v>185</v>
      </c>
      <c r="J18" s="62" t="s">
        <v>397</v>
      </c>
      <c r="L18" s="62" t="s">
        <v>397</v>
      </c>
      <c r="N18" s="62" t="s">
        <v>397</v>
      </c>
      <c r="P18" s="62" t="s">
        <v>397</v>
      </c>
      <c r="R18" s="62" t="s">
        <v>397</v>
      </c>
      <c r="T18" s="62" t="s">
        <v>397</v>
      </c>
      <c r="U18" s="115"/>
      <c r="V18" s="135"/>
      <c r="W18" s="135"/>
      <c r="X18" s="115"/>
      <c r="Y18" s="70"/>
      <c r="Z18" s="70"/>
      <c r="AA18" s="71" t="s">
        <v>51</v>
      </c>
    </row>
    <row r="19" spans="1:27" ht="51" x14ac:dyDescent="0.2">
      <c r="A19" s="95"/>
      <c r="B19" s="129"/>
      <c r="C19" s="129"/>
      <c r="D19" s="79" t="s">
        <v>599</v>
      </c>
      <c r="E19" s="87">
        <f>1+1</f>
        <v>2</v>
      </c>
      <c r="F19" s="52" t="s">
        <v>450</v>
      </c>
      <c r="G19" s="95"/>
      <c r="H19" s="24" t="s">
        <v>186</v>
      </c>
      <c r="L19" s="62" t="s">
        <v>397</v>
      </c>
      <c r="U19" s="115"/>
      <c r="V19" s="135"/>
      <c r="W19" s="135"/>
      <c r="X19" s="115"/>
      <c r="Y19" s="70"/>
      <c r="Z19" s="70"/>
      <c r="AA19" s="71" t="s">
        <v>51</v>
      </c>
    </row>
    <row r="20" spans="1:27" ht="51" x14ac:dyDescent="0.2">
      <c r="A20" s="95"/>
      <c r="B20" s="129"/>
      <c r="C20" s="129"/>
      <c r="D20" s="56" t="s">
        <v>182</v>
      </c>
      <c r="E20" s="87">
        <v>4</v>
      </c>
      <c r="F20" s="58" t="s">
        <v>550</v>
      </c>
      <c r="G20" s="95"/>
      <c r="H20" s="56" t="s">
        <v>187</v>
      </c>
      <c r="J20" s="62" t="s">
        <v>397</v>
      </c>
      <c r="K20" s="62" t="s">
        <v>397</v>
      </c>
      <c r="L20" s="62" t="s">
        <v>397</v>
      </c>
      <c r="M20" s="62" t="s">
        <v>397</v>
      </c>
      <c r="N20" s="62" t="s">
        <v>397</v>
      </c>
      <c r="O20" s="62" t="s">
        <v>397</v>
      </c>
      <c r="P20" s="62" t="s">
        <v>397</v>
      </c>
      <c r="Q20" s="62" t="s">
        <v>397</v>
      </c>
      <c r="R20" s="62" t="s">
        <v>397</v>
      </c>
      <c r="S20" s="62" t="s">
        <v>397</v>
      </c>
      <c r="U20" s="116"/>
      <c r="V20" s="136"/>
      <c r="W20" s="136"/>
      <c r="X20" s="116"/>
      <c r="Y20" s="70"/>
      <c r="Z20" s="70"/>
      <c r="AA20" s="71" t="s">
        <v>51</v>
      </c>
    </row>
    <row r="21" spans="1:27" ht="25.5" x14ac:dyDescent="0.2">
      <c r="A21" s="95"/>
      <c r="B21" s="129"/>
      <c r="C21" s="129"/>
      <c r="D21" s="79" t="s">
        <v>600</v>
      </c>
      <c r="E21" s="87">
        <f>2+1</f>
        <v>3</v>
      </c>
      <c r="F21" s="52" t="s">
        <v>451</v>
      </c>
      <c r="G21" s="96"/>
      <c r="H21" s="56" t="s">
        <v>190</v>
      </c>
      <c r="M21" s="62" t="s">
        <v>397</v>
      </c>
      <c r="U21" s="117"/>
      <c r="V21" s="117">
        <v>5150000</v>
      </c>
      <c r="W21" s="117"/>
      <c r="X21" s="117"/>
      <c r="Y21" s="70"/>
      <c r="Z21" s="70"/>
      <c r="AA21" s="71" t="s">
        <v>51</v>
      </c>
    </row>
    <row r="22" spans="1:27" ht="25.5" x14ac:dyDescent="0.2">
      <c r="A22" s="95"/>
      <c r="B22" s="129"/>
      <c r="C22" s="101" t="s">
        <v>194</v>
      </c>
      <c r="D22" s="56" t="s">
        <v>189</v>
      </c>
      <c r="E22" s="87">
        <v>1</v>
      </c>
      <c r="F22" s="29" t="s">
        <v>452</v>
      </c>
      <c r="G22" s="94" t="s">
        <v>436</v>
      </c>
      <c r="H22" s="56" t="s">
        <v>191</v>
      </c>
      <c r="K22" s="62" t="s">
        <v>397</v>
      </c>
      <c r="L22" s="62" t="s">
        <v>397</v>
      </c>
      <c r="M22" s="62" t="s">
        <v>397</v>
      </c>
      <c r="N22" s="62" t="s">
        <v>397</v>
      </c>
      <c r="O22" s="62" t="s">
        <v>397</v>
      </c>
      <c r="U22" s="118"/>
      <c r="V22" s="118"/>
      <c r="W22" s="118"/>
      <c r="X22" s="118"/>
      <c r="Y22" s="70"/>
      <c r="Z22" s="70"/>
      <c r="AA22" s="71" t="s">
        <v>51</v>
      </c>
    </row>
    <row r="23" spans="1:27" ht="51" x14ac:dyDescent="0.2">
      <c r="A23" s="95"/>
      <c r="B23" s="129"/>
      <c r="C23" s="101"/>
      <c r="D23" s="79" t="s">
        <v>601</v>
      </c>
      <c r="E23" s="87">
        <f>1+1</f>
        <v>2</v>
      </c>
      <c r="F23" s="52" t="s">
        <v>453</v>
      </c>
      <c r="G23" s="95"/>
      <c r="H23" s="56" t="s">
        <v>192</v>
      </c>
      <c r="J23" s="62" t="s">
        <v>397</v>
      </c>
      <c r="K23" s="62" t="s">
        <v>397</v>
      </c>
      <c r="L23" s="62" t="s">
        <v>397</v>
      </c>
      <c r="M23" s="62" t="s">
        <v>397</v>
      </c>
      <c r="N23" s="62" t="s">
        <v>397</v>
      </c>
      <c r="O23" s="62" t="s">
        <v>397</v>
      </c>
      <c r="P23" s="62" t="s">
        <v>397</v>
      </c>
      <c r="Q23" s="62" t="s">
        <v>397</v>
      </c>
      <c r="R23" s="62" t="s">
        <v>448</v>
      </c>
      <c r="S23" s="62" t="s">
        <v>397</v>
      </c>
      <c r="U23" s="118"/>
      <c r="V23" s="118"/>
      <c r="W23" s="118"/>
      <c r="X23" s="118"/>
      <c r="Y23" s="70"/>
      <c r="Z23" s="70"/>
      <c r="AA23" s="71" t="s">
        <v>51</v>
      </c>
    </row>
    <row r="24" spans="1:27" ht="51" x14ac:dyDescent="0.2">
      <c r="A24" s="95"/>
      <c r="B24" s="129"/>
      <c r="C24" s="102"/>
      <c r="D24" s="79" t="s">
        <v>602</v>
      </c>
      <c r="E24" s="87">
        <f>2+3</f>
        <v>5</v>
      </c>
      <c r="F24" s="52" t="s">
        <v>454</v>
      </c>
      <c r="G24" s="96"/>
      <c r="H24" s="56" t="s">
        <v>193</v>
      </c>
      <c r="U24" s="119"/>
      <c r="V24" s="119"/>
      <c r="W24" s="119"/>
      <c r="X24" s="119"/>
      <c r="Y24" s="70"/>
      <c r="Z24" s="70"/>
      <c r="AA24" s="71" t="s">
        <v>51</v>
      </c>
    </row>
    <row r="25" spans="1:27" ht="45.75" customHeight="1" x14ac:dyDescent="0.2">
      <c r="A25" s="95"/>
      <c r="B25" s="129"/>
      <c r="C25" s="99" t="s">
        <v>200</v>
      </c>
      <c r="D25" s="56" t="s">
        <v>195</v>
      </c>
      <c r="E25" s="87">
        <v>1</v>
      </c>
      <c r="F25" s="52" t="s">
        <v>455</v>
      </c>
      <c r="G25" s="94" t="s">
        <v>437</v>
      </c>
      <c r="H25" s="56" t="s">
        <v>196</v>
      </c>
      <c r="J25" s="62" t="s">
        <v>397</v>
      </c>
      <c r="K25" s="62" t="s">
        <v>397</v>
      </c>
      <c r="L25" s="62" t="s">
        <v>397</v>
      </c>
      <c r="M25" s="62" t="s">
        <v>397</v>
      </c>
      <c r="N25" s="62" t="s">
        <v>397</v>
      </c>
      <c r="O25" s="62" t="s">
        <v>397</v>
      </c>
      <c r="P25" s="62" t="s">
        <v>397</v>
      </c>
      <c r="Q25" s="62" t="s">
        <v>397</v>
      </c>
      <c r="R25" s="62" t="s">
        <v>397</v>
      </c>
      <c r="S25" s="62" t="s">
        <v>397</v>
      </c>
      <c r="U25" s="117">
        <v>11330000</v>
      </c>
      <c r="V25" s="117"/>
      <c r="W25" s="117"/>
      <c r="X25" s="117"/>
      <c r="Y25" s="70"/>
      <c r="Z25" s="70"/>
      <c r="AA25" s="71" t="s">
        <v>51</v>
      </c>
    </row>
    <row r="26" spans="1:27" ht="38.25" x14ac:dyDescent="0.2">
      <c r="A26" s="95"/>
      <c r="B26" s="129"/>
      <c r="C26" s="99"/>
      <c r="D26" s="79" t="s">
        <v>603</v>
      </c>
      <c r="E26" s="87">
        <f>4+5</f>
        <v>9</v>
      </c>
      <c r="F26" s="58" t="s">
        <v>456</v>
      </c>
      <c r="G26" s="95"/>
      <c r="H26" s="56" t="s">
        <v>197</v>
      </c>
      <c r="J26" s="62" t="s">
        <v>397</v>
      </c>
      <c r="K26" s="62" t="s">
        <v>397</v>
      </c>
      <c r="L26" s="62" t="s">
        <v>397</v>
      </c>
      <c r="M26" s="62" t="s">
        <v>397</v>
      </c>
      <c r="N26" s="62" t="s">
        <v>397</v>
      </c>
      <c r="O26" s="62" t="s">
        <v>397</v>
      </c>
      <c r="P26" s="62" t="s">
        <v>397</v>
      </c>
      <c r="Q26" s="62" t="s">
        <v>397</v>
      </c>
      <c r="R26" s="62" t="s">
        <v>397</v>
      </c>
      <c r="S26" s="62" t="s">
        <v>397</v>
      </c>
      <c r="U26" s="118"/>
      <c r="V26" s="118"/>
      <c r="W26" s="118"/>
      <c r="X26" s="118"/>
      <c r="Y26" s="70"/>
      <c r="Z26" s="70"/>
      <c r="AA26" s="71" t="s">
        <v>51</v>
      </c>
    </row>
    <row r="27" spans="1:27" ht="38.25" x14ac:dyDescent="0.2">
      <c r="A27" s="95"/>
      <c r="B27" s="129"/>
      <c r="C27" s="99"/>
      <c r="D27" s="79" t="s">
        <v>604</v>
      </c>
      <c r="E27" s="87">
        <f>1+1</f>
        <v>2</v>
      </c>
      <c r="F27" s="58" t="s">
        <v>457</v>
      </c>
      <c r="G27" s="95"/>
      <c r="H27" s="56" t="s">
        <v>198</v>
      </c>
      <c r="O27" s="62" t="s">
        <v>397</v>
      </c>
      <c r="P27" s="62" t="s">
        <v>397</v>
      </c>
      <c r="U27" s="118"/>
      <c r="V27" s="118"/>
      <c r="W27" s="118"/>
      <c r="X27" s="118"/>
      <c r="Y27" s="70"/>
      <c r="Z27" s="70"/>
      <c r="AA27" s="71" t="s">
        <v>51</v>
      </c>
    </row>
    <row r="28" spans="1:27" ht="38.25" x14ac:dyDescent="0.2">
      <c r="A28" s="95"/>
      <c r="B28" s="129"/>
      <c r="C28" s="99"/>
      <c r="D28" s="79" t="s">
        <v>605</v>
      </c>
      <c r="E28" s="87">
        <f>1320+700</f>
        <v>2020</v>
      </c>
      <c r="F28" s="58" t="s">
        <v>549</v>
      </c>
      <c r="G28" s="96"/>
      <c r="H28" s="56" t="s">
        <v>199</v>
      </c>
      <c r="J28" s="62" t="s">
        <v>397</v>
      </c>
      <c r="K28" s="62" t="s">
        <v>397</v>
      </c>
      <c r="L28" s="62" t="s">
        <v>397</v>
      </c>
      <c r="M28" s="62" t="s">
        <v>397</v>
      </c>
      <c r="N28" s="62" t="s">
        <v>397</v>
      </c>
      <c r="O28" s="62" t="s">
        <v>397</v>
      </c>
      <c r="P28" s="62" t="s">
        <v>397</v>
      </c>
      <c r="Q28" s="62" t="s">
        <v>397</v>
      </c>
      <c r="R28" s="62" t="s">
        <v>397</v>
      </c>
      <c r="S28" s="62" t="s">
        <v>397</v>
      </c>
      <c r="U28" s="119"/>
      <c r="V28" s="119"/>
      <c r="W28" s="119"/>
      <c r="X28" s="119"/>
      <c r="Y28" s="70"/>
      <c r="Z28" s="70"/>
      <c r="AA28" s="71" t="s">
        <v>51</v>
      </c>
    </row>
    <row r="29" spans="1:27" ht="51" customHeight="1" x14ac:dyDescent="0.2">
      <c r="A29" s="95"/>
      <c r="B29" s="94" t="s">
        <v>201</v>
      </c>
      <c r="C29" s="99" t="s">
        <v>202</v>
      </c>
      <c r="D29" s="79" t="s">
        <v>203</v>
      </c>
      <c r="E29" s="87">
        <v>1</v>
      </c>
      <c r="F29" s="52" t="s">
        <v>203</v>
      </c>
      <c r="G29" s="94" t="s">
        <v>438</v>
      </c>
      <c r="H29" s="56" t="s">
        <v>208</v>
      </c>
      <c r="J29" s="62" t="s">
        <v>397</v>
      </c>
      <c r="K29" s="62" t="s">
        <v>397</v>
      </c>
      <c r="U29" s="117"/>
      <c r="V29" s="117">
        <v>73396401</v>
      </c>
      <c r="W29" s="117"/>
      <c r="X29" s="117"/>
      <c r="Y29" s="70"/>
      <c r="Z29" s="70"/>
      <c r="AA29" s="71" t="s">
        <v>51</v>
      </c>
    </row>
    <row r="30" spans="1:27" ht="51" x14ac:dyDescent="0.2">
      <c r="A30" s="95"/>
      <c r="B30" s="95"/>
      <c r="C30" s="99"/>
      <c r="D30" s="56" t="s">
        <v>204</v>
      </c>
      <c r="E30" s="87">
        <v>1</v>
      </c>
      <c r="F30" s="52" t="s">
        <v>458</v>
      </c>
      <c r="G30" s="95"/>
      <c r="H30" s="56" t="s">
        <v>209</v>
      </c>
      <c r="N30" s="62" t="s">
        <v>397</v>
      </c>
      <c r="O30" s="62" t="s">
        <v>397</v>
      </c>
      <c r="P30" s="62" t="s">
        <v>397</v>
      </c>
      <c r="U30" s="118"/>
      <c r="V30" s="118"/>
      <c r="W30" s="118"/>
      <c r="X30" s="118"/>
      <c r="Y30" s="70"/>
      <c r="Z30" s="70"/>
      <c r="AA30" s="71" t="s">
        <v>51</v>
      </c>
    </row>
    <row r="31" spans="1:27" ht="51" x14ac:dyDescent="0.2">
      <c r="A31" s="95"/>
      <c r="B31" s="95"/>
      <c r="C31" s="99"/>
      <c r="D31" s="56" t="s">
        <v>205</v>
      </c>
      <c r="E31" s="87">
        <v>1</v>
      </c>
      <c r="F31" s="52" t="s">
        <v>459</v>
      </c>
      <c r="G31" s="95"/>
      <c r="H31" s="56" t="s">
        <v>210</v>
      </c>
      <c r="P31" s="62" t="s">
        <v>397</v>
      </c>
      <c r="Q31" s="62" t="s">
        <v>397</v>
      </c>
      <c r="R31" s="62" t="s">
        <v>397</v>
      </c>
      <c r="S31" s="62" t="s">
        <v>397</v>
      </c>
      <c r="U31" s="118"/>
      <c r="V31" s="118"/>
      <c r="W31" s="118"/>
      <c r="X31" s="118"/>
      <c r="Y31" s="70"/>
      <c r="Z31" s="70"/>
      <c r="AA31" s="71" t="s">
        <v>51</v>
      </c>
    </row>
    <row r="32" spans="1:27" ht="25.5" x14ac:dyDescent="0.2">
      <c r="A32" s="95"/>
      <c r="B32" s="95"/>
      <c r="C32" s="99"/>
      <c r="D32" s="56" t="s">
        <v>206</v>
      </c>
      <c r="E32" s="87">
        <v>1</v>
      </c>
      <c r="F32" s="52" t="s">
        <v>460</v>
      </c>
      <c r="G32" s="95"/>
      <c r="H32" s="56" t="s">
        <v>211</v>
      </c>
      <c r="J32" s="62" t="s">
        <v>397</v>
      </c>
      <c r="K32" s="62" t="s">
        <v>397</v>
      </c>
      <c r="L32" s="62" t="s">
        <v>397</v>
      </c>
      <c r="M32" s="62" t="s">
        <v>397</v>
      </c>
      <c r="N32" s="62" t="s">
        <v>397</v>
      </c>
      <c r="O32" s="62" t="s">
        <v>397</v>
      </c>
      <c r="P32" s="62" t="s">
        <v>397</v>
      </c>
      <c r="Q32" s="62" t="s">
        <v>397</v>
      </c>
      <c r="R32" s="62" t="s">
        <v>397</v>
      </c>
      <c r="S32" s="62" t="s">
        <v>397</v>
      </c>
      <c r="U32" s="118"/>
      <c r="V32" s="118"/>
      <c r="W32" s="118"/>
      <c r="X32" s="118"/>
      <c r="Y32" s="70"/>
      <c r="Z32" s="70"/>
      <c r="AA32" s="71" t="s">
        <v>51</v>
      </c>
    </row>
    <row r="33" spans="1:27" ht="114.75" x14ac:dyDescent="0.2">
      <c r="A33" s="95"/>
      <c r="B33" s="95"/>
      <c r="C33" s="99"/>
      <c r="D33" s="79" t="s">
        <v>606</v>
      </c>
      <c r="E33" s="87">
        <v>15</v>
      </c>
      <c r="F33" s="58" t="s">
        <v>551</v>
      </c>
      <c r="G33" s="95"/>
      <c r="H33" s="56" t="s">
        <v>212</v>
      </c>
      <c r="J33" s="62" t="s">
        <v>397</v>
      </c>
      <c r="K33" s="62" t="s">
        <v>397</v>
      </c>
      <c r="L33" s="62" t="s">
        <v>397</v>
      </c>
      <c r="M33" s="62" t="s">
        <v>397</v>
      </c>
      <c r="N33" s="62" t="s">
        <v>397</v>
      </c>
      <c r="O33" s="62" t="s">
        <v>397</v>
      </c>
      <c r="P33" s="62" t="s">
        <v>397</v>
      </c>
      <c r="Q33" s="62" t="s">
        <v>397</v>
      </c>
      <c r="R33" s="62" t="s">
        <v>397</v>
      </c>
      <c r="S33" s="62" t="s">
        <v>397</v>
      </c>
      <c r="U33" s="118"/>
      <c r="V33" s="118"/>
      <c r="W33" s="118"/>
      <c r="X33" s="118"/>
      <c r="Y33" s="70"/>
      <c r="Z33" s="70"/>
      <c r="AA33" s="71" t="s">
        <v>51</v>
      </c>
    </row>
    <row r="34" spans="1:27" ht="25.5" x14ac:dyDescent="0.2">
      <c r="A34" s="95"/>
      <c r="B34" s="95"/>
      <c r="C34" s="99"/>
      <c r="D34" s="56" t="s">
        <v>207</v>
      </c>
      <c r="E34" s="87">
        <f>1+2</f>
        <v>3</v>
      </c>
      <c r="F34" s="52" t="s">
        <v>461</v>
      </c>
      <c r="G34" s="96"/>
      <c r="H34" s="56" t="s">
        <v>213</v>
      </c>
      <c r="J34" s="62" t="s">
        <v>397</v>
      </c>
      <c r="M34" s="62" t="s">
        <v>397</v>
      </c>
      <c r="Q34" s="62" t="s">
        <v>397</v>
      </c>
      <c r="T34" s="62" t="s">
        <v>397</v>
      </c>
      <c r="U34" s="119"/>
      <c r="V34" s="119"/>
      <c r="W34" s="119"/>
      <c r="X34" s="119"/>
      <c r="Y34" s="70"/>
      <c r="Z34" s="70"/>
      <c r="AA34" s="71" t="s">
        <v>51</v>
      </c>
    </row>
    <row r="35" spans="1:27" ht="25.5" x14ac:dyDescent="0.2">
      <c r="A35" s="95"/>
      <c r="B35" s="95"/>
      <c r="C35" s="99" t="s">
        <v>216</v>
      </c>
      <c r="D35" s="79" t="s">
        <v>607</v>
      </c>
      <c r="E35" s="87">
        <f>2+4</f>
        <v>6</v>
      </c>
      <c r="F35" s="52" t="s">
        <v>462</v>
      </c>
      <c r="G35" s="94" t="s">
        <v>439</v>
      </c>
      <c r="H35" s="56" t="s">
        <v>217</v>
      </c>
      <c r="J35" s="62" t="s">
        <v>397</v>
      </c>
      <c r="K35" s="62" t="s">
        <v>397</v>
      </c>
      <c r="L35" s="62" t="s">
        <v>397</v>
      </c>
      <c r="M35" s="62" t="s">
        <v>397</v>
      </c>
      <c r="N35" s="62" t="s">
        <v>397</v>
      </c>
      <c r="O35" s="62" t="s">
        <v>397</v>
      </c>
      <c r="P35" s="62" t="s">
        <v>397</v>
      </c>
      <c r="V35" s="62">
        <v>5150000</v>
      </c>
      <c r="X35" s="62">
        <v>30000000</v>
      </c>
      <c r="Y35" s="70"/>
      <c r="Z35" s="70"/>
      <c r="AA35" s="71" t="s">
        <v>51</v>
      </c>
    </row>
    <row r="36" spans="1:27" ht="25.5" x14ac:dyDescent="0.2">
      <c r="A36" s="95"/>
      <c r="B36" s="95"/>
      <c r="C36" s="99"/>
      <c r="D36" s="79" t="s">
        <v>214</v>
      </c>
      <c r="E36" s="87">
        <v>1</v>
      </c>
      <c r="F36" s="29" t="s">
        <v>463</v>
      </c>
      <c r="G36" s="95"/>
      <c r="H36" s="56" t="s">
        <v>218</v>
      </c>
      <c r="L36" s="62" t="s">
        <v>14</v>
      </c>
      <c r="V36" s="62">
        <v>17000000</v>
      </c>
      <c r="X36" s="62">
        <v>64000000</v>
      </c>
      <c r="Y36" s="70"/>
      <c r="Z36" s="70"/>
      <c r="AA36" s="71" t="s">
        <v>51</v>
      </c>
    </row>
    <row r="37" spans="1:27" ht="25.5" x14ac:dyDescent="0.2">
      <c r="A37" s="95"/>
      <c r="B37" s="95"/>
      <c r="C37" s="99"/>
      <c r="D37" s="79" t="s">
        <v>608</v>
      </c>
      <c r="E37" s="87">
        <f>5+4</f>
        <v>9</v>
      </c>
      <c r="F37" s="62" t="s">
        <v>464</v>
      </c>
      <c r="G37" s="95"/>
      <c r="H37" s="56" t="s">
        <v>219</v>
      </c>
      <c r="L37" s="62" t="s">
        <v>397</v>
      </c>
      <c r="M37" s="62" t="s">
        <v>397</v>
      </c>
      <c r="N37" s="62" t="s">
        <v>397</v>
      </c>
      <c r="V37" s="62">
        <v>3400580.02</v>
      </c>
      <c r="Y37" s="70"/>
      <c r="Z37" s="70"/>
      <c r="AA37" s="71" t="s">
        <v>51</v>
      </c>
    </row>
    <row r="38" spans="1:27" ht="38.25" x14ac:dyDescent="0.2">
      <c r="A38" s="95"/>
      <c r="B38" s="95"/>
      <c r="C38" s="99"/>
      <c r="D38" s="79" t="s">
        <v>215</v>
      </c>
      <c r="E38" s="87">
        <f>1+1</f>
        <v>2</v>
      </c>
      <c r="F38" s="29" t="s">
        <v>465</v>
      </c>
      <c r="G38" s="96"/>
      <c r="H38" s="56" t="s">
        <v>220</v>
      </c>
      <c r="L38" s="62" t="s">
        <v>397</v>
      </c>
      <c r="M38" s="62" t="s">
        <v>397</v>
      </c>
      <c r="N38" s="62" t="s">
        <v>397</v>
      </c>
      <c r="O38" s="62" t="s">
        <v>397</v>
      </c>
      <c r="Y38" s="70"/>
      <c r="Z38" s="70"/>
      <c r="AA38" s="71" t="s">
        <v>51</v>
      </c>
    </row>
    <row r="39" spans="1:27" ht="38.25" x14ac:dyDescent="0.2">
      <c r="A39" s="95"/>
      <c r="B39" s="95"/>
      <c r="C39" s="99" t="s">
        <v>221</v>
      </c>
      <c r="D39" s="56" t="s">
        <v>222</v>
      </c>
      <c r="E39" s="87">
        <v>1</v>
      </c>
      <c r="F39" s="56" t="s">
        <v>466</v>
      </c>
      <c r="G39" s="94" t="s">
        <v>440</v>
      </c>
      <c r="H39" s="56" t="s">
        <v>225</v>
      </c>
      <c r="J39" s="62" t="s">
        <v>397</v>
      </c>
      <c r="K39" s="62" t="s">
        <v>397</v>
      </c>
      <c r="L39" s="62" t="s">
        <v>397</v>
      </c>
      <c r="M39" s="62" t="s">
        <v>397</v>
      </c>
      <c r="N39" s="62" t="s">
        <v>397</v>
      </c>
      <c r="O39" s="62" t="s">
        <v>397</v>
      </c>
      <c r="P39" s="62" t="s">
        <v>397</v>
      </c>
      <c r="Q39" s="62" t="s">
        <v>397</v>
      </c>
      <c r="R39" s="62" t="s">
        <v>397</v>
      </c>
      <c r="S39" s="62" t="s">
        <v>397</v>
      </c>
      <c r="U39" s="117"/>
      <c r="V39" s="117">
        <v>2060000</v>
      </c>
      <c r="W39" s="117"/>
      <c r="X39" s="117"/>
      <c r="Y39" s="70"/>
      <c r="Z39" s="70"/>
      <c r="AA39" s="71" t="s">
        <v>51</v>
      </c>
    </row>
    <row r="40" spans="1:27" ht="25.5" x14ac:dyDescent="0.2">
      <c r="A40" s="95"/>
      <c r="B40" s="95"/>
      <c r="C40" s="99"/>
      <c r="D40" s="56" t="s">
        <v>223</v>
      </c>
      <c r="E40" s="87">
        <v>1</v>
      </c>
      <c r="F40" s="19" t="s">
        <v>226</v>
      </c>
      <c r="G40" s="95"/>
      <c r="H40" s="19" t="s">
        <v>226</v>
      </c>
      <c r="J40" s="62" t="s">
        <v>397</v>
      </c>
      <c r="K40" s="62" t="s">
        <v>397</v>
      </c>
      <c r="L40" s="62" t="s">
        <v>397</v>
      </c>
      <c r="M40" s="62" t="s">
        <v>397</v>
      </c>
      <c r="N40" s="62" t="s">
        <v>397</v>
      </c>
      <c r="O40" s="62" t="s">
        <v>397</v>
      </c>
      <c r="P40" s="62" t="s">
        <v>397</v>
      </c>
      <c r="Q40" s="62" t="s">
        <v>397</v>
      </c>
      <c r="R40" s="62" t="s">
        <v>397</v>
      </c>
      <c r="S40" s="62" t="s">
        <v>397</v>
      </c>
      <c r="U40" s="118"/>
      <c r="V40" s="118"/>
      <c r="W40" s="118"/>
      <c r="X40" s="118"/>
      <c r="Y40" s="70"/>
      <c r="Z40" s="70"/>
      <c r="AA40" s="71" t="s">
        <v>51</v>
      </c>
    </row>
    <row r="41" spans="1:27" ht="51" x14ac:dyDescent="0.2">
      <c r="A41" s="95"/>
      <c r="B41" s="95"/>
      <c r="C41" s="99"/>
      <c r="D41" s="56" t="s">
        <v>224</v>
      </c>
      <c r="E41" s="87">
        <v>1</v>
      </c>
      <c r="F41" s="52" t="s">
        <v>467</v>
      </c>
      <c r="G41" s="96"/>
      <c r="H41" s="19" t="s">
        <v>227</v>
      </c>
      <c r="N41" s="62" t="s">
        <v>397</v>
      </c>
      <c r="O41" s="62" t="s">
        <v>397</v>
      </c>
      <c r="P41" s="62" t="s">
        <v>397</v>
      </c>
      <c r="U41" s="119"/>
      <c r="V41" s="119"/>
      <c r="W41" s="119"/>
      <c r="X41" s="119"/>
      <c r="Y41" s="70"/>
      <c r="Z41" s="70"/>
      <c r="AA41" s="71" t="s">
        <v>51</v>
      </c>
    </row>
    <row r="42" spans="1:27" ht="76.5" x14ac:dyDescent="0.2">
      <c r="A42" s="95"/>
      <c r="B42" s="96"/>
      <c r="C42" s="20" t="s">
        <v>228</v>
      </c>
      <c r="D42" s="28" t="s">
        <v>609</v>
      </c>
      <c r="E42" s="19">
        <v>24</v>
      </c>
      <c r="F42" s="52" t="s">
        <v>468</v>
      </c>
      <c r="G42" s="52" t="s">
        <v>441</v>
      </c>
      <c r="H42" s="56" t="s">
        <v>229</v>
      </c>
      <c r="J42" s="62" t="s">
        <v>397</v>
      </c>
      <c r="K42" s="62" t="s">
        <v>397</v>
      </c>
      <c r="L42" s="62" t="s">
        <v>397</v>
      </c>
      <c r="M42" s="62" t="s">
        <v>397</v>
      </c>
      <c r="N42" s="62" t="s">
        <v>397</v>
      </c>
      <c r="O42" s="62" t="s">
        <v>397</v>
      </c>
      <c r="P42" s="62" t="s">
        <v>397</v>
      </c>
      <c r="Q42" s="62" t="s">
        <v>397</v>
      </c>
      <c r="R42" s="62" t="s">
        <v>397</v>
      </c>
      <c r="S42" s="62" t="s">
        <v>397</v>
      </c>
      <c r="V42" s="62">
        <v>5749615.5300000003</v>
      </c>
      <c r="Y42" s="70"/>
      <c r="Z42" s="70"/>
      <c r="AA42" s="71" t="s">
        <v>51</v>
      </c>
    </row>
    <row r="43" spans="1:27" x14ac:dyDescent="0.2">
      <c r="A43" s="95"/>
      <c r="B43" s="29"/>
      <c r="C43" s="29"/>
      <c r="D43" s="56"/>
      <c r="E43" s="56"/>
      <c r="H43" s="56"/>
      <c r="Y43" s="70"/>
      <c r="Z43" s="70"/>
      <c r="AA43" s="71" t="s">
        <v>51</v>
      </c>
    </row>
    <row r="44" spans="1:27" x14ac:dyDescent="0.2">
      <c r="A44" s="96"/>
      <c r="B44" s="29"/>
      <c r="C44" s="29"/>
      <c r="D44" s="56"/>
      <c r="E44" s="56"/>
      <c r="H44" s="56"/>
      <c r="Y44" s="70"/>
      <c r="Z44" s="70"/>
      <c r="AA44" s="71" t="s">
        <v>51</v>
      </c>
    </row>
    <row r="45" spans="1:27" x14ac:dyDescent="0.2">
      <c r="A45" s="65"/>
    </row>
    <row r="46" spans="1:27" x14ac:dyDescent="0.2">
      <c r="A46" s="65" t="s">
        <v>48</v>
      </c>
    </row>
    <row r="47" spans="1:27" x14ac:dyDescent="0.2">
      <c r="A47" s="65" t="s">
        <v>49</v>
      </c>
    </row>
    <row r="48" spans="1:27" x14ac:dyDescent="0.2">
      <c r="A48" s="65"/>
    </row>
    <row r="49" spans="1:1" x14ac:dyDescent="0.2">
      <c r="A49" s="65"/>
    </row>
    <row r="50" spans="1:1" x14ac:dyDescent="0.2">
      <c r="A50" s="65" t="s">
        <v>31</v>
      </c>
    </row>
    <row r="51" spans="1:1" x14ac:dyDescent="0.2">
      <c r="A51" s="65" t="s">
        <v>32</v>
      </c>
    </row>
  </sheetData>
  <sheetProtection algorithmName="SHA-512" hashValue="mO1qupRtv9ReFW4c7qkVWzCyXKr9MtSU5qtPbKA0bYOLD5A5bGGB0KiSoFJtXXnZWNXtTZP7fqdtxwDS1zMKvg==" saltValue="Wsp8N0fl8TTj75QPjpr2ow==" spinCount="100000" sheet="1" formatCells="0" formatColumns="0" formatRows="0" insertColumns="0" insertRows="0" insertHyperlinks="0" deleteColumns="0" deleteRows="0" sort="0" autoFilter="0" pivotTables="0"/>
  <mergeCells count="55">
    <mergeCell ref="V39:V41"/>
    <mergeCell ref="U39:U41"/>
    <mergeCell ref="W39:W41"/>
    <mergeCell ref="X39:X41"/>
    <mergeCell ref="U25:U28"/>
    <mergeCell ref="V25:V28"/>
    <mergeCell ref="W25:W28"/>
    <mergeCell ref="X25:X28"/>
    <mergeCell ref="U29:U34"/>
    <mergeCell ref="V29:V34"/>
    <mergeCell ref="W29:W34"/>
    <mergeCell ref="X29:X34"/>
    <mergeCell ref="U12:U20"/>
    <mergeCell ref="V12:V20"/>
    <mergeCell ref="W12:W20"/>
    <mergeCell ref="X12:X20"/>
    <mergeCell ref="U21:U24"/>
    <mergeCell ref="V21:V24"/>
    <mergeCell ref="W21:W24"/>
    <mergeCell ref="X21:X24"/>
    <mergeCell ref="A1:W1"/>
    <mergeCell ref="X1:AA9"/>
    <mergeCell ref="A3:W3"/>
    <mergeCell ref="A5:W5"/>
    <mergeCell ref="A7:W7"/>
    <mergeCell ref="A8:W8"/>
    <mergeCell ref="A9:W9"/>
    <mergeCell ref="A12:A44"/>
    <mergeCell ref="A10:A11"/>
    <mergeCell ref="B10:B11"/>
    <mergeCell ref="C10:C11"/>
    <mergeCell ref="D10:D11"/>
    <mergeCell ref="G35:G38"/>
    <mergeCell ref="G39:G41"/>
    <mergeCell ref="E10:E11"/>
    <mergeCell ref="F10:F11"/>
    <mergeCell ref="G10:H10"/>
    <mergeCell ref="G12:G15"/>
    <mergeCell ref="G16:G21"/>
    <mergeCell ref="I10:T10"/>
    <mergeCell ref="U10:Y10"/>
    <mergeCell ref="Z10:Z11"/>
    <mergeCell ref="AA10:AA11"/>
    <mergeCell ref="B29:B42"/>
    <mergeCell ref="B12:B28"/>
    <mergeCell ref="C29:C34"/>
    <mergeCell ref="C35:C38"/>
    <mergeCell ref="C39:C41"/>
    <mergeCell ref="C12:C15"/>
    <mergeCell ref="C16:C21"/>
    <mergeCell ref="C22:C24"/>
    <mergeCell ref="C25:C28"/>
    <mergeCell ref="G22:G24"/>
    <mergeCell ref="G25:G28"/>
    <mergeCell ref="G29:G34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9"/>
  <sheetViews>
    <sheetView topLeftCell="A17" workbookViewId="0">
      <selection activeCell="A5" sqref="A5:W5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21.7109375" style="62" customWidth="1"/>
    <col min="4" max="4" width="31.42578125" style="62" customWidth="1"/>
    <col min="5" max="5" width="12.28515625" style="62" customWidth="1"/>
    <col min="6" max="6" width="22.5703125" style="62" customWidth="1"/>
    <col min="7" max="7" width="23.85546875" style="62" customWidth="1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20.140625" style="62" customWidth="1"/>
    <col min="22" max="22" width="7.7109375" style="62" bestFit="1" customWidth="1"/>
    <col min="23" max="23" width="8.7109375" style="62" bestFit="1" customWidth="1"/>
    <col min="24" max="24" width="7.7109375" style="62" customWidth="1"/>
    <col min="25" max="25" width="8.42578125" style="62" customWidth="1"/>
    <col min="26" max="26" width="8.5703125" style="62" customWidth="1"/>
    <col min="27" max="27" width="14.140625" style="62" bestFit="1" customWidth="1"/>
    <col min="28" max="16384" width="11.42578125" style="62"/>
  </cols>
  <sheetData>
    <row r="1" spans="1:27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33" t="s">
        <v>29</v>
      </c>
      <c r="Y1" s="107"/>
      <c r="Z1" s="107"/>
      <c r="AA1" s="107"/>
    </row>
    <row r="2" spans="1:27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</row>
    <row r="3" spans="1:27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</row>
    <row r="4" spans="1:27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</row>
    <row r="5" spans="1:27" x14ac:dyDescent="0.2">
      <c r="A5" s="103" t="s">
        <v>646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</row>
    <row r="6" spans="1:27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</row>
    <row r="7" spans="1:27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</row>
    <row r="8" spans="1:27" x14ac:dyDescent="0.2">
      <c r="A8" s="108" t="s">
        <v>230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</row>
    <row r="9" spans="1:27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</row>
    <row r="10" spans="1:27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ht="51" x14ac:dyDescent="0.2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14" t="s">
        <v>9</v>
      </c>
      <c r="Z11" s="105"/>
      <c r="AA11" s="98"/>
    </row>
    <row r="12" spans="1:27" ht="60" customHeight="1" x14ac:dyDescent="0.2">
      <c r="A12" s="94" t="s">
        <v>231</v>
      </c>
      <c r="B12" s="100" t="s">
        <v>232</v>
      </c>
      <c r="C12" s="129" t="s">
        <v>233</v>
      </c>
      <c r="D12" s="79" t="s">
        <v>610</v>
      </c>
      <c r="E12" s="87">
        <v>2</v>
      </c>
      <c r="F12" s="52" t="s">
        <v>478</v>
      </c>
      <c r="G12" s="94" t="s">
        <v>469</v>
      </c>
      <c r="H12" s="56" t="s">
        <v>235</v>
      </c>
      <c r="I12" s="52"/>
      <c r="J12" s="52"/>
      <c r="K12" s="52" t="s">
        <v>397</v>
      </c>
      <c r="L12" s="52"/>
      <c r="M12" s="52"/>
      <c r="N12" s="52" t="s">
        <v>397</v>
      </c>
      <c r="O12" s="52"/>
      <c r="P12" s="52"/>
      <c r="Q12" s="52"/>
      <c r="R12" s="52" t="s">
        <v>397</v>
      </c>
      <c r="S12" s="52" t="s">
        <v>397</v>
      </c>
      <c r="T12" s="52"/>
      <c r="U12" s="114"/>
      <c r="V12" s="134"/>
      <c r="W12" s="134"/>
      <c r="X12" s="114"/>
      <c r="Y12" s="70"/>
      <c r="Z12" s="70"/>
      <c r="AA12" s="71" t="s">
        <v>51</v>
      </c>
    </row>
    <row r="13" spans="1:27" ht="51" x14ac:dyDescent="0.2">
      <c r="A13" s="95"/>
      <c r="B13" s="101"/>
      <c r="C13" s="129"/>
      <c r="D13" s="79" t="s">
        <v>611</v>
      </c>
      <c r="E13" s="87">
        <v>25</v>
      </c>
      <c r="F13" s="52" t="s">
        <v>479</v>
      </c>
      <c r="G13" s="95"/>
      <c r="H13" s="56" t="s">
        <v>236</v>
      </c>
      <c r="I13" s="52" t="s">
        <v>397</v>
      </c>
      <c r="J13" s="52" t="s">
        <v>397</v>
      </c>
      <c r="K13" s="52" t="s">
        <v>397</v>
      </c>
      <c r="L13" s="52" t="s">
        <v>397</v>
      </c>
      <c r="M13" s="52" t="s">
        <v>397</v>
      </c>
      <c r="N13" s="52" t="s">
        <v>397</v>
      </c>
      <c r="O13" s="52" t="s">
        <v>397</v>
      </c>
      <c r="P13" s="52" t="s">
        <v>397</v>
      </c>
      <c r="Q13" s="52" t="s">
        <v>397</v>
      </c>
      <c r="R13" s="52" t="s">
        <v>397</v>
      </c>
      <c r="S13" s="52" t="s">
        <v>397</v>
      </c>
      <c r="T13" s="52" t="s">
        <v>397</v>
      </c>
      <c r="U13" s="115"/>
      <c r="V13" s="135"/>
      <c r="W13" s="135"/>
      <c r="X13" s="115"/>
      <c r="Y13" s="70"/>
      <c r="Z13" s="70"/>
      <c r="AA13" s="71" t="s">
        <v>51</v>
      </c>
    </row>
    <row r="14" spans="1:27" ht="25.5" x14ac:dyDescent="0.2">
      <c r="A14" s="95"/>
      <c r="B14" s="101"/>
      <c r="C14" s="129"/>
      <c r="D14" s="56" t="s">
        <v>234</v>
      </c>
      <c r="E14" s="87">
        <v>1</v>
      </c>
      <c r="F14" s="52" t="s">
        <v>480</v>
      </c>
      <c r="G14" s="95"/>
      <c r="H14" s="56" t="s">
        <v>237</v>
      </c>
      <c r="I14" s="52" t="s">
        <v>397</v>
      </c>
      <c r="J14" s="52" t="s">
        <v>397</v>
      </c>
      <c r="K14" s="52" t="s">
        <v>397</v>
      </c>
      <c r="L14" s="52" t="s">
        <v>397</v>
      </c>
      <c r="M14" s="52" t="s">
        <v>397</v>
      </c>
      <c r="N14" s="52" t="s">
        <v>397</v>
      </c>
      <c r="O14" s="52" t="s">
        <v>397</v>
      </c>
      <c r="P14" s="52" t="s">
        <v>397</v>
      </c>
      <c r="Q14" s="52" t="s">
        <v>397</v>
      </c>
      <c r="R14" s="52" t="s">
        <v>397</v>
      </c>
      <c r="S14" s="52" t="s">
        <v>397</v>
      </c>
      <c r="T14" s="52" t="s">
        <v>397</v>
      </c>
      <c r="U14" s="115"/>
      <c r="V14" s="135"/>
      <c r="W14" s="135"/>
      <c r="X14" s="115"/>
      <c r="Y14" s="70"/>
      <c r="Z14" s="70"/>
      <c r="AA14" s="71" t="s">
        <v>51</v>
      </c>
    </row>
    <row r="15" spans="1:27" ht="38.25" x14ac:dyDescent="0.2">
      <c r="A15" s="95"/>
      <c r="B15" s="101"/>
      <c r="C15" s="129"/>
      <c r="D15" s="79" t="s">
        <v>612</v>
      </c>
      <c r="E15" s="87">
        <v>2</v>
      </c>
      <c r="F15" s="52" t="s">
        <v>481</v>
      </c>
      <c r="G15" s="95"/>
      <c r="H15" s="56" t="s">
        <v>238</v>
      </c>
      <c r="I15" s="52"/>
      <c r="J15" s="52" t="s">
        <v>397</v>
      </c>
      <c r="K15" s="52" t="s">
        <v>397</v>
      </c>
      <c r="L15" s="52" t="s">
        <v>397</v>
      </c>
      <c r="M15" s="52" t="s">
        <v>397</v>
      </c>
      <c r="N15" s="52" t="s">
        <v>397</v>
      </c>
      <c r="O15" s="52"/>
      <c r="P15" s="52"/>
      <c r="Q15" s="52"/>
      <c r="R15" s="52"/>
      <c r="S15" s="52"/>
      <c r="T15" s="52"/>
      <c r="U15" s="115"/>
      <c r="V15" s="135"/>
      <c r="W15" s="135"/>
      <c r="X15" s="115"/>
      <c r="Y15" s="70"/>
      <c r="Z15" s="70"/>
      <c r="AA15" s="71" t="s">
        <v>51</v>
      </c>
    </row>
    <row r="16" spans="1:27" ht="63.75" x14ac:dyDescent="0.2">
      <c r="A16" s="95"/>
      <c r="B16" s="101"/>
      <c r="C16" s="129"/>
      <c r="D16" s="79" t="s">
        <v>613</v>
      </c>
      <c r="E16" s="87">
        <f>2+3</f>
        <v>5</v>
      </c>
      <c r="F16" s="52" t="s">
        <v>482</v>
      </c>
      <c r="G16" s="95"/>
      <c r="H16" s="56" t="s">
        <v>239</v>
      </c>
      <c r="I16" s="52"/>
      <c r="J16" s="52"/>
      <c r="K16" s="52" t="s">
        <v>397</v>
      </c>
      <c r="L16" s="52" t="s">
        <v>397</v>
      </c>
      <c r="M16" s="52" t="s">
        <v>397</v>
      </c>
      <c r="N16" s="52" t="s">
        <v>397</v>
      </c>
      <c r="O16" s="52" t="s">
        <v>397</v>
      </c>
      <c r="P16" s="52" t="s">
        <v>397</v>
      </c>
      <c r="Q16" s="52" t="s">
        <v>397</v>
      </c>
      <c r="R16" s="52" t="s">
        <v>397</v>
      </c>
      <c r="S16" s="52" t="s">
        <v>397</v>
      </c>
      <c r="T16" s="52" t="s">
        <v>397</v>
      </c>
      <c r="U16" s="115"/>
      <c r="V16" s="135"/>
      <c r="W16" s="135"/>
      <c r="X16" s="115"/>
      <c r="Y16" s="70"/>
      <c r="Z16" s="70"/>
      <c r="AA16" s="71" t="s">
        <v>51</v>
      </c>
    </row>
    <row r="17" spans="1:27" ht="63.75" customHeight="1" x14ac:dyDescent="0.2">
      <c r="A17" s="95"/>
      <c r="B17" s="101"/>
      <c r="C17" s="129" t="s">
        <v>240</v>
      </c>
      <c r="D17" s="79" t="s">
        <v>614</v>
      </c>
      <c r="E17" s="87">
        <v>1</v>
      </c>
      <c r="F17" s="76" t="s">
        <v>615</v>
      </c>
      <c r="G17" s="94" t="s">
        <v>470</v>
      </c>
      <c r="H17" s="56" t="s">
        <v>242</v>
      </c>
      <c r="I17" s="62" t="s">
        <v>397</v>
      </c>
      <c r="J17" s="62" t="s">
        <v>397</v>
      </c>
      <c r="K17" s="62" t="s">
        <v>397</v>
      </c>
      <c r="L17" s="62" t="s">
        <v>397</v>
      </c>
      <c r="M17" s="62" t="s">
        <v>397</v>
      </c>
      <c r="N17" s="62" t="s">
        <v>397</v>
      </c>
      <c r="O17" s="62" t="s">
        <v>397</v>
      </c>
      <c r="P17" s="62" t="s">
        <v>397</v>
      </c>
      <c r="Q17" s="62" t="s">
        <v>397</v>
      </c>
      <c r="R17" s="62" t="s">
        <v>397</v>
      </c>
      <c r="S17" s="62" t="s">
        <v>397</v>
      </c>
      <c r="T17" s="62" t="s">
        <v>397</v>
      </c>
      <c r="U17" s="115"/>
      <c r="V17" s="135"/>
      <c r="W17" s="135"/>
      <c r="X17" s="115"/>
      <c r="Y17" s="70"/>
      <c r="Z17" s="70"/>
      <c r="AA17" s="71" t="s">
        <v>51</v>
      </c>
    </row>
    <row r="18" spans="1:27" ht="38.25" x14ac:dyDescent="0.2">
      <c r="A18" s="95"/>
      <c r="B18" s="101"/>
      <c r="C18" s="129"/>
      <c r="D18" s="79" t="s">
        <v>616</v>
      </c>
      <c r="E18" s="87">
        <f>28+3</f>
        <v>31</v>
      </c>
      <c r="F18" s="52" t="s">
        <v>483</v>
      </c>
      <c r="G18" s="95"/>
      <c r="H18" s="56" t="s">
        <v>243</v>
      </c>
      <c r="I18" s="62" t="s">
        <v>397</v>
      </c>
      <c r="J18" s="62" t="s">
        <v>397</v>
      </c>
      <c r="K18" s="62" t="s">
        <v>397</v>
      </c>
      <c r="L18" s="62" t="s">
        <v>397</v>
      </c>
      <c r="M18" s="62" t="s">
        <v>397</v>
      </c>
      <c r="N18" s="62" t="s">
        <v>397</v>
      </c>
      <c r="O18" s="62" t="s">
        <v>397</v>
      </c>
      <c r="P18" s="62" t="s">
        <v>397</v>
      </c>
      <c r="Q18" s="62" t="s">
        <v>397</v>
      </c>
      <c r="R18" s="62" t="s">
        <v>397</v>
      </c>
      <c r="S18" s="62" t="s">
        <v>397</v>
      </c>
      <c r="T18" s="62" t="s">
        <v>397</v>
      </c>
      <c r="U18" s="115"/>
      <c r="V18" s="135"/>
      <c r="W18" s="135"/>
      <c r="X18" s="115"/>
      <c r="Y18" s="70"/>
      <c r="Z18" s="70"/>
      <c r="AA18" s="71" t="s">
        <v>51</v>
      </c>
    </row>
    <row r="19" spans="1:27" ht="51" x14ac:dyDescent="0.2">
      <c r="A19" s="95"/>
      <c r="B19" s="101"/>
      <c r="C19" s="129"/>
      <c r="D19" s="56" t="s">
        <v>241</v>
      </c>
      <c r="E19" s="90">
        <v>0.5</v>
      </c>
      <c r="F19" s="52" t="s">
        <v>484</v>
      </c>
      <c r="G19" s="96"/>
      <c r="H19" s="56" t="s">
        <v>244</v>
      </c>
      <c r="I19" s="62" t="s">
        <v>397</v>
      </c>
      <c r="J19" s="62" t="s">
        <v>397</v>
      </c>
      <c r="K19" s="62" t="s">
        <v>397</v>
      </c>
      <c r="L19" s="62" t="s">
        <v>397</v>
      </c>
      <c r="M19" s="62" t="s">
        <v>397</v>
      </c>
      <c r="N19" s="62" t="s">
        <v>397</v>
      </c>
      <c r="O19" s="62" t="s">
        <v>397</v>
      </c>
      <c r="P19" s="62" t="s">
        <v>397</v>
      </c>
      <c r="Q19" s="62" t="s">
        <v>397</v>
      </c>
      <c r="R19" s="62" t="s">
        <v>397</v>
      </c>
      <c r="S19" s="62" t="s">
        <v>397</v>
      </c>
      <c r="T19" s="62" t="s">
        <v>397</v>
      </c>
      <c r="U19" s="116"/>
      <c r="V19" s="136"/>
      <c r="W19" s="136"/>
      <c r="X19" s="116"/>
      <c r="Y19" s="70"/>
      <c r="Z19" s="70"/>
      <c r="AA19" s="71" t="s">
        <v>51</v>
      </c>
    </row>
    <row r="20" spans="1:27" ht="89.25" customHeight="1" x14ac:dyDescent="0.2">
      <c r="A20" s="95"/>
      <c r="B20" s="129" t="s">
        <v>245</v>
      </c>
      <c r="C20" s="129" t="s">
        <v>246</v>
      </c>
      <c r="D20" s="53" t="s">
        <v>247</v>
      </c>
      <c r="E20" s="87">
        <v>1</v>
      </c>
      <c r="F20" s="58" t="s">
        <v>547</v>
      </c>
      <c r="G20" s="94" t="s">
        <v>471</v>
      </c>
      <c r="H20" s="56" t="s">
        <v>251</v>
      </c>
      <c r="J20" s="62" t="s">
        <v>397</v>
      </c>
      <c r="U20" s="117">
        <v>159531550</v>
      </c>
      <c r="V20" s="117"/>
      <c r="W20" s="117"/>
      <c r="X20" s="117"/>
      <c r="Y20" s="70"/>
      <c r="Z20" s="70"/>
      <c r="AA20" s="71" t="s">
        <v>51</v>
      </c>
    </row>
    <row r="21" spans="1:27" ht="38.25" x14ac:dyDescent="0.2">
      <c r="A21" s="95"/>
      <c r="B21" s="129"/>
      <c r="C21" s="129"/>
      <c r="D21" s="79" t="s">
        <v>617</v>
      </c>
      <c r="E21" s="87">
        <v>70</v>
      </c>
      <c r="F21" s="52" t="s">
        <v>485</v>
      </c>
      <c r="G21" s="95"/>
      <c r="H21" s="56" t="s">
        <v>252</v>
      </c>
      <c r="J21" s="62" t="s">
        <v>397</v>
      </c>
      <c r="K21" s="62" t="s">
        <v>397</v>
      </c>
      <c r="L21" s="62" t="s">
        <v>397</v>
      </c>
      <c r="M21" s="62" t="s">
        <v>397</v>
      </c>
      <c r="N21" s="62" t="s">
        <v>397</v>
      </c>
      <c r="O21" s="62" t="s">
        <v>397</v>
      </c>
      <c r="P21" s="62" t="s">
        <v>397</v>
      </c>
      <c r="Q21" s="62" t="s">
        <v>397</v>
      </c>
      <c r="R21" s="62" t="s">
        <v>397</v>
      </c>
      <c r="S21" s="62" t="s">
        <v>397</v>
      </c>
      <c r="U21" s="118"/>
      <c r="V21" s="118"/>
      <c r="W21" s="118"/>
      <c r="X21" s="118"/>
      <c r="Y21" s="70"/>
      <c r="Z21" s="70"/>
      <c r="AA21" s="71" t="s">
        <v>51</v>
      </c>
    </row>
    <row r="22" spans="1:27" ht="38.25" x14ac:dyDescent="0.2">
      <c r="A22" s="95"/>
      <c r="B22" s="129"/>
      <c r="C22" s="129"/>
      <c r="D22" s="79" t="s">
        <v>618</v>
      </c>
      <c r="E22" s="87">
        <v>550</v>
      </c>
      <c r="F22" s="76" t="s">
        <v>619</v>
      </c>
      <c r="G22" s="95"/>
      <c r="H22" s="56" t="s">
        <v>253</v>
      </c>
      <c r="J22" s="62" t="s">
        <v>397</v>
      </c>
      <c r="K22" s="62" t="s">
        <v>397</v>
      </c>
      <c r="L22" s="62" t="s">
        <v>397</v>
      </c>
      <c r="M22" s="62" t="s">
        <v>397</v>
      </c>
      <c r="N22" s="62" t="s">
        <v>397</v>
      </c>
      <c r="O22" s="62" t="s">
        <v>397</v>
      </c>
      <c r="P22" s="62" t="s">
        <v>397</v>
      </c>
      <c r="Q22" s="62" t="s">
        <v>397</v>
      </c>
      <c r="S22" s="62" t="s">
        <v>397</v>
      </c>
      <c r="T22" s="62" t="s">
        <v>397</v>
      </c>
      <c r="U22" s="118"/>
      <c r="V22" s="118"/>
      <c r="W22" s="118"/>
      <c r="X22" s="118"/>
      <c r="Y22" s="70"/>
      <c r="Z22" s="70"/>
      <c r="AA22" s="71" t="s">
        <v>51</v>
      </c>
    </row>
    <row r="23" spans="1:27" ht="76.5" x14ac:dyDescent="0.2">
      <c r="A23" s="95"/>
      <c r="B23" s="129"/>
      <c r="C23" s="129"/>
      <c r="D23" s="79" t="s">
        <v>620</v>
      </c>
      <c r="E23" s="87">
        <v>550</v>
      </c>
      <c r="F23" s="58" t="s">
        <v>548</v>
      </c>
      <c r="G23" s="95"/>
      <c r="H23" s="56" t="s">
        <v>254</v>
      </c>
      <c r="J23" s="62" t="s">
        <v>397</v>
      </c>
      <c r="K23" s="62" t="s">
        <v>397</v>
      </c>
      <c r="L23" s="62" t="s">
        <v>397</v>
      </c>
      <c r="M23" s="62" t="s">
        <v>397</v>
      </c>
      <c r="N23" s="62" t="s">
        <v>397</v>
      </c>
      <c r="O23" s="62" t="s">
        <v>397</v>
      </c>
      <c r="P23" s="62" t="s">
        <v>397</v>
      </c>
      <c r="Q23" s="62" t="s">
        <v>397</v>
      </c>
      <c r="R23" s="62" t="s">
        <v>397</v>
      </c>
      <c r="S23" s="62" t="s">
        <v>397</v>
      </c>
      <c r="U23" s="118"/>
      <c r="V23" s="118"/>
      <c r="W23" s="118"/>
      <c r="X23" s="118"/>
      <c r="Y23" s="70"/>
      <c r="Z23" s="70"/>
      <c r="AA23" s="71" t="s">
        <v>51</v>
      </c>
    </row>
    <row r="24" spans="1:27" ht="63.75" x14ac:dyDescent="0.2">
      <c r="A24" s="95"/>
      <c r="B24" s="129"/>
      <c r="C24" s="129"/>
      <c r="D24" s="56" t="s">
        <v>248</v>
      </c>
      <c r="E24" s="87">
        <v>1</v>
      </c>
      <c r="F24" s="52" t="s">
        <v>486</v>
      </c>
      <c r="G24" s="95"/>
      <c r="H24" s="56" t="s">
        <v>255</v>
      </c>
      <c r="J24" s="62" t="s">
        <v>397</v>
      </c>
      <c r="K24" s="62" t="s">
        <v>397</v>
      </c>
      <c r="L24" s="62" t="s">
        <v>397</v>
      </c>
      <c r="M24" s="62" t="s">
        <v>397</v>
      </c>
      <c r="N24" s="62" t="s">
        <v>397</v>
      </c>
      <c r="O24" s="62" t="s">
        <v>397</v>
      </c>
      <c r="P24" s="62" t="s">
        <v>397</v>
      </c>
      <c r="Q24" s="62" t="s">
        <v>397</v>
      </c>
      <c r="R24" s="62" t="s">
        <v>397</v>
      </c>
      <c r="S24" s="62" t="s">
        <v>397</v>
      </c>
      <c r="U24" s="118"/>
      <c r="V24" s="118"/>
      <c r="W24" s="118"/>
      <c r="X24" s="118"/>
      <c r="Y24" s="70"/>
      <c r="Z24" s="70"/>
      <c r="AA24" s="71" t="s">
        <v>51</v>
      </c>
    </row>
    <row r="25" spans="1:27" ht="51.75" customHeight="1" x14ac:dyDescent="0.2">
      <c r="A25" s="95"/>
      <c r="B25" s="129"/>
      <c r="C25" s="129"/>
      <c r="D25" s="56" t="s">
        <v>249</v>
      </c>
      <c r="E25" s="87">
        <v>201</v>
      </c>
      <c r="F25" s="29" t="s">
        <v>487</v>
      </c>
      <c r="G25" s="95"/>
      <c r="H25" s="56" t="s">
        <v>256</v>
      </c>
      <c r="I25" s="62" t="s">
        <v>397</v>
      </c>
      <c r="J25" s="62" t="s">
        <v>397</v>
      </c>
      <c r="K25" s="62" t="s">
        <v>397</v>
      </c>
      <c r="L25" s="62" t="s">
        <v>397</v>
      </c>
      <c r="M25" s="62" t="s">
        <v>397</v>
      </c>
      <c r="N25" s="62" t="s">
        <v>397</v>
      </c>
      <c r="O25" s="62" t="s">
        <v>397</v>
      </c>
      <c r="P25" s="62" t="s">
        <v>397</v>
      </c>
      <c r="Q25" s="62" t="s">
        <v>397</v>
      </c>
      <c r="R25" s="62" t="s">
        <v>397</v>
      </c>
      <c r="S25" s="62" t="s">
        <v>397</v>
      </c>
      <c r="T25" s="62" t="s">
        <v>397</v>
      </c>
      <c r="U25" s="118"/>
      <c r="V25" s="118"/>
      <c r="W25" s="118"/>
      <c r="X25" s="118"/>
      <c r="Y25" s="70"/>
      <c r="Z25" s="70"/>
      <c r="AA25" s="71" t="s">
        <v>51</v>
      </c>
    </row>
    <row r="26" spans="1:27" ht="38.25" x14ac:dyDescent="0.2">
      <c r="A26" s="95"/>
      <c r="B26" s="129"/>
      <c r="C26" s="129"/>
      <c r="D26" s="54" t="s">
        <v>250</v>
      </c>
      <c r="E26" s="87">
        <v>80</v>
      </c>
      <c r="F26" s="52" t="s">
        <v>485</v>
      </c>
      <c r="G26" s="96"/>
      <c r="H26" s="56" t="s">
        <v>257</v>
      </c>
      <c r="I26" s="62" t="s">
        <v>397</v>
      </c>
      <c r="J26" s="62" t="s">
        <v>397</v>
      </c>
      <c r="K26" s="62" t="s">
        <v>397</v>
      </c>
      <c r="L26" s="62" t="s">
        <v>397</v>
      </c>
      <c r="M26" s="62" t="s">
        <v>397</v>
      </c>
      <c r="N26" s="62" t="s">
        <v>397</v>
      </c>
      <c r="O26" s="62" t="s">
        <v>397</v>
      </c>
      <c r="P26" s="62" t="s">
        <v>397</v>
      </c>
      <c r="Q26" s="62" t="s">
        <v>397</v>
      </c>
      <c r="R26" s="62" t="s">
        <v>397</v>
      </c>
      <c r="S26" s="62" t="s">
        <v>397</v>
      </c>
      <c r="T26" s="62" t="s">
        <v>397</v>
      </c>
      <c r="U26" s="119"/>
      <c r="V26" s="119"/>
      <c r="W26" s="119"/>
      <c r="X26" s="119"/>
      <c r="Y26" s="70"/>
      <c r="Z26" s="70"/>
      <c r="AA26" s="71" t="s">
        <v>51</v>
      </c>
    </row>
    <row r="27" spans="1:27" ht="38.25" x14ac:dyDescent="0.2">
      <c r="A27" s="95"/>
      <c r="B27" s="129"/>
      <c r="C27" s="99" t="s">
        <v>258</v>
      </c>
      <c r="D27" s="56" t="s">
        <v>259</v>
      </c>
      <c r="E27" s="87">
        <v>5</v>
      </c>
      <c r="F27" s="52" t="s">
        <v>488</v>
      </c>
      <c r="G27" s="94" t="s">
        <v>472</v>
      </c>
      <c r="H27" s="56" t="s">
        <v>261</v>
      </c>
      <c r="I27" s="62" t="s">
        <v>397</v>
      </c>
      <c r="J27" s="62" t="s">
        <v>397</v>
      </c>
      <c r="K27" s="62" t="s">
        <v>397</v>
      </c>
      <c r="L27" s="62" t="s">
        <v>397</v>
      </c>
      <c r="M27" s="62" t="s">
        <v>397</v>
      </c>
      <c r="N27" s="62" t="s">
        <v>397</v>
      </c>
      <c r="O27" s="62" t="s">
        <v>397</v>
      </c>
      <c r="P27" s="62" t="s">
        <v>397</v>
      </c>
      <c r="Q27" s="62" t="s">
        <v>397</v>
      </c>
      <c r="R27" s="62" t="s">
        <v>397</v>
      </c>
      <c r="S27" s="62" t="s">
        <v>397</v>
      </c>
      <c r="T27" s="62" t="s">
        <v>397</v>
      </c>
      <c r="U27" s="117">
        <v>1545000</v>
      </c>
      <c r="V27" s="117"/>
      <c r="W27" s="117"/>
      <c r="X27" s="117"/>
      <c r="Y27" s="70"/>
      <c r="Z27" s="70"/>
      <c r="AA27" s="71" t="s">
        <v>51</v>
      </c>
    </row>
    <row r="28" spans="1:27" ht="38.25" x14ac:dyDescent="0.2">
      <c r="A28" s="95"/>
      <c r="B28" s="129"/>
      <c r="C28" s="99"/>
      <c r="D28" s="56" t="s">
        <v>260</v>
      </c>
      <c r="E28" s="87">
        <v>1</v>
      </c>
      <c r="F28" s="52" t="s">
        <v>489</v>
      </c>
      <c r="G28" s="95"/>
      <c r="H28" s="56" t="s">
        <v>262</v>
      </c>
      <c r="I28" s="62" t="s">
        <v>397</v>
      </c>
      <c r="J28" s="62" t="s">
        <v>397</v>
      </c>
      <c r="K28" s="62" t="s">
        <v>397</v>
      </c>
      <c r="L28" s="62" t="s">
        <v>397</v>
      </c>
      <c r="M28" s="62" t="s">
        <v>397</v>
      </c>
      <c r="N28" s="62" t="s">
        <v>397</v>
      </c>
      <c r="O28" s="62" t="s">
        <v>397</v>
      </c>
      <c r="P28" s="62" t="s">
        <v>397</v>
      </c>
      <c r="Q28" s="62" t="s">
        <v>397</v>
      </c>
      <c r="R28" s="62" t="s">
        <v>397</v>
      </c>
      <c r="S28" s="62" t="s">
        <v>397</v>
      </c>
      <c r="T28" s="62" t="s">
        <v>397</v>
      </c>
      <c r="U28" s="118"/>
      <c r="V28" s="118"/>
      <c r="W28" s="118"/>
      <c r="X28" s="118"/>
      <c r="Y28" s="70"/>
      <c r="Z28" s="70"/>
      <c r="AA28" s="71" t="s">
        <v>51</v>
      </c>
    </row>
    <row r="29" spans="1:27" ht="25.5" x14ac:dyDescent="0.2">
      <c r="A29" s="95"/>
      <c r="B29" s="129"/>
      <c r="C29" s="99"/>
      <c r="D29" s="79" t="s">
        <v>621</v>
      </c>
      <c r="E29" s="87">
        <v>22</v>
      </c>
      <c r="F29" s="52" t="s">
        <v>490</v>
      </c>
      <c r="G29" s="96"/>
      <c r="H29" s="56" t="s">
        <v>263</v>
      </c>
      <c r="J29" s="62" t="s">
        <v>397</v>
      </c>
      <c r="K29" s="62" t="s">
        <v>397</v>
      </c>
      <c r="L29" s="62" t="s">
        <v>397</v>
      </c>
      <c r="M29" s="62" t="s">
        <v>397</v>
      </c>
      <c r="N29" s="62" t="s">
        <v>397</v>
      </c>
      <c r="O29" s="62" t="s">
        <v>397</v>
      </c>
      <c r="U29" s="119"/>
      <c r="V29" s="119"/>
      <c r="W29" s="119"/>
      <c r="X29" s="119"/>
      <c r="Y29" s="70"/>
      <c r="Z29" s="70"/>
      <c r="AA29" s="71" t="s">
        <v>51</v>
      </c>
    </row>
    <row r="30" spans="1:27" ht="63.75" x14ac:dyDescent="0.2">
      <c r="A30" s="95"/>
      <c r="B30" s="99" t="s">
        <v>264</v>
      </c>
      <c r="C30" s="94" t="s">
        <v>265</v>
      </c>
      <c r="D30" s="56" t="s">
        <v>266</v>
      </c>
      <c r="E30" s="87">
        <v>1</v>
      </c>
      <c r="F30" s="52" t="s">
        <v>491</v>
      </c>
      <c r="G30" s="94" t="s">
        <v>473</v>
      </c>
      <c r="H30" s="56" t="s">
        <v>271</v>
      </c>
      <c r="I30" s="62" t="s">
        <v>397</v>
      </c>
      <c r="J30" s="62" t="s">
        <v>397</v>
      </c>
      <c r="K30" s="62" t="s">
        <v>397</v>
      </c>
      <c r="L30" s="62" t="s">
        <v>397</v>
      </c>
      <c r="M30" s="62" t="s">
        <v>397</v>
      </c>
      <c r="N30" s="62" t="s">
        <v>397</v>
      </c>
      <c r="O30" s="62" t="s">
        <v>397</v>
      </c>
      <c r="P30" s="62" t="s">
        <v>397</v>
      </c>
      <c r="Q30" s="62" t="s">
        <v>397</v>
      </c>
      <c r="R30" s="62" t="s">
        <v>397</v>
      </c>
      <c r="S30" s="62" t="s">
        <v>397</v>
      </c>
      <c r="T30" s="62" t="s">
        <v>397</v>
      </c>
      <c r="U30" s="117"/>
      <c r="V30" s="117">
        <v>565999</v>
      </c>
      <c r="W30" s="117"/>
      <c r="X30" s="117"/>
      <c r="Y30" s="70"/>
      <c r="Z30" s="70"/>
      <c r="AA30" s="71" t="s">
        <v>51</v>
      </c>
    </row>
    <row r="31" spans="1:27" ht="51" x14ac:dyDescent="0.2">
      <c r="A31" s="95"/>
      <c r="B31" s="99"/>
      <c r="C31" s="95"/>
      <c r="D31" s="56" t="s">
        <v>267</v>
      </c>
      <c r="E31" s="87">
        <v>1</v>
      </c>
      <c r="F31" s="52" t="s">
        <v>492</v>
      </c>
      <c r="G31" s="95"/>
      <c r="H31" s="56" t="s">
        <v>272</v>
      </c>
      <c r="I31" s="62" t="s">
        <v>397</v>
      </c>
      <c r="J31" s="62" t="s">
        <v>397</v>
      </c>
      <c r="K31" s="62" t="s">
        <v>397</v>
      </c>
      <c r="L31" s="62" t="s">
        <v>397</v>
      </c>
      <c r="M31" s="62" t="s">
        <v>397</v>
      </c>
      <c r="N31" s="62" t="s">
        <v>397</v>
      </c>
      <c r="O31" s="62" t="s">
        <v>397</v>
      </c>
      <c r="P31" s="62" t="s">
        <v>397</v>
      </c>
      <c r="Q31" s="62" t="s">
        <v>397</v>
      </c>
      <c r="R31" s="62" t="s">
        <v>397</v>
      </c>
      <c r="S31" s="62" t="s">
        <v>448</v>
      </c>
      <c r="T31" s="62" t="s">
        <v>397</v>
      </c>
      <c r="U31" s="118"/>
      <c r="V31" s="118"/>
      <c r="W31" s="118"/>
      <c r="X31" s="118"/>
      <c r="Y31" s="70"/>
      <c r="Z31" s="70"/>
      <c r="AA31" s="71" t="s">
        <v>51</v>
      </c>
    </row>
    <row r="32" spans="1:27" ht="72.75" customHeight="1" x14ac:dyDescent="0.2">
      <c r="A32" s="95"/>
      <c r="B32" s="99"/>
      <c r="C32" s="95"/>
      <c r="D32" s="79" t="s">
        <v>622</v>
      </c>
      <c r="E32" s="87">
        <f>1+1</f>
        <v>2</v>
      </c>
      <c r="F32" s="52" t="s">
        <v>493</v>
      </c>
      <c r="G32" s="95"/>
      <c r="H32" s="56" t="s">
        <v>273</v>
      </c>
      <c r="K32" s="62" t="s">
        <v>397</v>
      </c>
      <c r="L32" s="62" t="s">
        <v>397</v>
      </c>
      <c r="M32" s="62" t="s">
        <v>397</v>
      </c>
      <c r="N32" s="62" t="s">
        <v>397</v>
      </c>
      <c r="O32" s="62" t="s">
        <v>397</v>
      </c>
      <c r="P32" s="62" t="s">
        <v>397</v>
      </c>
      <c r="Q32" s="62" t="s">
        <v>397</v>
      </c>
      <c r="R32" s="62" t="s">
        <v>397</v>
      </c>
      <c r="S32" s="62" t="s">
        <v>448</v>
      </c>
      <c r="T32" s="62" t="s">
        <v>397</v>
      </c>
      <c r="U32" s="118"/>
      <c r="V32" s="118"/>
      <c r="W32" s="118"/>
      <c r="X32" s="118"/>
      <c r="Y32" s="70"/>
      <c r="Z32" s="70"/>
      <c r="AA32" s="71" t="s">
        <v>51</v>
      </c>
    </row>
    <row r="33" spans="1:27" ht="38.25" x14ac:dyDescent="0.2">
      <c r="A33" s="95"/>
      <c r="B33" s="99"/>
      <c r="C33" s="95"/>
      <c r="D33" s="79" t="s">
        <v>623</v>
      </c>
      <c r="E33" s="87">
        <v>180</v>
      </c>
      <c r="F33" s="52" t="s">
        <v>494</v>
      </c>
      <c r="G33" s="95"/>
      <c r="H33" s="56" t="s">
        <v>274</v>
      </c>
      <c r="I33" s="62" t="s">
        <v>397</v>
      </c>
      <c r="J33" s="62" t="s">
        <v>397</v>
      </c>
      <c r="K33" s="62" t="s">
        <v>397</v>
      </c>
      <c r="L33" s="62" t="s">
        <v>397</v>
      </c>
      <c r="M33" s="62" t="s">
        <v>397</v>
      </c>
      <c r="N33" s="62" t="s">
        <v>397</v>
      </c>
      <c r="O33" s="62" t="s">
        <v>397</v>
      </c>
      <c r="P33" s="62" t="s">
        <v>397</v>
      </c>
      <c r="Q33" s="62" t="s">
        <v>397</v>
      </c>
      <c r="R33" s="62" t="s">
        <v>397</v>
      </c>
      <c r="S33" s="62" t="s">
        <v>397</v>
      </c>
      <c r="T33" s="62" t="s">
        <v>397</v>
      </c>
      <c r="U33" s="118"/>
      <c r="V33" s="118"/>
      <c r="W33" s="118"/>
      <c r="X33" s="118"/>
      <c r="Y33" s="70"/>
      <c r="Z33" s="70"/>
      <c r="AA33" s="71" t="s">
        <v>51</v>
      </c>
    </row>
    <row r="34" spans="1:27" ht="63.75" x14ac:dyDescent="0.2">
      <c r="A34" s="95"/>
      <c r="B34" s="99"/>
      <c r="C34" s="95"/>
      <c r="D34" s="79" t="s">
        <v>624</v>
      </c>
      <c r="E34" s="87">
        <v>3</v>
      </c>
      <c r="F34" s="52" t="s">
        <v>495</v>
      </c>
      <c r="G34" s="95"/>
      <c r="H34" s="56" t="s">
        <v>275</v>
      </c>
      <c r="L34" s="62" t="s">
        <v>397</v>
      </c>
      <c r="M34" s="62" t="s">
        <v>397</v>
      </c>
      <c r="N34" s="62" t="s">
        <v>397</v>
      </c>
      <c r="O34" s="62" t="s">
        <v>397</v>
      </c>
      <c r="U34" s="118"/>
      <c r="V34" s="118"/>
      <c r="W34" s="118"/>
      <c r="X34" s="118"/>
      <c r="Y34" s="70"/>
      <c r="Z34" s="70"/>
      <c r="AA34" s="71" t="s">
        <v>51</v>
      </c>
    </row>
    <row r="35" spans="1:27" ht="51" x14ac:dyDescent="0.2">
      <c r="A35" s="95"/>
      <c r="B35" s="99"/>
      <c r="C35" s="95"/>
      <c r="D35" s="56" t="s">
        <v>268</v>
      </c>
      <c r="E35" s="87">
        <v>1</v>
      </c>
      <c r="F35" s="52" t="s">
        <v>496</v>
      </c>
      <c r="G35" s="95"/>
      <c r="H35" s="56" t="s">
        <v>276</v>
      </c>
      <c r="I35" s="62" t="s">
        <v>397</v>
      </c>
      <c r="J35" s="62" t="s">
        <v>397</v>
      </c>
      <c r="K35" s="62" t="s">
        <v>397</v>
      </c>
      <c r="L35" s="62" t="s">
        <v>397</v>
      </c>
      <c r="M35" s="62" t="s">
        <v>397</v>
      </c>
      <c r="N35" s="62" t="s">
        <v>397</v>
      </c>
      <c r="O35" s="62" t="s">
        <v>397</v>
      </c>
      <c r="P35" s="62" t="s">
        <v>397</v>
      </c>
      <c r="Q35" s="62" t="s">
        <v>397</v>
      </c>
      <c r="R35" s="62" t="s">
        <v>397</v>
      </c>
      <c r="S35" s="62" t="s">
        <v>397</v>
      </c>
      <c r="T35" s="62" t="s">
        <v>397</v>
      </c>
      <c r="U35" s="118"/>
      <c r="V35" s="118"/>
      <c r="W35" s="118"/>
      <c r="X35" s="118"/>
      <c r="Y35" s="70"/>
      <c r="Z35" s="70"/>
      <c r="AA35" s="71" t="s">
        <v>51</v>
      </c>
    </row>
    <row r="36" spans="1:27" ht="38.25" x14ac:dyDescent="0.2">
      <c r="A36" s="95"/>
      <c r="B36" s="99"/>
      <c r="C36" s="95"/>
      <c r="D36" s="56" t="s">
        <v>269</v>
      </c>
      <c r="E36" s="87">
        <v>1</v>
      </c>
      <c r="F36" s="52" t="s">
        <v>497</v>
      </c>
      <c r="G36" s="95"/>
      <c r="H36" s="56" t="s">
        <v>277</v>
      </c>
      <c r="L36" s="62" t="s">
        <v>14</v>
      </c>
      <c r="M36" s="62" t="s">
        <v>14</v>
      </c>
      <c r="N36" s="62" t="s">
        <v>14</v>
      </c>
      <c r="O36" s="62" t="s">
        <v>14</v>
      </c>
      <c r="U36" s="118"/>
      <c r="V36" s="118"/>
      <c r="W36" s="118"/>
      <c r="X36" s="118"/>
      <c r="Y36" s="70"/>
      <c r="Z36" s="70"/>
      <c r="AA36" s="71" t="s">
        <v>51</v>
      </c>
    </row>
    <row r="37" spans="1:27" ht="38.25" x14ac:dyDescent="0.2">
      <c r="A37" s="95"/>
      <c r="B37" s="99"/>
      <c r="C37" s="96"/>
      <c r="D37" s="56" t="s">
        <v>270</v>
      </c>
      <c r="E37" s="87">
        <v>1</v>
      </c>
      <c r="F37" s="52" t="s">
        <v>498</v>
      </c>
      <c r="G37" s="96"/>
      <c r="H37" s="56" t="s">
        <v>278</v>
      </c>
      <c r="M37" s="62" t="s">
        <v>397</v>
      </c>
      <c r="N37" s="62" t="s">
        <v>397</v>
      </c>
      <c r="O37" s="62" t="s">
        <v>397</v>
      </c>
      <c r="P37" s="62" t="s">
        <v>397</v>
      </c>
      <c r="Q37" s="62" t="s">
        <v>397</v>
      </c>
      <c r="U37" s="119"/>
      <c r="V37" s="119"/>
      <c r="W37" s="119"/>
      <c r="X37" s="119"/>
      <c r="Y37" s="70"/>
      <c r="Z37" s="70"/>
      <c r="AA37" s="71" t="s">
        <v>51</v>
      </c>
    </row>
    <row r="38" spans="1:27" ht="38.25" x14ac:dyDescent="0.2">
      <c r="A38" s="95"/>
      <c r="B38" s="99" t="s">
        <v>279</v>
      </c>
      <c r="C38" s="28" t="s">
        <v>280</v>
      </c>
      <c r="D38" s="28" t="s">
        <v>625</v>
      </c>
      <c r="E38" s="87">
        <v>1</v>
      </c>
      <c r="F38" s="28" t="s">
        <v>499</v>
      </c>
      <c r="G38" s="52" t="s">
        <v>474</v>
      </c>
      <c r="H38" s="56" t="s">
        <v>285</v>
      </c>
      <c r="O38" s="62" t="s">
        <v>397</v>
      </c>
      <c r="P38" s="62" t="s">
        <v>397</v>
      </c>
      <c r="Q38" s="62" t="s">
        <v>397</v>
      </c>
      <c r="U38" s="117"/>
      <c r="V38" s="117">
        <v>500000</v>
      </c>
      <c r="W38" s="117"/>
      <c r="X38" s="117"/>
      <c r="Y38" s="70"/>
      <c r="Z38" s="70"/>
      <c r="AA38" s="71" t="s">
        <v>51</v>
      </c>
    </row>
    <row r="39" spans="1:27" ht="90.75" customHeight="1" x14ac:dyDescent="0.2">
      <c r="A39" s="95"/>
      <c r="B39" s="99"/>
      <c r="C39" s="28" t="s">
        <v>281</v>
      </c>
      <c r="D39" s="28" t="s">
        <v>626</v>
      </c>
      <c r="E39" s="87">
        <v>1</v>
      </c>
      <c r="F39" s="28" t="s">
        <v>500</v>
      </c>
      <c r="G39" s="52" t="s">
        <v>475</v>
      </c>
      <c r="H39" s="19" t="s">
        <v>133</v>
      </c>
      <c r="M39" s="62" t="s">
        <v>397</v>
      </c>
      <c r="U39" s="118"/>
      <c r="V39" s="118"/>
      <c r="W39" s="118"/>
      <c r="X39" s="118"/>
      <c r="Y39" s="70"/>
      <c r="Z39" s="70"/>
      <c r="AA39" s="71" t="s">
        <v>51</v>
      </c>
    </row>
    <row r="40" spans="1:27" ht="87.75" customHeight="1" x14ac:dyDescent="0.2">
      <c r="A40" s="95"/>
      <c r="B40" s="99"/>
      <c r="C40" s="28" t="s">
        <v>282</v>
      </c>
      <c r="D40" s="28" t="s">
        <v>627</v>
      </c>
      <c r="E40" s="87">
        <f>1+1</f>
        <v>2</v>
      </c>
      <c r="F40" s="52" t="s">
        <v>501</v>
      </c>
      <c r="G40" s="52" t="s">
        <v>476</v>
      </c>
      <c r="H40" s="56" t="s">
        <v>286</v>
      </c>
      <c r="K40" s="62" t="s">
        <v>397</v>
      </c>
      <c r="U40" s="118"/>
      <c r="V40" s="118"/>
      <c r="W40" s="118"/>
      <c r="X40" s="118"/>
      <c r="Y40" s="70"/>
      <c r="Z40" s="70"/>
      <c r="AA40" s="71"/>
    </row>
    <row r="41" spans="1:27" ht="61.5" customHeight="1" x14ac:dyDescent="0.2">
      <c r="A41" s="95"/>
      <c r="B41" s="99"/>
      <c r="C41" s="28" t="s">
        <v>283</v>
      </c>
      <c r="D41" s="28" t="s">
        <v>284</v>
      </c>
      <c r="E41" s="91">
        <v>0.6</v>
      </c>
      <c r="F41" s="52" t="s">
        <v>502</v>
      </c>
      <c r="G41" s="52" t="s">
        <v>477</v>
      </c>
      <c r="H41" s="19" t="s">
        <v>287</v>
      </c>
      <c r="I41" s="62" t="s">
        <v>397</v>
      </c>
      <c r="J41" s="62" t="s">
        <v>397</v>
      </c>
      <c r="K41" s="62" t="s">
        <v>397</v>
      </c>
      <c r="L41" s="62" t="s">
        <v>397</v>
      </c>
      <c r="M41" s="62" t="s">
        <v>397</v>
      </c>
      <c r="N41" s="62" t="s">
        <v>397</v>
      </c>
      <c r="O41" s="62" t="s">
        <v>397</v>
      </c>
      <c r="P41" s="62" t="s">
        <v>397</v>
      </c>
      <c r="Q41" s="62" t="s">
        <v>397</v>
      </c>
      <c r="R41" s="62" t="s">
        <v>397</v>
      </c>
      <c r="S41" s="62" t="s">
        <v>397</v>
      </c>
      <c r="T41" s="62" t="s">
        <v>397</v>
      </c>
      <c r="U41" s="119"/>
      <c r="V41" s="119"/>
      <c r="W41" s="119"/>
      <c r="X41" s="119"/>
      <c r="Y41" s="70"/>
      <c r="Z41" s="70"/>
      <c r="AA41" s="71"/>
    </row>
    <row r="42" spans="1:27" x14ac:dyDescent="0.2">
      <c r="A42" s="96"/>
      <c r="B42" s="29"/>
      <c r="C42" s="29"/>
      <c r="D42" s="56"/>
      <c r="E42" s="56"/>
      <c r="H42" s="56"/>
      <c r="Y42" s="70"/>
      <c r="Z42" s="70"/>
      <c r="AA42" s="71" t="s">
        <v>51</v>
      </c>
    </row>
    <row r="43" spans="1:27" x14ac:dyDescent="0.2">
      <c r="A43" s="65"/>
    </row>
    <row r="44" spans="1:27" x14ac:dyDescent="0.2">
      <c r="A44" s="65" t="s">
        <v>48</v>
      </c>
    </row>
    <row r="45" spans="1:27" x14ac:dyDescent="0.2">
      <c r="A45" s="65" t="s">
        <v>49</v>
      </c>
    </row>
    <row r="46" spans="1:27" x14ac:dyDescent="0.2">
      <c r="A46" s="65"/>
    </row>
    <row r="47" spans="1:27" x14ac:dyDescent="0.2">
      <c r="A47" s="65"/>
    </row>
    <row r="48" spans="1:27" x14ac:dyDescent="0.2">
      <c r="A48" s="65" t="s">
        <v>31</v>
      </c>
    </row>
    <row r="49" spans="1:1" x14ac:dyDescent="0.2">
      <c r="A49" s="65" t="s">
        <v>32</v>
      </c>
    </row>
  </sheetData>
  <sheetProtection algorithmName="SHA-512" hashValue="9U21SFkznR2wIHXfQTynWQQ3q/vMnbr2U8vdVgg5vZjbSyPi7lWenIsXwTMVACEjipOvOAwlYEfXYv31euyLxw==" saltValue="NvaGpkH29s/0q5wlJ6IUng==" spinCount="100000" sheet="1" formatCells="0" formatColumns="0" formatRows="0" insertColumns="0" insertRows="0" insertHyperlinks="0" deleteColumns="0" deleteRows="0" sort="0" autoFilter="0" pivotTables="0"/>
  <mergeCells count="53">
    <mergeCell ref="U38:U41"/>
    <mergeCell ref="V38:V41"/>
    <mergeCell ref="W38:W41"/>
    <mergeCell ref="X38:X41"/>
    <mergeCell ref="U27:U29"/>
    <mergeCell ref="V27:V29"/>
    <mergeCell ref="W27:W29"/>
    <mergeCell ref="X27:X29"/>
    <mergeCell ref="U30:U37"/>
    <mergeCell ref="V30:V37"/>
    <mergeCell ref="W30:W37"/>
    <mergeCell ref="X30:X37"/>
    <mergeCell ref="V12:V19"/>
    <mergeCell ref="W12:W19"/>
    <mergeCell ref="X12:X19"/>
    <mergeCell ref="U20:U26"/>
    <mergeCell ref="V20:V26"/>
    <mergeCell ref="W20:W26"/>
    <mergeCell ref="X20:X26"/>
    <mergeCell ref="A1:W1"/>
    <mergeCell ref="X1:AA9"/>
    <mergeCell ref="A3:W3"/>
    <mergeCell ref="A5:W5"/>
    <mergeCell ref="A7:W7"/>
    <mergeCell ref="A8:W8"/>
    <mergeCell ref="A9:W9"/>
    <mergeCell ref="I10:T10"/>
    <mergeCell ref="U10:Y10"/>
    <mergeCell ref="Z10:Z11"/>
    <mergeCell ref="AA10:AA11"/>
    <mergeCell ref="A12:A42"/>
    <mergeCell ref="A10:A11"/>
    <mergeCell ref="B10:B11"/>
    <mergeCell ref="C10:C11"/>
    <mergeCell ref="D10:D11"/>
    <mergeCell ref="E10:E11"/>
    <mergeCell ref="F10:F11"/>
    <mergeCell ref="B38:B41"/>
    <mergeCell ref="C12:C16"/>
    <mergeCell ref="C17:C19"/>
    <mergeCell ref="B12:B19"/>
    <mergeCell ref="U12:U19"/>
    <mergeCell ref="G10:H10"/>
    <mergeCell ref="B20:B29"/>
    <mergeCell ref="C20:C26"/>
    <mergeCell ref="C27:C29"/>
    <mergeCell ref="B30:B37"/>
    <mergeCell ref="C30:C37"/>
    <mergeCell ref="G12:G16"/>
    <mergeCell ref="G17:G19"/>
    <mergeCell ref="G20:G26"/>
    <mergeCell ref="G27:G29"/>
    <mergeCell ref="G30:G3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3"/>
  <sheetViews>
    <sheetView workbookViewId="0">
      <selection activeCell="A5" sqref="A5:W5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11.42578125" style="62"/>
    <col min="4" max="4" width="31.42578125" style="62" customWidth="1"/>
    <col min="5" max="5" width="12.28515625" style="62" customWidth="1"/>
    <col min="6" max="6" width="22.5703125" style="62" customWidth="1"/>
    <col min="7" max="7" width="11.42578125" style="62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10.7109375" style="62" customWidth="1"/>
    <col min="22" max="22" width="17.140625" style="62" customWidth="1"/>
    <col min="23" max="23" width="8.7109375" style="62" bestFit="1" customWidth="1"/>
    <col min="24" max="24" width="15.28515625" style="62" customWidth="1"/>
    <col min="25" max="25" width="8.42578125" style="62" customWidth="1"/>
    <col min="26" max="26" width="8.5703125" style="62" customWidth="1"/>
    <col min="27" max="27" width="14.140625" style="62" bestFit="1" customWidth="1"/>
    <col min="28" max="16384" width="11.42578125" style="62"/>
  </cols>
  <sheetData>
    <row r="1" spans="1:27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33" t="s">
        <v>29</v>
      </c>
      <c r="Y1" s="107"/>
      <c r="Z1" s="107"/>
      <c r="AA1" s="107"/>
    </row>
    <row r="2" spans="1:27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</row>
    <row r="3" spans="1:27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</row>
    <row r="4" spans="1:27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</row>
    <row r="5" spans="1:27" x14ac:dyDescent="0.2">
      <c r="A5" s="103" t="s">
        <v>646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</row>
    <row r="6" spans="1:27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</row>
    <row r="7" spans="1:27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</row>
    <row r="8" spans="1:27" x14ac:dyDescent="0.2">
      <c r="A8" s="108" t="s">
        <v>290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</row>
    <row r="9" spans="1:27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</row>
    <row r="10" spans="1:27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ht="38.25" x14ac:dyDescent="0.2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14" t="s">
        <v>9</v>
      </c>
      <c r="Z11" s="105"/>
      <c r="AA11" s="98"/>
    </row>
    <row r="12" spans="1:27" ht="38.25" x14ac:dyDescent="0.2">
      <c r="A12" s="94" t="s">
        <v>291</v>
      </c>
      <c r="B12" s="129" t="s">
        <v>288</v>
      </c>
      <c r="C12" s="129" t="s">
        <v>289</v>
      </c>
      <c r="D12" s="56" t="s">
        <v>292</v>
      </c>
      <c r="E12" s="87">
        <v>1</v>
      </c>
      <c r="F12" s="56" t="s">
        <v>512</v>
      </c>
      <c r="G12" s="99" t="s">
        <v>503</v>
      </c>
      <c r="H12" s="56" t="s">
        <v>297</v>
      </c>
      <c r="I12" s="52"/>
      <c r="J12" s="52"/>
      <c r="K12" s="52" t="s">
        <v>397</v>
      </c>
      <c r="L12" s="52"/>
      <c r="M12" s="52"/>
      <c r="N12" s="52" t="s">
        <v>397</v>
      </c>
      <c r="O12" s="52"/>
      <c r="P12" s="52"/>
      <c r="Q12" s="52" t="s">
        <v>397</v>
      </c>
      <c r="R12" s="52"/>
      <c r="S12" s="52" t="s">
        <v>397</v>
      </c>
      <c r="T12" s="52"/>
      <c r="U12" s="114"/>
      <c r="V12" s="134">
        <v>1545000</v>
      </c>
      <c r="W12" s="134"/>
      <c r="X12" s="114"/>
      <c r="Y12" s="70"/>
      <c r="Z12" s="70"/>
      <c r="AA12" s="71" t="s">
        <v>51</v>
      </c>
    </row>
    <row r="13" spans="1:27" ht="25.5" x14ac:dyDescent="0.2">
      <c r="A13" s="95"/>
      <c r="B13" s="129"/>
      <c r="C13" s="129"/>
      <c r="D13" s="56" t="s">
        <v>293</v>
      </c>
      <c r="E13" s="87">
        <v>1</v>
      </c>
      <c r="F13" s="52" t="s">
        <v>513</v>
      </c>
      <c r="G13" s="99"/>
      <c r="H13" s="56" t="s">
        <v>298</v>
      </c>
      <c r="I13" s="52"/>
      <c r="J13" s="52"/>
      <c r="K13" s="52"/>
      <c r="L13" s="52"/>
      <c r="M13" s="52" t="s">
        <v>14</v>
      </c>
      <c r="N13" s="52"/>
      <c r="O13" s="52"/>
      <c r="P13" s="52"/>
      <c r="Q13" s="52"/>
      <c r="R13" s="52"/>
      <c r="S13" s="52"/>
      <c r="T13" s="52"/>
      <c r="U13" s="115"/>
      <c r="V13" s="135"/>
      <c r="W13" s="135"/>
      <c r="X13" s="115"/>
      <c r="Y13" s="70"/>
      <c r="Z13" s="70"/>
      <c r="AA13" s="71" t="s">
        <v>51</v>
      </c>
    </row>
    <row r="14" spans="1:27" ht="25.5" x14ac:dyDescent="0.2">
      <c r="A14" s="95"/>
      <c r="B14" s="129"/>
      <c r="C14" s="129"/>
      <c r="D14" s="79" t="s">
        <v>628</v>
      </c>
      <c r="E14" s="87">
        <v>4</v>
      </c>
      <c r="F14" s="52" t="s">
        <v>514</v>
      </c>
      <c r="G14" s="99"/>
      <c r="H14" s="56" t="s">
        <v>299</v>
      </c>
      <c r="I14" s="52"/>
      <c r="J14" s="52"/>
      <c r="K14" s="52"/>
      <c r="L14" s="52"/>
      <c r="M14" s="52"/>
      <c r="N14" s="52" t="s">
        <v>14</v>
      </c>
      <c r="O14" s="52" t="s">
        <v>14</v>
      </c>
      <c r="P14" s="52" t="s">
        <v>14</v>
      </c>
      <c r="Q14" s="52" t="s">
        <v>14</v>
      </c>
      <c r="R14" s="52" t="s">
        <v>14</v>
      </c>
      <c r="S14" s="52" t="s">
        <v>14</v>
      </c>
      <c r="T14" s="52" t="s">
        <v>14</v>
      </c>
      <c r="U14" s="115"/>
      <c r="V14" s="135"/>
      <c r="W14" s="135"/>
      <c r="X14" s="115"/>
      <c r="Y14" s="70"/>
      <c r="Z14" s="70"/>
      <c r="AA14" s="71" t="s">
        <v>51</v>
      </c>
    </row>
    <row r="15" spans="1:27" ht="25.5" x14ac:dyDescent="0.2">
      <c r="A15" s="95"/>
      <c r="B15" s="129"/>
      <c r="C15" s="129"/>
      <c r="D15" s="56" t="s">
        <v>294</v>
      </c>
      <c r="E15" s="87">
        <v>1</v>
      </c>
      <c r="F15" s="52" t="s">
        <v>515</v>
      </c>
      <c r="G15" s="99"/>
      <c r="H15" s="56" t="s">
        <v>300</v>
      </c>
      <c r="I15" s="52"/>
      <c r="J15" s="52"/>
      <c r="K15" s="52"/>
      <c r="L15" s="52"/>
      <c r="M15" s="52"/>
      <c r="N15" s="52" t="s">
        <v>397</v>
      </c>
      <c r="O15" s="52" t="s">
        <v>397</v>
      </c>
      <c r="P15" s="52" t="s">
        <v>397</v>
      </c>
      <c r="Q15" s="52" t="s">
        <v>397</v>
      </c>
      <c r="R15" s="52" t="s">
        <v>397</v>
      </c>
      <c r="S15" s="52" t="s">
        <v>397</v>
      </c>
      <c r="T15" s="52" t="s">
        <v>397</v>
      </c>
      <c r="U15" s="115"/>
      <c r="V15" s="135"/>
      <c r="W15" s="135"/>
      <c r="X15" s="115"/>
      <c r="Y15" s="70"/>
      <c r="Z15" s="70"/>
      <c r="AA15" s="71" t="s">
        <v>51</v>
      </c>
    </row>
    <row r="16" spans="1:27" ht="25.5" x14ac:dyDescent="0.2">
      <c r="A16" s="95"/>
      <c r="B16" s="129"/>
      <c r="C16" s="129"/>
      <c r="D16" s="79" t="s">
        <v>295</v>
      </c>
      <c r="E16" s="87">
        <v>31</v>
      </c>
      <c r="F16" s="79" t="s">
        <v>629</v>
      </c>
      <c r="G16" s="99"/>
      <c r="H16" s="56" t="s">
        <v>301</v>
      </c>
      <c r="I16" s="52" t="s">
        <v>397</v>
      </c>
      <c r="J16" s="52" t="s">
        <v>397</v>
      </c>
      <c r="K16" s="52" t="s">
        <v>397</v>
      </c>
      <c r="L16" s="52" t="s">
        <v>397</v>
      </c>
      <c r="M16" s="52" t="s">
        <v>397</v>
      </c>
      <c r="N16" s="52" t="s">
        <v>397</v>
      </c>
      <c r="O16" s="52" t="s">
        <v>397</v>
      </c>
      <c r="P16" s="52" t="s">
        <v>397</v>
      </c>
      <c r="Q16" s="52" t="s">
        <v>397</v>
      </c>
      <c r="R16" s="52" t="s">
        <v>397</v>
      </c>
      <c r="S16" s="52" t="s">
        <v>397</v>
      </c>
      <c r="T16" s="52" t="s">
        <v>397</v>
      </c>
      <c r="U16" s="115"/>
      <c r="V16" s="135"/>
      <c r="W16" s="135"/>
      <c r="X16" s="115"/>
      <c r="Y16" s="70"/>
      <c r="Z16" s="70"/>
      <c r="AA16" s="71" t="s">
        <v>51</v>
      </c>
    </row>
    <row r="17" spans="1:27" ht="51" x14ac:dyDescent="0.2">
      <c r="A17" s="95"/>
      <c r="B17" s="129"/>
      <c r="C17" s="129"/>
      <c r="D17" s="56" t="s">
        <v>296</v>
      </c>
      <c r="E17" s="87">
        <v>1</v>
      </c>
      <c r="F17" s="52" t="s">
        <v>516</v>
      </c>
      <c r="G17" s="99"/>
      <c r="H17" s="56" t="s">
        <v>302</v>
      </c>
      <c r="I17" s="52"/>
      <c r="J17" s="52"/>
      <c r="K17" s="52"/>
      <c r="L17" s="52"/>
      <c r="M17" s="52"/>
      <c r="N17" s="52" t="s">
        <v>397</v>
      </c>
      <c r="O17" s="52" t="s">
        <v>397</v>
      </c>
      <c r="P17" s="52" t="s">
        <v>397</v>
      </c>
      <c r="Q17" s="52" t="s">
        <v>397</v>
      </c>
      <c r="R17" s="52" t="s">
        <v>397</v>
      </c>
      <c r="S17" s="52" t="s">
        <v>397</v>
      </c>
      <c r="T17" s="52" t="s">
        <v>397</v>
      </c>
      <c r="U17" s="116"/>
      <c r="V17" s="136"/>
      <c r="W17" s="136"/>
      <c r="X17" s="116"/>
      <c r="Y17" s="70"/>
      <c r="Z17" s="70"/>
      <c r="AA17" s="71" t="s">
        <v>51</v>
      </c>
    </row>
    <row r="18" spans="1:27" ht="76.5" x14ac:dyDescent="0.2">
      <c r="A18" s="95"/>
      <c r="B18" s="100" t="s">
        <v>303</v>
      </c>
      <c r="C18" s="53" t="s">
        <v>304</v>
      </c>
      <c r="D18" s="53" t="s">
        <v>310</v>
      </c>
      <c r="E18" s="87">
        <v>1</v>
      </c>
      <c r="F18" s="52" t="s">
        <v>517</v>
      </c>
      <c r="G18" s="52" t="s">
        <v>504</v>
      </c>
      <c r="H18" s="56" t="s">
        <v>313</v>
      </c>
      <c r="K18" s="62" t="s">
        <v>397</v>
      </c>
      <c r="L18" s="62" t="s">
        <v>397</v>
      </c>
      <c r="M18" s="62" t="s">
        <v>397</v>
      </c>
      <c r="U18" s="117"/>
      <c r="V18" s="117">
        <v>1200000</v>
      </c>
      <c r="W18" s="117"/>
      <c r="X18" s="117">
        <v>12000000</v>
      </c>
      <c r="Y18" s="70"/>
      <c r="Z18" s="70"/>
      <c r="AA18" s="71" t="s">
        <v>51</v>
      </c>
    </row>
    <row r="19" spans="1:27" ht="51" x14ac:dyDescent="0.2">
      <c r="A19" s="95"/>
      <c r="B19" s="101"/>
      <c r="C19" s="53" t="s">
        <v>305</v>
      </c>
      <c r="D19" s="77" t="s">
        <v>630</v>
      </c>
      <c r="E19" s="87">
        <f>2+4</f>
        <v>6</v>
      </c>
      <c r="F19" s="52" t="s">
        <v>518</v>
      </c>
      <c r="G19" s="52" t="s">
        <v>505</v>
      </c>
      <c r="H19" s="56" t="s">
        <v>314</v>
      </c>
      <c r="M19" s="62" t="s">
        <v>397</v>
      </c>
      <c r="N19" s="62" t="s">
        <v>397</v>
      </c>
      <c r="O19" s="62" t="s">
        <v>397</v>
      </c>
      <c r="P19" s="62" t="s">
        <v>397</v>
      </c>
      <c r="Q19" s="62" t="s">
        <v>397</v>
      </c>
      <c r="U19" s="118"/>
      <c r="V19" s="118"/>
      <c r="W19" s="118"/>
      <c r="X19" s="118"/>
      <c r="Y19" s="70"/>
      <c r="Z19" s="70"/>
      <c r="AA19" s="71" t="s">
        <v>51</v>
      </c>
    </row>
    <row r="20" spans="1:27" ht="38.25" x14ac:dyDescent="0.2">
      <c r="A20" s="95"/>
      <c r="B20" s="101"/>
      <c r="C20" s="53" t="s">
        <v>306</v>
      </c>
      <c r="D20" s="77" t="s">
        <v>631</v>
      </c>
      <c r="E20" s="87">
        <f>1+1</f>
        <v>2</v>
      </c>
      <c r="F20" s="52" t="s">
        <v>519</v>
      </c>
      <c r="G20" s="52" t="s">
        <v>506</v>
      </c>
      <c r="H20" s="56" t="s">
        <v>315</v>
      </c>
      <c r="K20" s="62" t="s">
        <v>397</v>
      </c>
      <c r="L20" s="62" t="s">
        <v>397</v>
      </c>
      <c r="M20" s="62" t="s">
        <v>397</v>
      </c>
      <c r="N20" s="62" t="s">
        <v>397</v>
      </c>
      <c r="O20" s="62" t="s">
        <v>397</v>
      </c>
      <c r="P20" s="62" t="s">
        <v>397</v>
      </c>
      <c r="Q20" s="62" t="s">
        <v>397</v>
      </c>
      <c r="R20" s="62" t="s">
        <v>397</v>
      </c>
      <c r="S20" s="62" t="s">
        <v>397</v>
      </c>
      <c r="T20" s="62" t="s">
        <v>397</v>
      </c>
      <c r="U20" s="118"/>
      <c r="V20" s="118"/>
      <c r="W20" s="118"/>
      <c r="X20" s="118"/>
      <c r="Y20" s="70"/>
      <c r="Z20" s="70"/>
      <c r="AA20" s="71" t="s">
        <v>51</v>
      </c>
    </row>
    <row r="21" spans="1:27" ht="89.25" x14ac:dyDescent="0.2">
      <c r="A21" s="95"/>
      <c r="B21" s="101"/>
      <c r="C21" s="53" t="s">
        <v>307</v>
      </c>
      <c r="D21" s="77" t="s">
        <v>632</v>
      </c>
      <c r="E21" s="87">
        <f>2+4</f>
        <v>6</v>
      </c>
      <c r="F21" s="53" t="s">
        <v>520</v>
      </c>
      <c r="G21" s="52" t="s">
        <v>507</v>
      </c>
      <c r="H21" s="56" t="s">
        <v>315</v>
      </c>
      <c r="K21" s="62" t="s">
        <v>397</v>
      </c>
      <c r="L21" s="62" t="s">
        <v>397</v>
      </c>
      <c r="M21" s="62" t="s">
        <v>397</v>
      </c>
      <c r="N21" s="62" t="s">
        <v>397</v>
      </c>
      <c r="O21" s="62" t="s">
        <v>397</v>
      </c>
      <c r="P21" s="62" t="s">
        <v>397</v>
      </c>
      <c r="Q21" s="62" t="s">
        <v>397</v>
      </c>
      <c r="R21" s="62" t="s">
        <v>397</v>
      </c>
      <c r="S21" s="62" t="s">
        <v>397</v>
      </c>
      <c r="T21" s="62" t="s">
        <v>397</v>
      </c>
      <c r="U21" s="118"/>
      <c r="V21" s="118"/>
      <c r="W21" s="118"/>
      <c r="X21" s="118"/>
      <c r="Y21" s="70"/>
      <c r="Z21" s="70"/>
      <c r="AA21" s="71" t="s">
        <v>51</v>
      </c>
    </row>
    <row r="22" spans="1:27" ht="89.25" x14ac:dyDescent="0.2">
      <c r="A22" s="95"/>
      <c r="B22" s="101"/>
      <c r="C22" s="53" t="s">
        <v>308</v>
      </c>
      <c r="D22" s="53" t="s">
        <v>311</v>
      </c>
      <c r="E22" s="87">
        <v>2</v>
      </c>
      <c r="F22" s="52" t="s">
        <v>521</v>
      </c>
      <c r="G22" s="52" t="s">
        <v>508</v>
      </c>
      <c r="H22" s="56" t="s">
        <v>316</v>
      </c>
      <c r="J22" s="62" t="s">
        <v>14</v>
      </c>
      <c r="K22" s="62" t="s">
        <v>14</v>
      </c>
      <c r="L22" s="62" t="s">
        <v>14</v>
      </c>
      <c r="M22" s="62" t="s">
        <v>14</v>
      </c>
      <c r="N22" s="62" t="s">
        <v>14</v>
      </c>
      <c r="O22" s="62" t="s">
        <v>14</v>
      </c>
      <c r="P22" s="62" t="s">
        <v>14</v>
      </c>
      <c r="Q22" s="62" t="s">
        <v>14</v>
      </c>
      <c r="R22" s="62" t="s">
        <v>14</v>
      </c>
      <c r="S22" s="62" t="s">
        <v>14</v>
      </c>
      <c r="T22" s="62" t="s">
        <v>14</v>
      </c>
      <c r="U22" s="118"/>
      <c r="V22" s="118"/>
      <c r="W22" s="118"/>
      <c r="X22" s="118"/>
      <c r="Y22" s="70"/>
      <c r="Z22" s="70"/>
      <c r="AA22" s="71" t="s">
        <v>51</v>
      </c>
    </row>
    <row r="23" spans="1:27" ht="89.25" x14ac:dyDescent="0.2">
      <c r="A23" s="95"/>
      <c r="B23" s="102"/>
      <c r="C23" s="53" t="s">
        <v>309</v>
      </c>
      <c r="D23" s="77" t="s">
        <v>312</v>
      </c>
      <c r="E23" s="87">
        <v>13</v>
      </c>
      <c r="F23" s="76" t="s">
        <v>633</v>
      </c>
      <c r="G23" s="52" t="s">
        <v>509</v>
      </c>
      <c r="H23" s="56" t="s">
        <v>317</v>
      </c>
      <c r="J23" s="62" t="s">
        <v>397</v>
      </c>
      <c r="K23" s="62" t="s">
        <v>397</v>
      </c>
      <c r="L23" s="62" t="s">
        <v>397</v>
      </c>
      <c r="M23" s="62" t="s">
        <v>397</v>
      </c>
      <c r="N23" s="62" t="s">
        <v>397</v>
      </c>
      <c r="O23" s="62" t="s">
        <v>397</v>
      </c>
      <c r="P23" s="62" t="s">
        <v>397</v>
      </c>
      <c r="Q23" s="62" t="s">
        <v>397</v>
      </c>
      <c r="R23" s="62" t="s">
        <v>397</v>
      </c>
      <c r="S23" s="62" t="s">
        <v>397</v>
      </c>
      <c r="U23" s="119"/>
      <c r="V23" s="119"/>
      <c r="W23" s="119"/>
      <c r="X23" s="119"/>
      <c r="Y23" s="70"/>
      <c r="Z23" s="70"/>
      <c r="AA23" s="71" t="s">
        <v>51</v>
      </c>
    </row>
    <row r="24" spans="1:27" ht="25.5" x14ac:dyDescent="0.2">
      <c r="A24" s="95"/>
      <c r="B24" s="129" t="s">
        <v>318</v>
      </c>
      <c r="C24" s="56" t="s">
        <v>319</v>
      </c>
      <c r="D24" s="77" t="s">
        <v>634</v>
      </c>
      <c r="E24" s="87">
        <f>1+1</f>
        <v>2</v>
      </c>
      <c r="F24" s="52" t="s">
        <v>522</v>
      </c>
      <c r="G24" s="52" t="s">
        <v>510</v>
      </c>
      <c r="H24" s="56" t="s">
        <v>315</v>
      </c>
      <c r="M24" s="62" t="s">
        <v>397</v>
      </c>
      <c r="U24" s="117"/>
      <c r="V24" s="117"/>
      <c r="W24" s="117"/>
      <c r="X24" s="117">
        <v>13390000</v>
      </c>
      <c r="Y24" s="70"/>
      <c r="Z24" s="70"/>
      <c r="AA24" s="71" t="s">
        <v>51</v>
      </c>
    </row>
    <row r="25" spans="1:27" ht="76.5" x14ac:dyDescent="0.2">
      <c r="A25" s="95"/>
      <c r="B25" s="129"/>
      <c r="C25" s="56" t="s">
        <v>320</v>
      </c>
      <c r="D25" s="77" t="s">
        <v>635</v>
      </c>
      <c r="E25" s="87">
        <f>1+1</f>
        <v>2</v>
      </c>
      <c r="F25" s="52" t="s">
        <v>523</v>
      </c>
      <c r="G25" s="52" t="s">
        <v>511</v>
      </c>
      <c r="H25" s="56" t="s">
        <v>315</v>
      </c>
      <c r="Q25" s="62" t="s">
        <v>397</v>
      </c>
      <c r="U25" s="119"/>
      <c r="V25" s="119"/>
      <c r="W25" s="119"/>
      <c r="X25" s="119"/>
      <c r="Y25" s="70"/>
      <c r="Z25" s="70"/>
      <c r="AA25" s="71" t="s">
        <v>51</v>
      </c>
    </row>
    <row r="26" spans="1:27" x14ac:dyDescent="0.2">
      <c r="A26" s="96"/>
      <c r="B26" s="29"/>
      <c r="C26" s="29"/>
      <c r="D26" s="56"/>
      <c r="E26" s="56"/>
      <c r="H26" s="56"/>
      <c r="Y26" s="70"/>
      <c r="Z26" s="70"/>
      <c r="AA26" s="71" t="s">
        <v>51</v>
      </c>
    </row>
    <row r="27" spans="1:27" x14ac:dyDescent="0.2">
      <c r="A27" s="65"/>
    </row>
    <row r="28" spans="1:27" x14ac:dyDescent="0.2">
      <c r="A28" s="65" t="s">
        <v>48</v>
      </c>
    </row>
    <row r="29" spans="1:27" x14ac:dyDescent="0.2">
      <c r="A29" s="65" t="s">
        <v>49</v>
      </c>
    </row>
    <row r="30" spans="1:27" x14ac:dyDescent="0.2">
      <c r="A30" s="65"/>
    </row>
    <row r="31" spans="1:27" x14ac:dyDescent="0.2">
      <c r="A31" s="65"/>
    </row>
    <row r="32" spans="1:27" x14ac:dyDescent="0.2">
      <c r="A32" s="65" t="s">
        <v>31</v>
      </c>
    </row>
    <row r="33" spans="1:1" x14ac:dyDescent="0.2">
      <c r="A33" s="65" t="s">
        <v>32</v>
      </c>
    </row>
  </sheetData>
  <sheetProtection algorithmName="SHA-512" hashValue="u9Nkb2n0zgjA6/NvzZRJVmZH1Q1DclTFVPxGClAesJ+dXINsu4SxexO51ZxPv4bLGQcfYUlt5tmZqGdt0lzjMA==" saltValue="147zm3tM9LAYlZC7/QNz/A==" spinCount="100000" sheet="1" formatCells="0" formatColumns="0" formatRows="0" insertColumns="0" insertRows="0" insertHyperlinks="0" deleteColumns="0" deleteRows="0" sort="0" autoFilter="0" pivotTables="0"/>
  <mergeCells count="36">
    <mergeCell ref="I10:T10"/>
    <mergeCell ref="U10:Y10"/>
    <mergeCell ref="Z10:Z11"/>
    <mergeCell ref="AA10:AA11"/>
    <mergeCell ref="X24:X25"/>
    <mergeCell ref="W24:W25"/>
    <mergeCell ref="V24:V25"/>
    <mergeCell ref="U24:U25"/>
    <mergeCell ref="U12:U17"/>
    <mergeCell ref="V12:V17"/>
    <mergeCell ref="W12:W17"/>
    <mergeCell ref="X12:X17"/>
    <mergeCell ref="U18:U23"/>
    <mergeCell ref="V18:V23"/>
    <mergeCell ref="W18:W23"/>
    <mergeCell ref="X18:X23"/>
    <mergeCell ref="A1:W1"/>
    <mergeCell ref="X1:AA9"/>
    <mergeCell ref="A3:W3"/>
    <mergeCell ref="A5:W5"/>
    <mergeCell ref="A7:W7"/>
    <mergeCell ref="A8:W8"/>
    <mergeCell ref="A9:W9"/>
    <mergeCell ref="A12:A26"/>
    <mergeCell ref="G12:G17"/>
    <mergeCell ref="A10:A11"/>
    <mergeCell ref="B10:B11"/>
    <mergeCell ref="C10:C11"/>
    <mergeCell ref="D10:D11"/>
    <mergeCell ref="E10:E11"/>
    <mergeCell ref="F10:F11"/>
    <mergeCell ref="B12:B17"/>
    <mergeCell ref="C12:C17"/>
    <mergeCell ref="B18:B23"/>
    <mergeCell ref="B24:B25"/>
    <mergeCell ref="G10:H10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5"/>
  <sheetViews>
    <sheetView topLeftCell="A4" workbookViewId="0">
      <selection activeCell="E15" sqref="E15"/>
    </sheetView>
  </sheetViews>
  <sheetFormatPr baseColWidth="10" defaultRowHeight="12.75" x14ac:dyDescent="0.2"/>
  <cols>
    <col min="1" max="1" width="12.28515625" style="62" customWidth="1"/>
    <col min="2" max="2" width="11.5703125" style="62" customWidth="1"/>
    <col min="3" max="3" width="11.42578125" style="62"/>
    <col min="4" max="4" width="31.42578125" style="62" customWidth="1"/>
    <col min="5" max="5" width="12.28515625" style="62" customWidth="1"/>
    <col min="6" max="6" width="22.5703125" style="62" customWidth="1"/>
    <col min="7" max="7" width="11.42578125" style="62"/>
    <col min="8" max="8" width="29.85546875" style="62" customWidth="1"/>
    <col min="9" max="10" width="2.28515625" style="62" customWidth="1"/>
    <col min="11" max="11" width="2.42578125" style="62" customWidth="1"/>
    <col min="12" max="12" width="2.140625" style="62" customWidth="1"/>
    <col min="13" max="13" width="2.42578125" style="62" bestFit="1" customWidth="1"/>
    <col min="14" max="15" width="1.85546875" style="62" bestFit="1" customWidth="1"/>
    <col min="16" max="16" width="2.140625" style="62" bestFit="1" customWidth="1"/>
    <col min="17" max="17" width="2" style="62" bestFit="1" customWidth="1"/>
    <col min="18" max="18" width="2.140625" style="62" bestFit="1" customWidth="1"/>
    <col min="19" max="20" width="2.42578125" style="62" bestFit="1" customWidth="1"/>
    <col min="21" max="21" width="6.5703125" style="62" customWidth="1"/>
    <col min="22" max="22" width="14.5703125" style="62" customWidth="1"/>
    <col min="23" max="23" width="8.7109375" style="62" bestFit="1" customWidth="1"/>
    <col min="24" max="24" width="7.7109375" style="62" customWidth="1"/>
    <col min="25" max="25" width="8.42578125" style="62" customWidth="1"/>
    <col min="26" max="26" width="8.5703125" style="62" customWidth="1"/>
    <col min="27" max="27" width="14.140625" style="62" bestFit="1" customWidth="1"/>
    <col min="28" max="16384" width="11.42578125" style="62"/>
  </cols>
  <sheetData>
    <row r="1" spans="1:27" x14ac:dyDescent="0.2">
      <c r="A1" s="103" t="s">
        <v>10</v>
      </c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33" t="s">
        <v>29</v>
      </c>
      <c r="Y1" s="107"/>
      <c r="Z1" s="107"/>
      <c r="AA1" s="107"/>
    </row>
    <row r="2" spans="1:27" x14ac:dyDescent="0.2">
      <c r="A2" s="63"/>
      <c r="B2" s="63"/>
      <c r="C2" s="64"/>
      <c r="D2" s="65"/>
      <c r="E2" s="65"/>
      <c r="F2" s="65"/>
      <c r="G2" s="65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  <c r="V2" s="67"/>
      <c r="W2" s="67"/>
      <c r="X2" s="107"/>
      <c r="Y2" s="107"/>
      <c r="Z2" s="107"/>
      <c r="AA2" s="107"/>
    </row>
    <row r="3" spans="1:27" x14ac:dyDescent="0.2">
      <c r="A3" s="103" t="s">
        <v>34</v>
      </c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7"/>
      <c r="Y3" s="107"/>
      <c r="Z3" s="107"/>
      <c r="AA3" s="107"/>
    </row>
    <row r="4" spans="1:27" x14ac:dyDescent="0.2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07"/>
      <c r="Y4" s="107"/>
      <c r="Z4" s="107"/>
      <c r="AA4" s="107"/>
    </row>
    <row r="5" spans="1:27" x14ac:dyDescent="0.2">
      <c r="A5" s="103" t="s">
        <v>33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7"/>
      <c r="Y5" s="107"/>
      <c r="Z5" s="107"/>
      <c r="AA5" s="107"/>
    </row>
    <row r="6" spans="1:27" x14ac:dyDescent="0.2">
      <c r="A6" s="68"/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107"/>
      <c r="Y6" s="107"/>
      <c r="Z6" s="107"/>
      <c r="AA6" s="107"/>
    </row>
    <row r="7" spans="1:27" x14ac:dyDescent="0.2">
      <c r="A7" s="108" t="s">
        <v>35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7"/>
      <c r="Y7" s="107"/>
      <c r="Z7" s="107"/>
      <c r="AA7" s="107"/>
    </row>
    <row r="8" spans="1:27" x14ac:dyDescent="0.2">
      <c r="A8" s="108" t="s">
        <v>321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7"/>
      <c r="Y8" s="107"/>
      <c r="Z8" s="107"/>
      <c r="AA8" s="107"/>
    </row>
    <row r="9" spans="1:27" x14ac:dyDescent="0.2">
      <c r="A9" s="98"/>
      <c r="B9" s="98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107"/>
      <c r="Y9" s="107"/>
      <c r="Z9" s="107"/>
      <c r="AA9" s="107"/>
    </row>
    <row r="10" spans="1:27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ht="51" x14ac:dyDescent="0.2">
      <c r="A11" s="110"/>
      <c r="B11" s="98"/>
      <c r="C11" s="98"/>
      <c r="D11" s="97"/>
      <c r="E11" s="98"/>
      <c r="F11" s="98"/>
      <c r="G11" s="48" t="s">
        <v>4</v>
      </c>
      <c r="H11" s="47" t="s">
        <v>27</v>
      </c>
      <c r="I11" s="47" t="s">
        <v>17</v>
      </c>
      <c r="J11" s="47" t="s">
        <v>18</v>
      </c>
      <c r="K11" s="47" t="s">
        <v>19</v>
      </c>
      <c r="L11" s="47" t="s">
        <v>20</v>
      </c>
      <c r="M11" s="47" t="s">
        <v>19</v>
      </c>
      <c r="N11" s="47" t="s">
        <v>21</v>
      </c>
      <c r="O11" s="47" t="s">
        <v>21</v>
      </c>
      <c r="P11" s="47" t="s">
        <v>20</v>
      </c>
      <c r="Q11" s="47" t="s">
        <v>22</v>
      </c>
      <c r="R11" s="47" t="s">
        <v>23</v>
      </c>
      <c r="S11" s="48" t="s">
        <v>24</v>
      </c>
      <c r="T11" s="12" t="s">
        <v>25</v>
      </c>
      <c r="U11" s="49" t="s">
        <v>5</v>
      </c>
      <c r="V11" s="14" t="s">
        <v>6</v>
      </c>
      <c r="W11" s="14" t="s">
        <v>7</v>
      </c>
      <c r="X11" s="49" t="s">
        <v>8</v>
      </c>
      <c r="Y11" s="14" t="s">
        <v>9</v>
      </c>
      <c r="Z11" s="105"/>
      <c r="AA11" s="98"/>
    </row>
    <row r="12" spans="1:27" ht="25.5" customHeight="1" x14ac:dyDescent="0.2">
      <c r="A12" s="94" t="s">
        <v>322</v>
      </c>
      <c r="B12" s="129" t="s">
        <v>323</v>
      </c>
      <c r="C12" s="129" t="s">
        <v>324</v>
      </c>
      <c r="D12" s="77" t="s">
        <v>636</v>
      </c>
      <c r="E12" s="87">
        <v>139</v>
      </c>
      <c r="F12" s="76" t="s">
        <v>637</v>
      </c>
      <c r="G12" s="99" t="s">
        <v>524</v>
      </c>
      <c r="H12" s="56" t="s">
        <v>327</v>
      </c>
      <c r="I12" s="52" t="s">
        <v>397</v>
      </c>
      <c r="J12" s="52" t="s">
        <v>397</v>
      </c>
      <c r="K12" s="52" t="s">
        <v>397</v>
      </c>
      <c r="L12" s="52" t="s">
        <v>397</v>
      </c>
      <c r="M12" s="52" t="s">
        <v>397</v>
      </c>
      <c r="N12" s="52" t="s">
        <v>397</v>
      </c>
      <c r="O12" s="52" t="s">
        <v>397</v>
      </c>
      <c r="P12" s="52" t="s">
        <v>397</v>
      </c>
      <c r="Q12" s="52" t="s">
        <v>397</v>
      </c>
      <c r="R12" s="52" t="s">
        <v>397</v>
      </c>
      <c r="S12" s="52" t="s">
        <v>397</v>
      </c>
      <c r="T12" s="52" t="s">
        <v>397</v>
      </c>
      <c r="U12" s="114"/>
      <c r="V12" s="134">
        <v>10991861.300000001</v>
      </c>
      <c r="W12" s="134"/>
      <c r="X12" s="114"/>
      <c r="Y12" s="70"/>
      <c r="Z12" s="70"/>
      <c r="AA12" s="71" t="s">
        <v>51</v>
      </c>
    </row>
    <row r="13" spans="1:27" ht="38.25" x14ac:dyDescent="0.2">
      <c r="A13" s="95"/>
      <c r="B13" s="129"/>
      <c r="C13" s="129"/>
      <c r="D13" s="56" t="s">
        <v>325</v>
      </c>
      <c r="E13" s="87">
        <v>1</v>
      </c>
      <c r="F13" s="52" t="s">
        <v>527</v>
      </c>
      <c r="G13" s="99"/>
      <c r="H13" s="56" t="s">
        <v>328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115"/>
      <c r="V13" s="135"/>
      <c r="W13" s="135"/>
      <c r="X13" s="115"/>
      <c r="Y13" s="70"/>
      <c r="Z13" s="70"/>
      <c r="AA13" s="71" t="s">
        <v>51</v>
      </c>
    </row>
    <row r="14" spans="1:27" ht="38.25" x14ac:dyDescent="0.2">
      <c r="A14" s="95"/>
      <c r="B14" s="129"/>
      <c r="C14" s="129"/>
      <c r="D14" s="54" t="s">
        <v>326</v>
      </c>
      <c r="E14" s="87">
        <v>0</v>
      </c>
      <c r="F14" s="52" t="s">
        <v>527</v>
      </c>
      <c r="G14" s="99"/>
      <c r="H14" s="56" t="s">
        <v>329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115"/>
      <c r="V14" s="135"/>
      <c r="W14" s="135"/>
      <c r="X14" s="115"/>
      <c r="Y14" s="70"/>
      <c r="Z14" s="70"/>
      <c r="AA14" s="71" t="s">
        <v>51</v>
      </c>
    </row>
    <row r="15" spans="1:27" ht="38.25" x14ac:dyDescent="0.2">
      <c r="A15" s="95"/>
      <c r="B15" s="129"/>
      <c r="C15" s="129" t="s">
        <v>330</v>
      </c>
      <c r="D15" s="77" t="s">
        <v>638</v>
      </c>
      <c r="E15" s="87">
        <v>92</v>
      </c>
      <c r="F15" s="52" t="s">
        <v>528</v>
      </c>
      <c r="G15" s="99" t="s">
        <v>525</v>
      </c>
      <c r="H15" s="56" t="s">
        <v>331</v>
      </c>
      <c r="I15" s="52"/>
      <c r="J15" s="52"/>
      <c r="K15" s="52" t="s">
        <v>397</v>
      </c>
      <c r="L15" s="52" t="s">
        <v>397</v>
      </c>
      <c r="M15" s="52" t="s">
        <v>397</v>
      </c>
      <c r="N15" s="52" t="s">
        <v>397</v>
      </c>
      <c r="O15" s="52" t="s">
        <v>397</v>
      </c>
      <c r="P15" s="52" t="s">
        <v>397</v>
      </c>
      <c r="Q15" s="52" t="s">
        <v>397</v>
      </c>
      <c r="R15" s="52" t="s">
        <v>397</v>
      </c>
      <c r="S15" s="52" t="s">
        <v>397</v>
      </c>
      <c r="T15" s="52" t="s">
        <v>397</v>
      </c>
      <c r="U15" s="115"/>
      <c r="V15" s="135"/>
      <c r="W15" s="135"/>
      <c r="X15" s="115"/>
      <c r="Y15" s="70"/>
      <c r="Z15" s="70"/>
      <c r="AA15" s="71" t="s">
        <v>51</v>
      </c>
    </row>
    <row r="16" spans="1:27" ht="38.25" x14ac:dyDescent="0.2">
      <c r="A16" s="95"/>
      <c r="B16" s="129"/>
      <c r="C16" s="129"/>
      <c r="D16" s="79" t="s">
        <v>639</v>
      </c>
      <c r="E16" s="87">
        <v>4</v>
      </c>
      <c r="F16" s="52" t="s">
        <v>529</v>
      </c>
      <c r="G16" s="99"/>
      <c r="H16" s="56" t="s">
        <v>332</v>
      </c>
      <c r="I16" s="52" t="s">
        <v>397</v>
      </c>
      <c r="J16" s="52" t="s">
        <v>397</v>
      </c>
      <c r="K16" s="52" t="s">
        <v>397</v>
      </c>
      <c r="L16" s="52" t="s">
        <v>397</v>
      </c>
      <c r="M16" s="52" t="s">
        <v>397</v>
      </c>
      <c r="N16" s="52" t="s">
        <v>397</v>
      </c>
      <c r="O16" s="52" t="s">
        <v>397</v>
      </c>
      <c r="P16" s="52" t="s">
        <v>397</v>
      </c>
      <c r="Q16" s="52" t="s">
        <v>397</v>
      </c>
      <c r="R16" s="52" t="s">
        <v>397</v>
      </c>
      <c r="S16" s="52" t="s">
        <v>397</v>
      </c>
      <c r="T16" s="52" t="s">
        <v>397</v>
      </c>
      <c r="U16" s="115"/>
      <c r="V16" s="135"/>
      <c r="W16" s="135"/>
      <c r="X16" s="115"/>
      <c r="Y16" s="70"/>
      <c r="Z16" s="70"/>
      <c r="AA16" s="71" t="s">
        <v>51</v>
      </c>
    </row>
    <row r="17" spans="1:27" ht="63.75" x14ac:dyDescent="0.2">
      <c r="A17" s="95"/>
      <c r="B17" s="129"/>
      <c r="C17" s="100" t="s">
        <v>333</v>
      </c>
      <c r="D17" s="79" t="s">
        <v>640</v>
      </c>
      <c r="E17" s="87">
        <f>3+3</f>
        <v>6</v>
      </c>
      <c r="F17" s="56" t="s">
        <v>530</v>
      </c>
      <c r="G17" s="94" t="s">
        <v>526</v>
      </c>
      <c r="H17" s="56" t="s">
        <v>315</v>
      </c>
      <c r="I17" s="52"/>
      <c r="J17" s="52"/>
      <c r="K17" s="52" t="s">
        <v>397</v>
      </c>
      <c r="L17" s="52" t="s">
        <v>397</v>
      </c>
      <c r="M17" s="52" t="s">
        <v>397</v>
      </c>
      <c r="N17" s="52" t="s">
        <v>397</v>
      </c>
      <c r="O17" s="52" t="s">
        <v>397</v>
      </c>
      <c r="P17" s="52" t="s">
        <v>397</v>
      </c>
      <c r="Q17" s="52" t="s">
        <v>397</v>
      </c>
      <c r="R17" s="52"/>
      <c r="S17" s="52"/>
      <c r="T17" s="52"/>
      <c r="U17" s="115"/>
      <c r="V17" s="135"/>
      <c r="W17" s="135"/>
      <c r="X17" s="115"/>
      <c r="Y17" s="70"/>
      <c r="Z17" s="70"/>
      <c r="AA17" s="71" t="s">
        <v>51</v>
      </c>
    </row>
    <row r="18" spans="1:27" ht="57.75" customHeight="1" x14ac:dyDescent="0.2">
      <c r="A18" s="95"/>
      <c r="B18" s="129"/>
      <c r="C18" s="102"/>
      <c r="D18" s="31" t="s">
        <v>641</v>
      </c>
      <c r="E18" s="87">
        <f>1+1</f>
        <v>2</v>
      </c>
      <c r="F18" s="52" t="s">
        <v>531</v>
      </c>
      <c r="G18" s="96"/>
      <c r="H18" s="32" t="s">
        <v>334</v>
      </c>
      <c r="M18" s="62" t="s">
        <v>397</v>
      </c>
      <c r="N18" s="62" t="s">
        <v>397</v>
      </c>
      <c r="O18" s="62" t="s">
        <v>397</v>
      </c>
      <c r="P18" s="62" t="s">
        <v>397</v>
      </c>
      <c r="U18" s="116"/>
      <c r="V18" s="136"/>
      <c r="W18" s="136"/>
      <c r="X18" s="116"/>
      <c r="Y18" s="70"/>
      <c r="Z18" s="70"/>
      <c r="AA18" s="71" t="s">
        <v>51</v>
      </c>
    </row>
    <row r="19" spans="1:27" x14ac:dyDescent="0.2">
      <c r="A19" s="65"/>
    </row>
    <row r="20" spans="1:27" x14ac:dyDescent="0.2">
      <c r="A20" s="65" t="s">
        <v>48</v>
      </c>
    </row>
    <row r="21" spans="1:27" x14ac:dyDescent="0.2">
      <c r="A21" s="65" t="s">
        <v>49</v>
      </c>
    </row>
    <row r="22" spans="1:27" x14ac:dyDescent="0.2">
      <c r="A22" s="65"/>
    </row>
    <row r="23" spans="1:27" x14ac:dyDescent="0.2">
      <c r="A23" s="65"/>
    </row>
    <row r="24" spans="1:27" x14ac:dyDescent="0.2">
      <c r="A24" s="65" t="s">
        <v>31</v>
      </c>
    </row>
    <row r="25" spans="1:27" x14ac:dyDescent="0.2">
      <c r="A25" s="65" t="s">
        <v>32</v>
      </c>
    </row>
  </sheetData>
  <sheetProtection algorithmName="SHA-512" hashValue="F6ZiTXVUkt0IUoRDaENmo6nd8Hx+NMNtWVexNSSpH+dn8ONg4ZZ/qGceasZbZGkURD6Fnc5QegKgPVF/nxLcSQ==" saltValue="zaPBM+OIJDnMEGSOVWKkTw==" spinCount="100000" sheet="1" formatCells="0" formatColumns="0" formatRows="0" insertColumns="0" insertRows="0" insertHyperlinks="0" deleteColumns="0" deleteRows="0" sort="0" autoFilter="0" pivotTables="0"/>
  <mergeCells count="30">
    <mergeCell ref="A12:A18"/>
    <mergeCell ref="A1:W1"/>
    <mergeCell ref="X1:AA9"/>
    <mergeCell ref="A3:W3"/>
    <mergeCell ref="A5:W5"/>
    <mergeCell ref="A7:W7"/>
    <mergeCell ref="A8:W8"/>
    <mergeCell ref="A9:W9"/>
    <mergeCell ref="A10:A11"/>
    <mergeCell ref="B10:B11"/>
    <mergeCell ref="C10:C11"/>
    <mergeCell ref="D10:D11"/>
    <mergeCell ref="E10:E11"/>
    <mergeCell ref="I10:T10"/>
    <mergeCell ref="U10:Y10"/>
    <mergeCell ref="Z10:Z11"/>
    <mergeCell ref="AA10:AA11"/>
    <mergeCell ref="B12:B18"/>
    <mergeCell ref="C12:C14"/>
    <mergeCell ref="C15:C16"/>
    <mergeCell ref="C17:C18"/>
    <mergeCell ref="F10:F11"/>
    <mergeCell ref="G10:H10"/>
    <mergeCell ref="G12:G14"/>
    <mergeCell ref="G15:G16"/>
    <mergeCell ref="G17:G18"/>
    <mergeCell ref="U12:U18"/>
    <mergeCell ref="V12:V18"/>
    <mergeCell ref="W12:W18"/>
    <mergeCell ref="X12:X18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2"/>
  <sheetViews>
    <sheetView tabSelected="1" workbookViewId="0">
      <selection activeCell="D22" sqref="D22"/>
    </sheetView>
  </sheetViews>
  <sheetFormatPr baseColWidth="10" defaultRowHeight="12.75" x14ac:dyDescent="0.2"/>
  <cols>
    <col min="1" max="1" width="12.28515625" style="2" customWidth="1"/>
    <col min="2" max="2" width="18.85546875" style="2" customWidth="1"/>
    <col min="3" max="3" width="27.28515625" style="2" customWidth="1"/>
    <col min="4" max="4" width="31.42578125" style="2" customWidth="1"/>
    <col min="5" max="5" width="12.28515625" style="2" customWidth="1"/>
    <col min="6" max="6" width="22.5703125" style="2" customWidth="1"/>
    <col min="7" max="7" width="11.42578125" style="2"/>
    <col min="8" max="8" width="29.85546875" style="2" customWidth="1"/>
    <col min="9" max="10" width="2.28515625" style="2" customWidth="1"/>
    <col min="11" max="11" width="2.42578125" style="2" customWidth="1"/>
    <col min="12" max="12" width="2.140625" style="2" customWidth="1"/>
    <col min="13" max="13" width="2.42578125" style="2" bestFit="1" customWidth="1"/>
    <col min="14" max="15" width="1.85546875" style="2" bestFit="1" customWidth="1"/>
    <col min="16" max="16" width="2.140625" style="2" bestFit="1" customWidth="1"/>
    <col min="17" max="17" width="2" style="2" bestFit="1" customWidth="1"/>
    <col min="18" max="18" width="2.140625" style="2" bestFit="1" customWidth="1"/>
    <col min="19" max="20" width="2.42578125" style="2" bestFit="1" customWidth="1"/>
    <col min="21" max="21" width="18.7109375" style="2" customWidth="1"/>
    <col min="22" max="22" width="7.7109375" style="2" bestFit="1" customWidth="1"/>
    <col min="23" max="23" width="8.7109375" style="2" bestFit="1" customWidth="1"/>
    <col min="24" max="24" width="19.85546875" style="2" customWidth="1"/>
    <col min="25" max="25" width="8.42578125" style="2" customWidth="1"/>
    <col min="26" max="26" width="8.5703125" style="2" customWidth="1"/>
    <col min="27" max="27" width="14.140625" style="2" bestFit="1" customWidth="1"/>
    <col min="28" max="16384" width="11.42578125" style="2"/>
  </cols>
  <sheetData>
    <row r="1" spans="1:27" x14ac:dyDescent="0.2">
      <c r="A1" s="139" t="s">
        <v>10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1" t="s">
        <v>29</v>
      </c>
      <c r="Y1" s="142"/>
      <c r="Z1" s="142"/>
      <c r="AA1" s="142"/>
    </row>
    <row r="2" spans="1:27" x14ac:dyDescent="0.2">
      <c r="A2" s="3"/>
      <c r="B2" s="3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142"/>
      <c r="Y2" s="142"/>
      <c r="Z2" s="142"/>
      <c r="AA2" s="142"/>
    </row>
    <row r="3" spans="1:27" x14ac:dyDescent="0.2">
      <c r="A3" s="139" t="s">
        <v>34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2"/>
      <c r="Y3" s="142"/>
      <c r="Z3" s="142"/>
      <c r="AA3" s="142"/>
    </row>
    <row r="4" spans="1:27" x14ac:dyDescent="0.2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42"/>
      <c r="Y4" s="142"/>
      <c r="Z4" s="142"/>
      <c r="AA4" s="142"/>
    </row>
    <row r="5" spans="1:27" x14ac:dyDescent="0.2">
      <c r="A5" s="139" t="s">
        <v>33</v>
      </c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2"/>
      <c r="Y5" s="142"/>
      <c r="Z5" s="142"/>
      <c r="AA5" s="142"/>
    </row>
    <row r="6" spans="1:27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42"/>
      <c r="Y6" s="142"/>
      <c r="Z6" s="142"/>
      <c r="AA6" s="142"/>
    </row>
    <row r="7" spans="1:27" x14ac:dyDescent="0.2">
      <c r="A7" s="143" t="s">
        <v>335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2"/>
      <c r="Y7" s="142"/>
      <c r="Z7" s="142"/>
      <c r="AA7" s="142"/>
    </row>
    <row r="8" spans="1:27" x14ac:dyDescent="0.2">
      <c r="A8" s="143" t="s">
        <v>336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2"/>
      <c r="Y8" s="142"/>
      <c r="Z8" s="142"/>
      <c r="AA8" s="142"/>
    </row>
    <row r="9" spans="1:27" x14ac:dyDescent="0.2">
      <c r="A9" s="145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2"/>
      <c r="Y9" s="142"/>
      <c r="Z9" s="142"/>
      <c r="AA9" s="142"/>
    </row>
    <row r="10" spans="1:27" x14ac:dyDescent="0.2">
      <c r="A10" s="110" t="s">
        <v>11</v>
      </c>
      <c r="B10" s="98" t="s">
        <v>12</v>
      </c>
      <c r="C10" s="98" t="s">
        <v>13</v>
      </c>
      <c r="D10" s="97" t="s">
        <v>0</v>
      </c>
      <c r="E10" s="98" t="s">
        <v>15</v>
      </c>
      <c r="F10" s="98" t="s">
        <v>2</v>
      </c>
      <c r="G10" s="110" t="s">
        <v>1</v>
      </c>
      <c r="H10" s="110"/>
      <c r="I10" s="97" t="s">
        <v>16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5" t="s">
        <v>3</v>
      </c>
      <c r="V10" s="105"/>
      <c r="W10" s="105"/>
      <c r="X10" s="105"/>
      <c r="Y10" s="105"/>
      <c r="Z10" s="105" t="s">
        <v>30</v>
      </c>
      <c r="AA10" s="98" t="s">
        <v>26</v>
      </c>
    </row>
    <row r="11" spans="1:27" x14ac:dyDescent="0.2">
      <c r="A11" s="110"/>
      <c r="B11" s="98"/>
      <c r="C11" s="98"/>
      <c r="D11" s="97"/>
      <c r="E11" s="98"/>
      <c r="F11" s="98"/>
      <c r="G11" s="10" t="s">
        <v>4</v>
      </c>
      <c r="H11" s="11" t="s">
        <v>27</v>
      </c>
      <c r="I11" s="11" t="s">
        <v>17</v>
      </c>
      <c r="J11" s="11" t="s">
        <v>18</v>
      </c>
      <c r="K11" s="11" t="s">
        <v>19</v>
      </c>
      <c r="L11" s="11" t="s">
        <v>20</v>
      </c>
      <c r="M11" s="11" t="s">
        <v>19</v>
      </c>
      <c r="N11" s="11" t="s">
        <v>21</v>
      </c>
      <c r="O11" s="11" t="s">
        <v>21</v>
      </c>
      <c r="P11" s="11" t="s">
        <v>20</v>
      </c>
      <c r="Q11" s="11" t="s">
        <v>22</v>
      </c>
      <c r="R11" s="11" t="s">
        <v>23</v>
      </c>
      <c r="S11" s="10" t="s">
        <v>24</v>
      </c>
      <c r="T11" s="12" t="s">
        <v>25</v>
      </c>
      <c r="U11" s="13" t="s">
        <v>5</v>
      </c>
      <c r="V11" s="14" t="s">
        <v>6</v>
      </c>
      <c r="W11" s="14" t="s">
        <v>7</v>
      </c>
      <c r="X11" s="13" t="s">
        <v>8</v>
      </c>
      <c r="Y11" s="14" t="s">
        <v>9</v>
      </c>
      <c r="Z11" s="105"/>
      <c r="AA11" s="98"/>
    </row>
    <row r="12" spans="1:27" ht="25.5" customHeight="1" x14ac:dyDescent="0.2">
      <c r="A12" s="94" t="s">
        <v>337</v>
      </c>
      <c r="B12" s="129" t="s">
        <v>338</v>
      </c>
      <c r="C12" s="129" t="s">
        <v>339</v>
      </c>
      <c r="D12" s="1" t="s">
        <v>340</v>
      </c>
      <c r="E12" s="87">
        <v>1</v>
      </c>
      <c r="F12" s="39" t="s">
        <v>537</v>
      </c>
      <c r="G12" s="99" t="s">
        <v>532</v>
      </c>
      <c r="H12" s="1" t="s">
        <v>342</v>
      </c>
      <c r="I12" s="15"/>
      <c r="J12" s="39" t="s">
        <v>397</v>
      </c>
      <c r="K12" s="39" t="s">
        <v>397</v>
      </c>
      <c r="L12" s="39" t="s">
        <v>397</v>
      </c>
      <c r="M12" s="39" t="s">
        <v>397</v>
      </c>
      <c r="N12" s="39" t="s">
        <v>397</v>
      </c>
      <c r="O12" s="39" t="s">
        <v>397</v>
      </c>
      <c r="P12" s="39" t="s">
        <v>397</v>
      </c>
      <c r="Q12" s="39" t="s">
        <v>397</v>
      </c>
      <c r="R12" s="39" t="s">
        <v>397</v>
      </c>
      <c r="S12" s="39" t="s">
        <v>397</v>
      </c>
      <c r="T12" s="15"/>
      <c r="U12" s="147"/>
      <c r="V12" s="149"/>
      <c r="W12" s="149"/>
      <c r="X12" s="111">
        <v>3000000</v>
      </c>
      <c r="Y12" s="16"/>
      <c r="Z12" s="16"/>
      <c r="AA12" s="17" t="s">
        <v>51</v>
      </c>
    </row>
    <row r="13" spans="1:27" ht="38.25" x14ac:dyDescent="0.2">
      <c r="A13" s="95"/>
      <c r="B13" s="129"/>
      <c r="C13" s="129"/>
      <c r="D13" s="1" t="s">
        <v>341</v>
      </c>
      <c r="E13" s="87">
        <v>1</v>
      </c>
      <c r="F13" s="40" t="s">
        <v>538</v>
      </c>
      <c r="G13" s="99"/>
      <c r="H13" s="1" t="s">
        <v>343</v>
      </c>
      <c r="I13" s="15"/>
      <c r="J13" s="15"/>
      <c r="K13" s="15"/>
      <c r="L13" s="15"/>
      <c r="M13" s="15"/>
      <c r="N13" s="15"/>
      <c r="O13" s="15"/>
      <c r="P13" s="39" t="s">
        <v>397</v>
      </c>
      <c r="Q13" s="39" t="s">
        <v>397</v>
      </c>
      <c r="R13" s="39" t="s">
        <v>397</v>
      </c>
      <c r="S13" s="15"/>
      <c r="T13" s="15"/>
      <c r="U13" s="148"/>
      <c r="V13" s="150"/>
      <c r="W13" s="150"/>
      <c r="X13" s="113"/>
      <c r="Y13" s="16"/>
      <c r="Z13" s="16"/>
      <c r="AA13" s="17" t="s">
        <v>51</v>
      </c>
    </row>
    <row r="14" spans="1:27" ht="38.25" customHeight="1" x14ac:dyDescent="0.2">
      <c r="A14" s="95"/>
      <c r="B14" s="100" t="s">
        <v>344</v>
      </c>
      <c r="C14" s="129" t="s">
        <v>355</v>
      </c>
      <c r="D14" s="1" t="s">
        <v>345</v>
      </c>
      <c r="E14" s="87">
        <v>0</v>
      </c>
      <c r="F14" s="40" t="s">
        <v>539</v>
      </c>
      <c r="G14" s="99" t="s">
        <v>533</v>
      </c>
      <c r="H14" s="24" t="s">
        <v>328</v>
      </c>
      <c r="I14" s="15"/>
      <c r="J14" s="15"/>
      <c r="K14" s="15"/>
      <c r="L14" s="15"/>
      <c r="M14" s="15"/>
      <c r="N14" s="15"/>
      <c r="O14" s="15"/>
      <c r="P14" s="39" t="s">
        <v>397</v>
      </c>
      <c r="Q14" s="39" t="s">
        <v>397</v>
      </c>
      <c r="R14" s="39" t="s">
        <v>397</v>
      </c>
      <c r="S14" s="39" t="s">
        <v>397</v>
      </c>
      <c r="T14" s="15"/>
      <c r="U14" s="147"/>
      <c r="V14" s="147"/>
      <c r="W14" s="147"/>
      <c r="X14" s="111">
        <v>16500000</v>
      </c>
      <c r="Y14" s="16"/>
      <c r="Z14" s="16"/>
      <c r="AA14" s="17" t="s">
        <v>51</v>
      </c>
    </row>
    <row r="15" spans="1:27" ht="51" x14ac:dyDescent="0.2">
      <c r="A15" s="95"/>
      <c r="B15" s="101"/>
      <c r="C15" s="129"/>
      <c r="D15" s="1" t="s">
        <v>346</v>
      </c>
      <c r="E15" s="87">
        <v>1</v>
      </c>
      <c r="F15" s="40" t="s">
        <v>540</v>
      </c>
      <c r="G15" s="99"/>
      <c r="H15" s="24" t="s">
        <v>351</v>
      </c>
      <c r="I15" s="15"/>
      <c r="J15" s="15"/>
      <c r="K15" s="15"/>
      <c r="L15" s="15"/>
      <c r="M15" s="15"/>
      <c r="N15" s="15"/>
      <c r="O15" s="15"/>
      <c r="P15" s="39" t="s">
        <v>397</v>
      </c>
      <c r="Q15" s="15"/>
      <c r="R15" s="15"/>
      <c r="S15" s="15"/>
      <c r="T15" s="15"/>
      <c r="U15" s="151"/>
      <c r="V15" s="151"/>
      <c r="W15" s="151"/>
      <c r="X15" s="112"/>
      <c r="Y15" s="16"/>
      <c r="Z15" s="16"/>
      <c r="AA15" s="17" t="s">
        <v>51</v>
      </c>
    </row>
    <row r="16" spans="1:27" ht="25.5" x14ac:dyDescent="0.2">
      <c r="A16" s="95"/>
      <c r="B16" s="101"/>
      <c r="C16" s="129"/>
      <c r="D16" s="1" t="s">
        <v>347</v>
      </c>
      <c r="E16" s="87">
        <v>1</v>
      </c>
      <c r="F16" s="39" t="s">
        <v>541</v>
      </c>
      <c r="G16" s="99"/>
      <c r="H16" s="24" t="s">
        <v>352</v>
      </c>
      <c r="I16" s="15"/>
      <c r="J16" s="39" t="s">
        <v>397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1"/>
      <c r="V16" s="151"/>
      <c r="W16" s="151"/>
      <c r="X16" s="112"/>
      <c r="Y16" s="16"/>
      <c r="Z16" s="16"/>
      <c r="AA16" s="17" t="s">
        <v>51</v>
      </c>
    </row>
    <row r="17" spans="1:28" ht="25.5" x14ac:dyDescent="0.2">
      <c r="A17" s="95"/>
      <c r="B17" s="101"/>
      <c r="C17" s="129"/>
      <c r="D17" s="1" t="s">
        <v>348</v>
      </c>
      <c r="E17" s="87">
        <v>1</v>
      </c>
      <c r="F17" s="39" t="s">
        <v>542</v>
      </c>
      <c r="G17" s="99"/>
      <c r="H17" s="24" t="s">
        <v>315</v>
      </c>
      <c r="I17" s="15"/>
      <c r="J17" s="15"/>
      <c r="K17" s="15"/>
      <c r="L17" s="15"/>
      <c r="M17" s="39" t="s">
        <v>397</v>
      </c>
      <c r="N17" s="15"/>
      <c r="O17" s="15"/>
      <c r="P17" s="15"/>
      <c r="Q17" s="15"/>
      <c r="R17" s="15"/>
      <c r="S17" s="15"/>
      <c r="T17" s="15"/>
      <c r="U17" s="148"/>
      <c r="V17" s="148"/>
      <c r="W17" s="148"/>
      <c r="X17" s="113"/>
      <c r="Y17" s="16"/>
      <c r="Z17" s="16"/>
      <c r="AA17" s="17" t="s">
        <v>51</v>
      </c>
    </row>
    <row r="18" spans="1:28" ht="38.25" x14ac:dyDescent="0.2">
      <c r="A18" s="95"/>
      <c r="B18" s="101"/>
      <c r="C18" s="129" t="s">
        <v>353</v>
      </c>
      <c r="D18" s="1" t="s">
        <v>349</v>
      </c>
      <c r="E18" s="87">
        <v>1</v>
      </c>
      <c r="F18" s="40" t="s">
        <v>543</v>
      </c>
      <c r="G18" s="94" t="s">
        <v>534</v>
      </c>
      <c r="H18" s="24" t="s">
        <v>328</v>
      </c>
      <c r="M18" s="38" t="s">
        <v>397</v>
      </c>
      <c r="U18" s="137"/>
      <c r="V18" s="137"/>
      <c r="W18" s="137"/>
      <c r="X18" s="111">
        <v>200000000</v>
      </c>
      <c r="Y18" s="16"/>
      <c r="Z18" s="16"/>
      <c r="AA18" s="17" t="s">
        <v>51</v>
      </c>
    </row>
    <row r="19" spans="1:28" ht="51.75" customHeight="1" x14ac:dyDescent="0.2">
      <c r="A19" s="95"/>
      <c r="B19" s="101"/>
      <c r="C19" s="129"/>
      <c r="D19" s="1" t="s">
        <v>350</v>
      </c>
      <c r="E19" s="87">
        <v>1</v>
      </c>
      <c r="F19" s="40" t="s">
        <v>543</v>
      </c>
      <c r="G19" s="96"/>
      <c r="H19" s="24" t="s">
        <v>351</v>
      </c>
      <c r="M19" s="38" t="s">
        <v>397</v>
      </c>
      <c r="U19" s="138"/>
      <c r="V19" s="138"/>
      <c r="W19" s="138"/>
      <c r="X19" s="113"/>
      <c r="Y19" s="16"/>
      <c r="Z19" s="16"/>
      <c r="AA19" s="17" t="s">
        <v>51</v>
      </c>
      <c r="AB19" s="55"/>
    </row>
    <row r="20" spans="1:28" ht="102" x14ac:dyDescent="0.2">
      <c r="A20" s="95"/>
      <c r="B20" s="101"/>
      <c r="C20" s="40" t="s">
        <v>354</v>
      </c>
      <c r="D20" s="79" t="s">
        <v>642</v>
      </c>
      <c r="E20" s="87">
        <v>1</v>
      </c>
      <c r="F20" s="37" t="s">
        <v>544</v>
      </c>
      <c r="G20" s="37" t="s">
        <v>535</v>
      </c>
      <c r="H20" s="24" t="s">
        <v>352</v>
      </c>
      <c r="M20" s="38" t="s">
        <v>397</v>
      </c>
      <c r="N20" s="38" t="s">
        <v>397</v>
      </c>
      <c r="O20" s="38" t="s">
        <v>397</v>
      </c>
      <c r="P20" s="38" t="s">
        <v>397</v>
      </c>
      <c r="Q20" s="38" t="s">
        <v>397</v>
      </c>
      <c r="U20" s="137"/>
      <c r="V20" s="137"/>
      <c r="W20" s="137"/>
      <c r="X20" s="111">
        <v>618000</v>
      </c>
      <c r="Y20" s="16"/>
      <c r="Z20" s="16"/>
      <c r="AA20" s="17" t="s">
        <v>51</v>
      </c>
      <c r="AB20" s="55"/>
    </row>
    <row r="21" spans="1:28" ht="102" x14ac:dyDescent="0.2">
      <c r="A21" s="95"/>
      <c r="B21" s="101"/>
      <c r="C21" s="40" t="s">
        <v>354</v>
      </c>
      <c r="D21" s="24" t="s">
        <v>643</v>
      </c>
      <c r="E21" s="87">
        <v>1</v>
      </c>
      <c r="F21" s="57" t="s">
        <v>545</v>
      </c>
      <c r="G21" s="37" t="s">
        <v>535</v>
      </c>
      <c r="H21" s="24" t="s">
        <v>315</v>
      </c>
      <c r="K21" s="38" t="s">
        <v>397</v>
      </c>
      <c r="L21" s="38" t="s">
        <v>397</v>
      </c>
      <c r="M21" s="38" t="s">
        <v>397</v>
      </c>
      <c r="N21" s="38" t="s">
        <v>397</v>
      </c>
      <c r="O21" s="38" t="s">
        <v>397</v>
      </c>
      <c r="P21" s="38" t="s">
        <v>397</v>
      </c>
      <c r="Q21" s="38" t="s">
        <v>397</v>
      </c>
      <c r="R21" s="38" t="s">
        <v>397</v>
      </c>
      <c r="S21" s="38" t="s">
        <v>397</v>
      </c>
      <c r="U21" s="138"/>
      <c r="V21" s="138"/>
      <c r="W21" s="138"/>
      <c r="X21" s="113"/>
      <c r="Y21" s="16"/>
      <c r="Z21" s="16"/>
      <c r="AA21" s="17" t="s">
        <v>51</v>
      </c>
      <c r="AB21" s="55"/>
    </row>
    <row r="22" spans="1:28" ht="66" customHeight="1" x14ac:dyDescent="0.2">
      <c r="A22" s="95"/>
      <c r="B22" s="102"/>
      <c r="C22" s="22" t="s">
        <v>356</v>
      </c>
      <c r="D22" s="24" t="s">
        <v>644</v>
      </c>
      <c r="E22" s="87">
        <f>6+3</f>
        <v>9</v>
      </c>
      <c r="F22" s="37" t="s">
        <v>546</v>
      </c>
      <c r="G22" s="37" t="s">
        <v>536</v>
      </c>
      <c r="H22" s="24" t="s">
        <v>28</v>
      </c>
      <c r="K22" s="38" t="s">
        <v>397</v>
      </c>
      <c r="N22" s="38" t="s">
        <v>397</v>
      </c>
      <c r="Q22" s="38" t="s">
        <v>397</v>
      </c>
      <c r="T22" s="38" t="s">
        <v>397</v>
      </c>
      <c r="U22" s="60">
        <v>8240000</v>
      </c>
      <c r="Y22" s="16"/>
      <c r="Z22" s="16"/>
      <c r="AA22" s="17" t="s">
        <v>51</v>
      </c>
      <c r="AB22" s="55"/>
    </row>
    <row r="23" spans="1:28" x14ac:dyDescent="0.2">
      <c r="A23" s="23"/>
      <c r="B23" s="22"/>
      <c r="C23" s="22"/>
      <c r="D23" s="31"/>
      <c r="E23" s="19"/>
      <c r="H23" s="32"/>
      <c r="Y23" s="16"/>
      <c r="Z23" s="16"/>
      <c r="AA23" s="17"/>
    </row>
    <row r="24" spans="1:28" x14ac:dyDescent="0.2">
      <c r="A24" s="23"/>
      <c r="B24" s="22"/>
      <c r="C24" s="22"/>
      <c r="D24" s="31"/>
      <c r="E24" s="19"/>
      <c r="H24" s="32"/>
      <c r="Y24" s="16"/>
      <c r="Z24" s="16"/>
      <c r="AA24" s="17"/>
    </row>
    <row r="25" spans="1:28" x14ac:dyDescent="0.2">
      <c r="A25" s="23"/>
      <c r="B25" s="22"/>
      <c r="C25" s="22"/>
      <c r="D25" s="31"/>
      <c r="E25" s="19"/>
      <c r="H25" s="32"/>
      <c r="Y25" s="16"/>
      <c r="Z25" s="16"/>
      <c r="AA25" s="17"/>
    </row>
    <row r="26" spans="1:28" x14ac:dyDescent="0.2">
      <c r="A26" s="18"/>
    </row>
    <row r="27" spans="1:28" x14ac:dyDescent="0.2">
      <c r="A27" s="18" t="s">
        <v>48</v>
      </c>
    </row>
    <row r="28" spans="1:28" x14ac:dyDescent="0.2">
      <c r="A28" s="18" t="s">
        <v>49</v>
      </c>
    </row>
    <row r="29" spans="1:28" x14ac:dyDescent="0.2">
      <c r="A29" s="18"/>
    </row>
    <row r="30" spans="1:28" x14ac:dyDescent="0.2">
      <c r="A30" s="18"/>
    </row>
    <row r="31" spans="1:28" x14ac:dyDescent="0.2">
      <c r="A31" s="18" t="s">
        <v>31</v>
      </c>
    </row>
    <row r="32" spans="1:28" x14ac:dyDescent="0.2">
      <c r="A32" s="18" t="s">
        <v>32</v>
      </c>
    </row>
  </sheetData>
  <sheetProtection algorithmName="SHA-512" hashValue="Pr6+/P0myEkIHDsbB5vDneeI+bLhcdaVWx2W7tFkK+ICsXdoZmiRSrQErPxkYkgs3vemBCMy+W0AxVtfcRJTgA==" saltValue="45KhChT7HVeZ85iBr3DtJA==" spinCount="100000" sheet="1" objects="1" scenarios="1" formatCells="0" formatColumns="0" formatRows="0" insertColumns="0" insertRows="0" insertHyperlinks="0" deleteColumns="0" deleteRows="0" sort="0" autoFilter="0" pivotTables="0"/>
  <mergeCells count="43">
    <mergeCell ref="W18:W19"/>
    <mergeCell ref="X18:X19"/>
    <mergeCell ref="U20:U21"/>
    <mergeCell ref="V20:V21"/>
    <mergeCell ref="W20:W21"/>
    <mergeCell ref="X20:X21"/>
    <mergeCell ref="A12:A22"/>
    <mergeCell ref="A1:W1"/>
    <mergeCell ref="X1:AA9"/>
    <mergeCell ref="A3:W3"/>
    <mergeCell ref="A5:W5"/>
    <mergeCell ref="A7:W7"/>
    <mergeCell ref="A8:W8"/>
    <mergeCell ref="A9:W9"/>
    <mergeCell ref="U12:U13"/>
    <mergeCell ref="V12:V13"/>
    <mergeCell ref="W12:W13"/>
    <mergeCell ref="X12:X13"/>
    <mergeCell ref="U14:U17"/>
    <mergeCell ref="V14:V17"/>
    <mergeCell ref="W14:W17"/>
    <mergeCell ref="X14:X17"/>
    <mergeCell ref="A10:A11"/>
    <mergeCell ref="B10:B11"/>
    <mergeCell ref="C10:C11"/>
    <mergeCell ref="D10:D11"/>
    <mergeCell ref="E10:E11"/>
    <mergeCell ref="B14:B22"/>
    <mergeCell ref="I10:T10"/>
    <mergeCell ref="U10:Y10"/>
    <mergeCell ref="Z10:Z11"/>
    <mergeCell ref="AA10:AA11"/>
    <mergeCell ref="C12:C13"/>
    <mergeCell ref="G12:G13"/>
    <mergeCell ref="F10:F11"/>
    <mergeCell ref="G10:H10"/>
    <mergeCell ref="B12:B13"/>
    <mergeCell ref="C18:C19"/>
    <mergeCell ref="C14:C17"/>
    <mergeCell ref="G14:G17"/>
    <mergeCell ref="G18:G19"/>
    <mergeCell ref="U18:U19"/>
    <mergeCell ref="V18:V19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PLAN DE ACCION  SALUD</vt:lpstr>
      <vt:lpstr>PLAN DE ACCION EDUCACION </vt:lpstr>
      <vt:lpstr>PLAN DE ACCION CULTURA Y DEPORT</vt:lpstr>
      <vt:lpstr>PLAN DE ACCION POBLACION VULNER</vt:lpstr>
      <vt:lpstr>PLAN DE ACCION JOVENES</vt:lpstr>
      <vt:lpstr>PLAN DE ACCION INFANCIA</vt:lpstr>
      <vt:lpstr>PLAN DE ACCION TURISMO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</dc:creator>
  <cp:lastModifiedBy>David Suarez Sanchez</cp:lastModifiedBy>
  <cp:lastPrinted>2013-01-24T20:58:07Z</cp:lastPrinted>
  <dcterms:created xsi:type="dcterms:W3CDTF">2013-01-15T13:22:51Z</dcterms:created>
  <dcterms:modified xsi:type="dcterms:W3CDTF">2014-03-11T15:04:19Z</dcterms:modified>
</cp:coreProperties>
</file>