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AGROPECUARIA" sheetId="1" r:id="rId1"/>
  </sheets>
  <calcPr calcId="145621"/>
</workbook>
</file>

<file path=xl/calcChain.xml><?xml version="1.0" encoding="utf-8"?>
<calcChain xmlns="http://schemas.openxmlformats.org/spreadsheetml/2006/main">
  <c r="K15" i="1" l="1"/>
  <c r="F15" i="1" s="1"/>
  <c r="F16" i="1"/>
  <c r="J16" i="1"/>
  <c r="F17" i="1"/>
  <c r="J17" i="1"/>
  <c r="F18" i="1"/>
  <c r="J18" i="1"/>
  <c r="F19" i="1"/>
  <c r="J19" i="1"/>
  <c r="F20" i="1"/>
  <c r="J20" i="1"/>
  <c r="F21" i="1"/>
  <c r="J21" i="1"/>
  <c r="F22" i="1"/>
  <c r="J22" i="1"/>
  <c r="F23" i="1"/>
  <c r="J23" i="1"/>
  <c r="F24" i="1"/>
  <c r="J24" i="1"/>
  <c r="M24" i="1"/>
  <c r="F25" i="1"/>
  <c r="J25" i="1"/>
  <c r="F26" i="1"/>
  <c r="J26" i="1"/>
  <c r="F27" i="1"/>
  <c r="J27" i="1"/>
  <c r="F28" i="1"/>
  <c r="J28" i="1"/>
  <c r="F29" i="1"/>
  <c r="J29" i="1"/>
  <c r="F30" i="1"/>
  <c r="J30" i="1"/>
  <c r="F31" i="1"/>
  <c r="J31" i="1"/>
  <c r="F32" i="1"/>
  <c r="J32" i="1"/>
  <c r="F33" i="1"/>
  <c r="J33" i="1"/>
  <c r="K36" i="1"/>
  <c r="F36" i="1" s="1"/>
  <c r="F37" i="1"/>
  <c r="J37" i="1"/>
  <c r="F38" i="1"/>
  <c r="J38" i="1"/>
  <c r="F39" i="1"/>
  <c r="J39" i="1"/>
  <c r="F42" i="1"/>
  <c r="J42" i="1"/>
  <c r="F43" i="1"/>
  <c r="J43" i="1"/>
  <c r="F44" i="1"/>
  <c r="J44" i="1"/>
  <c r="F45" i="1"/>
  <c r="J45" i="1"/>
  <c r="F46" i="1"/>
  <c r="J46" i="1"/>
  <c r="G48" i="1"/>
  <c r="L49" i="1"/>
  <c r="J36" i="1" l="1"/>
  <c r="J15" i="1"/>
</calcChain>
</file>

<file path=xl/comments1.xml><?xml version="1.0" encoding="utf-8"?>
<comments xmlns="http://schemas.openxmlformats.org/spreadsheetml/2006/main">
  <authors>
    <author>ALCALDIA MUNICIPAL GUATAPE</author>
  </authors>
  <commentList>
    <comment ref="G17" authorId="0">
      <text>
        <r>
          <rPr>
            <b/>
            <sz val="8"/>
            <color indexed="81"/>
            <rFont val="Tahoma"/>
            <family val="2"/>
          </rPr>
          <t>ALCALDÍA MUNICIPAL GUATAPE:</t>
        </r>
        <r>
          <rPr>
            <sz val="8"/>
            <color indexed="81"/>
            <rFont val="Tahoma"/>
            <family val="2"/>
          </rPr>
          <t xml:space="preserve">
100 VIVIENDAS MEJORADAS</t>
        </r>
      </text>
    </comment>
    <comment ref="G36" authorId="0">
      <text>
        <r>
          <rPr>
            <b/>
            <sz val="8"/>
            <color indexed="81"/>
            <rFont val="Tahoma"/>
            <family val="2"/>
          </rPr>
          <t>ALCALDÍA MUNICIPAL GUATAPE:</t>
        </r>
        <r>
          <rPr>
            <sz val="8"/>
            <color indexed="81"/>
            <rFont val="Tahoma"/>
            <family val="2"/>
          </rPr>
          <t xml:space="preserve">
sueldo de los cuatro funcionarios de la secretaria durante el cuatrienio
</t>
        </r>
      </text>
    </comment>
  </commentList>
</comments>
</file>

<file path=xl/sharedStrings.xml><?xml version="1.0" encoding="utf-8"?>
<sst xmlns="http://schemas.openxmlformats.org/spreadsheetml/2006/main" count="234" uniqueCount="174">
  <si>
    <t xml:space="preserve">VALOR  TOTAL ACTIVIDADES </t>
  </si>
  <si>
    <t>Disponibilidad presupuestal Municipal</t>
  </si>
  <si>
    <t xml:space="preserve">1 de proyectos de acuerdo realizado/# de proyectos de acuerdo proyectados </t>
  </si>
  <si>
    <t>Un proyecto de acuerdo realizado</t>
  </si>
  <si>
    <t>Institucionalizada, con el apoyo del concejo municipal, la cabalgata de Guatapé como fiesta tradicional</t>
  </si>
  <si>
    <t>3.5</t>
  </si>
  <si>
    <t>Apoyados la confromación mediante acciones implemetadas por Jorge Fernadez en la protección de los animales</t>
  </si>
  <si>
    <t>#  de sociedades conformadas/ # sociedades proyectadas</t>
  </si>
  <si>
    <t>una sociedad conformada durante el cuatrienio</t>
  </si>
  <si>
    <t>Apoyada la conformación de la sociedad protectora de animales</t>
  </si>
  <si>
    <t>3.4</t>
  </si>
  <si>
    <t>Necesidad de cofinanciación departamental ( Secretaría de agricultura), convenios (E.P.M y cornare).</t>
  </si>
  <si>
    <t>4 actividades  de apoyo implementadas/ # actividades  de apoyo proyectadas</t>
  </si>
  <si>
    <t>4 actividades de apoyo para los propietarios de caballos para alquiler</t>
  </si>
  <si>
    <t>Apoyados los propietarios de caballos de alquiler que prestan servicios al turista</t>
  </si>
  <si>
    <t>3.3</t>
  </si>
  <si>
    <t>120 m2 de caballerizas adecuados/ # m2 de caballerizas proyectados</t>
  </si>
  <si>
    <t>120 m2 para caballerizas en el cuatrienio</t>
  </si>
  <si>
    <t>Adecuado el espacio para caballerizas para fomento de la cultura del caballo</t>
  </si>
  <si>
    <t>3.2</t>
  </si>
  <si>
    <t>Necesidad de cofinanciación departamental ( Secretaria de agricultura), Nación (Min. De agricultura), convenios (E.P.M y cornare).</t>
  </si>
  <si>
    <t># de espacios para feria ganadera implementados/ # de espacios para feria ganadera proyectados</t>
  </si>
  <si>
    <t>Un espacio para feria ganadera adecuado</t>
  </si>
  <si>
    <t>Adecuado el espacio para el desarrollo de la feria ganadera</t>
  </si>
  <si>
    <t>3.1</t>
  </si>
  <si>
    <t>RESPONSABLE</t>
  </si>
  <si>
    <t>INVERSIÓN</t>
  </si>
  <si>
    <t>CANTIDAD</t>
  </si>
  <si>
    <t>%</t>
  </si>
  <si>
    <t>% DE AVANCE EN TIEMPO</t>
  </si>
  <si>
    <t>COFINANCIACIÓN</t>
  </si>
  <si>
    <t>VALOR PLAN DE DESARROLLO</t>
  </si>
  <si>
    <t>INDICADOR</t>
  </si>
  <si>
    <t>DESCRIPCIÓN</t>
  </si>
  <si>
    <t>PROMOCIÓN Y APOYO DE ACTIVIDADES PECUARIAS  NO TRADICIONALES</t>
  </si>
  <si>
    <t>% DE EJECUCIÓN</t>
  </si>
  <si>
    <t>INDICADORES OBJETIVAMENTE VERIFICABLES</t>
  </si>
  <si>
    <t>META</t>
  </si>
  <si>
    <t>RESULTADO 3.</t>
  </si>
  <si>
    <t>25 productores apoyados para cultivo de frijol</t>
  </si>
  <si>
    <t>Diana Patricia Gil-Wilson Garcia-Blanca Usme</t>
  </si>
  <si>
    <t xml:space="preserve"># actividades agropecuarias potenciadas/ # actividades agropecuarias proyectadas </t>
  </si>
  <si>
    <t>4 actividades agropecuarias potenciadas en el cuatrienio</t>
  </si>
  <si>
    <t>Determinadas las fortalezas agropecuarias en cada vereda y potenciarlas</t>
  </si>
  <si>
    <t>2.4</t>
  </si>
  <si>
    <t>Atraves de la secretaría de participacion ciudadana se están capacitando los lideres de la asocomunal</t>
  </si>
  <si>
    <t>Diana Patricia Gil-Wilson Garcia-Blanca Usme-Mayori Castrillón</t>
  </si>
  <si>
    <t>Disponibilidad presupuestal Municipal.</t>
  </si>
  <si>
    <t># de lideres comunitarios capacitados/ # de lideres capacitados proyectados</t>
  </si>
  <si>
    <t>100 lideres comunitarios capacitados durante el cuatrienio</t>
  </si>
  <si>
    <t>Capacitada la comunidad para que formule y apoye la gestión de proyectos productivos rentables</t>
  </si>
  <si>
    <t>2.3</t>
  </si>
  <si>
    <t>Ademas del equipo de trabajo que se tiene se fortalece la oficina con un rotante en el área de zootecnia.</t>
  </si>
  <si>
    <t>% de productores atendidos/ % de productores proyectados</t>
  </si>
  <si>
    <t>50 % de productores agrícolas y pecuarios del Municipio durante el cuatrienio.</t>
  </si>
  <si>
    <t>Asistidos técnica y personalmante en el área pecuaria y agrícola</t>
  </si>
  <si>
    <t>2.2</t>
  </si>
  <si>
    <t># de productores atendidos / # de productores proyectados</t>
  </si>
  <si>
    <t>50 % de productores atendidos en el cuatrienio</t>
  </si>
  <si>
    <t>Reorientadas  y mejoradas las acciones de la Secretaria de Medio Ambiente y Desarrollo Rural</t>
  </si>
  <si>
    <t>2.1</t>
  </si>
  <si>
    <t>FORTALECIMIENTO INSTITUCIONAL PARA LA ASISTENCIA TÉCNICA AGROPECUARIA LOCAL</t>
  </si>
  <si>
    <t>RESULTADO 2.</t>
  </si>
  <si>
    <t>Se esta elaborando proyecto de cunicultura con los Municipios de EL Peñol y San Rafael, para producción y agroindustria</t>
  </si>
  <si>
    <t>Necesidad de cofinanciación departamental ( Secretaria de agricultura), Nación (Min. De agricultura), convenios (E.P.M y cornare).ONGS</t>
  </si>
  <si>
    <t>3 actividades productivas regionales realizadas/# actividades productivas regionales proyectadas</t>
  </si>
  <si>
    <t>Tres actividades productivas regionales realizadas</t>
  </si>
  <si>
    <t>Apoyadas  la gestión de proyectos productivos regionales</t>
  </si>
  <si>
    <t>1.19</t>
  </si>
  <si>
    <t>Se construyen 6 invernaderos (2 en la vereda Los Naranjos, 2 en La vereda Quebrada Arriba y 2 en la Vereda Sonadora</t>
  </si>
  <si>
    <t>Diana Patricia Gil-Wilson Garcia</t>
  </si>
  <si>
    <t>4 actividades productivas bajo invernadero implementadas/# actividades productivas bajo invernadero proyectadas</t>
  </si>
  <si>
    <t>4 actividades productivas bajo invernadero implementadas en el cuatrienio</t>
  </si>
  <si>
    <t>Fomentados proyectos productivos bajo invernadero</t>
  </si>
  <si>
    <t>1.18</t>
  </si>
  <si>
    <t>Diana Patricia Gil</t>
  </si>
  <si>
    <t>20% de subsidio de transporte implementado/ % de subsidio de transporte proyectado</t>
  </si>
  <si>
    <t>20% de subsidio de transporte a los productores agropecuarios  durante el cuatrienio</t>
  </si>
  <si>
    <t>Continuados los subsidios al transporte de los productos agropecuarios</t>
  </si>
  <si>
    <t>1.17</t>
  </si>
  <si>
    <t>Apoyo de un técnico del municipio al proyecto Distrito Agrario</t>
  </si>
  <si>
    <t>2 de propuestas implementadas/ # de propuestas proyectadas</t>
  </si>
  <si>
    <t>2 de propuestas implementadas en apoyo al distrito agrario</t>
  </si>
  <si>
    <t>Apoyadas las propuestas y proyectos planteados en el Distrito Agrario.</t>
  </si>
  <si>
    <t>1.16</t>
  </si>
  <si>
    <t>En la gobernación de Antioquia se tiene radicado el proyecto implementación de 13,5 Ha de frijol cargamanto en el municicpio de Guatapé por un valor de 78.614.965 para trabajarse bajo el sistema de producción más limpia.</t>
  </si>
  <si>
    <t>Necesidad de cofinanciación departamental ( Secretaría de agricultura), convenios (E.P.M y cornare).y ONGS</t>
  </si>
  <si>
    <t>30% de actividades producción limpia / 50% de actividades producción limpia  proyectadas</t>
  </si>
  <si>
    <t>30% de actividades de producción mas limpia durante el cuatrienio</t>
  </si>
  <si>
    <t>Estimulados los proyectos productivos bajo producción limpia</t>
  </si>
  <si>
    <t>1.15</t>
  </si>
  <si>
    <t>4 procesos productivos implementados/ 4 procesos productivos proyectados</t>
  </si>
  <si>
    <t>4 procesos productivos implementados durante el cuatrienio</t>
  </si>
  <si>
    <t>Fomentados los sistemas productivos Agroforestales, silvopastoriles y agrosilvopastoriles</t>
  </si>
  <si>
    <t>1.14</t>
  </si>
  <si>
    <t>Se Tramitan recursos a través de ERAI y Distrito Agrario, ademas de realizó el en este año el diseño de la imagen corporativa, sticker para productos, facturación, hoja membrete. Tambien para fortalecer su parte económica se invitan a participar en las contrataciones del Municipio</t>
  </si>
  <si>
    <t>Diana patricia Gil-Wilson Garcia</t>
  </si>
  <si>
    <t>1  proceso  comercial fortalecido implementados/ # de procesos de fortalecimiento proyectados</t>
  </si>
  <si>
    <t>1  proceso de fortalecimiento de comercializadora rural ASOGRANJAS GUATAPE</t>
  </si>
  <si>
    <t>Reorientada y fortalecida la comercializadora rural ASOGRANJAS GUATAPE</t>
  </si>
  <si>
    <t>1.13</t>
  </si>
  <si>
    <t>Ejecución convenio con EPM</t>
  </si>
  <si>
    <t>7 de grupos productivos fortalecidos/ # de grupos proyectados</t>
  </si>
  <si>
    <t>7 grupos productivos fortalecidos durante el cuatrienio</t>
  </si>
  <si>
    <t>Fortalecidos los grupos productivos rurales</t>
  </si>
  <si>
    <t>1.12</t>
  </si>
  <si>
    <t>Se trabaja con los proyectos escolares en las veredas Sonadora, La piedra, Los Naranjos, El Rosario</t>
  </si>
  <si>
    <t>Necesidad de cofinanciación departamental ( Mana), convenios (E.P.M y cornare).ONGS</t>
  </si>
  <si>
    <t># de actividades mejoradas/ # de actividades proyectadas</t>
  </si>
  <si>
    <t>6 actividades productivas mejoradas en el cuatrienio</t>
  </si>
  <si>
    <t>Gestinados los recursos para el fortalecimiento de los proyectos productivos pedagógicos y granjas escolares</t>
  </si>
  <si>
    <t>1.11</t>
  </si>
  <si>
    <t>% de productores apoyados/ % de productores proyectados</t>
  </si>
  <si>
    <t>5% de productores apoyados en la gestión de créditos</t>
  </si>
  <si>
    <t>Apoyada la comunidad en la gestión de créditos para proyectos productivos con entidades públicas y privadas</t>
  </si>
  <si>
    <t>1.10</t>
  </si>
  <si>
    <t xml:space="preserve">Diana Patricia Gil </t>
  </si>
  <si>
    <t># de programas implementados/ # de programas proyectados</t>
  </si>
  <si>
    <t>Un programa establecido durante el cuatrienio</t>
  </si>
  <si>
    <t>Establecido un programa de ganadería que incluya mejoramiento de pastos y mejoramiento genético</t>
  </si>
  <si>
    <t>1.9</t>
  </si>
  <si>
    <t>Con ADEPROA se tiene firmada carta de intención "Proyecto de la ruta agroturistica del oriente"</t>
  </si>
  <si>
    <t>Necesidad de cofinanciación de la Nación ( Viceministerio de turismo), Departamental ( Secretaria de agricultura, Productividad y competitividad), convenios (cornare)</t>
  </si>
  <si>
    <t># de propuestas implementadas/ # de propuestas proyectadas</t>
  </si>
  <si>
    <t>dos propuestas implementadas en el cuatrienio</t>
  </si>
  <si>
    <t>Apoyadas las propuestas de agro y ecoturismo como fuente de generación de empleo</t>
  </si>
  <si>
    <t>1.8</t>
  </si>
  <si>
    <t>En convenio con EPM se vaa desarrollar el proyecto denominado Fortalecimiento de organizaciones comunitarias</t>
  </si>
  <si>
    <t># de organizaciones atendidas/ # de organizaciones proyectadas</t>
  </si>
  <si>
    <t>10 organizaciones comunitarias atendidas</t>
  </si>
  <si>
    <t>Fortalecidos empresarialmente las unidades agrarias productivas comunitarias y familiares</t>
  </si>
  <si>
    <t>1.7</t>
  </si>
  <si>
    <t>Convenio de cunicultura firmado con la fundación Aurelio llano por un valor de 11969872</t>
  </si>
  <si>
    <t>Blanca Oneida Usme</t>
  </si>
  <si>
    <t>Necesidad de cofinanciación departamental ( Secretaria de agricultura ), convenios (E.P.M y cornare),fundación Aurelio Llano.</t>
  </si>
  <si>
    <t># de actividades productivas implementadas/ # de actividades proyectadas</t>
  </si>
  <si>
    <t>Tres actividades productivos implementados en el cuatrienio.</t>
  </si>
  <si>
    <t>Apoyados proyectos productivos con especies promisorias  con especies menores que garanticen la seguridad alimentaria de las familias campesinas y generen excedentes para la comercialización y especies  vegetales como heliconias, flores y follajes y cultivos agrícolas no tradicionales</t>
  </si>
  <si>
    <t>1.6</t>
  </si>
  <si>
    <t>En convenio FAO-MANA-MUNICIPIO-GOBERNACIÓN se esta ejecuatando un proyecto de seguridad alimentaria que beneficia la mujer rural</t>
  </si>
  <si>
    <t>Blanca Oneida Usme - Wilson Ferney Garcia</t>
  </si>
  <si>
    <t>Necesidad de cofinanciación departamental ( Secretaria de agricultura ), convenios (E.P.M y cornare).</t>
  </si>
  <si>
    <t>Desarrollados los proyectos productivos agrícolas y pecuarios que beneficien la mujer rural.</t>
  </si>
  <si>
    <t>1.5</t>
  </si>
  <si>
    <t>Necesidad de cofinanciación departamental ( Secretaria de agricultura y secretaría de productividad y competitividad ), convenios (E.P.M y cornare).</t>
  </si>
  <si>
    <t># de procesos implementados/ # de procesos proyectados</t>
  </si>
  <si>
    <t>Dos procesos implementados durante el cuatrienio.</t>
  </si>
  <si>
    <t>Apoyados los procesos Agroindustriales</t>
  </si>
  <si>
    <t>1.4</t>
  </si>
  <si>
    <t>"Asesoria y asistencia técnica a las organizacionessociales y lideres institucionales para el fortalecimiento de su gestión en 16 municipios" Sec de Participación ciudadana</t>
  </si>
  <si>
    <t>Necesidad de cofinanciación ,Nacional (MIN. del interior) ,convenios (E.P.M y cornare).</t>
  </si>
  <si>
    <t>Fortalecidas administrativa y empresarialmente las Juntas de Acción Comunal y grupos organizados para que sean competitivos en la contratación estatal</t>
  </si>
  <si>
    <t>1.3</t>
  </si>
  <si>
    <t>Wilson García</t>
  </si>
  <si>
    <t># de canales establecidos/ # de canales proyectados</t>
  </si>
  <si>
    <t>3 canales de comercialización en el cuatrienio.</t>
  </si>
  <si>
    <r>
      <rPr>
        <sz val="10"/>
        <color indexed="8"/>
        <rFont val="Times New Roman"/>
        <family val="1"/>
      </rPr>
      <t xml:space="preserve"> </t>
    </r>
    <r>
      <rPr>
        <sz val="10"/>
        <color indexed="8"/>
        <rFont val="Arial"/>
        <family val="2"/>
      </rPr>
      <t>Fortalecida la comercialización agropecuaria con estrategias de mercadeo como producción escalonada, asocio en la oferta de productos, identificación de mercados a nivel local, subregional.</t>
    </r>
  </si>
  <si>
    <t>1.2</t>
  </si>
  <si>
    <t>COFINANCIADO POR EPM EN EL PROYECTO</t>
  </si>
  <si>
    <t>Necesidad de cofinanciación departamental (Secretaria de agricultura),Nacional (Min. de agricultural).</t>
  </si>
  <si>
    <t>% de presupuesto aumentado / % presupuesto proyectado</t>
  </si>
  <si>
    <t>20% de aumento del presupuesto  durante el cuatrienio</t>
  </si>
  <si>
    <t>Fortalecido el Presupuesto para el sector agropecuario</t>
  </si>
  <si>
    <t>1.1</t>
  </si>
  <si>
    <t>FORTALECIMIENTO A LOS PRODUCTORES AGROPECUARIOS DEL MUNICIPIO</t>
  </si>
  <si>
    <t>OBSERVACIONES</t>
  </si>
  <si>
    <t>RESULTADO 1.</t>
  </si>
  <si>
    <t>FORTALECER LOS PROCESOS PRODUCTIVOS AGROPECUARIOS MUNICIPALES</t>
  </si>
  <si>
    <t>OBJETIVO ESPECIFICO</t>
  </si>
  <si>
    <t>OBJETIVO GENERAL</t>
  </si>
  <si>
    <t>Página 1 de 1</t>
  </si>
  <si>
    <t>Versión: 01</t>
  </si>
  <si>
    <t>Código: PDL-FR-02</t>
  </si>
  <si>
    <t>FORMATO PLAN DE ACCIÓN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</si>
</sst>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 #,##0.00_ ;_ * \-#,##0.00_ ;_ * &quot;-&quot;??_ ;_ @_ "/>
    <numFmt numFmtId="165" formatCode="_ * #,##0_ ;_ * \-#,##0_ ;_ * &quot;-&quot;??_ ;_ @_ "/>
    <numFmt numFmtId="166" formatCode="_(* #,##0_);_(* \(#,##0\);_(* &quot;-&quot;??_);_(@_)"/>
    <numFmt numFmtId="167" formatCode="_ [$€-2]\ * #,##0.00_ ;_ [$€-2]\ * \-#,##0.00_ ;_ [$€-2]\ * &quot;-&quot;??_ "/>
  </numFmts>
  <fonts count="18" x14ac:knownFonts="1">
    <font>
      <sz val="11"/>
      <name val="Tahoma"/>
    </font>
    <font>
      <sz val="11"/>
      <color indexed="8"/>
      <name val="Calibri"/>
      <family val="2"/>
    </font>
    <font>
      <sz val="10"/>
      <color indexed="8"/>
      <name val="Arial"/>
      <family val="2"/>
    </font>
    <font>
      <sz val="11"/>
      <name val="Tahoma"/>
    </font>
    <font>
      <b/>
      <sz val="10"/>
      <color indexed="8"/>
      <name val="Arial"/>
      <family val="2"/>
    </font>
    <font>
      <b/>
      <sz val="10"/>
      <name val="Arial"/>
      <family val="2"/>
    </font>
    <font>
      <sz val="10"/>
      <name val="Arial"/>
      <family val="2"/>
    </font>
    <font>
      <sz val="12"/>
      <name val="Arial"/>
      <family val="2"/>
    </font>
    <font>
      <sz val="10"/>
      <color indexed="8"/>
      <name val="Times New Roman"/>
      <family val="1"/>
    </font>
    <font>
      <b/>
      <sz val="10"/>
      <color indexed="8"/>
      <name val="Verdana"/>
      <family val="2"/>
    </font>
    <font>
      <b/>
      <sz val="14"/>
      <color indexed="8"/>
      <name val="Arial"/>
      <family val="2"/>
    </font>
    <font>
      <sz val="12"/>
      <name val="Copperplate Gothic Bold"/>
      <family val="2"/>
    </font>
    <font>
      <sz val="7.5"/>
      <name val="Arial"/>
      <family val="2"/>
    </font>
    <font>
      <sz val="11"/>
      <name val="Tahoma"/>
      <family val="2"/>
    </font>
    <font>
      <b/>
      <sz val="14"/>
      <name val="Arial"/>
      <family val="2"/>
    </font>
    <font>
      <b/>
      <sz val="8"/>
      <color indexed="81"/>
      <name val="Tahoma"/>
      <family val="2"/>
    </font>
    <font>
      <sz val="8"/>
      <color indexed="81"/>
      <name val="Tahoma"/>
      <family val="2"/>
    </font>
    <font>
      <sz val="10"/>
      <name val="Arial"/>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10"/>
        <bgColor indexed="64"/>
      </patternFill>
    </fill>
    <fill>
      <patternFill patternType="solid">
        <fgColor indexed="5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1">
    <xf numFmtId="0" fontId="0" fillId="0" borderId="0"/>
    <xf numFmtId="164"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6" fillId="0" borderId="0"/>
    <xf numFmtId="167" fontId="1" fillId="0" borderId="0" applyFont="0" applyFill="0" applyBorder="0" applyAlignment="0" applyProtection="0"/>
    <xf numFmtId="164" fontId="3" fillId="0" borderId="0" applyFont="0" applyFill="0" applyBorder="0" applyAlignment="0" applyProtection="0"/>
    <xf numFmtId="0" fontId="17" fillId="0" borderId="0"/>
    <xf numFmtId="9" fontId="3" fillId="0" borderId="0" applyFont="0" applyFill="0" applyBorder="0" applyAlignment="0" applyProtection="0"/>
  </cellStyleXfs>
  <cellXfs count="134">
    <xf numFmtId="0" fontId="0" fillId="0" borderId="0" xfId="0"/>
    <xf numFmtId="0" fontId="2" fillId="0" borderId="0" xfId="3" applyFont="1"/>
    <xf numFmtId="165" fontId="2" fillId="0" borderId="0" xfId="1" applyNumberFormat="1" applyFont="1"/>
    <xf numFmtId="166" fontId="2" fillId="0" borderId="0" xfId="4" applyNumberFormat="1" applyFont="1"/>
    <xf numFmtId="165" fontId="4" fillId="0" borderId="1" xfId="1" applyNumberFormat="1" applyFont="1" applyBorder="1"/>
    <xf numFmtId="166" fontId="4" fillId="0" borderId="1" xfId="4" applyNumberFormat="1" applyFont="1" applyBorder="1"/>
    <xf numFmtId="0" fontId="2" fillId="0" borderId="1" xfId="3" applyFont="1" applyBorder="1" applyAlignment="1">
      <alignment horizontal="center"/>
    </xf>
    <xf numFmtId="0" fontId="2" fillId="0" borderId="2" xfId="3" applyFont="1" applyBorder="1"/>
    <xf numFmtId="165" fontId="2" fillId="0" borderId="1" xfId="1" applyNumberFormat="1" applyFont="1" applyBorder="1"/>
    <xf numFmtId="0" fontId="2" fillId="0" borderId="1" xfId="3" applyFont="1" applyBorder="1"/>
    <xf numFmtId="4" fontId="5" fillId="0" borderId="1" xfId="3" applyNumberFormat="1" applyFont="1" applyBorder="1" applyAlignment="1">
      <alignment vertical="center" wrapText="1"/>
    </xf>
    <xf numFmtId="166" fontId="6" fillId="0" borderId="1" xfId="4" applyNumberFormat="1" applyFont="1" applyBorder="1" applyAlignment="1">
      <alignment vertical="center" wrapText="1"/>
    </xf>
    <xf numFmtId="0" fontId="5" fillId="0" borderId="1" xfId="3" applyFont="1" applyBorder="1" applyAlignment="1">
      <alignment vertical="center" wrapText="1"/>
    </xf>
    <xf numFmtId="9" fontId="6" fillId="0" borderId="1" xfId="2" applyNumberFormat="1" applyFont="1" applyBorder="1" applyAlignment="1">
      <alignment vertical="center"/>
    </xf>
    <xf numFmtId="0" fontId="2" fillId="0" borderId="3" xfId="3" applyFont="1" applyBorder="1"/>
    <xf numFmtId="0" fontId="6" fillId="0" borderId="1" xfId="3" applyFont="1" applyFill="1" applyBorder="1" applyAlignment="1">
      <alignment vertical="center" wrapText="1"/>
    </xf>
    <xf numFmtId="166" fontId="2" fillId="2" borderId="1" xfId="4" applyNumberFormat="1" applyFont="1" applyFill="1" applyBorder="1" applyAlignment="1">
      <alignment vertical="center" wrapText="1"/>
    </xf>
    <xf numFmtId="0" fontId="6" fillId="0" borderId="1" xfId="5" applyFont="1" applyFill="1" applyBorder="1" applyAlignment="1">
      <alignment vertical="center" wrapText="1"/>
    </xf>
    <xf numFmtId="0" fontId="2" fillId="2" borderId="1" xfId="3" applyFont="1" applyFill="1" applyBorder="1" applyAlignment="1">
      <alignment vertical="center" wrapText="1"/>
    </xf>
    <xf numFmtId="0" fontId="2" fillId="0" borderId="1" xfId="3" applyFont="1" applyFill="1" applyBorder="1" applyAlignment="1">
      <alignment vertical="center" wrapText="1"/>
    </xf>
    <xf numFmtId="0" fontId="5" fillId="3" borderId="1" xfId="3" applyFont="1" applyFill="1" applyBorder="1" applyAlignment="1">
      <alignment horizontal="center" vertical="center" wrapText="1"/>
    </xf>
    <xf numFmtId="0" fontId="2" fillId="0" borderId="1" xfId="3" applyFont="1" applyBorder="1" applyAlignment="1">
      <alignment horizontal="left" wrapText="1"/>
    </xf>
    <xf numFmtId="166" fontId="2" fillId="0" borderId="1" xfId="4" applyNumberFormat="1" applyFont="1" applyFill="1" applyBorder="1" applyAlignment="1">
      <alignment vertical="center" wrapText="1"/>
    </xf>
    <xf numFmtId="0" fontId="6" fillId="2" borderId="1" xfId="3" applyFont="1" applyFill="1" applyBorder="1" applyAlignment="1">
      <alignment vertical="center" wrapText="1"/>
    </xf>
    <xf numFmtId="0" fontId="2" fillId="0" borderId="2" xfId="3" applyFont="1" applyBorder="1" applyAlignment="1">
      <alignment vertical="center"/>
    </xf>
    <xf numFmtId="165" fontId="2" fillId="0" borderId="1" xfId="1" applyNumberFormat="1" applyFont="1" applyBorder="1" applyAlignment="1">
      <alignment vertical="center"/>
    </xf>
    <xf numFmtId="0" fontId="2" fillId="0" borderId="1" xfId="3" applyFont="1" applyBorder="1" applyAlignment="1">
      <alignment vertical="center"/>
    </xf>
    <xf numFmtId="0" fontId="2" fillId="0" borderId="4" xfId="3" applyFont="1" applyBorder="1"/>
    <xf numFmtId="165" fontId="2" fillId="0" borderId="3" xfId="1" applyNumberFormat="1" applyFont="1" applyBorder="1"/>
    <xf numFmtId="9" fontId="6" fillId="0" borderId="3" xfId="2" applyNumberFormat="1" applyFont="1" applyBorder="1" applyAlignment="1">
      <alignment vertical="center"/>
    </xf>
    <xf numFmtId="0" fontId="6" fillId="0" borderId="3" xfId="3" applyFont="1" applyFill="1" applyBorder="1" applyAlignment="1">
      <alignment vertical="center" wrapText="1"/>
    </xf>
    <xf numFmtId="166" fontId="2" fillId="2" borderId="3" xfId="4" applyNumberFormat="1" applyFont="1" applyFill="1" applyBorder="1" applyAlignment="1">
      <alignment vertical="center" wrapText="1"/>
    </xf>
    <xf numFmtId="0" fontId="6" fillId="0" borderId="3" xfId="5" applyFont="1" applyFill="1" applyBorder="1" applyAlignment="1">
      <alignment vertical="center" wrapText="1"/>
    </xf>
    <xf numFmtId="0" fontId="2" fillId="2" borderId="3" xfId="3" applyFont="1" applyFill="1" applyBorder="1" applyAlignment="1">
      <alignment vertical="center" wrapText="1"/>
    </xf>
    <xf numFmtId="0" fontId="6" fillId="2" borderId="3" xfId="3" applyFont="1" applyFill="1" applyBorder="1" applyAlignment="1">
      <alignment vertical="center" wrapText="1"/>
    </xf>
    <xf numFmtId="0" fontId="4" fillId="4" borderId="5" xfId="5" applyFont="1" applyFill="1" applyBorder="1" applyAlignment="1">
      <alignment horizontal="center" vertical="center" wrapText="1"/>
    </xf>
    <xf numFmtId="165" fontId="4" fillId="4" borderId="6" xfId="1" applyNumberFormat="1" applyFont="1" applyFill="1" applyBorder="1" applyAlignment="1">
      <alignment horizontal="center" vertical="center" wrapText="1"/>
    </xf>
    <xf numFmtId="0" fontId="4" fillId="4" borderId="6" xfId="5" applyFont="1" applyFill="1" applyBorder="1" applyAlignment="1">
      <alignment horizontal="center" vertical="center" wrapText="1"/>
    </xf>
    <xf numFmtId="164" fontId="4" fillId="5" borderId="6" xfId="1" applyFont="1" applyFill="1" applyBorder="1" applyAlignment="1">
      <alignment horizontal="center" vertical="center" wrapText="1"/>
    </xf>
    <xf numFmtId="0" fontId="4" fillId="4" borderId="7" xfId="5" applyFont="1" applyFill="1" applyBorder="1" applyAlignment="1">
      <alignment horizontal="center" vertical="center" wrapText="1"/>
    </xf>
    <xf numFmtId="4" fontId="5" fillId="5" borderId="8" xfId="3" applyNumberFormat="1" applyFont="1" applyFill="1" applyBorder="1" applyAlignment="1">
      <alignment horizontal="center" vertical="center" wrapText="1"/>
    </xf>
    <xf numFmtId="166" fontId="5" fillId="5" borderId="6" xfId="4" applyNumberFormat="1" applyFont="1" applyFill="1" applyBorder="1" applyAlignment="1">
      <alignment horizontal="center" vertical="center" wrapText="1"/>
    </xf>
    <xf numFmtId="0" fontId="5" fillId="5" borderId="6" xfId="3" applyFont="1" applyFill="1" applyBorder="1" applyAlignment="1">
      <alignment horizontal="center" vertical="center" wrapText="1"/>
    </xf>
    <xf numFmtId="0" fontId="5" fillId="5" borderId="7" xfId="3" applyFont="1" applyFill="1" applyBorder="1" applyAlignment="1">
      <alignment horizontal="center" vertical="center" wrapText="1"/>
    </xf>
    <xf numFmtId="0" fontId="5" fillId="4" borderId="8" xfId="3" applyFont="1" applyFill="1" applyBorder="1" applyAlignment="1">
      <alignment horizontal="center" vertical="center" wrapText="1"/>
    </xf>
    <xf numFmtId="0" fontId="5" fillId="5" borderId="8" xfId="6" applyFont="1" applyFill="1" applyBorder="1" applyAlignment="1">
      <alignment horizontal="center" vertical="center" wrapText="1"/>
    </xf>
    <xf numFmtId="0" fontId="5" fillId="5" borderId="7" xfId="6" applyFont="1" applyFill="1" applyBorder="1" applyAlignment="1">
      <alignment horizontal="center" vertical="center" wrapText="1"/>
    </xf>
    <xf numFmtId="4" fontId="5" fillId="3" borderId="9" xfId="5" applyNumberFormat="1" applyFont="1" applyFill="1" applyBorder="1" applyAlignment="1">
      <alignment horizontal="center" vertical="center" wrapText="1"/>
    </xf>
    <xf numFmtId="4" fontId="5" fillId="3" borderId="10" xfId="5" applyNumberFormat="1" applyFont="1" applyFill="1" applyBorder="1" applyAlignment="1">
      <alignment horizontal="center" vertical="center" wrapText="1"/>
    </xf>
    <xf numFmtId="4" fontId="5" fillId="3" borderId="11" xfId="5" applyNumberFormat="1" applyFont="1" applyFill="1" applyBorder="1" applyAlignment="1">
      <alignment horizontal="center" vertical="center" wrapText="1"/>
    </xf>
    <xf numFmtId="0" fontId="5" fillId="3" borderId="12" xfId="3" applyFont="1" applyFill="1" applyBorder="1" applyAlignment="1">
      <alignment horizontal="center" vertical="center" wrapText="1"/>
    </xf>
    <xf numFmtId="0" fontId="5" fillId="3" borderId="10" xfId="3" applyFont="1" applyFill="1" applyBorder="1" applyAlignment="1">
      <alignment horizontal="center" vertical="center" wrapText="1"/>
    </xf>
    <xf numFmtId="0" fontId="5" fillId="3" borderId="11" xfId="3" applyFont="1" applyFill="1" applyBorder="1" applyAlignment="1">
      <alignment horizontal="center" vertical="center" wrapText="1"/>
    </xf>
    <xf numFmtId="0" fontId="0" fillId="0" borderId="12" xfId="0" applyBorder="1"/>
    <xf numFmtId="0" fontId="2" fillId="0" borderId="2" xfId="3" applyFont="1" applyBorder="1" applyAlignment="1">
      <alignment vertical="center" wrapText="1"/>
    </xf>
    <xf numFmtId="0" fontId="2" fillId="0" borderId="13" xfId="3" applyFont="1" applyBorder="1" applyAlignment="1">
      <alignment vertical="center"/>
    </xf>
    <xf numFmtId="9" fontId="6" fillId="0" borderId="13" xfId="2" applyNumberFormat="1" applyFont="1" applyBorder="1" applyAlignment="1">
      <alignment vertical="center"/>
    </xf>
    <xf numFmtId="0" fontId="6" fillId="0" borderId="13" xfId="3" applyFont="1" applyFill="1" applyBorder="1" applyAlignment="1">
      <alignment vertical="center" wrapText="1"/>
    </xf>
    <xf numFmtId="166" fontId="2" fillId="2" borderId="13" xfId="4" applyNumberFormat="1" applyFont="1" applyFill="1" applyBorder="1" applyAlignment="1">
      <alignment vertical="center" wrapText="1"/>
    </xf>
    <xf numFmtId="0" fontId="6" fillId="0" borderId="13" xfId="5" applyFont="1" applyFill="1" applyBorder="1" applyAlignment="1">
      <alignment vertical="center" wrapText="1"/>
    </xf>
    <xf numFmtId="0" fontId="2" fillId="0" borderId="13" xfId="3" applyFont="1" applyFill="1" applyBorder="1" applyAlignment="1">
      <alignment vertical="center" wrapText="1"/>
    </xf>
    <xf numFmtId="0" fontId="6" fillId="2" borderId="13" xfId="3" applyFont="1" applyFill="1" applyBorder="1" applyAlignment="1">
      <alignment vertical="center" wrapText="1"/>
    </xf>
    <xf numFmtId="166" fontId="6" fillId="2" borderId="1" xfId="4" applyNumberFormat="1" applyFont="1" applyFill="1" applyBorder="1" applyAlignment="1">
      <alignment vertical="center" wrapText="1"/>
    </xf>
    <xf numFmtId="166" fontId="6" fillId="2" borderId="3" xfId="4" applyNumberFormat="1" applyFont="1" applyFill="1" applyBorder="1" applyAlignment="1">
      <alignment vertical="center" wrapText="1"/>
    </xf>
    <xf numFmtId="0" fontId="2" fillId="0" borderId="3" xfId="3" applyFont="1" applyBorder="1" applyAlignment="1">
      <alignment vertical="center"/>
    </xf>
    <xf numFmtId="0" fontId="5" fillId="4" borderId="2"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0" fillId="0" borderId="2" xfId="0" applyBorder="1"/>
    <xf numFmtId="0" fontId="5" fillId="3" borderId="14" xfId="3" applyFont="1" applyFill="1" applyBorder="1" applyAlignment="1">
      <alignment horizontal="center" vertical="center" wrapText="1"/>
    </xf>
    <xf numFmtId="0" fontId="2" fillId="0" borderId="1" xfId="3" applyFont="1" applyBorder="1" applyAlignment="1">
      <alignment horizontal="center" wrapText="1"/>
    </xf>
    <xf numFmtId="165" fontId="2" fillId="0" borderId="13" xfId="1" applyNumberFormat="1" applyFont="1" applyBorder="1"/>
    <xf numFmtId="0" fontId="2" fillId="0" borderId="13" xfId="3" applyFont="1" applyBorder="1"/>
    <xf numFmtId="0" fontId="6" fillId="0" borderId="3" xfId="6" applyFont="1" applyBorder="1" applyAlignment="1">
      <alignment horizontal="justify" vertical="center"/>
    </xf>
    <xf numFmtId="166" fontId="6" fillId="0" borderId="13" xfId="4" applyNumberFormat="1" applyFont="1" applyFill="1" applyBorder="1" applyAlignment="1">
      <alignment vertical="center" wrapText="1"/>
    </xf>
    <xf numFmtId="165" fontId="2" fillId="0" borderId="1" xfId="1" applyNumberFormat="1" applyFont="1" applyBorder="1" applyAlignment="1">
      <alignment horizontal="center" vertical="center"/>
    </xf>
    <xf numFmtId="166" fontId="6" fillId="0" borderId="1" xfId="4" applyNumberFormat="1" applyFont="1" applyFill="1" applyBorder="1" applyAlignment="1">
      <alignment vertical="center" wrapText="1"/>
    </xf>
    <xf numFmtId="0" fontId="2" fillId="0" borderId="0" xfId="3" applyFont="1" applyAlignment="1">
      <alignment wrapText="1"/>
    </xf>
    <xf numFmtId="9" fontId="7" fillId="0" borderId="1" xfId="2" applyNumberFormat="1" applyFont="1" applyBorder="1" applyAlignment="1">
      <alignment vertical="center"/>
    </xf>
    <xf numFmtId="1" fontId="6" fillId="2" borderId="1" xfId="3" applyNumberFormat="1" applyFont="1" applyFill="1" applyBorder="1" applyAlignment="1">
      <alignment vertical="center" wrapText="1"/>
    </xf>
    <xf numFmtId="9" fontId="6" fillId="2" borderId="1" xfId="3" applyNumberFormat="1" applyFont="1" applyFill="1" applyBorder="1" applyAlignment="1">
      <alignment vertical="center" wrapText="1"/>
    </xf>
    <xf numFmtId="0" fontId="6" fillId="0" borderId="4" xfId="6" applyFont="1" applyBorder="1" applyAlignment="1">
      <alignment vertical="center"/>
    </xf>
    <xf numFmtId="165" fontId="6" fillId="0" borderId="1" xfId="1" applyNumberFormat="1" applyFont="1" applyBorder="1" applyAlignment="1">
      <alignment vertical="center"/>
    </xf>
    <xf numFmtId="0" fontId="6" fillId="0" borderId="1" xfId="6" applyFont="1" applyBorder="1" applyAlignment="1">
      <alignment vertical="center"/>
    </xf>
    <xf numFmtId="0" fontId="6" fillId="0" borderId="2" xfId="6" applyFont="1" applyBorder="1" applyAlignment="1">
      <alignment vertical="center"/>
    </xf>
    <xf numFmtId="165" fontId="6" fillId="0" borderId="3" xfId="1" applyNumberFormat="1" applyFont="1" applyBorder="1" applyAlignment="1">
      <alignment vertical="center"/>
    </xf>
    <xf numFmtId="164" fontId="6" fillId="0" borderId="3" xfId="1" applyFont="1" applyBorder="1" applyAlignment="1">
      <alignment vertical="center"/>
    </xf>
    <xf numFmtId="166" fontId="6" fillId="0" borderId="3" xfId="4" applyNumberFormat="1" applyFont="1" applyFill="1" applyBorder="1" applyAlignment="1">
      <alignment vertical="center" wrapText="1"/>
    </xf>
    <xf numFmtId="0" fontId="9" fillId="5" borderId="15" xfId="3" applyFont="1" applyFill="1" applyBorder="1" applyAlignment="1">
      <alignment horizontal="center" vertical="center" wrapText="1"/>
    </xf>
    <xf numFmtId="165" fontId="5" fillId="4" borderId="2" xfId="1" applyNumberFormat="1" applyFont="1" applyFill="1" applyBorder="1" applyAlignment="1">
      <alignment horizontal="center" vertical="center" wrapText="1"/>
    </xf>
    <xf numFmtId="164" fontId="4" fillId="5" borderId="16" xfId="1" applyFont="1" applyFill="1" applyBorder="1" applyAlignment="1">
      <alignment horizontal="center" vertical="center" wrapText="1"/>
    </xf>
    <xf numFmtId="0" fontId="4" fillId="5" borderId="17" xfId="5" applyFont="1" applyFill="1" applyBorder="1" applyAlignment="1">
      <alignment horizontal="center" vertical="center" wrapText="1"/>
    </xf>
    <xf numFmtId="0" fontId="4" fillId="5" borderId="16" xfId="5" applyFont="1" applyFill="1" applyBorder="1" applyAlignment="1">
      <alignment horizontal="center" vertical="center" wrapText="1"/>
    </xf>
    <xf numFmtId="0" fontId="4" fillId="5" borderId="18" xfId="5" applyFont="1" applyFill="1" applyBorder="1" applyAlignment="1">
      <alignment horizontal="center" vertical="center" wrapText="1"/>
    </xf>
    <xf numFmtId="0" fontId="4" fillId="5" borderId="19" xfId="5" applyFont="1" applyFill="1" applyBorder="1" applyAlignment="1">
      <alignment horizontal="center" vertical="center" wrapText="1"/>
    </xf>
    <xf numFmtId="0" fontId="4" fillId="5" borderId="20" xfId="5" applyFont="1" applyFill="1" applyBorder="1" applyAlignment="1">
      <alignment horizontal="center" vertical="center" wrapText="1"/>
    </xf>
    <xf numFmtId="0" fontId="9" fillId="5" borderId="21" xfId="3" applyFont="1" applyFill="1" applyBorder="1" applyAlignment="1">
      <alignment horizontal="center" vertical="center" wrapText="1"/>
    </xf>
    <xf numFmtId="4" fontId="5" fillId="5" borderId="22" xfId="5" applyNumberFormat="1" applyFont="1" applyFill="1" applyBorder="1" applyAlignment="1">
      <alignment horizontal="center" vertical="center" wrapText="1"/>
    </xf>
    <xf numFmtId="4" fontId="5" fillId="5" borderId="23" xfId="5" applyNumberFormat="1" applyFont="1" applyFill="1" applyBorder="1" applyAlignment="1">
      <alignment horizontal="center" vertical="center" wrapText="1"/>
    </xf>
    <xf numFmtId="4" fontId="5" fillId="5" borderId="24" xfId="5" applyNumberFormat="1" applyFont="1" applyFill="1" applyBorder="1" applyAlignment="1">
      <alignment horizontal="center" vertical="center" wrapText="1"/>
    </xf>
    <xf numFmtId="0" fontId="5" fillId="5" borderId="22" xfId="5" applyFont="1" applyFill="1" applyBorder="1" applyAlignment="1">
      <alignment horizontal="center" vertical="center" wrapText="1"/>
    </xf>
    <xf numFmtId="0" fontId="5" fillId="5" borderId="23" xfId="5" applyFont="1" applyFill="1" applyBorder="1" applyAlignment="1">
      <alignment horizontal="center" vertical="center" wrapText="1"/>
    </xf>
    <xf numFmtId="0" fontId="5" fillId="5" borderId="24" xfId="5" applyFont="1" applyFill="1" applyBorder="1" applyAlignment="1">
      <alignment horizontal="center" vertical="center" wrapText="1"/>
    </xf>
    <xf numFmtId="0" fontId="5" fillId="5" borderId="25" xfId="5" applyFont="1" applyFill="1" applyBorder="1" applyAlignment="1">
      <alignment horizontal="center" vertical="center" wrapText="1"/>
    </xf>
    <xf numFmtId="0" fontId="5" fillId="5" borderId="14" xfId="5" applyFont="1" applyFill="1" applyBorder="1" applyAlignment="1">
      <alignment horizontal="center" vertical="center" wrapText="1"/>
    </xf>
    <xf numFmtId="0" fontId="5" fillId="5" borderId="2" xfId="5" applyFont="1" applyFill="1" applyBorder="1" applyAlignment="1">
      <alignment horizontal="center" vertical="center" wrapText="1"/>
    </xf>
    <xf numFmtId="0" fontId="5" fillId="5" borderId="26" xfId="5" applyFont="1" applyFill="1" applyBorder="1" applyAlignment="1">
      <alignment horizontal="center" vertical="center" wrapText="1"/>
    </xf>
    <xf numFmtId="0" fontId="5" fillId="5" borderId="21" xfId="5" applyFont="1" applyFill="1" applyBorder="1" applyAlignment="1">
      <alignment horizontal="center" vertical="center" wrapText="1"/>
    </xf>
    <xf numFmtId="0" fontId="5" fillId="5" borderId="27" xfId="5" applyFont="1" applyFill="1" applyBorder="1" applyAlignment="1">
      <alignment horizontal="center" vertical="center" wrapText="1"/>
    </xf>
    <xf numFmtId="0" fontId="5" fillId="5" borderId="28" xfId="5" applyFont="1" applyFill="1" applyBorder="1" applyAlignment="1">
      <alignment horizontal="center" vertical="center" wrapText="1"/>
    </xf>
    <xf numFmtId="0" fontId="5" fillId="6" borderId="14" xfId="5" applyFont="1" applyFill="1" applyBorder="1" applyAlignment="1">
      <alignment horizontal="center" vertical="center" wrapText="1"/>
    </xf>
    <xf numFmtId="0" fontId="5" fillId="6" borderId="28" xfId="5" applyFont="1" applyFill="1" applyBorder="1" applyAlignment="1">
      <alignment horizontal="center" vertical="center" wrapText="1"/>
    </xf>
    <xf numFmtId="0" fontId="5" fillId="6" borderId="2" xfId="5" applyFont="1" applyFill="1" applyBorder="1" applyAlignment="1">
      <alignment horizontal="center" vertical="center" wrapText="1"/>
    </xf>
    <xf numFmtId="0" fontId="10" fillId="5" borderId="15" xfId="5" applyFont="1" applyFill="1" applyBorder="1" applyAlignment="1">
      <alignment horizontal="center" vertical="center" wrapText="1"/>
    </xf>
    <xf numFmtId="165" fontId="6" fillId="0" borderId="0" xfId="1" applyNumberFormat="1" applyFont="1"/>
    <xf numFmtId="0" fontId="6" fillId="0" borderId="0" xfId="6" applyFont="1"/>
    <xf numFmtId="0" fontId="6" fillId="0" borderId="0" xfId="6" applyFont="1" applyAlignment="1">
      <alignment horizontal="justify"/>
    </xf>
    <xf numFmtId="166" fontId="6" fillId="0" borderId="0" xfId="4" applyNumberFormat="1" applyFont="1"/>
    <xf numFmtId="0" fontId="2" fillId="0" borderId="0" xfId="5" applyFont="1" applyAlignment="1">
      <alignment vertical="center"/>
    </xf>
    <xf numFmtId="165" fontId="2" fillId="0" borderId="0" xfId="1" applyNumberFormat="1" applyFont="1" applyAlignment="1">
      <alignment vertical="center"/>
    </xf>
    <xf numFmtId="0" fontId="0" fillId="0" borderId="14" xfId="0" applyBorder="1" applyAlignment="1">
      <alignment vertical="center"/>
    </xf>
    <xf numFmtId="0" fontId="0" fillId="0" borderId="2" xfId="0" applyBorder="1" applyAlignment="1">
      <alignment vertical="center"/>
    </xf>
    <xf numFmtId="0" fontId="11" fillId="0" borderId="2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3" xfId="0" applyFont="1" applyBorder="1" applyAlignment="1"/>
    <xf numFmtId="0" fontId="11" fillId="0" borderId="3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1" xfId="0" applyFont="1" applyBorder="1" applyAlignment="1">
      <alignment horizontal="center" vertical="center" wrapText="1"/>
    </xf>
    <xf numFmtId="0" fontId="12" fillId="0" borderId="32" xfId="0" applyFont="1" applyBorder="1" applyAlignment="1"/>
    <xf numFmtId="0" fontId="13" fillId="0" borderId="2" xfId="0" applyFont="1" applyBorder="1" applyAlignment="1">
      <alignment vertical="center"/>
    </xf>
    <xf numFmtId="0" fontId="11" fillId="0" borderId="26" xfId="0" applyFont="1" applyBorder="1" applyAlignment="1">
      <alignment horizontal="center" vertical="center" wrapText="1"/>
    </xf>
    <xf numFmtId="0" fontId="11" fillId="0" borderId="21" xfId="0" applyFont="1" applyBorder="1" applyAlignment="1">
      <alignment horizontal="center" vertical="center" wrapText="1"/>
    </xf>
    <xf numFmtId="0" fontId="14" fillId="0" borderId="27" xfId="0" applyFont="1" applyBorder="1" applyAlignment="1">
      <alignment horizontal="center" vertical="center" wrapText="1"/>
    </xf>
    <xf numFmtId="0" fontId="12" fillId="0" borderId="13" xfId="0" applyFont="1" applyBorder="1" applyAlignment="1"/>
  </cellXfs>
  <cellStyles count="11">
    <cellStyle name="Euro" xfId="7"/>
    <cellStyle name="Millares" xfId="1" builtinId="3"/>
    <cellStyle name="Millares 2" xfId="8"/>
    <cellStyle name="Millares_diagnóstico diana" xfId="4"/>
    <cellStyle name="Normal" xfId="0" builtinId="0"/>
    <cellStyle name="Normal 2" xfId="9"/>
    <cellStyle name="Normal_Arbol de problemas INFRAESTRUCTURA" xfId="5"/>
    <cellStyle name="Normal_diagnóstico diana" xfId="3"/>
    <cellStyle name="Normal_Hoja1" xfId="6"/>
    <cellStyle name="Porcentaje" xfId="2" builtinId="5"/>
    <cellStyle name="Porcentual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38100</xdr:rowOff>
    </xdr:from>
    <xdr:ext cx="539750" cy="46990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14350"/>
          <a:ext cx="53975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tabSelected="1" zoomScale="75" zoomScaleNormal="88" workbookViewId="0">
      <pane ySplit="300" topLeftCell="A40" activePane="bottomLeft"/>
      <selection activeCell="I1" sqref="I1:M65536"/>
      <selection pane="bottomLeft" activeCell="E20" sqref="E20"/>
    </sheetView>
  </sheetViews>
  <sheetFormatPr baseColWidth="10" defaultColWidth="11.375" defaultRowHeight="12.75" x14ac:dyDescent="0.2"/>
  <cols>
    <col min="1" max="1" width="5.25" style="1" customWidth="1"/>
    <col min="2" max="2" width="32" style="1" customWidth="1"/>
    <col min="3" max="3" width="14.625" style="1" customWidth="1"/>
    <col min="4" max="4" width="11.125" style="1" bestFit="1" customWidth="1"/>
    <col min="5" max="5" width="24.125" style="1" customWidth="1"/>
    <col min="6" max="6" width="11.75" style="1" customWidth="1"/>
    <col min="7" max="7" width="16.75" style="3" bestFit="1" customWidth="1"/>
    <col min="8" max="8" width="27.5" style="1" customWidth="1"/>
    <col min="9" max="9" width="14.5" style="1" customWidth="1"/>
    <col min="10" max="10" width="5" style="1" bestFit="1" customWidth="1"/>
    <col min="11" max="11" width="11.125" style="1" bestFit="1" customWidth="1"/>
    <col min="12" max="12" width="12.125" style="2" bestFit="1" customWidth="1"/>
    <col min="13" max="13" width="18.25" style="1" customWidth="1"/>
    <col min="14" max="14" width="20.375" style="1" customWidth="1"/>
    <col min="15" max="15" width="11.375" style="1"/>
    <col min="16" max="16" width="12.25" style="2" bestFit="1" customWidth="1"/>
    <col min="17" max="16384" width="11.375" style="1"/>
  </cols>
  <sheetData>
    <row r="1" spans="1:16" ht="37.5" customHeight="1" x14ac:dyDescent="0.2"/>
    <row r="2" spans="1:16" s="117" customFormat="1" ht="14.25" customHeight="1" x14ac:dyDescent="0.15">
      <c r="A2" s="133"/>
      <c r="B2" s="132" t="s">
        <v>173</v>
      </c>
      <c r="C2" s="131"/>
      <c r="D2" s="131"/>
      <c r="E2" s="131"/>
      <c r="F2" s="131"/>
      <c r="G2" s="131"/>
      <c r="H2" s="131"/>
      <c r="I2" s="131"/>
      <c r="J2" s="131"/>
      <c r="K2" s="131"/>
      <c r="L2" s="130"/>
      <c r="M2" s="129" t="s">
        <v>172</v>
      </c>
      <c r="N2" s="119"/>
      <c r="P2" s="118"/>
    </row>
    <row r="3" spans="1:16" s="117" customFormat="1" ht="14.25" customHeight="1" x14ac:dyDescent="0.15">
      <c r="A3" s="128"/>
      <c r="B3" s="127"/>
      <c r="C3" s="126"/>
      <c r="D3" s="126"/>
      <c r="E3" s="126"/>
      <c r="F3" s="126"/>
      <c r="G3" s="126"/>
      <c r="H3" s="126"/>
      <c r="I3" s="126"/>
      <c r="J3" s="126"/>
      <c r="K3" s="126"/>
      <c r="L3" s="125"/>
      <c r="M3" s="120" t="s">
        <v>171</v>
      </c>
      <c r="N3" s="119"/>
      <c r="P3" s="118"/>
    </row>
    <row r="4" spans="1:16" s="117" customFormat="1" ht="22.5" customHeight="1" x14ac:dyDescent="0.15">
      <c r="A4" s="124"/>
      <c r="B4" s="123"/>
      <c r="C4" s="122"/>
      <c r="D4" s="122"/>
      <c r="E4" s="122"/>
      <c r="F4" s="122"/>
      <c r="G4" s="122"/>
      <c r="H4" s="122"/>
      <c r="I4" s="122"/>
      <c r="J4" s="122"/>
      <c r="K4" s="122"/>
      <c r="L4" s="121"/>
      <c r="M4" s="120" t="s">
        <v>170</v>
      </c>
      <c r="N4" s="119"/>
      <c r="P4" s="118"/>
    </row>
    <row r="5" spans="1:16" x14ac:dyDescent="0.2">
      <c r="B5" s="114"/>
      <c r="C5" s="114"/>
      <c r="D5" s="114"/>
      <c r="E5" s="114"/>
      <c r="F5" s="114"/>
      <c r="G5" s="116"/>
      <c r="H5" s="115"/>
      <c r="I5" s="115"/>
      <c r="J5" s="115"/>
      <c r="K5" s="114"/>
      <c r="L5" s="113"/>
      <c r="M5" s="114"/>
      <c r="N5" s="114"/>
      <c r="O5" s="114"/>
      <c r="P5" s="113"/>
    </row>
    <row r="8" spans="1:16" ht="18" x14ac:dyDescent="0.2">
      <c r="A8" s="112"/>
      <c r="B8" s="112"/>
      <c r="C8" s="112"/>
      <c r="D8" s="112"/>
      <c r="E8" s="112"/>
      <c r="F8" s="112"/>
      <c r="G8" s="112"/>
      <c r="H8" s="112"/>
      <c r="I8" s="112"/>
      <c r="J8" s="112"/>
      <c r="K8" s="112"/>
      <c r="L8" s="112"/>
      <c r="M8" s="112"/>
    </row>
    <row r="9" spans="1:16" ht="12.75" customHeight="1" thickBot="1" x14ac:dyDescent="0.25">
      <c r="A9" s="111" t="s">
        <v>169</v>
      </c>
      <c r="B9" s="110"/>
      <c r="C9" s="110"/>
      <c r="D9" s="110"/>
      <c r="E9" s="110"/>
      <c r="F9" s="110"/>
      <c r="G9" s="110"/>
      <c r="H9" s="110"/>
      <c r="I9" s="110"/>
      <c r="J9" s="110"/>
      <c r="K9" s="110"/>
      <c r="L9" s="110"/>
      <c r="M9" s="109"/>
    </row>
    <row r="10" spans="1:16" ht="12.75" customHeight="1" thickBot="1" x14ac:dyDescent="0.25">
      <c r="A10" s="102" t="s">
        <v>167</v>
      </c>
      <c r="B10" s="100"/>
      <c r="C10" s="100"/>
      <c r="D10" s="100"/>
      <c r="E10" s="100"/>
      <c r="F10" s="100"/>
      <c r="G10" s="100"/>
      <c r="H10" s="100"/>
      <c r="I10" s="100"/>
      <c r="J10" s="100"/>
      <c r="K10" s="100"/>
      <c r="L10" s="100"/>
      <c r="M10" s="100"/>
    </row>
    <row r="11" spans="1:16" ht="12.75" customHeight="1" x14ac:dyDescent="0.2">
      <c r="A11" s="104" t="s">
        <v>168</v>
      </c>
      <c r="B11" s="108"/>
      <c r="C11" s="108"/>
      <c r="D11" s="108"/>
      <c r="E11" s="108"/>
      <c r="F11" s="108"/>
      <c r="G11" s="108"/>
      <c r="H11" s="108"/>
      <c r="I11" s="108"/>
      <c r="J11" s="108"/>
      <c r="K11" s="108"/>
      <c r="L11" s="108"/>
      <c r="M11" s="103"/>
    </row>
    <row r="12" spans="1:16" ht="13.5" customHeight="1" thickBot="1" x14ac:dyDescent="0.25">
      <c r="A12" s="107" t="s">
        <v>167</v>
      </c>
      <c r="B12" s="106"/>
      <c r="C12" s="106"/>
      <c r="D12" s="106"/>
      <c r="E12" s="106"/>
      <c r="F12" s="106"/>
      <c r="G12" s="106"/>
      <c r="H12" s="106"/>
      <c r="I12" s="106"/>
      <c r="J12" s="106"/>
      <c r="K12" s="106"/>
      <c r="L12" s="106"/>
      <c r="M12" s="105"/>
    </row>
    <row r="13" spans="1:16" ht="14.25" customHeight="1" thickBot="1" x14ac:dyDescent="0.25">
      <c r="A13" s="104" t="s">
        <v>166</v>
      </c>
      <c r="B13" s="103"/>
      <c r="C13" s="102" t="s">
        <v>37</v>
      </c>
      <c r="D13" s="99"/>
      <c r="E13" s="101" t="s">
        <v>36</v>
      </c>
      <c r="F13" s="100"/>
      <c r="G13" s="100"/>
      <c r="H13" s="99"/>
      <c r="I13" s="98" t="s">
        <v>35</v>
      </c>
      <c r="J13" s="97"/>
      <c r="K13" s="97"/>
      <c r="L13" s="97"/>
      <c r="M13" s="96"/>
      <c r="N13" s="95" t="s">
        <v>165</v>
      </c>
    </row>
    <row r="14" spans="1:16" ht="65.25" customHeight="1" thickBot="1" x14ac:dyDescent="0.25">
      <c r="A14" s="94" t="s">
        <v>164</v>
      </c>
      <c r="B14" s="93"/>
      <c r="C14" s="92" t="s">
        <v>33</v>
      </c>
      <c r="D14" s="65" t="s">
        <v>27</v>
      </c>
      <c r="E14" s="92" t="s">
        <v>33</v>
      </c>
      <c r="F14" s="91" t="s">
        <v>32</v>
      </c>
      <c r="G14" s="91" t="s">
        <v>31</v>
      </c>
      <c r="H14" s="90" t="s">
        <v>30</v>
      </c>
      <c r="I14" s="65" t="s">
        <v>29</v>
      </c>
      <c r="J14" s="89" t="s">
        <v>28</v>
      </c>
      <c r="K14" s="65" t="s">
        <v>27</v>
      </c>
      <c r="L14" s="88" t="s">
        <v>26</v>
      </c>
      <c r="M14" s="65" t="s">
        <v>25</v>
      </c>
      <c r="N14" s="87"/>
    </row>
    <row r="15" spans="1:16" ht="51" x14ac:dyDescent="0.2">
      <c r="A15" s="20" t="s">
        <v>163</v>
      </c>
      <c r="B15" s="19" t="s">
        <v>162</v>
      </c>
      <c r="C15" s="30" t="s">
        <v>161</v>
      </c>
      <c r="D15" s="30">
        <v>20</v>
      </c>
      <c r="E15" s="30" t="s">
        <v>160</v>
      </c>
      <c r="F15" s="32">
        <f>(K15/D15)</f>
        <v>0.2</v>
      </c>
      <c r="G15" s="86">
        <v>100000000</v>
      </c>
      <c r="H15" s="30" t="s">
        <v>159</v>
      </c>
      <c r="I15" s="72">
        <v>21</v>
      </c>
      <c r="J15" s="29">
        <f>K15/D15</f>
        <v>0.2</v>
      </c>
      <c r="K15" s="85">
        <f>(L15*5)/25000000</f>
        <v>4</v>
      </c>
      <c r="L15" s="84">
        <v>20000000</v>
      </c>
      <c r="M15" s="80" t="s">
        <v>75</v>
      </c>
      <c r="N15" s="21" t="s">
        <v>158</v>
      </c>
    </row>
    <row r="16" spans="1:16" ht="76.5" x14ac:dyDescent="0.2">
      <c r="A16" s="20" t="s">
        <v>157</v>
      </c>
      <c r="B16" s="19" t="s">
        <v>156</v>
      </c>
      <c r="C16" s="15" t="s">
        <v>155</v>
      </c>
      <c r="D16" s="15">
        <v>3</v>
      </c>
      <c r="E16" s="15" t="s">
        <v>154</v>
      </c>
      <c r="F16" s="17">
        <f>(K16/D16)</f>
        <v>0.33333333333333331</v>
      </c>
      <c r="G16" s="75">
        <v>10000000</v>
      </c>
      <c r="H16" s="15" t="s">
        <v>1</v>
      </c>
      <c r="I16" s="72">
        <v>21</v>
      </c>
      <c r="J16" s="13">
        <f>K16/D16</f>
        <v>0.33333333333333331</v>
      </c>
      <c r="K16" s="82">
        <v>1</v>
      </c>
      <c r="L16" s="81">
        <v>4000000</v>
      </c>
      <c r="M16" s="83" t="s">
        <v>153</v>
      </c>
      <c r="N16" s="6"/>
    </row>
    <row r="17" spans="1:17" ht="102" x14ac:dyDescent="0.2">
      <c r="A17" s="20" t="s">
        <v>152</v>
      </c>
      <c r="B17" s="19" t="s">
        <v>151</v>
      </c>
      <c r="C17" s="15" t="s">
        <v>129</v>
      </c>
      <c r="D17" s="15">
        <v>10</v>
      </c>
      <c r="E17" s="15" t="s">
        <v>128</v>
      </c>
      <c r="F17" s="17">
        <f>(K17/D17)</f>
        <v>0.1</v>
      </c>
      <c r="G17" s="75">
        <v>20000000</v>
      </c>
      <c r="H17" s="15" t="s">
        <v>150</v>
      </c>
      <c r="I17" s="72">
        <v>21</v>
      </c>
      <c r="J17" s="13">
        <f>K17/D17</f>
        <v>0.1</v>
      </c>
      <c r="K17" s="82">
        <v>1</v>
      </c>
      <c r="L17" s="81">
        <v>0</v>
      </c>
      <c r="M17" s="80" t="s">
        <v>75</v>
      </c>
      <c r="N17" s="69" t="s">
        <v>149</v>
      </c>
    </row>
    <row r="18" spans="1:17" ht="63.75" x14ac:dyDescent="0.2">
      <c r="A18" s="20" t="s">
        <v>148</v>
      </c>
      <c r="B18" s="19" t="s">
        <v>147</v>
      </c>
      <c r="C18" s="79" t="s">
        <v>146</v>
      </c>
      <c r="D18" s="78">
        <v>2</v>
      </c>
      <c r="E18" s="15" t="s">
        <v>145</v>
      </c>
      <c r="F18" s="17">
        <f>(K18/D18)</f>
        <v>0</v>
      </c>
      <c r="G18" s="62">
        <v>30000000</v>
      </c>
      <c r="H18" s="15" t="s">
        <v>144</v>
      </c>
      <c r="I18" s="72">
        <v>21</v>
      </c>
      <c r="J18" s="13">
        <f>K18/D18</f>
        <v>0</v>
      </c>
      <c r="K18" s="26"/>
      <c r="L18" s="25"/>
      <c r="M18" s="24" t="s">
        <v>75</v>
      </c>
      <c r="N18" s="6"/>
    </row>
    <row r="19" spans="1:17" ht="89.25" x14ac:dyDescent="0.2">
      <c r="A19" s="20" t="s">
        <v>143</v>
      </c>
      <c r="B19" s="19" t="s">
        <v>142</v>
      </c>
      <c r="C19" s="23" t="s">
        <v>136</v>
      </c>
      <c r="D19" s="23">
        <v>3</v>
      </c>
      <c r="E19" s="15" t="s">
        <v>135</v>
      </c>
      <c r="F19" s="17">
        <f>(K19/D19)</f>
        <v>0.33333333333333331</v>
      </c>
      <c r="G19" s="62">
        <v>20000000</v>
      </c>
      <c r="H19" s="15" t="s">
        <v>141</v>
      </c>
      <c r="I19" s="72">
        <v>21</v>
      </c>
      <c r="J19" s="13">
        <f>K19/D19</f>
        <v>0.33333333333333331</v>
      </c>
      <c r="K19" s="26">
        <v>1</v>
      </c>
      <c r="L19" s="25"/>
      <c r="M19" s="69" t="s">
        <v>140</v>
      </c>
      <c r="N19" s="69" t="s">
        <v>139</v>
      </c>
    </row>
    <row r="20" spans="1:17" ht="102" x14ac:dyDescent="0.2">
      <c r="A20" s="20" t="s">
        <v>138</v>
      </c>
      <c r="B20" s="19" t="s">
        <v>137</v>
      </c>
      <c r="C20" s="23" t="s">
        <v>136</v>
      </c>
      <c r="D20" s="23">
        <v>3</v>
      </c>
      <c r="E20" s="15" t="s">
        <v>135</v>
      </c>
      <c r="F20" s="17">
        <f>(K20/D20)</f>
        <v>0.33333333333333331</v>
      </c>
      <c r="G20" s="62">
        <v>30000000</v>
      </c>
      <c r="H20" s="15" t="s">
        <v>134</v>
      </c>
      <c r="I20" s="72">
        <v>21</v>
      </c>
      <c r="J20" s="13">
        <f>K20/D20</f>
        <v>0.33333333333333331</v>
      </c>
      <c r="K20" s="26">
        <v>1</v>
      </c>
      <c r="L20" s="25"/>
      <c r="M20" s="24" t="s">
        <v>133</v>
      </c>
      <c r="N20" s="69" t="s">
        <v>132</v>
      </c>
    </row>
    <row r="21" spans="1:17" ht="76.5" x14ac:dyDescent="0.2">
      <c r="A21" s="20" t="s">
        <v>131</v>
      </c>
      <c r="B21" s="19" t="s">
        <v>130</v>
      </c>
      <c r="C21" s="15" t="s">
        <v>129</v>
      </c>
      <c r="D21" s="15">
        <v>10</v>
      </c>
      <c r="E21" s="15" t="s">
        <v>128</v>
      </c>
      <c r="F21" s="17">
        <f>(K21/D21)</f>
        <v>0</v>
      </c>
      <c r="G21" s="62">
        <v>5000000</v>
      </c>
      <c r="H21" s="15" t="s">
        <v>1</v>
      </c>
      <c r="I21" s="72">
        <v>21</v>
      </c>
      <c r="J21" s="13">
        <f>K21/D21</f>
        <v>0</v>
      </c>
      <c r="K21" s="26"/>
      <c r="L21" s="25"/>
      <c r="M21" s="24" t="s">
        <v>116</v>
      </c>
      <c r="N21" s="69" t="s">
        <v>127</v>
      </c>
    </row>
    <row r="22" spans="1:17" ht="63.75" x14ac:dyDescent="0.2">
      <c r="A22" s="20" t="s">
        <v>126</v>
      </c>
      <c r="B22" s="19" t="s">
        <v>125</v>
      </c>
      <c r="C22" s="23" t="s">
        <v>124</v>
      </c>
      <c r="D22" s="23">
        <v>2</v>
      </c>
      <c r="E22" s="15" t="s">
        <v>123</v>
      </c>
      <c r="F22" s="17">
        <f>(K22/D22)</f>
        <v>0</v>
      </c>
      <c r="G22" s="62">
        <v>50000000</v>
      </c>
      <c r="H22" s="15" t="s">
        <v>122</v>
      </c>
      <c r="I22" s="72">
        <v>21</v>
      </c>
      <c r="J22" s="13">
        <f>K22/D22</f>
        <v>0</v>
      </c>
      <c r="K22" s="26"/>
      <c r="L22" s="25"/>
      <c r="M22" s="24" t="s">
        <v>116</v>
      </c>
      <c r="N22" s="69" t="s">
        <v>121</v>
      </c>
    </row>
    <row r="23" spans="1:17" ht="63.75" x14ac:dyDescent="0.2">
      <c r="A23" s="20" t="s">
        <v>120</v>
      </c>
      <c r="B23" s="19" t="s">
        <v>119</v>
      </c>
      <c r="C23" s="23" t="s">
        <v>118</v>
      </c>
      <c r="D23" s="23">
        <v>1</v>
      </c>
      <c r="E23" s="15" t="s">
        <v>117</v>
      </c>
      <c r="F23" s="17">
        <f>(K23/D23)</f>
        <v>0</v>
      </c>
      <c r="G23" s="62">
        <v>50000000</v>
      </c>
      <c r="H23" s="15" t="s">
        <v>64</v>
      </c>
      <c r="I23" s="72">
        <v>21</v>
      </c>
      <c r="J23" s="77">
        <f>K23/D23</f>
        <v>0</v>
      </c>
      <c r="K23" s="26"/>
      <c r="L23" s="25"/>
      <c r="M23" s="24" t="s">
        <v>116</v>
      </c>
      <c r="N23" s="6"/>
    </row>
    <row r="24" spans="1:17" ht="51" x14ac:dyDescent="0.2">
      <c r="A24" s="20" t="s">
        <v>115</v>
      </c>
      <c r="B24" s="19" t="s">
        <v>114</v>
      </c>
      <c r="C24" s="23" t="s">
        <v>113</v>
      </c>
      <c r="D24" s="23">
        <v>5</v>
      </c>
      <c r="E24" s="15" t="s">
        <v>112</v>
      </c>
      <c r="F24" s="17">
        <f>(K24/D24)</f>
        <v>1</v>
      </c>
      <c r="G24" s="62">
        <v>0</v>
      </c>
      <c r="H24" s="15" t="s">
        <v>1</v>
      </c>
      <c r="I24" s="72">
        <v>21</v>
      </c>
      <c r="J24" s="13">
        <f>K24/D24</f>
        <v>1</v>
      </c>
      <c r="K24" s="26">
        <v>5</v>
      </c>
      <c r="L24" s="25"/>
      <c r="M24" s="24">
        <f>5/3</f>
        <v>1.6666666666666667</v>
      </c>
      <c r="N24" s="6"/>
    </row>
    <row r="25" spans="1:17" ht="63.75" x14ac:dyDescent="0.2">
      <c r="A25" s="20" t="s">
        <v>111</v>
      </c>
      <c r="B25" s="19" t="s">
        <v>110</v>
      </c>
      <c r="C25" s="15" t="s">
        <v>109</v>
      </c>
      <c r="D25" s="15">
        <v>6</v>
      </c>
      <c r="E25" s="15" t="s">
        <v>108</v>
      </c>
      <c r="F25" s="17">
        <f>(K25/D25)</f>
        <v>0.66666666666666663</v>
      </c>
      <c r="G25" s="75">
        <v>30000000</v>
      </c>
      <c r="H25" s="15" t="s">
        <v>107</v>
      </c>
      <c r="I25" s="72">
        <v>21</v>
      </c>
      <c r="J25" s="13">
        <f>K25/D25</f>
        <v>0.66666666666666663</v>
      </c>
      <c r="K25" s="26">
        <v>4</v>
      </c>
      <c r="L25" s="25">
        <v>8000000</v>
      </c>
      <c r="M25" s="54" t="s">
        <v>96</v>
      </c>
      <c r="N25" s="69" t="s">
        <v>106</v>
      </c>
    </row>
    <row r="26" spans="1:17" ht="63.75" x14ac:dyDescent="0.2">
      <c r="A26" s="20" t="s">
        <v>105</v>
      </c>
      <c r="B26" s="19" t="s">
        <v>104</v>
      </c>
      <c r="C26" s="15" t="s">
        <v>103</v>
      </c>
      <c r="D26" s="15">
        <v>7</v>
      </c>
      <c r="E26" s="15" t="s">
        <v>102</v>
      </c>
      <c r="F26" s="17">
        <f>(K26/D26)</f>
        <v>0.8571428571428571</v>
      </c>
      <c r="G26" s="75">
        <v>15000000</v>
      </c>
      <c r="H26" s="15" t="s">
        <v>11</v>
      </c>
      <c r="I26" s="72">
        <v>21</v>
      </c>
      <c r="J26" s="13">
        <f>K26/D26</f>
        <v>0.8571428571428571</v>
      </c>
      <c r="K26" s="26">
        <v>6</v>
      </c>
      <c r="L26" s="25">
        <v>87347960</v>
      </c>
      <c r="M26" s="54" t="s">
        <v>96</v>
      </c>
      <c r="N26" s="6" t="s">
        <v>101</v>
      </c>
      <c r="Q26" s="76"/>
    </row>
    <row r="27" spans="1:17" ht="165.75" x14ac:dyDescent="0.2">
      <c r="A27" s="20" t="s">
        <v>100</v>
      </c>
      <c r="B27" s="19" t="s">
        <v>99</v>
      </c>
      <c r="C27" s="15" t="s">
        <v>98</v>
      </c>
      <c r="D27" s="15">
        <v>1</v>
      </c>
      <c r="E27" s="15" t="s">
        <v>97</v>
      </c>
      <c r="F27" s="17">
        <f>(K27/D27)</f>
        <v>0</v>
      </c>
      <c r="G27" s="75">
        <v>10000000</v>
      </c>
      <c r="H27" s="15" t="s">
        <v>64</v>
      </c>
      <c r="I27" s="72">
        <v>21</v>
      </c>
      <c r="J27" s="13">
        <f>K27/D27</f>
        <v>0</v>
      </c>
      <c r="K27" s="26"/>
      <c r="L27" s="25"/>
      <c r="M27" s="54" t="s">
        <v>96</v>
      </c>
      <c r="N27" s="69" t="s">
        <v>95</v>
      </c>
    </row>
    <row r="28" spans="1:17" ht="63.75" x14ac:dyDescent="0.2">
      <c r="A28" s="20" t="s">
        <v>94</v>
      </c>
      <c r="B28" s="19" t="s">
        <v>93</v>
      </c>
      <c r="C28" s="15" t="s">
        <v>92</v>
      </c>
      <c r="D28" s="15">
        <v>4</v>
      </c>
      <c r="E28" s="15" t="s">
        <v>91</v>
      </c>
      <c r="F28" s="17">
        <f>(K28/D28)</f>
        <v>0</v>
      </c>
      <c r="G28" s="75">
        <v>50000000</v>
      </c>
      <c r="H28" s="15" t="s">
        <v>11</v>
      </c>
      <c r="I28" s="72">
        <v>21</v>
      </c>
      <c r="J28" s="13">
        <f>K28/D28</f>
        <v>0</v>
      </c>
      <c r="K28" s="26"/>
      <c r="L28" s="25"/>
      <c r="M28" s="54" t="s">
        <v>40</v>
      </c>
      <c r="N28" s="6"/>
    </row>
    <row r="29" spans="1:17" ht="127.5" x14ac:dyDescent="0.2">
      <c r="A29" s="20" t="s">
        <v>90</v>
      </c>
      <c r="B29" s="19" t="s">
        <v>89</v>
      </c>
      <c r="C29" s="15" t="s">
        <v>88</v>
      </c>
      <c r="D29" s="15">
        <v>30</v>
      </c>
      <c r="E29" s="15" t="s">
        <v>87</v>
      </c>
      <c r="F29" s="17">
        <f>(K29/D29)</f>
        <v>0</v>
      </c>
      <c r="G29" s="75">
        <v>40000000</v>
      </c>
      <c r="H29" s="15" t="s">
        <v>86</v>
      </c>
      <c r="I29" s="72">
        <v>21</v>
      </c>
      <c r="J29" s="13">
        <f>K29/D29</f>
        <v>0</v>
      </c>
      <c r="K29" s="26"/>
      <c r="L29" s="25"/>
      <c r="M29" s="24"/>
      <c r="N29" s="69" t="s">
        <v>85</v>
      </c>
    </row>
    <row r="30" spans="1:17" ht="63.75" x14ac:dyDescent="0.2">
      <c r="A30" s="20" t="s">
        <v>84</v>
      </c>
      <c r="B30" s="19" t="s">
        <v>83</v>
      </c>
      <c r="C30" s="15" t="s">
        <v>82</v>
      </c>
      <c r="D30" s="15">
        <v>2</v>
      </c>
      <c r="E30" s="15" t="s">
        <v>81</v>
      </c>
      <c r="F30" s="17">
        <f>(K30/D30)</f>
        <v>0.5</v>
      </c>
      <c r="G30" s="75">
        <v>15000000</v>
      </c>
      <c r="H30" s="15" t="s">
        <v>64</v>
      </c>
      <c r="I30" s="72">
        <v>21</v>
      </c>
      <c r="J30" s="13">
        <f>K30/D30</f>
        <v>0.5</v>
      </c>
      <c r="K30" s="9">
        <v>1</v>
      </c>
      <c r="L30" s="8"/>
      <c r="M30" s="7"/>
      <c r="N30" s="69" t="s">
        <v>80</v>
      </c>
    </row>
    <row r="31" spans="1:17" ht="76.5" x14ac:dyDescent="0.2">
      <c r="A31" s="20" t="s">
        <v>79</v>
      </c>
      <c r="B31" s="19" t="s">
        <v>78</v>
      </c>
      <c r="C31" s="15" t="s">
        <v>77</v>
      </c>
      <c r="D31" s="15">
        <v>20</v>
      </c>
      <c r="E31" s="15" t="s">
        <v>76</v>
      </c>
      <c r="F31" s="17">
        <f>(K31/D31)</f>
        <v>0</v>
      </c>
      <c r="G31" s="75">
        <v>20000000</v>
      </c>
      <c r="H31" s="15" t="s">
        <v>1</v>
      </c>
      <c r="I31" s="72">
        <v>21</v>
      </c>
      <c r="J31" s="13">
        <f>K31/D31</f>
        <v>0</v>
      </c>
      <c r="K31" s="26">
        <v>0</v>
      </c>
      <c r="L31" s="25">
        <v>3639000</v>
      </c>
      <c r="M31" s="24" t="s">
        <v>75</v>
      </c>
      <c r="N31" s="6"/>
    </row>
    <row r="32" spans="1:17" ht="76.5" x14ac:dyDescent="0.2">
      <c r="A32" s="20" t="s">
        <v>74</v>
      </c>
      <c r="B32" s="19" t="s">
        <v>73</v>
      </c>
      <c r="C32" s="15" t="s">
        <v>72</v>
      </c>
      <c r="D32" s="15">
        <v>4</v>
      </c>
      <c r="E32" s="15" t="s">
        <v>71</v>
      </c>
      <c r="F32" s="17">
        <f>(K32/D32)</f>
        <v>1.5</v>
      </c>
      <c r="G32" s="75">
        <v>50000000</v>
      </c>
      <c r="H32" s="15" t="s">
        <v>64</v>
      </c>
      <c r="I32" s="72">
        <v>21</v>
      </c>
      <c r="J32" s="13">
        <f>K32/D32</f>
        <v>1.5</v>
      </c>
      <c r="K32" s="26">
        <v>6</v>
      </c>
      <c r="L32" s="74">
        <v>15000000</v>
      </c>
      <c r="M32" s="54" t="s">
        <v>70</v>
      </c>
      <c r="N32" s="69" t="s">
        <v>69</v>
      </c>
    </row>
    <row r="33" spans="1:14" ht="64.5" thickBot="1" x14ac:dyDescent="0.25">
      <c r="A33" s="20" t="s">
        <v>68</v>
      </c>
      <c r="B33" s="61" t="s">
        <v>67</v>
      </c>
      <c r="C33" s="15" t="s">
        <v>66</v>
      </c>
      <c r="D33" s="15">
        <v>3</v>
      </c>
      <c r="E33" s="57" t="s">
        <v>65</v>
      </c>
      <c r="F33" s="59">
        <f>(K33/D33)</f>
        <v>0.33333333333333331</v>
      </c>
      <c r="G33" s="73">
        <v>30000000</v>
      </c>
      <c r="H33" s="57" t="s">
        <v>64</v>
      </c>
      <c r="I33" s="72">
        <v>21</v>
      </c>
      <c r="J33" s="56">
        <f>K33/D33</f>
        <v>0.33333333333333331</v>
      </c>
      <c r="K33" s="71">
        <v>1</v>
      </c>
      <c r="L33" s="70"/>
      <c r="M33" s="54" t="s">
        <v>40</v>
      </c>
      <c r="N33" s="69" t="s">
        <v>63</v>
      </c>
    </row>
    <row r="34" spans="1:14" ht="14.25" x14ac:dyDescent="0.2">
      <c r="A34" s="52" t="s">
        <v>62</v>
      </c>
      <c r="B34" s="50"/>
      <c r="C34" s="68" t="s">
        <v>37</v>
      </c>
      <c r="D34" s="67"/>
      <c r="E34" s="52" t="s">
        <v>36</v>
      </c>
      <c r="F34" s="51"/>
      <c r="G34" s="51"/>
      <c r="H34" s="50"/>
      <c r="I34" s="49" t="s">
        <v>35</v>
      </c>
      <c r="J34" s="48"/>
      <c r="K34" s="48"/>
      <c r="L34" s="48"/>
      <c r="M34" s="47"/>
      <c r="N34" s="6"/>
    </row>
    <row r="35" spans="1:14" ht="26.25" thickBot="1" x14ac:dyDescent="0.25">
      <c r="A35" s="46" t="s">
        <v>61</v>
      </c>
      <c r="B35" s="45"/>
      <c r="C35" s="66" t="s">
        <v>33</v>
      </c>
      <c r="D35" s="65" t="s">
        <v>27</v>
      </c>
      <c r="E35" s="43" t="s">
        <v>33</v>
      </c>
      <c r="F35" s="42" t="s">
        <v>32</v>
      </c>
      <c r="G35" s="41" t="s">
        <v>31</v>
      </c>
      <c r="H35" s="40" t="s">
        <v>30</v>
      </c>
      <c r="I35" s="39" t="s">
        <v>29</v>
      </c>
      <c r="J35" s="38" t="s">
        <v>28</v>
      </c>
      <c r="K35" s="37" t="s">
        <v>27</v>
      </c>
      <c r="L35" s="36" t="s">
        <v>26</v>
      </c>
      <c r="M35" s="35" t="s">
        <v>25</v>
      </c>
      <c r="N35" s="6"/>
    </row>
    <row r="36" spans="1:14" ht="51" x14ac:dyDescent="0.2">
      <c r="A36" s="64" t="s">
        <v>60</v>
      </c>
      <c r="B36" s="34" t="s">
        <v>59</v>
      </c>
      <c r="C36" s="23" t="s">
        <v>58</v>
      </c>
      <c r="D36" s="23">
        <v>50</v>
      </c>
      <c r="E36" s="34" t="s">
        <v>57</v>
      </c>
      <c r="F36" s="32">
        <f>(K36/D36)</f>
        <v>0.25</v>
      </c>
      <c r="G36" s="63">
        <v>260000000</v>
      </c>
      <c r="H36" s="30" t="s">
        <v>1</v>
      </c>
      <c r="I36" s="14">
        <v>21</v>
      </c>
      <c r="J36" s="29">
        <f>K36/D36</f>
        <v>0.25</v>
      </c>
      <c r="K36" s="14">
        <f>50/4</f>
        <v>12.5</v>
      </c>
      <c r="L36" s="28">
        <v>50800000</v>
      </c>
      <c r="M36" s="54" t="s">
        <v>46</v>
      </c>
      <c r="N36" s="6"/>
    </row>
    <row r="37" spans="1:14" ht="76.5" x14ac:dyDescent="0.2">
      <c r="A37" s="26" t="s">
        <v>56</v>
      </c>
      <c r="B37" s="23" t="s">
        <v>55</v>
      </c>
      <c r="C37" s="23" t="s">
        <v>54</v>
      </c>
      <c r="D37" s="23">
        <v>50</v>
      </c>
      <c r="E37" s="23" t="s">
        <v>53</v>
      </c>
      <c r="F37" s="17">
        <f>(K37/D37)</f>
        <v>0.25</v>
      </c>
      <c r="G37" s="62">
        <v>50000000</v>
      </c>
      <c r="H37" s="15" t="s">
        <v>1</v>
      </c>
      <c r="I37" s="14">
        <v>21</v>
      </c>
      <c r="J37" s="13">
        <f>K37/D37</f>
        <v>0.25</v>
      </c>
      <c r="K37" s="26">
        <v>12.5</v>
      </c>
      <c r="L37" s="25">
        <v>4000000</v>
      </c>
      <c r="M37" s="26"/>
      <c r="N37" s="21" t="s">
        <v>52</v>
      </c>
    </row>
    <row r="38" spans="1:14" ht="63.75" x14ac:dyDescent="0.2">
      <c r="A38" s="26" t="s">
        <v>51</v>
      </c>
      <c r="B38" s="23" t="s">
        <v>50</v>
      </c>
      <c r="C38" s="23" t="s">
        <v>49</v>
      </c>
      <c r="D38" s="23">
        <v>100</v>
      </c>
      <c r="E38" s="19" t="s">
        <v>48</v>
      </c>
      <c r="F38" s="17">
        <f>(K38/D38)</f>
        <v>0.5</v>
      </c>
      <c r="G38" s="62">
        <v>5000000</v>
      </c>
      <c r="H38" s="15" t="s">
        <v>47</v>
      </c>
      <c r="I38" s="14">
        <v>21</v>
      </c>
      <c r="J38" s="13">
        <f>K38/D38</f>
        <v>0.5</v>
      </c>
      <c r="K38" s="26">
        <v>50</v>
      </c>
      <c r="L38" s="25"/>
      <c r="M38" s="54" t="s">
        <v>46</v>
      </c>
      <c r="N38" s="21" t="s">
        <v>45</v>
      </c>
    </row>
    <row r="39" spans="1:14" ht="64.5" thickBot="1" x14ac:dyDescent="0.25">
      <c r="A39" s="55" t="s">
        <v>44</v>
      </c>
      <c r="B39" s="61" t="s">
        <v>43</v>
      </c>
      <c r="C39" s="60" t="s">
        <v>42</v>
      </c>
      <c r="D39" s="60">
        <v>4</v>
      </c>
      <c r="E39" s="60" t="s">
        <v>41</v>
      </c>
      <c r="F39" s="59">
        <f>(K39/D39)</f>
        <v>0.25</v>
      </c>
      <c r="G39" s="58">
        <v>10000000</v>
      </c>
      <c r="H39" s="57" t="s">
        <v>20</v>
      </c>
      <c r="I39" s="14">
        <v>21</v>
      </c>
      <c r="J39" s="56">
        <f>K39/D39</f>
        <v>0.25</v>
      </c>
      <c r="K39" s="55">
        <v>1</v>
      </c>
      <c r="L39" s="25">
        <v>9375000</v>
      </c>
      <c r="M39" s="54" t="s">
        <v>40</v>
      </c>
      <c r="N39" s="21" t="s">
        <v>39</v>
      </c>
    </row>
    <row r="40" spans="1:14" ht="14.25" x14ac:dyDescent="0.2">
      <c r="A40" s="52" t="s">
        <v>38</v>
      </c>
      <c r="B40" s="50"/>
      <c r="C40" s="52" t="s">
        <v>37</v>
      </c>
      <c r="D40" s="53"/>
      <c r="E40" s="52" t="s">
        <v>36</v>
      </c>
      <c r="F40" s="51"/>
      <c r="G40" s="51"/>
      <c r="H40" s="50"/>
      <c r="I40" s="49" t="s">
        <v>35</v>
      </c>
      <c r="J40" s="48"/>
      <c r="K40" s="48"/>
      <c r="L40" s="48"/>
      <c r="M40" s="47"/>
      <c r="N40" s="6"/>
    </row>
    <row r="41" spans="1:14" ht="26.25" thickBot="1" x14ac:dyDescent="0.25">
      <c r="A41" s="46" t="s">
        <v>34</v>
      </c>
      <c r="B41" s="45"/>
      <c r="C41" s="43" t="s">
        <v>33</v>
      </c>
      <c r="D41" s="44" t="s">
        <v>27</v>
      </c>
      <c r="E41" s="43" t="s">
        <v>33</v>
      </c>
      <c r="F41" s="42" t="s">
        <v>32</v>
      </c>
      <c r="G41" s="41" t="s">
        <v>31</v>
      </c>
      <c r="H41" s="40" t="s">
        <v>30</v>
      </c>
      <c r="I41" s="39" t="s">
        <v>29</v>
      </c>
      <c r="J41" s="38" t="s">
        <v>28</v>
      </c>
      <c r="K41" s="37" t="s">
        <v>27</v>
      </c>
      <c r="L41" s="36" t="s">
        <v>26</v>
      </c>
      <c r="M41" s="35" t="s">
        <v>25</v>
      </c>
      <c r="N41" s="6"/>
    </row>
    <row r="42" spans="1:14" ht="63.75" x14ac:dyDescent="0.2">
      <c r="A42" s="20" t="s">
        <v>24</v>
      </c>
      <c r="B42" s="34" t="s">
        <v>23</v>
      </c>
      <c r="C42" s="33" t="s">
        <v>22</v>
      </c>
      <c r="D42" s="33">
        <v>1</v>
      </c>
      <c r="E42" s="33" t="s">
        <v>21</v>
      </c>
      <c r="F42" s="32">
        <f>(K42/D42)</f>
        <v>0</v>
      </c>
      <c r="G42" s="31">
        <v>10000000</v>
      </c>
      <c r="H42" s="30" t="s">
        <v>20</v>
      </c>
      <c r="I42" s="14">
        <v>21</v>
      </c>
      <c r="J42" s="29">
        <f>K42/D42</f>
        <v>0</v>
      </c>
      <c r="K42" s="14"/>
      <c r="L42" s="28"/>
      <c r="M42" s="27"/>
      <c r="N42" s="6"/>
    </row>
    <row r="43" spans="1:14" ht="51" x14ac:dyDescent="0.2">
      <c r="A43" s="20" t="s">
        <v>19</v>
      </c>
      <c r="B43" s="23" t="s">
        <v>18</v>
      </c>
      <c r="C43" s="23" t="s">
        <v>17</v>
      </c>
      <c r="D43" s="23">
        <v>1</v>
      </c>
      <c r="E43" s="18" t="s">
        <v>16</v>
      </c>
      <c r="F43" s="17">
        <f>(K43/D43)</f>
        <v>0</v>
      </c>
      <c r="G43" s="16">
        <v>8000000</v>
      </c>
      <c r="H43" s="15" t="s">
        <v>11</v>
      </c>
      <c r="I43" s="14">
        <v>21</v>
      </c>
      <c r="J43" s="13">
        <f>K43/D43</f>
        <v>0</v>
      </c>
      <c r="K43" s="26"/>
      <c r="L43" s="25"/>
      <c r="M43" s="24"/>
      <c r="N43" s="6"/>
    </row>
    <row r="44" spans="1:14" ht="63.75" x14ac:dyDescent="0.2">
      <c r="A44" s="20" t="s">
        <v>15</v>
      </c>
      <c r="B44" s="23" t="s">
        <v>14</v>
      </c>
      <c r="C44" s="19" t="s">
        <v>13</v>
      </c>
      <c r="D44" s="19">
        <v>4</v>
      </c>
      <c r="E44" s="19" t="s">
        <v>12</v>
      </c>
      <c r="F44" s="17">
        <f>(K44/D44)</f>
        <v>0</v>
      </c>
      <c r="G44" s="22">
        <v>4000000</v>
      </c>
      <c r="H44" s="15" t="s">
        <v>11</v>
      </c>
      <c r="I44" s="14">
        <v>21</v>
      </c>
      <c r="J44" s="13">
        <f>K44/D44</f>
        <v>0</v>
      </c>
      <c r="K44" s="9"/>
      <c r="L44" s="8"/>
      <c r="M44" s="7"/>
      <c r="N44" s="6"/>
    </row>
    <row r="45" spans="1:14" ht="63.75" x14ac:dyDescent="0.2">
      <c r="A45" s="20" t="s">
        <v>10</v>
      </c>
      <c r="B45" s="19" t="s">
        <v>9</v>
      </c>
      <c r="C45" s="18" t="s">
        <v>8</v>
      </c>
      <c r="D45" s="18">
        <v>1</v>
      </c>
      <c r="E45" s="19" t="s">
        <v>7</v>
      </c>
      <c r="F45" s="17">
        <f>(K45/D45)</f>
        <v>0</v>
      </c>
      <c r="G45" s="16">
        <v>6000000</v>
      </c>
      <c r="H45" s="15" t="s">
        <v>1</v>
      </c>
      <c r="I45" s="14">
        <v>21</v>
      </c>
      <c r="J45" s="13">
        <f>K45/D45</f>
        <v>0</v>
      </c>
      <c r="K45" s="9"/>
      <c r="L45" s="8">
        <v>2800000</v>
      </c>
      <c r="M45" s="7"/>
      <c r="N45" s="21" t="s">
        <v>6</v>
      </c>
    </row>
    <row r="46" spans="1:14" ht="38.25" x14ac:dyDescent="0.2">
      <c r="A46" s="20" t="s">
        <v>5</v>
      </c>
      <c r="B46" s="19" t="s">
        <v>4</v>
      </c>
      <c r="C46" s="18" t="s">
        <v>3</v>
      </c>
      <c r="D46" s="18">
        <v>1</v>
      </c>
      <c r="E46" s="18" t="s">
        <v>2</v>
      </c>
      <c r="F46" s="17">
        <f>(K46/D46)</f>
        <v>0</v>
      </c>
      <c r="G46" s="16"/>
      <c r="H46" s="15" t="s">
        <v>1</v>
      </c>
      <c r="I46" s="14">
        <v>21</v>
      </c>
      <c r="J46" s="13">
        <f>K46/D46</f>
        <v>0</v>
      </c>
      <c r="K46" s="9"/>
      <c r="L46" s="8"/>
      <c r="M46" s="7"/>
      <c r="N46" s="6"/>
    </row>
    <row r="47" spans="1:14" x14ac:dyDescent="0.2">
      <c r="A47" s="9"/>
      <c r="B47" s="12" t="s">
        <v>0</v>
      </c>
      <c r="C47" s="12"/>
      <c r="D47" s="12"/>
      <c r="E47" s="12"/>
      <c r="F47" s="12"/>
      <c r="G47" s="11"/>
      <c r="H47" s="10"/>
      <c r="I47" s="9"/>
      <c r="J47" s="9"/>
      <c r="K47" s="9"/>
      <c r="L47" s="8"/>
      <c r="M47" s="7"/>
      <c r="N47" s="6"/>
    </row>
    <row r="48" spans="1:14" x14ac:dyDescent="0.2">
      <c r="G48" s="5">
        <f>+G45+G44+G43+G42+G39+G38+G37+G36+G33+G32+G31+G30+G29+G28+G27+G26+G25+G24+G23+G22+G21+G20+G19+G18+G17+G16+G15</f>
        <v>928000000</v>
      </c>
    </row>
    <row r="49" spans="12:12" x14ac:dyDescent="0.2">
      <c r="L49" s="4">
        <f>+L46+L45+L44+L43+L42+L39+L38+L37+L36+L33+L32+L31+L30+L29+L28+L27+L26+L25+L24+L23+L22+L21+L20+L19+L18+L17+L16+L15</f>
        <v>204961960</v>
      </c>
    </row>
  </sheetData>
  <mergeCells count="22">
    <mergeCell ref="A41:B41"/>
    <mergeCell ref="A8:M8"/>
    <mergeCell ref="A35:B35"/>
    <mergeCell ref="A40:B40"/>
    <mergeCell ref="C40:D40"/>
    <mergeCell ref="E40:H40"/>
    <mergeCell ref="E34:H34"/>
    <mergeCell ref="I34:M34"/>
    <mergeCell ref="N13:N14"/>
    <mergeCell ref="I40:M40"/>
    <mergeCell ref="A34:B34"/>
    <mergeCell ref="C34:D34"/>
    <mergeCell ref="E13:H13"/>
    <mergeCell ref="I13:M13"/>
    <mergeCell ref="B2:L4"/>
    <mergeCell ref="A14:B14"/>
    <mergeCell ref="A11:M11"/>
    <mergeCell ref="A12:M12"/>
    <mergeCell ref="A13:B13"/>
    <mergeCell ref="C13:D13"/>
    <mergeCell ref="A9:M9"/>
    <mergeCell ref="A10:M10"/>
  </mergeCells>
  <pageMargins left="0.7" right="0.7" top="0.75" bottom="0.75" header="0.3" footer="0.3"/>
  <pageSetup scale="75" orientation="landscape" horizontalDpi="4294967293"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AGROPECUARIA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2014-03-10T20:21:35Z</dcterms:created>
  <dcterms:modified xsi:type="dcterms:W3CDTF">2014-03-10T20:21:48Z</dcterms:modified>
</cp:coreProperties>
</file>