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3"/>
  </bookViews>
  <sheets>
    <sheet name="DECRETO LIQUIDACION" sheetId="1" r:id="rId1"/>
    <sheet name="Hoja1" sheetId="2" state="hidden" r:id="rId2"/>
    <sheet name="Hoja2" sheetId="3" state="hidden" r:id="rId3"/>
    <sheet name="w" sheetId="4" r:id="rId4"/>
  </sheets>
  <definedNames/>
  <calcPr fullCalcOnLoad="1"/>
</workbook>
</file>

<file path=xl/sharedStrings.xml><?xml version="1.0" encoding="utf-8"?>
<sst xmlns="http://schemas.openxmlformats.org/spreadsheetml/2006/main" count="1582" uniqueCount="1093">
  <si>
    <t xml:space="preserve">2.1.2.              </t>
  </si>
  <si>
    <t xml:space="preserve">PERSONERIA MUNICIPAL                                                                                                                                  </t>
  </si>
  <si>
    <t xml:space="preserve">2.1.2.1             </t>
  </si>
  <si>
    <t xml:space="preserve">GASTOS DE PERSONAL                                                                                                                                    </t>
  </si>
  <si>
    <t xml:space="preserve">2.1.2.1.1           </t>
  </si>
  <si>
    <t xml:space="preserve">SERVICIOS PERSONALES NOMINA                                                                                                                           </t>
  </si>
  <si>
    <t xml:space="preserve">2.1.2.1.1.1         </t>
  </si>
  <si>
    <t xml:space="preserve">2.1.2.1.1.3         </t>
  </si>
  <si>
    <t xml:space="preserve">PRIMAS LEGALES                                                                                                                                        </t>
  </si>
  <si>
    <t xml:space="preserve">2.1.2.1.1.3.1       </t>
  </si>
  <si>
    <t xml:space="preserve">2.1.2.1.1.3.2       </t>
  </si>
  <si>
    <t xml:space="preserve">2.1.2.1.1.3.3       </t>
  </si>
  <si>
    <t xml:space="preserve">2.1.2.1.1.4         </t>
  </si>
  <si>
    <t xml:space="preserve">2.1.2.1.1.7         </t>
  </si>
  <si>
    <t xml:space="preserve">2.1.2.1.4           </t>
  </si>
  <si>
    <t xml:space="preserve">CONTRIB. INHERENTES NOMINA                                                                                                                            </t>
  </si>
  <si>
    <t xml:space="preserve">2.1.2.1.4.2         </t>
  </si>
  <si>
    <t xml:space="preserve">2.1.2.1.4.2.1       </t>
  </si>
  <si>
    <t xml:space="preserve">APORTES PREVISIÓN SOCIAL                                                                                                                              </t>
  </si>
  <si>
    <t xml:space="preserve">2.1.2.1.4.2.1.1     </t>
  </si>
  <si>
    <t xml:space="preserve">2.1.2.1.4.2.1.2     </t>
  </si>
  <si>
    <t xml:space="preserve">2.1.2.1.4.2.1.3     </t>
  </si>
  <si>
    <t xml:space="preserve">2.1.2.1.4.2.1.4     </t>
  </si>
  <si>
    <t xml:space="preserve">2.1.2.1.4.3         </t>
  </si>
  <si>
    <t xml:space="preserve">APORTES PARAFISCALES                                                                                                                                  </t>
  </si>
  <si>
    <t xml:space="preserve">2.1.2.1.4.3.1       </t>
  </si>
  <si>
    <t xml:space="preserve">2.1.2.1.4.3.2       </t>
  </si>
  <si>
    <t xml:space="preserve">2.1.2.1.4.3.3       </t>
  </si>
  <si>
    <t xml:space="preserve">2.1.2.1.4.3.4       </t>
  </si>
  <si>
    <t xml:space="preserve">2.1.2.1.4.3.5       </t>
  </si>
  <si>
    <t xml:space="preserve">2.1.2.2             </t>
  </si>
  <si>
    <t xml:space="preserve">GASTOS GENERALES                                                                                                                                      </t>
  </si>
  <si>
    <t xml:space="preserve">2.1.2.2.1           </t>
  </si>
  <si>
    <t xml:space="preserve">ADQUISICIÓN DE BIENES                                                                                                                                 </t>
  </si>
  <si>
    <t xml:space="preserve">2.1.2.2.1.1         </t>
  </si>
  <si>
    <t xml:space="preserve">2.1.2.2.1.2         </t>
  </si>
  <si>
    <t xml:space="preserve">2.1.2.2.2           </t>
  </si>
  <si>
    <t xml:space="preserve">ADQUISICIÓN DE SERVICIOS                                                                                                                              </t>
  </si>
  <si>
    <t xml:space="preserve">2.1.2.2.2.1         </t>
  </si>
  <si>
    <t xml:space="preserve">2.1.2.2.2.2         </t>
  </si>
  <si>
    <t xml:space="preserve">2.1.2.2.2.3         </t>
  </si>
  <si>
    <t xml:space="preserve">2.1.2.2.2.6         </t>
  </si>
  <si>
    <t xml:space="preserve">2.1.2.2.2.8         </t>
  </si>
  <si>
    <t xml:space="preserve">2.1.2.2.2.9         </t>
  </si>
  <si>
    <t xml:space="preserve">2.1.2.2.2.9.1       </t>
  </si>
  <si>
    <t xml:space="preserve">2.1.2.3             </t>
  </si>
  <si>
    <t xml:space="preserve">TRANSFERENCIAS CORRIENTES                                                                                                                             </t>
  </si>
  <si>
    <t xml:space="preserve">2.1.2.3.15          </t>
  </si>
  <si>
    <t xml:space="preserve">OTRAS TRANSFERENCIAS                                                                                                                                  </t>
  </si>
  <si>
    <t xml:space="preserve">2.1.2.3.15.1        </t>
  </si>
  <si>
    <t>INGRESOS CORRIENTES</t>
  </si>
  <si>
    <t>TRANSFERENCIAS</t>
  </si>
  <si>
    <t>FONDO LOCAL DE SALUD</t>
  </si>
  <si>
    <t>GASTOS</t>
  </si>
  <si>
    <t xml:space="preserve">2.1                 </t>
  </si>
  <si>
    <t xml:space="preserve">GASTOS DE FUNCIONAMIENTO                                                                                                                              </t>
  </si>
  <si>
    <t xml:space="preserve">2.1.1.              </t>
  </si>
  <si>
    <t xml:space="preserve">CONCEJO MUNICIPAL                                                                                                                                     </t>
  </si>
  <si>
    <t xml:space="preserve">2.1.1.1.            </t>
  </si>
  <si>
    <t xml:space="preserve">2.1.1.1.1.          </t>
  </si>
  <si>
    <t xml:space="preserve">SERVICIOS PERSONALES ASOCIADOS A LA NOMINA                                                                                                            </t>
  </si>
  <si>
    <t xml:space="preserve">2.1.1.1.1.1.        </t>
  </si>
  <si>
    <t xml:space="preserve">2.1.1.1.1.3.        </t>
  </si>
  <si>
    <t xml:space="preserve">2.1.1.1.1.3.1.      </t>
  </si>
  <si>
    <t xml:space="preserve">2.1.1.1.1.3.2.      </t>
  </si>
  <si>
    <t xml:space="preserve">2.1.1.1.1.3.3.      </t>
  </si>
  <si>
    <t xml:space="preserve">2.1.1.1.1.7         </t>
  </si>
  <si>
    <t xml:space="preserve">2.1.1.1.3.          </t>
  </si>
  <si>
    <t xml:space="preserve">SERVICIOS PERSONALES E INDIRECTOS                                                                                                                     </t>
  </si>
  <si>
    <t xml:space="preserve">2.1.1.1.3.4.        </t>
  </si>
  <si>
    <t xml:space="preserve">2.1.1.1.4           </t>
  </si>
  <si>
    <t xml:space="preserve">CONTRIBUCIONES INHERENTES A LA NOMINA                                                                                                                 </t>
  </si>
  <si>
    <t xml:space="preserve">2.1.1.1.4.2.        </t>
  </si>
  <si>
    <t xml:space="preserve">2.1.1.1.4.2.1.      </t>
  </si>
  <si>
    <t xml:space="preserve">APORTES DE PREVISIÓN SOCIAL                                                                                                                           </t>
  </si>
  <si>
    <t xml:space="preserve">2.1.1.1.4.2.1.1.    </t>
  </si>
  <si>
    <t xml:space="preserve">2.1.1.1.4.2.1.2.    </t>
  </si>
  <si>
    <t xml:space="preserve">2.1.1.1.4.2.1.3.    </t>
  </si>
  <si>
    <t xml:space="preserve">2.1.1.1.4.2.1.4.    </t>
  </si>
  <si>
    <t xml:space="preserve">2.1.1.1.4.3.        </t>
  </si>
  <si>
    <t xml:space="preserve">APORTES PARAFISCALES 9%                                                                                                                               </t>
  </si>
  <si>
    <t xml:space="preserve">2.1.1.1.4.3.1.      </t>
  </si>
  <si>
    <t xml:space="preserve">2.1.1.1.4.3.2.      </t>
  </si>
  <si>
    <t xml:space="preserve">2.1.1.1.4.3.3.      </t>
  </si>
  <si>
    <t xml:space="preserve">2.1.1.1.4.3.4.      </t>
  </si>
  <si>
    <t xml:space="preserve">2.1.1.1.4.3.5.      </t>
  </si>
  <si>
    <t xml:space="preserve">2.1.1.2.            </t>
  </si>
  <si>
    <t xml:space="preserve">2.1.1.2.1.          </t>
  </si>
  <si>
    <t xml:space="preserve">2.1.1.2.1.1.        </t>
  </si>
  <si>
    <t xml:space="preserve">2.1.1.2.1.2.        </t>
  </si>
  <si>
    <t xml:space="preserve">2.1.1.2.1.3.        </t>
  </si>
  <si>
    <t xml:space="preserve">2.1.1.2.2.          </t>
  </si>
  <si>
    <t xml:space="preserve">2.1.1.2.2.10.       </t>
  </si>
  <si>
    <t xml:space="preserve">2.1.1.2.2.14.       </t>
  </si>
  <si>
    <t xml:space="preserve">2.1.1.2.2.3.        </t>
  </si>
  <si>
    <t xml:space="preserve">2.1.1.2.2.6.        </t>
  </si>
  <si>
    <t xml:space="preserve">2.1.1.3.            </t>
  </si>
  <si>
    <t xml:space="preserve">2.1.1.3.14          </t>
  </si>
  <si>
    <t xml:space="preserve">2.1.1.3.15          </t>
  </si>
  <si>
    <t xml:space="preserve">OTRAS TRANSFERENCIAS CORRIENTES                                                                                                                       </t>
  </si>
  <si>
    <t xml:space="preserve">2.1.1.3.15.1.       </t>
  </si>
  <si>
    <t>2.2.</t>
  </si>
  <si>
    <t>GASTOS DE INVERSION</t>
  </si>
  <si>
    <t>2.2.1</t>
  </si>
  <si>
    <t>2.2.1.1</t>
  </si>
  <si>
    <t>Subsidios para alimentación escolar</t>
  </si>
  <si>
    <t>2.2.1.2</t>
  </si>
  <si>
    <t>SALUD</t>
  </si>
  <si>
    <t>2.2.1.2.1</t>
  </si>
  <si>
    <t>2.2.1.2.1.1</t>
  </si>
  <si>
    <t>2.2.1.2.2</t>
  </si>
  <si>
    <t>2.2.1.2.2.1</t>
  </si>
  <si>
    <t>2.2.1.3</t>
  </si>
  <si>
    <t>2.2.1.3.1</t>
  </si>
  <si>
    <t>2.2.1.3.1.1</t>
  </si>
  <si>
    <t>2.2.1.3.2</t>
  </si>
  <si>
    <t>2.2.1.3.2.1</t>
  </si>
  <si>
    <t>2.2.1.3.3</t>
  </si>
  <si>
    <t>2.2.1.3.3.1</t>
  </si>
  <si>
    <t>2.2.1.4</t>
  </si>
  <si>
    <t>CULTURA</t>
  </si>
  <si>
    <t>Mantenimiento y adoquinamiento de vías urbanas</t>
  </si>
  <si>
    <t>Apoyo a inspecciones de policía y comisaria de familia</t>
  </si>
  <si>
    <t>2.2.2</t>
  </si>
  <si>
    <t>2.2.2.1</t>
  </si>
  <si>
    <t>2.2.2.2</t>
  </si>
  <si>
    <t>2.2.2.2.1</t>
  </si>
  <si>
    <t>2.2.2.2.1.1</t>
  </si>
  <si>
    <t>2.2.3</t>
  </si>
  <si>
    <t>2.2.3.2</t>
  </si>
  <si>
    <t>2.2.3.2.1</t>
  </si>
  <si>
    <t>2.2.3.2.1.1</t>
  </si>
  <si>
    <t>2.2.3.4</t>
  </si>
  <si>
    <t>Atención integral al adulto mayor</t>
  </si>
  <si>
    <t>2.2.4</t>
  </si>
  <si>
    <t>INVERSION CON INGRESOS CORRIENTES DE LIBRE DESTINACION</t>
  </si>
  <si>
    <t>SERVICIO DE LA DEUDA</t>
  </si>
  <si>
    <t>Mantenimiento Alumbrado Publico</t>
  </si>
  <si>
    <t>EDUCACION</t>
  </si>
  <si>
    <t>Mantenimiento equipos de Computo establecimientos educativos</t>
  </si>
  <si>
    <t>Apoyo Huertas caseras</t>
  </si>
  <si>
    <t>2.2.5</t>
  </si>
  <si>
    <t>2.2.1.1.2</t>
  </si>
  <si>
    <t>PROGRAMA: EDUCACION PARA TODOS CON CALIDAD</t>
  </si>
  <si>
    <t>Subsidio Transporte Escolar</t>
  </si>
  <si>
    <t>Apoyo a pruebas del saber</t>
  </si>
  <si>
    <t xml:space="preserve">SECTOR: AGUA POTABLE Y SANEAMIENTO BÁSICO  </t>
  </si>
  <si>
    <t>SUBPROGRAMA: Fomento Al Deporte y la Recreación</t>
  </si>
  <si>
    <t>Apoyo Escuelas de Formación Deportivas</t>
  </si>
  <si>
    <t>SECTOR: EDUCACIÓN</t>
  </si>
  <si>
    <t>2.2.1.1.1</t>
  </si>
  <si>
    <t>PROGRAMA: GRATUIDAD EDUCATIVA</t>
  </si>
  <si>
    <t>SUBROGRAMA: Gratuidad Costos Educativos</t>
  </si>
  <si>
    <t>ALIMENTACION ESCOLAR SGP</t>
  </si>
  <si>
    <t>2.2.1.1.1.1</t>
  </si>
  <si>
    <t>2.2.1.1.1.1.1</t>
  </si>
  <si>
    <t>2.2.1.1.1.1.2</t>
  </si>
  <si>
    <t>2.2.1.1.1.2</t>
  </si>
  <si>
    <t>2.2.1.1.1.2.1</t>
  </si>
  <si>
    <t>2.2.1.1.1.3</t>
  </si>
  <si>
    <t>2.2.1.1.1.3.1</t>
  </si>
  <si>
    <t>2.2.1.1.1.4</t>
  </si>
  <si>
    <t>2.2.1.1.1.4.1</t>
  </si>
  <si>
    <t>2.2.1.1.1.5</t>
  </si>
  <si>
    <t>2.2.1.1.1.5.1</t>
  </si>
  <si>
    <t>2.2.1.1.1.5.2</t>
  </si>
  <si>
    <t>2.2.1.1.2.1</t>
  </si>
  <si>
    <t>2.2.1.1.2.1.1</t>
  </si>
  <si>
    <t>2.2.1.3.1.1.1</t>
  </si>
  <si>
    <t>2.2.1.3.1.1.2</t>
  </si>
  <si>
    <t>SUBPROGRAMA: Infraestructura Educativa</t>
  </si>
  <si>
    <t>SUBPROGRAMA: Transporte Escolar</t>
  </si>
  <si>
    <t>LIBRE INVERSION OTROS SECTORES SGP (FORZOSA INVERSION)</t>
  </si>
  <si>
    <t>PROGRAMA: CULTURA PARA LA CONVIVENCIA</t>
  </si>
  <si>
    <t>SUBPROGRAMA: PROMOCION EVENTOS ARTISTICOS Y CULTURALES</t>
  </si>
  <si>
    <t>Apoyo Eventos Artísticos y Culturales</t>
  </si>
  <si>
    <t>PROGRAMA: FORTALECIMIENTO Y DESARROLOO DEL SISTEMA MUNICIPAL DE DEPORTE Y RECREACION</t>
  </si>
  <si>
    <t>Apoyo Eventos Deportivos y Recreativos</t>
  </si>
  <si>
    <t>SUBPROGRAMA: Infraestructura Deportiva y Recreacional</t>
  </si>
  <si>
    <t>Proyectos de Lectura</t>
  </si>
  <si>
    <t>Apoyo proyecto de conectividad en el municipio</t>
  </si>
  <si>
    <t>Mejoramiento de Vivienda</t>
  </si>
  <si>
    <t xml:space="preserve">Mantenimiento derechos humanos y DIH </t>
  </si>
  <si>
    <t>Atención a victimas de violaciones a los derechos humanos e infracciones al DIH y desplazados</t>
  </si>
  <si>
    <t>Apoyo proyecto política pública HAS PAZ</t>
  </si>
  <si>
    <t>Apoyo hogar de paso</t>
  </si>
  <si>
    <t>Apoyo a unidades aplicativas de primera infancia</t>
  </si>
  <si>
    <t xml:space="preserve">Apoyo Convenio CESPA </t>
  </si>
  <si>
    <t>Apoyo hombres y mujeres cabeza de familia</t>
  </si>
  <si>
    <t>Apoyo plan de desarrollo turístico</t>
  </si>
  <si>
    <t>Acciones para preservar el medio ambiente</t>
  </si>
  <si>
    <t>Gestionar la compra de maquinaria pesada</t>
  </si>
  <si>
    <t>Gasto social focalizado</t>
  </si>
  <si>
    <t>Legalización de predios</t>
  </si>
  <si>
    <t>2.2.1.4.1</t>
  </si>
  <si>
    <t>Fondo Financiero Educativo</t>
  </si>
  <si>
    <t>Mantenimiento y Adquisición de instrumentos musicales</t>
  </si>
  <si>
    <t>INVERSIONES CON RECURSOS RENTAS CEDIDAS</t>
  </si>
  <si>
    <t>Dotación Implementos Deportivos</t>
  </si>
  <si>
    <t>Fortalecimiento de Escuelas Expresión Cultural</t>
  </si>
  <si>
    <t>PROGRAMA: FORTALECIMIENTO Y DESARROLLO DEL SISTEMA MUNICIPAL DE DEPORTE Y RECREACION</t>
  </si>
  <si>
    <t>OTRAS INVERSIONES CON RECURSOS DE RENTAS CEDIDAS</t>
  </si>
  <si>
    <t>PROGRAMA: COBERTURA SERVICIOS PUBLICOS DE ACUEDUCTO, ALCANTARILLADO Y ASEO</t>
  </si>
  <si>
    <t xml:space="preserve">SUBPROGRAMA: Subsidios </t>
  </si>
  <si>
    <t>Subsidio Servicio de Acueducto</t>
  </si>
  <si>
    <t>Subsidio Servicio de Alcantarillado</t>
  </si>
  <si>
    <t>Subsidio Servicio de Aseo</t>
  </si>
  <si>
    <t>SUBPROGRAMA: Transferencias</t>
  </si>
  <si>
    <t>Transferencia Plan Departamental de Agua</t>
  </si>
  <si>
    <t>PROGRAMA: TRANSFERENCIAS PROYECTOS DE AGUA POTABLE Y SANEAMIENTO BASICO</t>
  </si>
  <si>
    <t>SUBPROGRAMA: Servicio de Acueducto</t>
  </si>
  <si>
    <t>Mantenimiento de Acueducto Urbano</t>
  </si>
  <si>
    <t>Mejoramiento de Acueductos Rurales</t>
  </si>
  <si>
    <t>SUBPROGRAMA: Servicio de Alcantarillado</t>
  </si>
  <si>
    <t>SUBPROGRAMA: Servicio de Aseo</t>
  </si>
  <si>
    <t>Mapa de viabilidad para el diseño y mejoramiento de la planta de tratamiento de agua potable</t>
  </si>
  <si>
    <t>Mantenimiento planta de agua potable</t>
  </si>
  <si>
    <t xml:space="preserve">Apoyo de las unidades de HCB-modalidad tradicional y Fami y Hogar Infantil </t>
  </si>
  <si>
    <t>RÉGIMEN SUBSIDIADO</t>
  </si>
  <si>
    <t xml:space="preserve"> Contrato Régimen Subsidiado Continuidad - SGP</t>
  </si>
  <si>
    <t xml:space="preserve"> Contrato Régimen Subsidiado Continuidad - Recursos Propios</t>
  </si>
  <si>
    <t xml:space="preserve"> Contrato Régimen Subsidiado Continuidad - FOSIGA</t>
  </si>
  <si>
    <t xml:space="preserve"> Contrato Régimen Subsidiado Continuidad - ETESA</t>
  </si>
  <si>
    <t>Inspección, Vigilancia y Control Régimen Subsidiado - SGP</t>
  </si>
  <si>
    <t>SALUD PUBLICA COLECTIVA</t>
  </si>
  <si>
    <t>Plan de Intervenciones Colectivas en Salud (PIC) - SGP</t>
  </si>
  <si>
    <t>Plan de Intervenciones Colectivas en Salud (PIC) - Recursos Propios</t>
  </si>
  <si>
    <t xml:space="preserve">OTROS GASTOS EN SALUD </t>
  </si>
  <si>
    <t>Atención en Salud a Población Desprotegida  - Recursos Propios</t>
  </si>
  <si>
    <t>Subsidios a la Demanda - Recursos Departamentales</t>
  </si>
  <si>
    <t>SISTEMA GENERAL DE REGALIAS</t>
  </si>
  <si>
    <t>FUNCIONAMIENTO DEL SISTEMA</t>
  </si>
  <si>
    <t>Fortalecimiento Oficinas de Planeación</t>
  </si>
  <si>
    <t>Fortalecimiento Secretarias Técnicas de los OCAD</t>
  </si>
  <si>
    <t>RECURSOS DE CAPITAL</t>
  </si>
  <si>
    <t>Recursos del Crédito</t>
  </si>
  <si>
    <t>Rendimientos Financieros</t>
  </si>
  <si>
    <t>Recursos del Balance</t>
  </si>
  <si>
    <t>GASTOS OPERATIVOS</t>
  </si>
  <si>
    <t>Fortalecimiento Secretarias de Planeación</t>
  </si>
  <si>
    <t>Funcionamiento de los OCAD</t>
  </si>
  <si>
    <t>Amortización a Capital</t>
  </si>
  <si>
    <t>Pago de Intereses</t>
  </si>
  <si>
    <t>INVERSIONES CON RECURSOS DEL SISTEMA GENERAL DE REGALIAS</t>
  </si>
  <si>
    <t>2.2.1.2.1.1.1</t>
  </si>
  <si>
    <t>2.2.1.2.1.1.2</t>
  </si>
  <si>
    <t>2.2.1.2.1.1.3</t>
  </si>
  <si>
    <t>2.2.1.2.2.1.1</t>
  </si>
  <si>
    <t>PROGRAMA: EDUCACION</t>
  </si>
  <si>
    <t xml:space="preserve">PROGRAMA: SERVICIOS PÚBLICOS  </t>
  </si>
  <si>
    <t>2.2.1.3.1.1.1.1</t>
  </si>
  <si>
    <t>2.2.1.3.1.1.1.2</t>
  </si>
  <si>
    <t>2.2.1.3.1.1.1,3</t>
  </si>
  <si>
    <t>2.2.1.3.1.2.1.1</t>
  </si>
  <si>
    <t>2.2.1.3.2.1.1</t>
  </si>
  <si>
    <t>2.2.1.3.2.1.1.1</t>
  </si>
  <si>
    <t>2.2.1.3.2.1.1.2</t>
  </si>
  <si>
    <t>2.2.1.3.2.1.1.3</t>
  </si>
  <si>
    <t>2.2.1.3.2.1.1.4</t>
  </si>
  <si>
    <t>2.2.1.3.3.1.1</t>
  </si>
  <si>
    <t>2.2.1.3.3.1.2</t>
  </si>
  <si>
    <t>2.2.1.3.3.1.4</t>
  </si>
  <si>
    <t>2.2.1.3.3.1.5</t>
  </si>
  <si>
    <t>2.2.1.3.3.2</t>
  </si>
  <si>
    <t>2.2.1.3.3.2.1</t>
  </si>
  <si>
    <t>2.2.1.3.3.2.2</t>
  </si>
  <si>
    <t>2.2.1.3.3.3</t>
  </si>
  <si>
    <t>2.2.1.3.3.3.1</t>
  </si>
  <si>
    <t>2.2.1.3.3.3.2</t>
  </si>
  <si>
    <t>2.2.1.3.3.4</t>
  </si>
  <si>
    <t>2.2.1.3.3.4.1</t>
  </si>
  <si>
    <t>2.2.1.3.3.4.2</t>
  </si>
  <si>
    <t>2.2.1.3.3.5</t>
  </si>
  <si>
    <t>2.2.1.3.3.5.1</t>
  </si>
  <si>
    <t>2.2.1.3.3.5.2</t>
  </si>
  <si>
    <t>2.2.1.3.3.5.3</t>
  </si>
  <si>
    <t>2.2.1.3.3.5,4</t>
  </si>
  <si>
    <t>2.2.1.3.3.5.5</t>
  </si>
  <si>
    <t>2.2.1.3.3.6</t>
  </si>
  <si>
    <t>2.2.1.3.3.6.1</t>
  </si>
  <si>
    <t>2.2.1.3.3.6.2</t>
  </si>
  <si>
    <t>2.2.1.3.3.7</t>
  </si>
  <si>
    <t>2.2.1.3.3.7.1</t>
  </si>
  <si>
    <t>2.2.1.3.3.7.2</t>
  </si>
  <si>
    <t>2.2.1.3.3.7.3</t>
  </si>
  <si>
    <t>2.2.1.3.3.8</t>
  </si>
  <si>
    <t>2.2.1.3.3.8.1</t>
  </si>
  <si>
    <t>2.2.1.3.3.8.2</t>
  </si>
  <si>
    <t>2.2.1.3.3.9</t>
  </si>
  <si>
    <t>2.2.1.3.3.9.1</t>
  </si>
  <si>
    <t>2.2.1.3.3.9.2</t>
  </si>
  <si>
    <t>2.2.1.3.3.9.3</t>
  </si>
  <si>
    <t>2.2.1.3.3.9.4</t>
  </si>
  <si>
    <t>2.2.1.3.3.9.5</t>
  </si>
  <si>
    <t>2.2.1.3.3.9.6</t>
  </si>
  <si>
    <t>2.2.1.3.3.9.7</t>
  </si>
  <si>
    <t>2.2.1.3.3.9.8</t>
  </si>
  <si>
    <t>2.2.1.3.3.10</t>
  </si>
  <si>
    <t>2.2.1.3.3.10.1</t>
  </si>
  <si>
    <t>2.2.1.3.3.10.2</t>
  </si>
  <si>
    <t>2.2.1.3.3.10.3</t>
  </si>
  <si>
    <t>2.2.1.3.3.11</t>
  </si>
  <si>
    <t>2.2.1.3.3.11.1</t>
  </si>
  <si>
    <t>2.2.1.3.3.11.2</t>
  </si>
  <si>
    <t>2.2.1.3.3.11.3</t>
  </si>
  <si>
    <t>2.2.1.3.3.11.4</t>
  </si>
  <si>
    <t>2.2.1.3.3.11.5</t>
  </si>
  <si>
    <t>2.2.1.3.3.11.6</t>
  </si>
  <si>
    <t>2.2.1.3.3.11.7</t>
  </si>
  <si>
    <t>2.2.1.3.3.11.8</t>
  </si>
  <si>
    <t>2.2.1.3.3.11.9</t>
  </si>
  <si>
    <t>2.2.1.3.3.11.10</t>
  </si>
  <si>
    <t>2.2.1.3.3.11.11</t>
  </si>
  <si>
    <t>2.2.1.3.3.11.12</t>
  </si>
  <si>
    <t>2.2.1.3.3.12</t>
  </si>
  <si>
    <t>2.2.1.3.3.12.1</t>
  </si>
  <si>
    <t>2.2.1.3.3.13</t>
  </si>
  <si>
    <t>2.2.1.3.3.13.1</t>
  </si>
  <si>
    <t>2.2.1.3.3.13.2</t>
  </si>
  <si>
    <t>2.2.1.3.3.13.3</t>
  </si>
  <si>
    <t>2.2.1.3.3.13.4</t>
  </si>
  <si>
    <t>2.2.1.3.3.13.5</t>
  </si>
  <si>
    <t>PROGRAMA: VIVIENDA</t>
  </si>
  <si>
    <t>PROGRAMA: DESARROLLO RURAL Y ASISTENCIA TECNICA</t>
  </si>
  <si>
    <t>PROGRAMA: ESTRUCTURA VIAL Y TRANSPORTE</t>
  </si>
  <si>
    <t>PROGRAMA: AMBIENTE NATURAL</t>
  </si>
  <si>
    <t>PROGRAMA: GESTION DEL RIESGO DE DESASTRES</t>
  </si>
  <si>
    <t>PROGRAMA: PROMOCIÓN DEL DESARROLLO</t>
  </si>
  <si>
    <t>PROGRAMA: ATENCIÓN A GRUPOS VULNERABLES</t>
  </si>
  <si>
    <t>PROGRAMA: JUSTICIA</t>
  </si>
  <si>
    <t>PROGRAMA: FORTALECIMIENTO INSTITUCIONAL</t>
  </si>
  <si>
    <t>PROGRAMA: EQUIPAMIENTO MUNICIPAL</t>
  </si>
  <si>
    <t xml:space="preserve">PROGRAMA: INFANCIA Y ADOLESCENCIA </t>
  </si>
  <si>
    <t>INVERSIONES PROPOSITO GENERAL SGP</t>
  </si>
  <si>
    <t>SECTOR: DEPORTE Y RECREACIÓN SGP</t>
  </si>
  <si>
    <t>SECTOR: CULTURA SGP</t>
  </si>
  <si>
    <t>2.2.2.1.1</t>
  </si>
  <si>
    <t>EN EDUCACIÓN</t>
  </si>
  <si>
    <t>EN SALUD</t>
  </si>
  <si>
    <t xml:space="preserve">EN AGUA POTABLE Y SANEAMIENTO BÁSICO  </t>
  </si>
  <si>
    <t>EN DEPORTE Y RECREACIÓN</t>
  </si>
  <si>
    <t>EN CULTURA</t>
  </si>
  <si>
    <t>EN SERVICIOS PÚBLICOS</t>
  </si>
  <si>
    <t>EN ESTRUCTURA VIAL Y TRANSPORTE</t>
  </si>
  <si>
    <t>EN ATENCIÓN A GRUPOS VULNERABLES</t>
  </si>
  <si>
    <t>EN FORTALECIMIENTO INSTITUCIONAL</t>
  </si>
  <si>
    <t xml:space="preserve">EN INFANCIA Y ADOLESCENCIA </t>
  </si>
  <si>
    <t>2.2.3.1</t>
  </si>
  <si>
    <t>2.2.3.1.1</t>
  </si>
  <si>
    <t>2.2.3.1.1.1</t>
  </si>
  <si>
    <t>2.2.3.1.1.1.1</t>
  </si>
  <si>
    <t>2.2.3.1.1.1.2</t>
  </si>
  <si>
    <t>2.2.3.1.1.1.3</t>
  </si>
  <si>
    <t>2.2.3.1.1.2</t>
  </si>
  <si>
    <t>2.2.3.1.1.2.1</t>
  </si>
  <si>
    <t>2.2.3.1.1.3</t>
  </si>
  <si>
    <t>2.2.3.1.1.3.1</t>
  </si>
  <si>
    <t>2.2.3.1.1.4</t>
  </si>
  <si>
    <t>2.2.3.1.1.4.1</t>
  </si>
  <si>
    <t>2.2.3.1.1.4.2</t>
  </si>
  <si>
    <t>2.2.3.1.1.4.3</t>
  </si>
  <si>
    <t>2.2.3.1.1.4.4</t>
  </si>
  <si>
    <t>2.2.3.1.1.4.5</t>
  </si>
  <si>
    <t>2.2.3.1.1.4.6</t>
  </si>
  <si>
    <t>2.2.3.1.1.4.7</t>
  </si>
  <si>
    <t>PROGRAMA ASEGURAMIENTO</t>
  </si>
  <si>
    <t>2.2.3.2.1.1.1</t>
  </si>
  <si>
    <t>2.2.3.3</t>
  </si>
  <si>
    <t>2.2.3.3.1</t>
  </si>
  <si>
    <t>2.2.3.3.1.1</t>
  </si>
  <si>
    <t>2.2.3.3.1.1.1</t>
  </si>
  <si>
    <t>2.2.3.3.1.1.2</t>
  </si>
  <si>
    <t>2.2.3.3.1.1.3</t>
  </si>
  <si>
    <t>2.2.3.3.1.1.4</t>
  </si>
  <si>
    <t>2.2.3.3.1.1.5</t>
  </si>
  <si>
    <t>2.2.3.3.1.1.6</t>
  </si>
  <si>
    <t>2.2.3.3.1.1.7</t>
  </si>
  <si>
    <t>2.2.3.3.1.2</t>
  </si>
  <si>
    <t>2.2.3.3.1.2.1</t>
  </si>
  <si>
    <t>2.2.3.3.1.2.2</t>
  </si>
  <si>
    <t>2.2.3.3.1.2.3</t>
  </si>
  <si>
    <t>2.2.3.3.1.2.4</t>
  </si>
  <si>
    <t>2.2.3.3.1.3</t>
  </si>
  <si>
    <t>2.2.3.3.1.3.1</t>
  </si>
  <si>
    <t>2.2.3.3.1.3.2</t>
  </si>
  <si>
    <t>2.2.3.4.1</t>
  </si>
  <si>
    <t>2.2.3.4.1.1</t>
  </si>
  <si>
    <t>2.2.3.4.1.1.1</t>
  </si>
  <si>
    <t>2.2.3.4.1.1.2</t>
  </si>
  <si>
    <t>2.2.3.5</t>
  </si>
  <si>
    <t>2.2.3.5.1</t>
  </si>
  <si>
    <t>2.2.3.5.1.1</t>
  </si>
  <si>
    <t>2.2.3.5.1.1.1</t>
  </si>
  <si>
    <t>2.2.3.5.1.1.2</t>
  </si>
  <si>
    <t>2.2.3.5.1.1.3</t>
  </si>
  <si>
    <t>2.2.3.6</t>
  </si>
  <si>
    <t>2.2.3.6.1</t>
  </si>
  <si>
    <t>2.2.3.6.1.1</t>
  </si>
  <si>
    <t>2.2.3.6.2</t>
  </si>
  <si>
    <t>2.2.3.6.2.1</t>
  </si>
  <si>
    <t>2.2.3.6.3</t>
  </si>
  <si>
    <t>2.2.3.6.3.1</t>
  </si>
  <si>
    <t>2.2.3.6.4</t>
  </si>
  <si>
    <t>2.2.3.6.4.1</t>
  </si>
  <si>
    <t>2.2.3.6.4.2</t>
  </si>
  <si>
    <t>2.2.3.6.5</t>
  </si>
  <si>
    <t>2.2.3.6.5.1</t>
  </si>
  <si>
    <t>2.2.4.1</t>
  </si>
  <si>
    <t>2.2.4.1.1</t>
  </si>
  <si>
    <t>2.2.4.1.2</t>
  </si>
  <si>
    <t>2.2.4.1.1.1</t>
  </si>
  <si>
    <t>2.2.4.1.1.2</t>
  </si>
  <si>
    <t>2.2.4.2</t>
  </si>
  <si>
    <t>2.2.4.2.1</t>
  </si>
  <si>
    <t>2.2.4.2.2</t>
  </si>
  <si>
    <t>CAPITULO SEGUNDO</t>
  </si>
  <si>
    <t>INVERSIONES SGP FORSOZA INVERSION</t>
  </si>
  <si>
    <t>INVERSIONES ICLD (LEY 617/2000)</t>
  </si>
  <si>
    <t>CAPITULO TERCERO</t>
  </si>
  <si>
    <t>INVERSIONES CON RENTAS CEDIDAS</t>
  </si>
  <si>
    <t>CAPITULO CUARTO</t>
  </si>
  <si>
    <t>INVERSIONES SISTEMA GENERAL DE REGALIAS</t>
  </si>
  <si>
    <t>CAPITULO QUINTO</t>
  </si>
  <si>
    <t>2.2.5.1</t>
  </si>
  <si>
    <t>2.2.5.1.1</t>
  </si>
  <si>
    <t>2.2.5.1.2</t>
  </si>
  <si>
    <t>2.2.5.1.3</t>
  </si>
  <si>
    <t>2.2.5.1.4</t>
  </si>
  <si>
    <t>2.2.5.1.5</t>
  </si>
  <si>
    <t>2.2.5.1.6</t>
  </si>
  <si>
    <t>2.2.5.1.7</t>
  </si>
  <si>
    <t>2.2.5.2</t>
  </si>
  <si>
    <t>2.2.5.2.1</t>
  </si>
  <si>
    <t>2.2.5.2.2</t>
  </si>
  <si>
    <t>2.2.5.3</t>
  </si>
  <si>
    <t>2.2.5.3.1</t>
  </si>
  <si>
    <t>2.2.5.3.2</t>
  </si>
  <si>
    <t>CAPITULO SEXTO</t>
  </si>
  <si>
    <t xml:space="preserve">OTRAS INVERSIONES FORSOZA INVERSION DIFERENTES AL SGP </t>
  </si>
  <si>
    <t>2.2.6</t>
  </si>
  <si>
    <t>2.2.6.1</t>
  </si>
  <si>
    <t>Apoyo eventos Deportivos y Recreativos</t>
  </si>
  <si>
    <t>EN DEPORTE Y RECREACION (Estampilla Pro - Deporte)</t>
  </si>
  <si>
    <t>EN CULTURA (Estampilla Pro - Cultura)</t>
  </si>
  <si>
    <t xml:space="preserve">INVERSIONES RENTAS ESPECIFICAS DIFERENTES AL SGP </t>
  </si>
  <si>
    <t>2.2.6.1.1</t>
  </si>
  <si>
    <t>2.2.6.2</t>
  </si>
  <si>
    <t>2.2.6.2.1</t>
  </si>
  <si>
    <t>2.2.6.2.2</t>
  </si>
  <si>
    <t>2.2.6.3</t>
  </si>
  <si>
    <t>2.2.6.3.1.1</t>
  </si>
  <si>
    <t>2.2.6.4</t>
  </si>
  <si>
    <t>2.2.6.4.1</t>
  </si>
  <si>
    <t>EN ATENCION A GRUPOS VULNERABLES (Estampilla Pro -Adulto M)</t>
  </si>
  <si>
    <t xml:space="preserve">Fondo de Seguridad y Convivencia Ciudadana </t>
  </si>
  <si>
    <t>INVERSION SGP FORSOZA INVERSION (Ley 715/2001)</t>
  </si>
  <si>
    <t>TRANSFERENCIAS PARA FUNCIONAMIENTO</t>
  </si>
  <si>
    <t>SGP Propósito General Libre Destinación</t>
  </si>
  <si>
    <t>Degüello Ganado Mayor</t>
  </si>
  <si>
    <t>TRANSFERENCIAS PARA INVERSIÓN</t>
  </si>
  <si>
    <t>SGP EDUCACIÓN</t>
  </si>
  <si>
    <t>Calidad Matricula Oficial</t>
  </si>
  <si>
    <t>SGP AGUA POTABLE Y SANEAMIENTO BÁSICO</t>
  </si>
  <si>
    <t>SGP ALIMENTACIÓN ESCOLAR</t>
  </si>
  <si>
    <t>SGP PROPÓSITO GENERAL FORZOSA INVERSIÓN</t>
  </si>
  <si>
    <t>SGP Deporte</t>
  </si>
  <si>
    <t>SGP Cultura</t>
  </si>
  <si>
    <t xml:space="preserve">SGP Propósito General Libre Inversión  </t>
  </si>
  <si>
    <t>Gratuidad Educativa</t>
  </si>
  <si>
    <t>INGRESOS</t>
  </si>
  <si>
    <t>INGRESOS TRIBUTARIOS</t>
  </si>
  <si>
    <t>IMPUESTOS DIRECTOS</t>
  </si>
  <si>
    <t>IMPUESTOS INDIRECTOS</t>
  </si>
  <si>
    <t>PREDIAL UNIFICADO</t>
  </si>
  <si>
    <t>Predial Unificado Vigencia Actual</t>
  </si>
  <si>
    <t>Predial Unificado Vigencias Anteriores</t>
  </si>
  <si>
    <t>Sobre Tasa Ambiental</t>
  </si>
  <si>
    <t>INTERESES</t>
  </si>
  <si>
    <t>Intereses de mora por Predial Vigencia Actual</t>
  </si>
  <si>
    <t>Intereses de mora por Predial Anteriores</t>
  </si>
  <si>
    <t>Otros Intereses</t>
  </si>
  <si>
    <t xml:space="preserve">Rotura de vías y espacio  público                                       </t>
  </si>
  <si>
    <t xml:space="preserve">Ventas estacionarias                                                </t>
  </si>
  <si>
    <t xml:space="preserve">Expedición de Certificados y Paz y Salvos  </t>
  </si>
  <si>
    <t xml:space="preserve">Publicaciones gaceta Municipal                                  </t>
  </si>
  <si>
    <t xml:space="preserve">Impuesto unificado de vehículos                                              </t>
  </si>
  <si>
    <t xml:space="preserve">Industria y Comercio                                                                          </t>
  </si>
  <si>
    <t xml:space="preserve">Avisos y Tableros                                                                         </t>
  </si>
  <si>
    <t xml:space="preserve">Delineación y Urbanismo                                                   </t>
  </si>
  <si>
    <t xml:space="preserve">Impuesto de Ocupación de Vías                                              </t>
  </si>
  <si>
    <t xml:space="preserve">Degüello de Ganado Menor                                                </t>
  </si>
  <si>
    <t xml:space="preserve">Publicidad  exterior visual                                                      </t>
  </si>
  <si>
    <t xml:space="preserve">Registro de Marcas y Herretes                                               </t>
  </si>
  <si>
    <t xml:space="preserve">Licencias para Transporte de Ganado                           </t>
  </si>
  <si>
    <t xml:space="preserve">Otros impuestos indirectos                                       </t>
  </si>
  <si>
    <t xml:space="preserve">Impuesto de extracción de arena                                               </t>
  </si>
  <si>
    <t xml:space="preserve">Contribuciones para valorización                                               </t>
  </si>
  <si>
    <t xml:space="preserve">NO TRIBUTARIOS                                                 </t>
  </si>
  <si>
    <t xml:space="preserve">TASAS IMPORTES Y DERECHOS                                </t>
  </si>
  <si>
    <t xml:space="preserve">Multas y Sanciones                                                             </t>
  </si>
  <si>
    <t xml:space="preserve">Sobretasa Consumo Gasolina Motor                                </t>
  </si>
  <si>
    <t xml:space="preserve">Licencias de construcción                                                           </t>
  </si>
  <si>
    <t xml:space="preserve">RENTAS OCACIONALES                                              </t>
  </si>
  <si>
    <t xml:space="preserve">Malas marcas                                                                       </t>
  </si>
  <si>
    <t xml:space="preserve">Coso Municipal                                                                      </t>
  </si>
  <si>
    <t xml:space="preserve">RENTAS CONTRACTUALES                                            </t>
  </si>
  <si>
    <t xml:space="preserve">Arrendamientos                                                                 </t>
  </si>
  <si>
    <t>SGP PRIMERA INFANCIA</t>
  </si>
  <si>
    <t>Alquiler de Maquinaria</t>
  </si>
  <si>
    <t>RENTAS DE DESTINACION ESPECIFICA</t>
  </si>
  <si>
    <t>Estampilla Pro - Cultura</t>
  </si>
  <si>
    <t>Estampilla Pro - Deporte</t>
  </si>
  <si>
    <t>Estampilla Para el Bienestar del adulto Mayor</t>
  </si>
  <si>
    <t>RECURSOS DEL BALANCE</t>
  </si>
  <si>
    <t>RECURSOS DEL CREDITO</t>
  </si>
  <si>
    <t>Interno</t>
  </si>
  <si>
    <t>Externo</t>
  </si>
  <si>
    <t>COOFINANCIACIONES</t>
  </si>
  <si>
    <t>Del Nivel Nacional</t>
  </si>
  <si>
    <t>Del Nivel Departamental</t>
  </si>
  <si>
    <t>RENDIMIENTOS POR OPERACIONES FINANCIERAS</t>
  </si>
  <si>
    <t>Rentas Cedidas</t>
  </si>
  <si>
    <t>REGURSOS DEL SGP</t>
  </si>
  <si>
    <t>SGP FORZOSA INVERSIÓN</t>
  </si>
  <si>
    <t>SGP AGUA POTABLE</t>
  </si>
  <si>
    <t>OTROS INGRESOS DE CAPITAL</t>
  </si>
  <si>
    <t>SGP LIBRE DESTINACION</t>
  </si>
  <si>
    <t xml:space="preserve">Espectáculos Públicos </t>
  </si>
  <si>
    <t>2.2.6.3.1.2</t>
  </si>
  <si>
    <t>RÉGIMEN SUBSIDIADO DE SALUD</t>
  </si>
  <si>
    <t>S. G. P. Salud - Subsidios a la Demanda Continuidad</t>
  </si>
  <si>
    <t>S. G. P. Salud - Subsidios a la Demanda Ampliación</t>
  </si>
  <si>
    <t>Subsidios a la Demanda - Régimen Subsidiado FOSIGA</t>
  </si>
  <si>
    <t xml:space="preserve">ETESA - Régimen Subsidiado </t>
  </si>
  <si>
    <t>Subsidios a la Demanda - Continuidad - Recursos Propios</t>
  </si>
  <si>
    <t xml:space="preserve">S.G.P - Salud Publica Colectiva </t>
  </si>
  <si>
    <t xml:space="preserve">FOSIGA - Salud Publica Colectiva </t>
  </si>
  <si>
    <t xml:space="preserve">Recursos Propios - Salud Publica Colectiva </t>
  </si>
  <si>
    <t>OTROS GASTOS EN SALUD</t>
  </si>
  <si>
    <t>Recursos Propios - Otros Gastos en Salud</t>
  </si>
  <si>
    <t>ETESA - Otros Gastos en Salud</t>
  </si>
  <si>
    <t>Subsidio: Trasporte Escolar</t>
  </si>
  <si>
    <t>2.2.2.1.1.1</t>
  </si>
  <si>
    <t>2.2.2.1.1.1.1</t>
  </si>
  <si>
    <t>2.2.2.2.1.1.1</t>
  </si>
  <si>
    <t>Otros Ingresos de Capital</t>
  </si>
  <si>
    <t>TOTAL INGRESOS</t>
  </si>
  <si>
    <t>OTROS IMPUESTOS DIRECTOS</t>
  </si>
  <si>
    <t>Sueldo Personal de Nómina</t>
  </si>
  <si>
    <t xml:space="preserve">AL SECTOR PRIVADO                                                             </t>
  </si>
  <si>
    <t xml:space="preserve">ARP                                                                                                     </t>
  </si>
  <si>
    <t xml:space="preserve">SENA                                                                                                 </t>
  </si>
  <si>
    <t xml:space="preserve">ICBF                                                                                                    </t>
  </si>
  <si>
    <t xml:space="preserve">ESAP Y OTRAS UNIVERSIDADES                                                            </t>
  </si>
  <si>
    <t xml:space="preserve">CAJAS DE COMPENSACIÓN FILIAR                                                       </t>
  </si>
  <si>
    <t xml:space="preserve">OTROS GASTOS ADQUISICION DE SERVICIOS                          </t>
  </si>
  <si>
    <t xml:space="preserve">AL SECTOR PRIVADO                                           </t>
  </si>
  <si>
    <t>Sueldo Personal de Nomina</t>
  </si>
  <si>
    <t>Prima de Navidad</t>
  </si>
  <si>
    <t>Prima de Servicios</t>
  </si>
  <si>
    <t>Prima de Vacaciones</t>
  </si>
  <si>
    <t>Indemnización por vacaciones</t>
  </si>
  <si>
    <t>Bonificación por Recreación</t>
  </si>
  <si>
    <t>Honorarios</t>
  </si>
  <si>
    <t>Jornales</t>
  </si>
  <si>
    <t>Personal Supernumerario</t>
  </si>
  <si>
    <t>Servicios Técnicos</t>
  </si>
  <si>
    <t>Escuelas Industriales e Institutos Técnicos</t>
  </si>
  <si>
    <t>Compra de Equipos</t>
  </si>
  <si>
    <t>Materiales y Suministros</t>
  </si>
  <si>
    <t>Viáticos y Gastos de Viaje</t>
  </si>
  <si>
    <t>Comunicación y Transporte</t>
  </si>
  <si>
    <t>Seguros</t>
  </si>
  <si>
    <t>Impresos y Publicaciones</t>
  </si>
  <si>
    <t>Comisiones y Gastos Bancarios</t>
  </si>
  <si>
    <t>Bienestar Social</t>
  </si>
  <si>
    <t>Inhumación de Cadáveres</t>
  </si>
  <si>
    <t>Ración y Traslado de Presos</t>
  </si>
  <si>
    <t>Gastos Electorales</t>
  </si>
  <si>
    <t>Seguro de vida y salud Concejales</t>
  </si>
  <si>
    <t>Transporte Concejales Área Rural</t>
  </si>
  <si>
    <t xml:space="preserve">Mantenimiento de Maquinaria </t>
  </si>
  <si>
    <t>Capacitación Funcionarios</t>
  </si>
  <si>
    <t>OTROS GASTOS GENERALES</t>
  </si>
  <si>
    <t>Gastos Judiciales</t>
  </si>
  <si>
    <t>IMPUESTOS Y MULTAS</t>
  </si>
  <si>
    <t>Servicio Público Comunicaciones</t>
  </si>
  <si>
    <t>Servicio Publico Acueducto, Alcantarillado Y Aseo</t>
  </si>
  <si>
    <t>Mantenimiento de Equipos</t>
  </si>
  <si>
    <t>Mesadas Pensionales</t>
  </si>
  <si>
    <t>TRANSFERENCIAS CORRIENTES DE PREVISION SOCIAL</t>
  </si>
  <si>
    <t>Cuotas Partes Pensionales</t>
  </si>
  <si>
    <t>OTRAS TRANSFERENCIAS</t>
  </si>
  <si>
    <t>Pasivos Laborales</t>
  </si>
  <si>
    <t>Sentencias y Conciliaciones</t>
  </si>
  <si>
    <t>Pensiones</t>
  </si>
  <si>
    <t>ARP</t>
  </si>
  <si>
    <t>Cesantías</t>
  </si>
  <si>
    <t>Salud</t>
  </si>
  <si>
    <t>Superintendencia Nacional de Salud</t>
  </si>
  <si>
    <t>pensionados</t>
  </si>
  <si>
    <t>inspectores de policia comisaria</t>
  </si>
  <si>
    <t>Alcaldia</t>
  </si>
  <si>
    <t>1.1.1</t>
  </si>
  <si>
    <t>1.1.1.1</t>
  </si>
  <si>
    <t>1.1.1.1.1</t>
  </si>
  <si>
    <t>1.1.1.1.1.1</t>
  </si>
  <si>
    <t>1.1.1.1.1.2</t>
  </si>
  <si>
    <t>1.1.1.2</t>
  </si>
  <si>
    <t>1.1.1.2.1</t>
  </si>
  <si>
    <t>1.1.1.2.2</t>
  </si>
  <si>
    <t>1.1.1.2.3</t>
  </si>
  <si>
    <t>1.1.1.1.2</t>
  </si>
  <si>
    <t>1.1.1.1.2.1</t>
  </si>
  <si>
    <t>1.1.1.1.2.2</t>
  </si>
  <si>
    <t>1.1.1.1.2.3</t>
  </si>
  <si>
    <t>1.1.1.2.4</t>
  </si>
  <si>
    <t>1.1.1.2.5</t>
  </si>
  <si>
    <t>1.1.1.2.6</t>
  </si>
  <si>
    <t>1.1.1.2.7</t>
  </si>
  <si>
    <t>1.1.1.2.8</t>
  </si>
  <si>
    <t>1.1.1.2.9</t>
  </si>
  <si>
    <t>1.1.1.2.10</t>
  </si>
  <si>
    <t>1.1.1.2.11</t>
  </si>
  <si>
    <t>1.1.1.2.12</t>
  </si>
  <si>
    <t>1.1.2</t>
  </si>
  <si>
    <t>1.1.2.1</t>
  </si>
  <si>
    <t>1.1.2.1.1</t>
  </si>
  <si>
    <t>1.1.2.1.2</t>
  </si>
  <si>
    <t>1.1.2.1.3</t>
  </si>
  <si>
    <t>1.1.2.1.4</t>
  </si>
  <si>
    <t>1.1.2.1.5</t>
  </si>
  <si>
    <t>1.1.2.1.6</t>
  </si>
  <si>
    <t>1.1.2.1.7</t>
  </si>
  <si>
    <t>1.1.2.2</t>
  </si>
  <si>
    <t>1.1.2.2.1</t>
  </si>
  <si>
    <t>1.1.2.2.2</t>
  </si>
  <si>
    <t>1.1.2.3</t>
  </si>
  <si>
    <t>1.1.2.3.1</t>
  </si>
  <si>
    <t>1.1.2.3.2</t>
  </si>
  <si>
    <t>1.1.2.4</t>
  </si>
  <si>
    <t>1.1.2.4.1</t>
  </si>
  <si>
    <t>1.1.2.4.2</t>
  </si>
  <si>
    <t>1.1.2.4.3</t>
  </si>
  <si>
    <t>1.1.2.5</t>
  </si>
  <si>
    <t>1.1.2.5.1</t>
  </si>
  <si>
    <t>1.1.2.5.1.1</t>
  </si>
  <si>
    <t>1.1.2.5.1,2</t>
  </si>
  <si>
    <t>1.1.2.5.2</t>
  </si>
  <si>
    <t>1.1.2.5.2.1</t>
  </si>
  <si>
    <t>1.1.2.5.2.1.1</t>
  </si>
  <si>
    <t>1.1.2.5.2.1.2</t>
  </si>
  <si>
    <t>1.1.2.5.2.2</t>
  </si>
  <si>
    <t>1.1.2.6</t>
  </si>
  <si>
    <t>1.1.2.6.1</t>
  </si>
  <si>
    <t>1.1.2.6.2</t>
  </si>
  <si>
    <t>1.1.2.6.3</t>
  </si>
  <si>
    <t>1.1.2.6.4</t>
  </si>
  <si>
    <t>1.1.2.7</t>
  </si>
  <si>
    <t>1.1.2.7.1</t>
  </si>
  <si>
    <t>1.1.2.7.1.2</t>
  </si>
  <si>
    <t>1.1.2.7.1.3</t>
  </si>
  <si>
    <t>1.1.2.7.1.4</t>
  </si>
  <si>
    <t>1.1.2.7.1.5</t>
  </si>
  <si>
    <t>1.1.2.7.1.6</t>
  </si>
  <si>
    <t>1.1.2.7.2</t>
  </si>
  <si>
    <t>1.1.2.7.2.1</t>
  </si>
  <si>
    <t>1.1.2.7.2.2</t>
  </si>
  <si>
    <t>1.1.2.7.2.3</t>
  </si>
  <si>
    <t>1.1.2.7.3</t>
  </si>
  <si>
    <t>1.1.2.7.3.1</t>
  </si>
  <si>
    <t>1.1.2.7.3.2</t>
  </si>
  <si>
    <t>SISTEMA GENERAL DE PARTICIPACIONES</t>
  </si>
  <si>
    <t>1.1.2.5.2.1.1.1</t>
  </si>
  <si>
    <t>1.1.2.5.2.1.1.2</t>
  </si>
  <si>
    <t>1.1.2.5.2.1.3</t>
  </si>
  <si>
    <t>1.1.2.5.2.1.4</t>
  </si>
  <si>
    <t>1.1.2.5.2.1.4.1</t>
  </si>
  <si>
    <t>1.1.2.5.2.1.4.2</t>
  </si>
  <si>
    <t>1.1.2.5.2.1.4.3</t>
  </si>
  <si>
    <t>1.1.2.5.2.1.5</t>
  </si>
  <si>
    <t>1.1.2.5.2.1.5.1</t>
  </si>
  <si>
    <t>Impuesto al Transporte de Oleoductos</t>
  </si>
  <si>
    <t>Impuesto al Transporte de Gasoductos</t>
  </si>
  <si>
    <t>1.1.1.2.12.1</t>
  </si>
  <si>
    <t>1.1.1.2.12.2</t>
  </si>
  <si>
    <t>1.1.1.2.13</t>
  </si>
  <si>
    <t>Impuesto por Transporte de Hidrocarburos (Rentas Cedidas)</t>
  </si>
  <si>
    <t xml:space="preserve">OTRAS TRANFERENCIAS Y PARTICIPACIONES </t>
  </si>
  <si>
    <t>1.1.2.5.2.2.1</t>
  </si>
  <si>
    <t>DEPARTAMENTALES</t>
  </si>
  <si>
    <t>1.1.2.5.2.2.1.1</t>
  </si>
  <si>
    <t>RECURSOS DE CAPITAL FONDO LOCAL DE SALUD</t>
  </si>
  <si>
    <t>1.1.2.7.4</t>
  </si>
  <si>
    <t>1.1.2.7.4.1</t>
  </si>
  <si>
    <t>1.1.2.7.4.2</t>
  </si>
  <si>
    <t>Rendimientos por operaciones financieras salud publica</t>
  </si>
  <si>
    <t>RECURSOS PROVENIENTES DE FONDOS</t>
  </si>
  <si>
    <t>1.1.2.8</t>
  </si>
  <si>
    <t>Fondo de Desarrollo Regional</t>
  </si>
  <si>
    <t>Asignaciones Directas</t>
  </si>
  <si>
    <t>RECURSOS PROVENIENTES DE ASIGNACIONES DIRECTAS</t>
  </si>
  <si>
    <t>1.1.2.8.1</t>
  </si>
  <si>
    <t>1.1.2.8.1.1</t>
  </si>
  <si>
    <t>1.1.2.8.2</t>
  </si>
  <si>
    <t>1.1.2.8.2.1</t>
  </si>
  <si>
    <t>1.1.2.8.2.2</t>
  </si>
  <si>
    <t>1.1.2.8.2.3</t>
  </si>
  <si>
    <t>1.1.2.8.3</t>
  </si>
  <si>
    <t>1.1.2.8.3.1</t>
  </si>
  <si>
    <t>1.1.2.8.3.2</t>
  </si>
  <si>
    <t>1.1.2.8.4</t>
  </si>
  <si>
    <t>1.1.2.8.4.1</t>
  </si>
  <si>
    <t>1.1.2.8.4.2</t>
  </si>
  <si>
    <t>1.1.2.8.4.3</t>
  </si>
  <si>
    <t>RECURSOS DE CAPITAL SISTEMA GENERAL DE REGALIAS</t>
  </si>
  <si>
    <t>1.2.1</t>
  </si>
  <si>
    <t>1.2.1.1</t>
  </si>
  <si>
    <t>1.2.1.1.2</t>
  </si>
  <si>
    <t>1.2.1.1.2.1</t>
  </si>
  <si>
    <t>1.2.1.1.1</t>
  </si>
  <si>
    <t>1.2.1.1.1.1</t>
  </si>
  <si>
    <t>1.2.1.1.2.2</t>
  </si>
  <si>
    <t>1.2.1.1.2.3</t>
  </si>
  <si>
    <t>1.2.1.1.2.3.1</t>
  </si>
  <si>
    <t>1.2.1.1.2.3.2</t>
  </si>
  <si>
    <t>1.2.1.1.2.3.3</t>
  </si>
  <si>
    <t>1.2.2</t>
  </si>
  <si>
    <t>1.2.2.2</t>
  </si>
  <si>
    <t>1.2.3</t>
  </si>
  <si>
    <t>1.2.3.1</t>
  </si>
  <si>
    <t>1.2.3.2</t>
  </si>
  <si>
    <t>1.2.4</t>
  </si>
  <si>
    <t>1.2.4.1</t>
  </si>
  <si>
    <t>1.2.4.2</t>
  </si>
  <si>
    <t>1.2.5</t>
  </si>
  <si>
    <t>1.2.5.1</t>
  </si>
  <si>
    <t>SGP</t>
  </si>
  <si>
    <t>LIBRE</t>
  </si>
  <si>
    <t>RENTAS</t>
  </si>
  <si>
    <t>OTOS</t>
  </si>
  <si>
    <t>AGUA PO</t>
  </si>
  <si>
    <t>DEPORTE</t>
  </si>
  <si>
    <t>2.2.6.1.2</t>
  </si>
  <si>
    <t>Inversiones Impuesto a los Cigarrillos</t>
  </si>
  <si>
    <t>2.1.3</t>
  </si>
  <si>
    <t xml:space="preserve">ALCALDIA MUNICIPAL                             </t>
  </si>
  <si>
    <t xml:space="preserve">GASTOS DE PERSONAL                                                                                                                           </t>
  </si>
  <si>
    <t xml:space="preserve">SERVICIOS PERSONALES ASOCIADOS A LA NOMINA   </t>
  </si>
  <si>
    <t xml:space="preserve">SERVICIOS PERSONALES INDIRECTOS                </t>
  </si>
  <si>
    <t xml:space="preserve">CONTRIBUCIONES INHERENTES A LA NOMINA      </t>
  </si>
  <si>
    <t xml:space="preserve">APORTES DE PREVISIÓN SOCIAL                             </t>
  </si>
  <si>
    <t xml:space="preserve">APORTES PARAFISCALES                                     </t>
  </si>
  <si>
    <t xml:space="preserve">SENA                                                                             </t>
  </si>
  <si>
    <t xml:space="preserve">ICBF                                                                             </t>
  </si>
  <si>
    <t xml:space="preserve">ESAP                                                                                 </t>
  </si>
  <si>
    <t xml:space="preserve">ADQUISICIÓN DE BIENES                                    </t>
  </si>
  <si>
    <t xml:space="preserve">ADQUISICIÓN DE SERVICIOS                                 </t>
  </si>
  <si>
    <t>2.1.3.1.1</t>
  </si>
  <si>
    <t>2.1.3.1.1.1</t>
  </si>
  <si>
    <t>2.1.3.1.1.2</t>
  </si>
  <si>
    <t>2.1.3.1.1.3</t>
  </si>
  <si>
    <t>2.1.3.1.1.4</t>
  </si>
  <si>
    <t>2.1.3.1.1.5</t>
  </si>
  <si>
    <t>2.1.3.1.1.6</t>
  </si>
  <si>
    <t>2.1.3.1.1.7</t>
  </si>
  <si>
    <t>2.1.3.1.1.8</t>
  </si>
  <si>
    <t>2.1.3.1.2</t>
  </si>
  <si>
    <t>2.1.3.1.2.1</t>
  </si>
  <si>
    <t>2.1.3.1.2.2</t>
  </si>
  <si>
    <t>2.1.3.1.2.3</t>
  </si>
  <si>
    <t>2.1.3.1.2.4</t>
  </si>
  <si>
    <t>2.2.3.1.1.1.4</t>
  </si>
  <si>
    <t>Apoyo a pruebas del Saber</t>
  </si>
  <si>
    <t>2.2.4.1.2.1</t>
  </si>
  <si>
    <t>2.2.3.4.1.2</t>
  </si>
  <si>
    <t>SUBPROGRAMA: Infraestructura del Deporte y la Recreación</t>
  </si>
  <si>
    <t>2.2.3.4.1.2.1</t>
  </si>
  <si>
    <t>2.2.3.4.1.2.2</t>
  </si>
  <si>
    <t>Pasivo Pensional (20% de la Estampilla)</t>
  </si>
  <si>
    <t>2.2.6.2.3</t>
  </si>
  <si>
    <t>2.2.6.2.4</t>
  </si>
  <si>
    <t>Apoyo Biblioteca Publica Municipal (10% de la Estampilla)</t>
  </si>
  <si>
    <t>Seguridad social del creador y gestor cultural  (10% de la Estampilla)</t>
  </si>
  <si>
    <t>Apoyo a Escuelas de Formación Deportiva</t>
  </si>
  <si>
    <t>2.2.3.6.5.2</t>
  </si>
  <si>
    <t xml:space="preserve">Actualización EOT </t>
  </si>
  <si>
    <t>2.2.1.3.3.11.13</t>
  </si>
  <si>
    <t>REPUBLICA DE COLOMBIA</t>
  </si>
  <si>
    <t>DEPARTAMENTO DE BOYACA</t>
  </si>
  <si>
    <t>MUNICIPIO DE OTANCHE</t>
  </si>
  <si>
    <t>ALCALDIA</t>
  </si>
  <si>
    <t>CONSIDERANDO</t>
  </si>
  <si>
    <t xml:space="preserve">POR LO ANTERIORMENTE EXPUESTO </t>
  </si>
  <si>
    <t>CAPITULO PRIMERO</t>
  </si>
  <si>
    <t>GASTOS DE FUNCIONAMIENTO</t>
  </si>
  <si>
    <t>PRIMERA PARTE</t>
  </si>
  <si>
    <t>PRESUPUESTO DE INGRESOS, RENTAS Y RECURSOS DE CAPITAL</t>
  </si>
  <si>
    <t>SEGUNDA PARTE</t>
  </si>
  <si>
    <t>PRESUPUESTO DE GASTOS E INVERSIONES</t>
  </si>
  <si>
    <t xml:space="preserve">2.1.3.1     </t>
  </si>
  <si>
    <t>2.1.3.2</t>
  </si>
  <si>
    <t>2.1.3.2.1</t>
  </si>
  <si>
    <t>2.1.3.2.1.1</t>
  </si>
  <si>
    <t>2.1.3.2.1.2</t>
  </si>
  <si>
    <t>2.1.3.3.1</t>
  </si>
  <si>
    <t>2.1.3.3.1.1</t>
  </si>
  <si>
    <t>2.1.3.3.1.2</t>
  </si>
  <si>
    <t>2.1.3.3.1.3</t>
  </si>
  <si>
    <t>2.1.3.3.2</t>
  </si>
  <si>
    <t>2.1.3.3.2.1</t>
  </si>
  <si>
    <t>2.1.3.3.2.2</t>
  </si>
  <si>
    <t>2.1.3.3.2.3</t>
  </si>
  <si>
    <t>2.1.3.3.2.4</t>
  </si>
  <si>
    <t>2.1.3.3.2.5</t>
  </si>
  <si>
    <t>2.1.3.3.2.6</t>
  </si>
  <si>
    <t>Impuesto Tasas y Multas</t>
  </si>
  <si>
    <t>Pasivos Pensionales y Prestacionales</t>
  </si>
  <si>
    <t>vacacion</t>
  </si>
  <si>
    <t>navidad</t>
  </si>
  <si>
    <t>servicios</t>
  </si>
  <si>
    <t>cesantias</t>
  </si>
  <si>
    <t>alimentcion</t>
  </si>
  <si>
    <t>CAPITULO SEPTIMO</t>
  </si>
  <si>
    <t xml:space="preserve">SERVICIO DE LA DEUDA </t>
  </si>
  <si>
    <t>2.2.7</t>
  </si>
  <si>
    <t>2.2.7.1</t>
  </si>
  <si>
    <t>AGUA POTABLE Y SANEAMIENTO BASICO</t>
  </si>
  <si>
    <t>2.2.7.1.1</t>
  </si>
  <si>
    <t>TERCERA PARTE</t>
  </si>
  <si>
    <t>DISPOSICIONES GENERALES</t>
  </si>
  <si>
    <t>DE LOS GASTOS</t>
  </si>
  <si>
    <t>DEFINICIÓN DE LOS GASTOS</t>
  </si>
  <si>
    <t>Alcalde Municipal</t>
  </si>
  <si>
    <t>WILSON GUERRERO VASQUEZ</t>
  </si>
  <si>
    <t>Plusvalías</t>
  </si>
  <si>
    <t>Atención Integral a la primera Infancia</t>
  </si>
  <si>
    <t>Contribución del 5% Sobre Contratos</t>
  </si>
  <si>
    <t>Rendimientos por operaciones financieras régimen subsidiado</t>
  </si>
  <si>
    <t>Fondo de Compensación Regional</t>
  </si>
  <si>
    <t>Fondo de Ciencia Tecnología e Innovación</t>
  </si>
  <si>
    <t>Otros rendimientos destinación especifica</t>
  </si>
  <si>
    <t>Bonificación por Dirección</t>
  </si>
  <si>
    <t>Prima de Alimentación</t>
  </si>
  <si>
    <t>Cajas de Compensación Familiar</t>
  </si>
  <si>
    <t>Dotación de Personal</t>
  </si>
  <si>
    <t>Servicio Públicos de Energía Eléctrica</t>
  </si>
  <si>
    <t xml:space="preserve">Asociación de Municipios de Occidente - ASOMUC              </t>
  </si>
  <si>
    <t>Sobretasa Ambiental</t>
  </si>
  <si>
    <t>Federación Colombiana de Municipios</t>
  </si>
  <si>
    <t>Mantenimiento y Adecuación sedes Educativas</t>
  </si>
  <si>
    <t>SUBPROGRAMA: Dotación material Didáctico Establecimientos Educativos</t>
  </si>
  <si>
    <t>Dotación Establecimientos Educativos</t>
  </si>
  <si>
    <t>SUBPROGRAMA: Servicios Públicos Establecimientos Educativos</t>
  </si>
  <si>
    <t>Pago servicios Públicos Establecimientos Educativos</t>
  </si>
  <si>
    <t>SUBPROGRAMA: Otros del sector Educación Calidad</t>
  </si>
  <si>
    <t>Financiación Costos Educativos</t>
  </si>
  <si>
    <t>Mantenimiento y Adecuación de Escenarios Deportivos y Recreacional</t>
  </si>
  <si>
    <t>Capacitación en tecnología de información y las comunicaciones (TIC) a nivel Municipal</t>
  </si>
  <si>
    <t>Capacitaciones a los docentes en educación incluyente de acuerdo a las barreras de aprendizaje</t>
  </si>
  <si>
    <t>Adquisición de SOFWARE para pedagogía en el aprendizaje de los niños con necesidades especiales</t>
  </si>
  <si>
    <t>Electrificación Rural</t>
  </si>
  <si>
    <t>Construcción de Vivienda</t>
  </si>
  <si>
    <t>Apoyo Convenios para proyectos agrícolas</t>
  </si>
  <si>
    <t>Apoyo asistencia técnica agropecuaria</t>
  </si>
  <si>
    <t>Apertura de vías terciarias</t>
  </si>
  <si>
    <t xml:space="preserve"> Construcción de obras de arte y Mantenimiento de vías terciarias</t>
  </si>
  <si>
    <t>Señalización transito urbano</t>
  </si>
  <si>
    <t>Adquisición de predios para la conservación del recurso hídrico</t>
  </si>
  <si>
    <t>Apoyo al Fondo local de prevención y atención de desastres</t>
  </si>
  <si>
    <t>Señalización del riesgo</t>
  </si>
  <si>
    <t>Prevención y atención de desastres</t>
  </si>
  <si>
    <t>Creación y Apoyo centro de Desarrollo productivo</t>
  </si>
  <si>
    <t>Apoyo población discapacitada</t>
  </si>
  <si>
    <t>Diseño Política publica de seguridad alimentaria y nutricional</t>
  </si>
  <si>
    <t xml:space="preserve">Elaboración documento rutas de acceso a la justicia </t>
  </si>
  <si>
    <t>Apoyo Programa familias en Acción</t>
  </si>
  <si>
    <t>Apoyo a la población vulnerable otros programas de bienestar</t>
  </si>
  <si>
    <t>Implementación del SGC</t>
  </si>
  <si>
    <t>Capacitación a Funcionarios</t>
  </si>
  <si>
    <t>Actualización Archivo Municipal</t>
  </si>
  <si>
    <t>Actualización Catastral</t>
  </si>
  <si>
    <t>Funcionalidad de los sistemas de información</t>
  </si>
  <si>
    <t>Automatización  de procesos (banco de proyectos y recaudo tributario</t>
  </si>
  <si>
    <t>Implementación del modelo estándar de control interno MECI</t>
  </si>
  <si>
    <t>Participación ciudadana (servicio al ciudadano, presupuesto participativo y rendición de cuentas) seguimiento Plan de Desarrollo Municipal</t>
  </si>
  <si>
    <t>Disponibilidad de equipamientos como vehículos, escritorios, computadores y acceso a internet</t>
  </si>
  <si>
    <t>Adecuación de las instalaciones físicas cumpliendo los estándares de acceso a población en situación de discapacidad</t>
  </si>
  <si>
    <t>Actualización EOT</t>
  </si>
  <si>
    <t>Mantenimiento de la infraestructura de los bienes inmuebles del municipio</t>
  </si>
  <si>
    <t>Cofinanciación de programas con el sistema nacional de bienestar familiar y casa del menor</t>
  </si>
  <si>
    <t>SUBPROGRAMA: Régimen Subsidiado</t>
  </si>
  <si>
    <t>Construcción de aulas sedes educativas</t>
  </si>
  <si>
    <t>Construcción Punto VIVE DIGITAL</t>
  </si>
  <si>
    <t>Apoyo programas de educación técnica y tecnológica</t>
  </si>
  <si>
    <t>Apoyo creación residencia estudiantil</t>
  </si>
  <si>
    <t>Alimentación Escolar</t>
  </si>
  <si>
    <t>Adquisición Equipos de Computo</t>
  </si>
  <si>
    <t>Dotación Restaurantes Escolares</t>
  </si>
  <si>
    <t>Continuidad Régimen Subsidiado</t>
  </si>
  <si>
    <t>Instalación de Micro medidores</t>
  </si>
  <si>
    <t>Construcción de Acueductos Rurales</t>
  </si>
  <si>
    <t>Dotación tanques de almacenamiento Agua Potable</t>
  </si>
  <si>
    <t>Ampliación Alcantarillado Urbano</t>
  </si>
  <si>
    <t>Ampliación Alcantarillado Rural</t>
  </si>
  <si>
    <t>Ampliación Planta de Tratamiento Aguas residuales</t>
  </si>
  <si>
    <t xml:space="preserve">Construcción unidades sanitarias </t>
  </si>
  <si>
    <t>Recolección y disposición Final de residuos solidos</t>
  </si>
  <si>
    <t>Dotación y operación del sistema de reciclaje</t>
  </si>
  <si>
    <t>Construcción escenarios deportivos y recreativos</t>
  </si>
  <si>
    <t>Pavimentación vías urbanas</t>
  </si>
  <si>
    <t>Interventoría Régimen Subsidiado -SGP</t>
  </si>
  <si>
    <t>Apoyo Jornadas de Integración Cultural (60% de la Estampilla)</t>
  </si>
  <si>
    <t>Financiación Centro de Vida Adulto Mayor</t>
  </si>
  <si>
    <t>Dotación y Funcionamiento Centro de Vida Adulto Mayor</t>
  </si>
  <si>
    <t>EN JUSTICIA (Contribución 5% Sobre Contratos de Obra)</t>
  </si>
  <si>
    <t xml:space="preserve">Alianza Fiduciaria Proyectos de Agua Potable y Saneamiento Básico </t>
  </si>
  <si>
    <t>Impuesto a los Cigarrillos</t>
  </si>
  <si>
    <t>2.1.3.1.3</t>
  </si>
  <si>
    <t>2.1.3.1.3.1</t>
  </si>
  <si>
    <t>2.1.3.1.3.1.1</t>
  </si>
  <si>
    <t>2.1.3.1.3.1.1.1</t>
  </si>
  <si>
    <t>2.1.3.1.3.1.1.2</t>
  </si>
  <si>
    <t>2.1.3.1.3.1.1.3</t>
  </si>
  <si>
    <t>2.1.3.1.3.1.1.4</t>
  </si>
  <si>
    <t>2.1.3.1.3.1.2</t>
  </si>
  <si>
    <t>2.1.3.1.3.1.2.1</t>
  </si>
  <si>
    <t>2.1.3.1.3.1.2.2</t>
  </si>
  <si>
    <t>2.1.3.1.3.1.2.3</t>
  </si>
  <si>
    <t>2.1.3.1.3.1.2.4</t>
  </si>
  <si>
    <t>2.1.3.1.3.1.2.5</t>
  </si>
  <si>
    <t>2.1.3.2.1.3</t>
  </si>
  <si>
    <t>2.1.3.2.2</t>
  </si>
  <si>
    <t>2.1.3.2.2.1</t>
  </si>
  <si>
    <t>2.1.3.2.2.2</t>
  </si>
  <si>
    <t>2.1.3.2.2.3</t>
  </si>
  <si>
    <t>2.1.3.2.2.4</t>
  </si>
  <si>
    <t>2.1.3.2.2.5</t>
  </si>
  <si>
    <t>2.1.3.2.2.6</t>
  </si>
  <si>
    <t>2.1.3.2.2.7</t>
  </si>
  <si>
    <t>2.1.3.2.2.8</t>
  </si>
  <si>
    <t>2.1.3.2.2.9</t>
  </si>
  <si>
    <t>2.1.3.2.2.10</t>
  </si>
  <si>
    <t>2.1.3.2.2.11</t>
  </si>
  <si>
    <t>2.1.3.2.2.12</t>
  </si>
  <si>
    <t>2.1.3.2.2.13</t>
  </si>
  <si>
    <t>2.1.3.2.2.14</t>
  </si>
  <si>
    <t>2.1.3.2.2.15</t>
  </si>
  <si>
    <t>2.1.3.2.2.16</t>
  </si>
  <si>
    <t>2.1.3.2.2.17</t>
  </si>
  <si>
    <t>2.1.3.2.3</t>
  </si>
  <si>
    <t>2.1.3.2.3.1</t>
  </si>
  <si>
    <t>2.1.3.2.3.1.1</t>
  </si>
  <si>
    <t>2.1.3.2.3.1.2</t>
  </si>
  <si>
    <t>2.1.3.3</t>
  </si>
  <si>
    <t>2.2.3.6.2.2</t>
  </si>
  <si>
    <t>2.1.3.2.2.18</t>
  </si>
  <si>
    <t>Prima de navidad</t>
  </si>
  <si>
    <t>Honorarios Concejales</t>
  </si>
  <si>
    <t xml:space="preserve">Aportes para Salud (8,5)%                                                           </t>
  </si>
  <si>
    <t xml:space="preserve">Aportes ARP (0,522%)                                                                    </t>
  </si>
  <si>
    <t xml:space="preserve">Aportes para Cesantías                                                             </t>
  </si>
  <si>
    <t xml:space="preserve">Escuelas Industriales e Institutos Técnicos (1%)                        </t>
  </si>
  <si>
    <t>Compra de Equipo</t>
  </si>
  <si>
    <t>Mantenimiento y reparaciones</t>
  </si>
  <si>
    <t>Transporte de Concejales Rurales</t>
  </si>
  <si>
    <t xml:space="preserve">Sueldo Personal de Nómina </t>
  </si>
  <si>
    <t>Prima de vacaciones</t>
  </si>
  <si>
    <t>Empresas promotoras de salud</t>
  </si>
  <si>
    <t xml:space="preserve">Fondo de pensiones </t>
  </si>
  <si>
    <t xml:space="preserve">Escuelas Industriales e Institutos Técnicos                                                  </t>
  </si>
  <si>
    <t>Compra de equipo</t>
  </si>
  <si>
    <t xml:space="preserve">Materiales y Suministros </t>
  </si>
  <si>
    <t>Capacitaciones</t>
  </si>
  <si>
    <t>Comunicación y transporte</t>
  </si>
  <si>
    <t>CAMPO DE APLICACIÓN</t>
  </si>
  <si>
    <r>
      <t xml:space="preserve">ARTICULO CUARTO.- </t>
    </r>
    <r>
      <rPr>
        <sz val="12"/>
        <rFont val="Maiandra GD"/>
        <family val="2"/>
      </rPr>
      <t>Las disposiciones generales rigen para los entes Administrativos, Rama Ejecutiva del orden Municipal, Concejo y Personería.</t>
    </r>
  </si>
  <si>
    <r>
      <t>ARTICULO QUINTO:</t>
    </r>
    <r>
      <rPr>
        <sz val="12"/>
        <rFont val="Maiandra GD"/>
        <family val="2"/>
      </rPr>
      <t xml:space="preserve"> Prohíbase tramitar actos administrativos u obligaciones que afecten el presupuesto de gastos cuando no reúnan los requisitos legales o se configuren como hechos cumplidos. El representante legal y el ordenador del gasto o en quienes éstos hayan delegado, responderán disciplinaria, fiscal y penalmente por incumplir lo establecido en esta norma.</t>
    </r>
  </si>
  <si>
    <r>
      <t xml:space="preserve">ARTICULO SEXTO.- </t>
    </r>
    <r>
      <rPr>
        <sz val="12"/>
        <rFont val="Maiandra GD"/>
        <family val="2"/>
      </rPr>
      <t>.Toda provisión de empleos de los servidores públicos deberá corresponder a los previstos en la planta de personal, incluyendo las vinculaciones de los trabajadores oficiales.</t>
    </r>
  </si>
  <si>
    <r>
      <t xml:space="preserve">ARTICULO SÉPTIMO.- </t>
    </r>
    <r>
      <rPr>
        <sz val="12"/>
        <rFont val="Maiandra GD"/>
        <family val="2"/>
      </rPr>
      <t>.Los recursos destinados a programas de capacitación y bienestar social no pueden tener por objeto crear o incrementar salarios, bonificaciones, sobresueldos, primas prestaciones sociales, remuneraciones extralegales o estímulos pecuniarios ocasionales que la ley no haya establecido para los servidores públicos, ni servir para otorgar beneficios directos en dinero o en especie.</t>
    </r>
  </si>
  <si>
    <r>
      <t xml:space="preserve">Sueldos de personal de nómina:  </t>
    </r>
    <r>
      <rPr>
        <sz val="12"/>
        <rFont val="Maiandra GD"/>
        <family val="2"/>
      </rPr>
      <t>Pago de las remuneraciones a los servidores públicos que incluye la jornada ordinaria, nocturna, las jornadas mixtas, el trabajo ordinario en días dominicales y festivos.</t>
    </r>
  </si>
  <si>
    <r>
      <t>Indemnización por vacaciones:</t>
    </r>
    <r>
      <rPr>
        <sz val="12"/>
        <rFont val="Maiandra GD"/>
        <family val="2"/>
      </rPr>
      <t xml:space="preserve">  Compensación en dinero por vacaciones causadas y no disfrutadas que se paga al personal que se desvincula o a quienes, por necesidades del servicio, no pueden tomarlas en tiempo. La afectación de este rubro requiere resolución motivada suscrita por el jefe del respectivo órgano. </t>
    </r>
  </si>
  <si>
    <r>
      <t>Prima de vacaciones:</t>
    </r>
    <r>
      <rPr>
        <sz val="12"/>
        <rFont val="Maiandra GD"/>
        <family val="2"/>
      </rPr>
      <t xml:space="preserve"> Pago a que tienen derecho los empleados públicos y, según lo contratado, los trabajadores oficiales, en los términos del artículo 28 del Decreto 1045 de 1978.</t>
    </r>
  </si>
  <si>
    <r>
      <t xml:space="preserve">Prima de navidad : </t>
    </r>
    <r>
      <rPr>
        <sz val="12"/>
        <rFont val="Maiandra GD"/>
        <family val="2"/>
      </rPr>
      <t>Pago a que tienen derecho los empleados públicos y, según lo contratado, los trabajadores oficiales, equivalente a un (1) mes de remuneración o liquidado proporcionalmente al tiempo laborado, que se pagará en la primera quincena del mes de diciembre.</t>
    </r>
  </si>
  <si>
    <r>
      <t>Bonificación por Dirección:</t>
    </r>
    <r>
      <rPr>
        <sz val="12"/>
        <rFont val="Maiandra GD"/>
        <family val="2"/>
      </rPr>
      <t xml:space="preserve"> Pago a que tiene derecho el Alcalde Municipal en los términos del Decreto 1390 de 2008.</t>
    </r>
  </si>
  <si>
    <r>
      <t>Bonificación Especial por Recreación:</t>
    </r>
    <r>
      <rPr>
        <sz val="12"/>
        <rFont val="Maiandra GD"/>
        <family val="2"/>
      </rPr>
      <t xml:space="preserve"> Pago a los empleados públicos y según lo contratado, a los trabajadores oficiales, equivalente a dos (2) días de la asignación básica mensual que les corresponda en el  momento de iniciar el disfrute del respectivo periodo vacacional.</t>
    </r>
  </si>
  <si>
    <r>
      <t>Subsidio de Alimentación:</t>
    </r>
    <r>
      <rPr>
        <sz val="12"/>
        <rFont val="Maiandra GD"/>
        <family val="2"/>
      </rPr>
      <t xml:space="preserve"> Pago a los empleados públicos y según lo contratado, a los trabajadores oficiales de determinados niveles salariales para contribuir a su manutención en la cuantía y condiciones señaladas por la ley. Cuando el órgano suministre la alimentación a sus servidores no habrá lugar a este reconocimiento.</t>
    </r>
  </si>
  <si>
    <r>
      <t>SERVICIOS PERSONALES INDIRECTOS:</t>
    </r>
    <r>
      <rPr>
        <sz val="12"/>
        <rFont val="Maiandra GD"/>
        <family val="2"/>
      </rPr>
      <t xml:space="preserve"> Son gastos destinados a atender la contratación de personas jurídicas y naturales para que presten servicios calificados o profesionales, cuando no puedan ser desarrollados con personal de planta. Así mismo, incluye la remuneración del personal que se vincule en forma ocasional, para desarrollar actividades netamente temporales o para suplir a los servidores públicos en caso de licencias o vacaciones, dicha remuneración cubrirá las prestaciones sociales a que tenga derecho, así como las contribuciones a que haya lugar, tales como:</t>
    </r>
  </si>
  <si>
    <r>
      <t>Jornales:</t>
    </r>
    <r>
      <rPr>
        <sz val="12"/>
        <rFont val="Maiandra GD"/>
        <family val="2"/>
      </rPr>
      <t xml:space="preserve"> Salario estipulado por días y pagadero por períodos no mayores de una semana, por el desempeño de actividades netamente transitorias que no pueden ser desarrolladas con personal de planta. Por este rubro se pagarán las prestaciones sociales y las transferencias si legalmente tienen derecho a ellas, previo certificado de disponibilidad presupuestal, expedido por el jefe de presupuesto del órgano o quien haga sus veces.</t>
    </r>
  </si>
  <si>
    <r>
      <t>Personal supernumerario:</t>
    </r>
    <r>
      <rPr>
        <sz val="12"/>
        <rFont val="Maiandra GD"/>
        <family val="2"/>
      </rPr>
      <t xml:space="preserve"> Remuneración al personal ocasional que la ley autorice vincular para suplir a los empleados públicos en caso de licencias o vacaciones, o para desarrollar actividades netamente transitorias que no puedan atenderse con personal de planta. Por este rubro se pagarán las prestaciones sociales y las transferencias a que legalmente tengan derecho los supernumerarios.</t>
    </r>
  </si>
  <si>
    <r>
      <t>Honorarios:</t>
    </r>
    <r>
      <rPr>
        <sz val="12"/>
        <rFont val="Maiandra GD"/>
        <family val="2"/>
      </rPr>
      <t xml:space="preserve"> Por este rubro se deberán cubrir conforme a los reglamentos, los estipendios a los servicios profesionales, prestados en forma transitoria y esporádica, por personas naturales o jurídicas, para desarrollar actividades relacionadas con la atención de los negocios o el cumplimiento de las funciones a cargo del órgano contratante, cuando las mismas no puedan cumplirse con personal de planta. Por este rubro se podrán pagar los honorarios de los miembros de las juntas directivas.</t>
    </r>
  </si>
  <si>
    <r>
      <t>Remuneración servicios técnicos:</t>
    </r>
    <r>
      <rPr>
        <sz val="12"/>
        <rFont val="Maiandra GD"/>
        <family val="2"/>
      </rPr>
      <t xml:space="preserve"> Pago por servicios calificados a personas naturales o jurídicas que se prestan en forma continua para asuntos propios del órgano, los cuales no pueden ser atendidos con personal de planta o que se requieran conocimientos especializados y están sujetos al régimen contractual vigente.</t>
    </r>
  </si>
  <si>
    <r>
      <t>Honorarios Concejales:</t>
    </r>
    <r>
      <rPr>
        <sz val="12"/>
        <rFont val="Maiandra GD"/>
        <family val="2"/>
      </rPr>
      <t xml:space="preserve"> Pago a que tienen derecho los miembros de los concejos de las entidades territoriales por la asistencia comprobada a las sesiones plenarias. </t>
    </r>
  </si>
  <si>
    <r>
      <t>Transporte Concejales:</t>
    </r>
    <r>
      <rPr>
        <sz val="12"/>
        <rFont val="Maiandra GD"/>
        <family val="2"/>
      </rPr>
      <t xml:space="preserve"> Reconocimiento a que tienen derecho los miembros de los concejos de las entidades territoriales que residan en zonas rurales y deban desplazarse hasta la cabecera municipal, sede principal del funcionamiento de las corporaciones municipales. </t>
    </r>
  </si>
  <si>
    <r>
      <t>ADQUISICIÓN DE BIENES:</t>
    </r>
    <r>
      <rPr>
        <sz val="12"/>
        <rFont val="Maiandra GD"/>
        <family val="2"/>
      </rPr>
      <t xml:space="preserve"> Corresponde a la compra de bienes muebles destinados a apoyar el desarrollo de las funciones del órgano, tales como: </t>
    </r>
  </si>
  <si>
    <r>
      <t>Compra de equipo:</t>
    </r>
    <r>
      <rPr>
        <sz val="12"/>
        <rFont val="Maiandra GD"/>
        <family val="2"/>
      </rPr>
      <t xml:space="preserve"> Adquisición de bienes tangibles de consumo duradero que deben inventariarse. Las adquisiciones se harán con sujeción al plan de compras. Por este rubro se debe incluir el software.</t>
    </r>
  </si>
  <si>
    <r>
      <t>Materiales y suministros:</t>
    </r>
    <r>
      <rPr>
        <sz val="12"/>
        <rFont val="Maiandra GD"/>
        <family val="2"/>
      </rPr>
      <t xml:space="preserve">  Adquisición de bienes tangibles e intangibles de consumo final o fungibles que no se deban inventariar por las diferentes dependencias y no sean objeto de devolución. Por este rubro se deben incluir, diskettes, llantas, repuestos y accesorios.</t>
    </r>
  </si>
  <si>
    <r>
      <t>Dotación de Personal:</t>
    </r>
    <r>
      <rPr>
        <sz val="12"/>
        <rFont val="Maiandra GD"/>
        <family val="2"/>
      </rPr>
      <t xml:space="preserve"> Dotación a que tienen derecho los empleados públicos y, según lo contratado, los trabajadores oficiales, en los términos del artículos 1 y 2 de la Ley 70 de 1988. </t>
    </r>
  </si>
  <si>
    <r>
      <t>ADQUISICIÓN DE SERVICIOS:</t>
    </r>
    <r>
      <rPr>
        <sz val="12"/>
        <rFont val="Maiandra GD"/>
        <family val="2"/>
      </rPr>
      <t xml:space="preserve"> Comprende la contratación y el pago a personas jurídicas y naturales por la prestación de un servicio que complementa el desarrollo de las funciones del órgano y permiten mantener y proteger los bienes que son de su propiedad o están a su cargo, así como los pagos por concepto de tasas a que estén sujetos los órganos, tales como:</t>
    </r>
  </si>
  <si>
    <r>
      <t>Mantenimiento:</t>
    </r>
    <r>
      <rPr>
        <sz val="12"/>
        <rFont val="Maiandra GD"/>
        <family val="2"/>
      </rPr>
      <t xml:space="preserve"> Los gastos tendientes a la conservación y reparación de bienes muebles e inmuebles. Incluye el costo de los contratos por servicios de vigilancia y aseo.</t>
    </r>
  </si>
  <si>
    <r>
      <t>Servicios Públicos:</t>
    </r>
    <r>
      <rPr>
        <sz val="12"/>
        <rFont val="Maiandra GD"/>
        <family val="2"/>
      </rPr>
      <t xml:space="preserve"> Erogaciones por concepto de servicios públicos domiciliarios, en especial los de acueducto, alcantarillado, recolección de basuras, energía, gas natural, telefonía pública conmutada, y los de telefonía móvil celular, sistemas troncal izados, telefonía satelital, servicios al valor agregado. Estas incluyen su instalación y traslado.</t>
    </r>
  </si>
  <si>
    <r>
      <t>Arrendamientos:</t>
    </r>
    <r>
      <rPr>
        <sz val="12"/>
        <rFont val="Maiandra GD"/>
        <family val="2"/>
      </rPr>
      <t xml:space="preserve"> Alquiler de bienes muebles e inmuebles para el adecuado funcionamiento de los órganos.</t>
    </r>
  </si>
  <si>
    <r>
      <t>Viáticos y gastos de viaje:</t>
    </r>
    <r>
      <rPr>
        <sz val="12"/>
        <rFont val="Maiandra GD"/>
        <family val="2"/>
      </rPr>
      <t xml:space="preserve"> Por este rubro se le reconoce a los empleados públicos y, según lo contratado, a los trabajadores oficiales del respectivo órgano, los gastos de alojamiento, alimentación y transporte, cuando previa resolución, deban desempeñar funciones en lugar diferente a su sede habitual de trabajo. No se podrán imputar a este rubro los gastos correspondientes a la movilización dentro del perímetro del municipio, ni viáticos y gastos de viaje a contratistas, salvo que se estipule así en el respectivo contrato.</t>
    </r>
  </si>
  <si>
    <r>
      <t>Impresos y Publicaciones:</t>
    </r>
    <r>
      <rPr>
        <sz val="12"/>
        <rFont val="Maiandra GD"/>
        <family val="2"/>
      </rPr>
      <t xml:space="preserve"> Por este rubro se pueden ordenar y pagar los gastos por edición de formas, escritos, publicaciones, revistas y libros, trabajos tipográficos, sellos, autenticaciones, suscripciones, adquisición de revistas y libros, pago de avisos y videos de televisión.</t>
    </r>
  </si>
  <si>
    <r>
      <t>Comunicaciones y Transporte:</t>
    </r>
    <r>
      <rPr>
        <sz val="12"/>
        <rFont val="Maiandra GD"/>
        <family val="2"/>
      </rPr>
      <t xml:space="preserve"> Se cubre por este concepto aquellos gastos tales como los de mensajería, correos, correo electrónico, beeper, telégrafos, alquiler de líneas, embalaje y acarreo de los elementos. Igualmente incluye el transporte colectivo de los funcionarios del respectivo órgano.</t>
    </r>
  </si>
  <si>
    <r>
      <t>Gastos judiciales:</t>
    </r>
    <r>
      <rPr>
        <sz val="12"/>
        <rFont val="Maiandra GD"/>
        <family val="2"/>
      </rPr>
      <t xml:space="preserve"> Comprende los gastos que los órganos deben realizar para atender la defensa del interés del Estado en los procesos judiciales que cursan en su contra diferentes a los honorarios de los abogados defensores. Por este rubro se atenderán gastos, tales como: fotocopias de los expedientes, cauciones, traslado de testigos, transporte para efectuar peritazgos, costos de los tribunales de arbitramento distintos a los honorarios de los árbitros y demás costos judiciales relacionados con los procesos.</t>
    </r>
  </si>
  <si>
    <r>
      <t>Seguros:</t>
    </r>
    <r>
      <rPr>
        <sz val="12"/>
        <rFont val="Maiandra GD"/>
        <family val="2"/>
      </rPr>
      <t xml:space="preserve"> Corresponde al costo previsto en los contratos o pólizas para amparar los bienes, muebles e inmuebles, de propiedad del Municipio o de los establecimientos públicos municipales. La administración deberá adoptar las medidas que estime necesarias para garantizar que en caso de siniestro se reconozca la indemnización pertinente. Este incluye las pólizas que amparan los riesgos profesionales, a empleados de manejo, ordenadores y cuentadantes, cuyo valor debe ser proporcional a la responsabilidad de su manejo.</t>
    </r>
  </si>
  <si>
    <r>
      <t>Ración y Traslado de presos:</t>
    </r>
    <r>
      <rPr>
        <sz val="12"/>
        <rFont val="Maiandra GD"/>
        <family val="2"/>
      </rPr>
      <t xml:space="preserve"> Erogaciones por concepto de alimentación, remisión y el traslado de los presos y guardianes encargados de su custodia y, excepcionalmente, de reclusos que recobren su libertad.</t>
    </r>
  </si>
  <si>
    <r>
      <t>Impuestos y multas :</t>
    </r>
    <r>
      <rPr>
        <sz val="12"/>
        <rFont val="Maiandra GD"/>
        <family val="2"/>
      </rPr>
      <t xml:space="preserve"> Comprende el impuesto sobre la renta y demás tributos, multas y contribuciones a que estén sujetos los órganos.</t>
    </r>
  </si>
  <si>
    <r>
      <t>Capacitación, bienestar social:</t>
    </r>
    <r>
      <rPr>
        <sz val="12"/>
        <rFont val="Maiandra GD"/>
        <family val="2"/>
      </rPr>
      <t xml:space="preserve"> Erogaciones que tengan por objeto atender las necesidades de capacitación y bienestar social que autoricen las normas legales vigentes.</t>
    </r>
  </si>
  <si>
    <r>
      <t>Otras Adquisiciones de Servicios:</t>
    </r>
    <r>
      <rPr>
        <sz val="12"/>
        <rFont val="Maiandra GD"/>
        <family val="2"/>
      </rPr>
      <t xml:space="preserve"> Corresponden a aquellos gastos generales que no pueden ser clasificados dentro de las definiciones anteriores, autorizados por norma legal vigente.</t>
    </r>
  </si>
  <si>
    <r>
      <t>TRANSFERENCIAS CORRIENTES:</t>
    </r>
    <r>
      <rPr>
        <sz val="12"/>
        <rFont val="Maiandra GD"/>
        <family val="2"/>
      </rPr>
      <t xml:space="preserve"> Son recursos que transfieren los órganos a entidades nacionales o internacionales, públicas o privadas, con fundamento en un mandato legal. De igual forma, involucra las apropiaciones destinadas a la previsión y seguridad social, cuando el órgano asume directamente la atención de la misma.</t>
    </r>
  </si>
  <si>
    <r>
      <t>SERVICIO DE LA DEUDA:</t>
    </r>
    <r>
      <rPr>
        <sz val="12"/>
        <rFont val="Maiandra GD"/>
        <family val="2"/>
      </rPr>
      <t xml:space="preserve"> Los gastos por concepto de servicio de la deuda pública tanto interna como externa tienen por objeto atender el cumplimiento de las obligaciones contractuales correspondientes al pago de capital, los intereses, las comisiones y los imprevistos originados en operaciones de crédito publico que incluyen los gastos necesarios para consecución de los créditos, realizadas conforme a la ley.</t>
    </r>
  </si>
  <si>
    <r>
      <t>INVERSIÓN:</t>
    </r>
    <r>
      <rPr>
        <sz val="12"/>
        <rFont val="Maiandra GD"/>
        <family val="2"/>
      </rPr>
      <t xml:space="preserve"> Son aquellas erogaciones susceptibles de causar réditos o de ser de algún modo económicamente productivas, o que tengan cuerpo de bienes de utilización perdurable, llamadas también de capital por oposición a los de funcionamiento, que se hayan destinado por lo común a extinguirse con su empleo. Asimismo, aquellos gastos destinados a crear infraestructura social.</t>
    </r>
  </si>
  <si>
    <r>
      <t xml:space="preserve">ARTICULO NOVENO: </t>
    </r>
    <r>
      <rPr>
        <sz val="12"/>
        <rFont val="Maiandra GD"/>
        <family val="2"/>
      </rPr>
      <t>Los conceptos de gastos no definidos anteriormente que figuren en este presupuesto, solo podrán afectarse para los fines propios correspondientes a su denominación conforme al respectivo órgano con fundamento en norma legal.</t>
    </r>
  </si>
  <si>
    <t>La prima de vacaciones, la indemnización a las mismas, las cesantías, las pensiones y los impuestos, se pueden pagar con cargo al presupuesto vigente cualquiera sea en año de su causación.</t>
  </si>
  <si>
    <t>COMUNIQUESE, PUBLIQUESE Y CUMPLASE</t>
  </si>
  <si>
    <r>
      <t>ARTÍCULO TERCERO.-</t>
    </r>
    <r>
      <rPr>
        <sz val="12"/>
        <rFont val="Maiandra GD"/>
        <family val="2"/>
      </rPr>
      <t xml:space="preserve"> Las disposiciones generales del presente decreto son complementarias del  Acuerdo 022 de 2012, (Presupuesto General 2013) y deben aplicarse en armonía con estas.</t>
    </r>
  </si>
  <si>
    <r>
      <t>ARTICULO OCTAVO:</t>
    </r>
    <r>
      <rPr>
        <sz val="12"/>
        <rFont val="Maiandra GD"/>
        <family val="2"/>
      </rPr>
      <t xml:space="preserve"> Las apropiaciones incluidas en el presupuesto para la vigencia fiscal de 2013 se definen en la siguiente forma:</t>
    </r>
  </si>
  <si>
    <r>
      <rPr>
        <b/>
        <sz val="12"/>
        <rFont val="Maiandra GD"/>
        <family val="2"/>
      </rPr>
      <t xml:space="preserve">ARTICULO DECIMO: </t>
    </r>
    <r>
      <rPr>
        <sz val="12"/>
        <rFont val="Maiandra GD"/>
        <family val="2"/>
      </rPr>
      <t>Las obligaciones por concepto de servicios médico-asistenciales, servicios públicos domiciliarios, comunicaciones, transporte y contribuciones inherentes a la nómina pendientes de pago en el 2012, se pueden pagar con cargo a las apropiaciones de la vigencia fiscal del 2013.</t>
    </r>
  </si>
  <si>
    <r>
      <rPr>
        <b/>
        <sz val="12"/>
        <rFont val="Maiandra GD"/>
        <family val="2"/>
      </rPr>
      <t xml:space="preserve">ARTICULO DECIMO PRIMERO: </t>
    </r>
    <r>
      <rPr>
        <sz val="12"/>
        <rFont val="Maiandra GD"/>
        <family val="2"/>
      </rPr>
      <t>El presente Decreto rige a partir de la fecha de su publicación y surte efectos fiscales a partir del 1 de enero de 2013.</t>
    </r>
  </si>
  <si>
    <r>
      <t xml:space="preserve">El ALCALDE DE OTANCHE BOYACÁ,  </t>
    </r>
    <r>
      <rPr>
        <sz val="12"/>
        <rFont val="Maiandra GD"/>
        <family val="2"/>
      </rPr>
      <t>en uso de sus atribuciones constitucionales y legales y en especial las conferidas por el articulo 109 del decreto 111 de 1996, articulo 32 del acuerdo 022 de 2012 y;</t>
    </r>
  </si>
  <si>
    <t>Que mediante acuerdo 022 de noviembre 30 de 2012, el Concejo Municipal expidió el presupuesto de ingresos y gastos del municipio de Otanche para la vigencia fiscal de 2013.</t>
  </si>
  <si>
    <r>
      <t>Que de conformidad con el artículo 32 del Acuerdo 022 de 2012, corresponde al Gobierno  Municipal....</t>
    </r>
    <r>
      <rPr>
        <i/>
        <sz val="12"/>
        <rFont val="Maiandra GD"/>
        <family val="2"/>
      </rPr>
      <t>dictar el decreto de liquidación del presupuesto general del municipio, en donde definirá los ingresos y gastos, corregirá los errores aritméticos, así mismo cuando las partidas se incorporen en numerales rentísticos y capítulos que no correspondan a su naturaleza, los ubicara en el sitio que corresponda. Este decreto se acompañara con un anexo que tendrá el detalle del gasto para el año.</t>
    </r>
  </si>
  <si>
    <r>
      <t xml:space="preserve">ARTICULO SEGUNDO.  </t>
    </r>
    <r>
      <rPr>
        <sz val="12"/>
        <rFont val="Maiandra GD"/>
        <family val="2"/>
      </rPr>
      <t xml:space="preserve">Liquídese el presupuesto de gastos  para la vigencia fiscal del primero (1) de Enero a treinta y uno (31) de Diciembre del año dos mil trece (2013), en la suma de: </t>
    </r>
    <r>
      <rPr>
        <b/>
        <sz val="12"/>
        <rFont val="Maiandra GD"/>
        <family val="2"/>
      </rPr>
      <t>OCHO MIL CINCUENTA Y CUATRO MILLONES TRECIENTOS SETENTA Y CUATRO MIL NOVECIENTOS TREINTA Y UN PESOS MONEDA CORRIENTE ($8.054.374.931),</t>
    </r>
    <r>
      <rPr>
        <sz val="12"/>
        <rFont val="Maiandra GD"/>
        <family val="2"/>
      </rPr>
      <t xml:space="preserve"> M/cte. de acuerdo al siguiente detalle:</t>
    </r>
  </si>
  <si>
    <t xml:space="preserve">Aportes para Pensión (8%)                                                            </t>
  </si>
  <si>
    <t>Servicio Nacional de Aprendizaje SENA (0.5%)</t>
  </si>
  <si>
    <t xml:space="preserve">Instituto Colombiano de Bienestar Familiar ICBF (3%)   </t>
  </si>
  <si>
    <t>Escuela Superior de Administración Pública ESAP (0.5%)</t>
  </si>
  <si>
    <t xml:space="preserve">Cajas de Compensación Familiar (4%)                                             </t>
  </si>
  <si>
    <t>Otros gastos Adquisición de bienes</t>
  </si>
  <si>
    <t>Servicios Públicos</t>
  </si>
  <si>
    <t>Liquidación de empleados y pasivos pensionales</t>
  </si>
  <si>
    <t>Dotación de personal</t>
  </si>
  <si>
    <t>Viáticos y gastos de viaje</t>
  </si>
  <si>
    <t>Liquidación y pasivos laborales</t>
  </si>
  <si>
    <t>Celebración día del Campesino</t>
  </si>
  <si>
    <r>
      <rPr>
        <b/>
        <sz val="12"/>
        <rFont val="Maiandra GD"/>
        <family val="2"/>
      </rPr>
      <t>ARTICULO 1°:</t>
    </r>
    <r>
      <rPr>
        <sz val="12"/>
        <rFont val="Maiandra GD"/>
        <family val="2"/>
      </rPr>
      <t xml:space="preserve"> Liquídese el Presupuesto de Rentas y Recursos de Capital del Municipio de Otanche, para la  vigencia fiscal del 1° de enero al 31 de diciembre de 2013, en la suma de </t>
    </r>
    <r>
      <rPr>
        <b/>
        <sz val="12"/>
        <rFont val="Maiandra GD"/>
        <family val="2"/>
      </rPr>
      <t>OCHO MIL CINCUENTA Y CUATRO MILLONES TRECIENTOS SETENTA Y CUATRO MIL NOVECIENTOS TREINTA Y UN PESOS MONEDA CORRIENTE ($8.054.374.931),</t>
    </r>
    <r>
      <rPr>
        <sz val="12"/>
        <rFont val="Maiandra GD"/>
        <family val="2"/>
      </rPr>
      <t xml:space="preserve"> según el siguiente detalle.</t>
    </r>
  </si>
  <si>
    <t>POR MEDIO DEL CUAL SE LIQUIDA EL PRESUPUESTO GENERAL DEL MUNICIPIO DE OTANCHE PARA LA VIGENCIA FISCAL DE 2013, SE DETALLAN LAS APROPIACIONES Y SE CLASIFICAN Y DEFINEN LOS GASTOS.</t>
  </si>
  <si>
    <t>DECRETA</t>
  </si>
  <si>
    <t>Construcción y Mantenimiento Restaurantes Escolares Sedes Educativas</t>
  </si>
  <si>
    <t>Decreto No. 051</t>
  </si>
  <si>
    <t>(Noviembre 29 de 2012)</t>
  </si>
  <si>
    <t xml:space="preserve">Dado en el despacho de la Alcaldía a los 291 días del mes de noviembre de 2012.   </t>
  </si>
  <si>
    <t>366032710,66</t>
  </si>
  <si>
    <t>968407856,51</t>
  </si>
  <si>
    <t>Interventoría Régimen Subsidiado - Recursos Propios (Departamento)</t>
  </si>
  <si>
    <t xml:space="preserve">AL SECTOR PRIVADO                                                                                                                                     </t>
  </si>
  <si>
    <t xml:space="preserve">ARP              (0,522    %)                                                                                                                                 </t>
  </si>
  <si>
    <t xml:space="preserve">SENA         (05 %)                                                                                                                                         </t>
  </si>
  <si>
    <t xml:space="preserve">ICBF           (3%)                                                                                                                                       </t>
  </si>
  <si>
    <t>Sueldo de Personal de Nomina</t>
  </si>
  <si>
    <t>Primas Legales</t>
  </si>
  <si>
    <t>Subsidio de Alimentación</t>
  </si>
  <si>
    <t xml:space="preserve">Bonificación por Recreación </t>
  </si>
  <si>
    <t>Contribuciones inherentes a la Nomina</t>
  </si>
  <si>
    <t>Aportes a Previsión Socioal</t>
  </si>
  <si>
    <t xml:space="preserve">Empresas Promotoras de SAlud   (8,5%)                                                                                                                       </t>
  </si>
  <si>
    <t xml:space="preserve">Fondo de Pensiones  (8,5%)                                                                                                                                 </t>
  </si>
  <si>
    <t>Cesantias</t>
  </si>
  <si>
    <t xml:space="preserve">ESAP y otras universidades     (0,5%)                                                                                                                       </t>
  </si>
  <si>
    <t xml:space="preserve">Cajas de Compensación Familiar   (4%)                                                                                                                       </t>
  </si>
  <si>
    <t xml:space="preserve">Escuelas Industriales e Institutos Técnicos (1%)                                                                                                                     </t>
  </si>
  <si>
    <t>Adquisición de Bienes</t>
  </si>
  <si>
    <t>Adquisición de servicios</t>
  </si>
  <si>
    <t>Viaticos y Gastos de Viaje</t>
  </si>
  <si>
    <t>Otros Gastos adquisicion de Servicios</t>
  </si>
  <si>
    <t>Comunicaciones y Transporte</t>
  </si>
  <si>
    <t>Otras Trasnferencias</t>
  </si>
  <si>
    <t xml:space="preserve">Liquidación y Pasivos Laborales                                                                                                                       </t>
  </si>
  <si>
    <t xml:space="preserve">Subsidio de Alimentación </t>
  </si>
  <si>
    <t>Servicios Personales Indirectos</t>
  </si>
  <si>
    <t>Al Sector Privado</t>
  </si>
  <si>
    <t xml:space="preserve">Aportes de Previsión </t>
  </si>
  <si>
    <t xml:space="preserve">Aportes para salud (8,5)%                                                                                                                             </t>
  </si>
  <si>
    <t xml:space="preserve">Aportes para pensión(8%)                                                                                                                             </t>
  </si>
  <si>
    <t xml:space="preserve">Aportes  ARP (0,522%)                                                                                                                                  </t>
  </si>
  <si>
    <t xml:space="preserve">Aportes para cesantias                                                                                                                               </t>
  </si>
  <si>
    <t xml:space="preserve">Aportes Parafiscales 9%                                                                                                                               </t>
  </si>
  <si>
    <t xml:space="preserve">Servicio  Nacional de Aprendizaje SENA (0.5%)                                                                                                          </t>
  </si>
  <si>
    <t xml:space="preserve">Instituto Colombiano de Bienestar Familiar (3%)                                                                                                       </t>
  </si>
  <si>
    <t xml:space="preserve">ESAP y Otras Universidades (0.5%)                                                                                                                     </t>
  </si>
  <si>
    <t xml:space="preserve">Cajas de Compensación Familiar (4%)                                                                                                                   </t>
  </si>
  <si>
    <t xml:space="preserve">Escuelas Industriales e Institutos Técnicos (1%)                                                                                                      </t>
  </si>
  <si>
    <t>Otros Gastos Adquisición de bienes</t>
  </si>
  <si>
    <t>Adquisición de Servicios</t>
  </si>
  <si>
    <t>Mantenimientos y Reparaciones</t>
  </si>
  <si>
    <t>Desarrollo Institucional</t>
  </si>
  <si>
    <t>Sentencias y conciliaciones</t>
  </si>
  <si>
    <t>Otras transferencias corrientes</t>
  </si>
  <si>
    <t>Liquidación a Empleados y Pasivos Laborales</t>
  </si>
  <si>
    <t>PLAN ANUAL DE COMPRAS VIGENCIA 2013 MUNICIPIO DE OTANCHE, BOYACÁ</t>
  </si>
  <si>
    <t>PLAN DE COMPRAS, MUNICIPIO DE OTANCHE</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</si>
</sst>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 #,##0_);_(* \(#,##0\);_(* &quot;-&quot;??_);_(@_)"/>
    <numFmt numFmtId="167" formatCode="0;[Red]0"/>
    <numFmt numFmtId="168" formatCode="_-* #,##0\ _P_t_s_-;\-* #,##0\ _P_t_s_-;_-* &quot;-&quot;??\ _P_t_s_-;_-@_-"/>
    <numFmt numFmtId="169" formatCode="_-* #,##0_-;\-* #,##0_-;_-* &quot;-&quot;??_-;_-@_-"/>
    <numFmt numFmtId="170" formatCode="_(* #,##0.0_);_(* \(#,##0.0\);_(* &quot;-&quot;??_);_(@_)"/>
    <numFmt numFmtId="171" formatCode="#,##0_ ;\-#,##0\ "/>
  </numFmts>
  <fonts count="56">
    <font>
      <sz val="11"/>
      <color theme="1"/>
      <name val="Calibri"/>
      <family val="2"/>
    </font>
    <font>
      <sz val="11"/>
      <color indexed="8"/>
      <name val="Calibri"/>
      <family val="2"/>
    </font>
    <font>
      <b/>
      <sz val="12"/>
      <name val="Maiandra GD"/>
      <family val="2"/>
    </font>
    <font>
      <sz val="12"/>
      <name val="Maiandra GD"/>
      <family val="2"/>
    </font>
    <font>
      <sz val="12"/>
      <color indexed="8"/>
      <name val="Maiandra GD"/>
      <family val="2"/>
    </font>
    <font>
      <b/>
      <sz val="12"/>
      <color indexed="8"/>
      <name val="Maiandra GD"/>
      <family val="2"/>
    </font>
    <font>
      <sz val="11"/>
      <color indexed="8"/>
      <name val="Maiandra GD"/>
      <family val="2"/>
    </font>
    <font>
      <i/>
      <sz val="12"/>
      <name val="Maiandra GD"/>
      <family val="2"/>
    </font>
    <font>
      <b/>
      <sz val="14"/>
      <color indexed="8"/>
      <name val="Arial Narrow"/>
      <family val="2"/>
    </font>
    <font>
      <b/>
      <sz val="12"/>
      <color indexed="8"/>
      <name val="Arial Narrow"/>
      <family val="2"/>
    </font>
    <font>
      <sz val="12"/>
      <color indexed="8"/>
      <name val="Arial Narrow"/>
      <family val="2"/>
    </font>
    <font>
      <b/>
      <sz val="8"/>
      <color indexed="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Maiandra GD"/>
      <family val="2"/>
    </font>
    <font>
      <sz val="12"/>
      <color theme="1"/>
      <name val="Maiandra GD"/>
      <family val="2"/>
    </font>
    <font>
      <b/>
      <sz val="12"/>
      <color rgb="FF000000"/>
      <name val="Maiandra GD"/>
      <family val="2"/>
    </font>
    <font>
      <sz val="12"/>
      <color rgb="FF000000"/>
      <name val="Maiandra GD"/>
      <family val="2"/>
    </font>
    <font>
      <sz val="11"/>
      <color theme="1"/>
      <name val="Maiandra GD"/>
      <family val="2"/>
    </font>
    <font>
      <b/>
      <sz val="14"/>
      <color theme="1"/>
      <name val="Arial Narrow"/>
      <family val="2"/>
    </font>
    <font>
      <b/>
      <sz val="14"/>
      <color rgb="FF000000"/>
      <name val="Arial Narrow"/>
      <family val="2"/>
    </font>
    <font>
      <b/>
      <sz val="12"/>
      <color theme="1"/>
      <name val="Arial Narrow"/>
      <family val="2"/>
    </font>
    <font>
      <sz val="12"/>
      <color theme="1"/>
      <name val="Arial Narrow"/>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bottom style="medium"/>
    </border>
    <border>
      <left/>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16">
    <xf numFmtId="0" fontId="0" fillId="0" borderId="0" xfId="0" applyFont="1" applyAlignment="1">
      <alignment/>
    </xf>
    <xf numFmtId="0" fontId="45" fillId="0" borderId="10" xfId="0" applyFont="1" applyFill="1" applyBorder="1" applyAlignment="1">
      <alignment horizontal="justify" wrapText="1"/>
    </xf>
    <xf numFmtId="0" fontId="46" fillId="0" borderId="10" xfId="0" applyFont="1" applyFill="1" applyBorder="1" applyAlignment="1">
      <alignment horizontal="justify" wrapText="1"/>
    </xf>
    <xf numFmtId="167" fontId="47" fillId="0" borderId="10" xfId="0" applyNumberFormat="1" applyFont="1" applyFill="1" applyBorder="1" applyAlignment="1">
      <alignment horizontal="left"/>
    </xf>
    <xf numFmtId="0" fontId="47" fillId="0" borderId="10" xfId="0" applyFont="1" applyFill="1" applyBorder="1" applyAlignment="1">
      <alignment/>
    </xf>
    <xf numFmtId="166" fontId="47" fillId="0" borderId="10" xfId="47" applyNumberFormat="1" applyFont="1" applyFill="1" applyBorder="1" applyAlignment="1">
      <alignment horizontal="right"/>
    </xf>
    <xf numFmtId="0" fontId="46" fillId="0" borderId="0" xfId="0" applyFont="1" applyFill="1" applyAlignment="1">
      <alignment/>
    </xf>
    <xf numFmtId="166" fontId="46" fillId="0" borderId="0" xfId="0" applyNumberFormat="1" applyFont="1" applyFill="1" applyAlignment="1">
      <alignment/>
    </xf>
    <xf numFmtId="167" fontId="48" fillId="0" borderId="10" xfId="0" applyNumberFormat="1" applyFont="1" applyFill="1" applyBorder="1" applyAlignment="1">
      <alignment horizontal="left"/>
    </xf>
    <xf numFmtId="0" fontId="48" fillId="0" borderId="10" xfId="0" applyFont="1" applyFill="1" applyBorder="1" applyAlignment="1">
      <alignment/>
    </xf>
    <xf numFmtId="166" fontId="48" fillId="0" borderId="10" xfId="47" applyNumberFormat="1" applyFont="1" applyFill="1" applyBorder="1" applyAlignment="1">
      <alignment horizontal="right"/>
    </xf>
    <xf numFmtId="0" fontId="46" fillId="0" borderId="10" xfId="0" applyFont="1" applyFill="1" applyBorder="1" applyAlignment="1">
      <alignment horizontal="justify" vertical="top" wrapText="1"/>
    </xf>
    <xf numFmtId="0" fontId="45" fillId="0" borderId="10" xfId="0" applyFont="1" applyFill="1" applyBorder="1" applyAlignment="1">
      <alignment wrapText="1"/>
    </xf>
    <xf numFmtId="166" fontId="45" fillId="0" borderId="10" xfId="47" applyNumberFormat="1" applyFont="1" applyFill="1" applyBorder="1" applyAlignment="1">
      <alignment horizontal="right"/>
    </xf>
    <xf numFmtId="0" fontId="46" fillId="0" borderId="10" xfId="0" applyFont="1" applyFill="1" applyBorder="1" applyAlignment="1">
      <alignment wrapText="1"/>
    </xf>
    <xf numFmtId="166" fontId="46" fillId="0" borderId="10" xfId="47" applyNumberFormat="1" applyFont="1" applyFill="1" applyBorder="1" applyAlignment="1">
      <alignment horizontal="right"/>
    </xf>
    <xf numFmtId="167" fontId="46" fillId="0" borderId="10" xfId="0" applyNumberFormat="1" applyFont="1" applyFill="1" applyBorder="1" applyAlignment="1">
      <alignment horizontal="left"/>
    </xf>
    <xf numFmtId="0" fontId="46" fillId="0" borderId="10" xfId="0" applyFont="1" applyFill="1" applyBorder="1" applyAlignment="1">
      <alignment/>
    </xf>
    <xf numFmtId="166" fontId="46" fillId="0" borderId="10" xfId="47" applyNumberFormat="1" applyFont="1" applyFill="1" applyBorder="1" applyAlignment="1">
      <alignment/>
    </xf>
    <xf numFmtId="166" fontId="45" fillId="0" borderId="10" xfId="47" applyNumberFormat="1" applyFont="1" applyFill="1" applyBorder="1" applyAlignment="1">
      <alignment horizontal="right" wrapText="1"/>
    </xf>
    <xf numFmtId="166" fontId="46" fillId="0" borderId="10" xfId="47" applyNumberFormat="1" applyFont="1" applyFill="1" applyBorder="1" applyAlignment="1">
      <alignment horizontal="right" wrapText="1"/>
    </xf>
    <xf numFmtId="0" fontId="45" fillId="0" borderId="10" xfId="0" applyFont="1" applyFill="1" applyBorder="1" applyAlignment="1">
      <alignment/>
    </xf>
    <xf numFmtId="166" fontId="45" fillId="0" borderId="10" xfId="47" applyNumberFormat="1" applyFont="1" applyFill="1" applyBorder="1" applyAlignment="1">
      <alignment/>
    </xf>
    <xf numFmtId="166" fontId="46" fillId="0" borderId="0" xfId="47" applyNumberFormat="1" applyFont="1" applyFill="1" applyAlignment="1">
      <alignment/>
    </xf>
    <xf numFmtId="0" fontId="3" fillId="0" borderId="10" xfId="53" applyFont="1" applyFill="1" applyBorder="1" applyAlignment="1">
      <alignment horizontal="justify" vertical="top" wrapText="1"/>
      <protection/>
    </xf>
    <xf numFmtId="0" fontId="2" fillId="0" borderId="10" xfId="0" applyFont="1" applyFill="1" applyBorder="1" applyAlignment="1">
      <alignment horizontal="left"/>
    </xf>
    <xf numFmtId="3" fontId="2" fillId="0" borderId="10" xfId="0" applyNumberFormat="1" applyFont="1" applyFill="1" applyBorder="1" applyAlignment="1">
      <alignment horizontal="right"/>
    </xf>
    <xf numFmtId="3" fontId="2" fillId="0" borderId="10" xfId="0" applyNumberFormat="1" applyFont="1" applyFill="1" applyBorder="1" applyAlignment="1">
      <alignment horizontal="right" vertical="top"/>
    </xf>
    <xf numFmtId="0" fontId="3" fillId="0" borderId="10" xfId="0" applyFont="1" applyFill="1" applyBorder="1" applyAlignment="1">
      <alignment horizontal="left"/>
    </xf>
    <xf numFmtId="3" fontId="3" fillId="0" borderId="10" xfId="0" applyNumberFormat="1" applyFont="1" applyFill="1" applyBorder="1" applyAlignment="1">
      <alignment horizontal="right" vertical="top"/>
    </xf>
    <xf numFmtId="0" fontId="3" fillId="0" borderId="10" xfId="0" applyFont="1" applyFill="1" applyBorder="1" applyAlignment="1">
      <alignment horizontal="center"/>
    </xf>
    <xf numFmtId="167" fontId="45" fillId="0" borderId="10" xfId="0" applyNumberFormat="1" applyFont="1" applyFill="1" applyBorder="1" applyAlignment="1">
      <alignment horizontal="left"/>
    </xf>
    <xf numFmtId="0" fontId="3" fillId="0" borderId="10" xfId="0" applyFont="1" applyFill="1" applyBorder="1" applyAlignment="1">
      <alignment/>
    </xf>
    <xf numFmtId="0" fontId="2" fillId="0" borderId="10" xfId="0" applyFont="1" applyFill="1" applyBorder="1" applyAlignment="1">
      <alignment/>
    </xf>
    <xf numFmtId="43" fontId="0" fillId="0" borderId="0" xfId="47" applyFont="1" applyAlignment="1">
      <alignment/>
    </xf>
    <xf numFmtId="170" fontId="0" fillId="0" borderId="0" xfId="47" applyNumberFormat="1" applyFont="1" applyAlignment="1">
      <alignment/>
    </xf>
    <xf numFmtId="166" fontId="0" fillId="0" borderId="0" xfId="47" applyNumberFormat="1" applyFont="1" applyAlignment="1">
      <alignment/>
    </xf>
    <xf numFmtId="166" fontId="0" fillId="0" borderId="0" xfId="0" applyNumberFormat="1" applyAlignment="1">
      <alignment/>
    </xf>
    <xf numFmtId="166" fontId="0" fillId="5" borderId="0" xfId="47" applyNumberFormat="1" applyFont="1" applyFill="1" applyAlignment="1">
      <alignment/>
    </xf>
    <xf numFmtId="166" fontId="0" fillId="16" borderId="0" xfId="47" applyNumberFormat="1" applyFont="1" applyFill="1" applyAlignment="1">
      <alignment/>
    </xf>
    <xf numFmtId="0" fontId="0" fillId="16" borderId="0" xfId="0" applyFill="1" applyAlignment="1">
      <alignment/>
    </xf>
    <xf numFmtId="0" fontId="0" fillId="5" borderId="0" xfId="0" applyFill="1" applyAlignment="1">
      <alignment/>
    </xf>
    <xf numFmtId="166" fontId="0" fillId="16" borderId="0" xfId="0" applyNumberFormat="1" applyFill="1" applyAlignment="1">
      <alignment/>
    </xf>
    <xf numFmtId="166" fontId="0" fillId="5" borderId="0" xfId="0" applyNumberFormat="1" applyFill="1" applyAlignment="1">
      <alignment/>
    </xf>
    <xf numFmtId="9" fontId="0" fillId="0" borderId="0" xfId="0" applyNumberFormat="1" applyAlignment="1">
      <alignment/>
    </xf>
    <xf numFmtId="165" fontId="0" fillId="0" borderId="0" xfId="0" applyNumberFormat="1" applyAlignment="1">
      <alignment/>
    </xf>
    <xf numFmtId="166" fontId="0" fillId="33" borderId="0" xfId="0" applyNumberFormat="1" applyFill="1" applyAlignment="1">
      <alignment/>
    </xf>
    <xf numFmtId="0" fontId="0" fillId="33" borderId="0" xfId="0" applyFill="1" applyAlignment="1">
      <alignment/>
    </xf>
    <xf numFmtId="169" fontId="0" fillId="0" borderId="0" xfId="0" applyNumberFormat="1" applyAlignment="1">
      <alignment/>
    </xf>
    <xf numFmtId="171" fontId="0" fillId="0" borderId="0" xfId="0" applyNumberFormat="1" applyAlignment="1">
      <alignment/>
    </xf>
    <xf numFmtId="0" fontId="46" fillId="0" borderId="0" xfId="0" applyFont="1" applyFill="1" applyBorder="1" applyAlignment="1">
      <alignment/>
    </xf>
    <xf numFmtId="0" fontId="3" fillId="0" borderId="0" xfId="0" applyFont="1" applyFill="1" applyAlignment="1">
      <alignment horizontal="justify" vertical="top"/>
    </xf>
    <xf numFmtId="0" fontId="2" fillId="0" borderId="10" xfId="0" applyFont="1" applyFill="1" applyBorder="1" applyAlignment="1">
      <alignment horizontal="center"/>
    </xf>
    <xf numFmtId="0" fontId="2" fillId="0" borderId="0" xfId="0" applyFont="1" applyFill="1" applyAlignment="1">
      <alignment horizontal="left" vertical="top"/>
    </xf>
    <xf numFmtId="167" fontId="47" fillId="0" borderId="10" xfId="0" applyNumberFormat="1" applyFont="1" applyFill="1" applyBorder="1" applyAlignment="1">
      <alignment horizontal="center"/>
    </xf>
    <xf numFmtId="0" fontId="3" fillId="0" borderId="10" xfId="0" applyFont="1" applyFill="1" applyBorder="1" applyAlignment="1">
      <alignment horizontal="justify" vertical="top"/>
    </xf>
    <xf numFmtId="166" fontId="45" fillId="0" borderId="10" xfId="0" applyNumberFormat="1" applyFont="1" applyFill="1" applyBorder="1" applyAlignment="1">
      <alignment/>
    </xf>
    <xf numFmtId="0" fontId="2" fillId="0" borderId="10" xfId="0" applyFont="1" applyFill="1" applyBorder="1" applyAlignment="1">
      <alignment horizontal="left" vertical="top"/>
    </xf>
    <xf numFmtId="168" fontId="2" fillId="0" borderId="10" xfId="47" applyNumberFormat="1" applyFont="1" applyFill="1" applyBorder="1" applyAlignment="1">
      <alignment horizontal="left"/>
    </xf>
    <xf numFmtId="0" fontId="3" fillId="0" borderId="10" xfId="0" applyFont="1" applyFill="1" applyBorder="1" applyAlignment="1">
      <alignment horizontal="left" vertical="top"/>
    </xf>
    <xf numFmtId="168" fontId="3" fillId="0" borderId="10" xfId="47" applyNumberFormat="1" applyFont="1" applyFill="1" applyBorder="1" applyAlignment="1">
      <alignment horizontal="left"/>
    </xf>
    <xf numFmtId="0" fontId="3" fillId="0" borderId="10" xfId="0" applyFont="1" applyFill="1" applyBorder="1" applyAlignment="1">
      <alignment vertical="top" wrapText="1"/>
    </xf>
    <xf numFmtId="166" fontId="3" fillId="0" borderId="10" xfId="47" applyNumberFormat="1" applyFont="1" applyFill="1" applyBorder="1" applyAlignment="1">
      <alignment horizontal="justify" vertical="top" wrapText="1"/>
    </xf>
    <xf numFmtId="0" fontId="3" fillId="0" borderId="0" xfId="0" applyFont="1" applyFill="1" applyAlignment="1">
      <alignment/>
    </xf>
    <xf numFmtId="3" fontId="3" fillId="0" borderId="0" xfId="0" applyNumberFormat="1" applyFont="1" applyFill="1" applyAlignment="1">
      <alignment horizontal="right"/>
    </xf>
    <xf numFmtId="0" fontId="3" fillId="0" borderId="0" xfId="0" applyFont="1" applyFill="1" applyBorder="1" applyAlignment="1">
      <alignment/>
    </xf>
    <xf numFmtId="0" fontId="2" fillId="0" borderId="0" xfId="0" applyFont="1" applyFill="1" applyAlignment="1">
      <alignment/>
    </xf>
    <xf numFmtId="0" fontId="46" fillId="0" borderId="10" xfId="0" applyFont="1" applyFill="1" applyBorder="1" applyAlignment="1" quotePrefix="1">
      <alignment horizontal="justify" wrapText="1"/>
    </xf>
    <xf numFmtId="0" fontId="45" fillId="0" borderId="10" xfId="0" applyFont="1" applyFill="1" applyBorder="1" applyAlignment="1">
      <alignment horizontal="left"/>
    </xf>
    <xf numFmtId="0" fontId="46" fillId="0" borderId="10" xfId="0" applyFont="1" applyFill="1" applyBorder="1" applyAlignment="1">
      <alignment horizontal="left"/>
    </xf>
    <xf numFmtId="164" fontId="3" fillId="0" borderId="10" xfId="0" applyNumberFormat="1" applyFont="1" applyFill="1" applyBorder="1" applyAlignment="1">
      <alignment horizontal="left" vertical="center"/>
    </xf>
    <xf numFmtId="167" fontId="46" fillId="0" borderId="0" xfId="0" applyNumberFormat="1" applyFont="1" applyFill="1" applyAlignment="1">
      <alignment horizontal="left"/>
    </xf>
    <xf numFmtId="167" fontId="46" fillId="0" borderId="0" xfId="0" applyNumberFormat="1" applyFont="1" applyFill="1" applyBorder="1" applyAlignment="1">
      <alignment horizontal="left"/>
    </xf>
    <xf numFmtId="0" fontId="2" fillId="0" borderId="0" xfId="0" applyFont="1" applyFill="1" applyAlignment="1">
      <alignment horizontal="center" vertical="top"/>
    </xf>
    <xf numFmtId="0" fontId="2" fillId="0" borderId="0" xfId="0" applyFont="1" applyFill="1" applyBorder="1" applyAlignment="1">
      <alignment horizontal="center"/>
    </xf>
    <xf numFmtId="0" fontId="49" fillId="0" borderId="1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justify" vertical="top"/>
    </xf>
    <xf numFmtId="0" fontId="3" fillId="0" borderId="0" xfId="0" applyFont="1" applyFill="1" applyBorder="1" applyAlignment="1">
      <alignment horizontal="justify" vertical="top"/>
    </xf>
    <xf numFmtId="43" fontId="46" fillId="0" borderId="0" xfId="47" applyFont="1" applyFill="1" applyAlignment="1">
      <alignment/>
    </xf>
    <xf numFmtId="165" fontId="46" fillId="0" borderId="0" xfId="0" applyNumberFormat="1" applyFont="1" applyFill="1" applyAlignment="1">
      <alignment/>
    </xf>
    <xf numFmtId="43" fontId="48" fillId="0" borderId="10" xfId="47" applyFont="1" applyFill="1" applyBorder="1" applyAlignment="1">
      <alignment horizontal="right"/>
    </xf>
    <xf numFmtId="0" fontId="50" fillId="0" borderId="10" xfId="0" applyFont="1" applyFill="1" applyBorder="1" applyAlignment="1">
      <alignment horizontal="justify" wrapText="1"/>
    </xf>
    <xf numFmtId="3" fontId="51" fillId="0" borderId="10" xfId="0" applyNumberFormat="1" applyFont="1" applyFill="1" applyBorder="1" applyAlignment="1">
      <alignment horizontal="right"/>
    </xf>
    <xf numFmtId="0" fontId="52" fillId="0" borderId="10" xfId="0" applyFont="1" applyFill="1" applyBorder="1" applyAlignment="1">
      <alignment/>
    </xf>
    <xf numFmtId="3" fontId="52" fillId="0" borderId="10" xfId="0" applyNumberFormat="1" applyFont="1" applyFill="1" applyBorder="1" applyAlignment="1">
      <alignment horizontal="right"/>
    </xf>
    <xf numFmtId="0" fontId="53" fillId="0" borderId="10" xfId="0" applyFont="1" applyFill="1" applyBorder="1" applyAlignment="1">
      <alignment/>
    </xf>
    <xf numFmtId="3" fontId="53" fillId="0" borderId="10" xfId="0" applyNumberFormat="1" applyFont="1" applyFill="1" applyBorder="1" applyAlignment="1">
      <alignment horizontal="right"/>
    </xf>
    <xf numFmtId="0" fontId="2" fillId="0" borderId="0" xfId="0" applyFont="1" applyFill="1" applyBorder="1" applyAlignment="1">
      <alignment horizontal="justify" vertical="top"/>
    </xf>
    <xf numFmtId="0" fontId="2" fillId="0" borderId="0" xfId="0" applyFont="1" applyFill="1" applyBorder="1" applyAlignment="1">
      <alignment horizontal="center"/>
    </xf>
    <xf numFmtId="167" fontId="47" fillId="0" borderId="10" xfId="0" applyNumberFormat="1"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Alignment="1">
      <alignment horizontal="left" vertical="top"/>
    </xf>
    <xf numFmtId="0" fontId="3" fillId="0" borderId="0" xfId="0" applyFont="1" applyFill="1" applyBorder="1" applyAlignment="1">
      <alignment horizontal="justify" vertical="top"/>
    </xf>
    <xf numFmtId="0" fontId="54" fillId="0" borderId="11" xfId="0" applyFont="1" applyFill="1" applyBorder="1" applyAlignment="1">
      <alignment/>
    </xf>
    <xf numFmtId="166" fontId="55" fillId="0" borderId="11" xfId="47" applyNumberFormat="1" applyFont="1" applyFill="1" applyBorder="1" applyAlignment="1">
      <alignment horizontal="right"/>
    </xf>
    <xf numFmtId="0" fontId="55" fillId="0" borderId="11" xfId="0" applyFont="1" applyFill="1" applyBorder="1" applyAlignment="1">
      <alignment/>
    </xf>
    <xf numFmtId="0" fontId="55" fillId="0" borderId="12" xfId="0" applyFont="1" applyFill="1" applyBorder="1" applyAlignment="1">
      <alignment/>
    </xf>
    <xf numFmtId="166" fontId="55" fillId="0" borderId="12" xfId="47" applyNumberFormat="1" applyFont="1" applyFill="1" applyBorder="1" applyAlignment="1">
      <alignment horizontal="right"/>
    </xf>
    <xf numFmtId="167" fontId="45" fillId="0" borderId="0" xfId="0" applyNumberFormat="1" applyFont="1" applyFill="1" applyAlignment="1">
      <alignment horizontal="center"/>
    </xf>
    <xf numFmtId="0" fontId="2" fillId="0" borderId="0" xfId="0" applyFont="1" applyFill="1" applyBorder="1" applyAlignment="1">
      <alignment horizontal="justify" vertical="top"/>
    </xf>
    <xf numFmtId="0" fontId="2" fillId="0" borderId="0" xfId="0" applyFont="1" applyFill="1" applyBorder="1" applyAlignment="1">
      <alignment horizontal="center"/>
    </xf>
    <xf numFmtId="167" fontId="47" fillId="0" borderId="10" xfId="0" applyNumberFormat="1"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Alignment="1">
      <alignment horizontal="left" vertical="top"/>
    </xf>
    <xf numFmtId="0" fontId="2" fillId="0" borderId="0" xfId="0" applyFont="1" applyFill="1" applyAlignment="1">
      <alignment horizontal="center" vertical="top"/>
    </xf>
    <xf numFmtId="0" fontId="3" fillId="0" borderId="0" xfId="0" applyFont="1" applyFill="1" applyAlignment="1">
      <alignment horizontal="justify" vertical="top"/>
    </xf>
    <xf numFmtId="0" fontId="2" fillId="0" borderId="10" xfId="0" applyFont="1" applyFill="1" applyBorder="1" applyAlignment="1">
      <alignment horizontal="justify" vertical="top"/>
    </xf>
    <xf numFmtId="0" fontId="3" fillId="0" borderId="10" xfId="0" applyFont="1" applyFill="1" applyBorder="1" applyAlignment="1">
      <alignment horizontal="justify" vertical="top"/>
    </xf>
    <xf numFmtId="0" fontId="45" fillId="0" borderId="0" xfId="0" applyFont="1" applyFill="1" applyAlignment="1">
      <alignment horizontal="center"/>
    </xf>
    <xf numFmtId="0" fontId="46" fillId="0" borderId="0" xfId="0" applyFont="1" applyFill="1" applyAlignment="1">
      <alignment horizontal="center"/>
    </xf>
    <xf numFmtId="0" fontId="2" fillId="0" borderId="0" xfId="0" applyFont="1" applyFill="1" applyAlignment="1">
      <alignment horizontal="justify" vertical="top"/>
    </xf>
    <xf numFmtId="0" fontId="3" fillId="0" borderId="0" xfId="0" applyFont="1" applyFill="1" applyBorder="1" applyAlignment="1">
      <alignment horizontal="justify" vertical="top"/>
    </xf>
    <xf numFmtId="167" fontId="47" fillId="0" borderId="13" xfId="0" applyNumberFormat="1" applyFont="1" applyFill="1" applyBorder="1" applyAlignment="1">
      <alignment horizontal="center"/>
    </xf>
    <xf numFmtId="167" fontId="47" fillId="0" borderId="14" xfId="0" applyNumberFormat="1" applyFont="1" applyFill="1" applyBorder="1" applyAlignment="1">
      <alignment horizontal="center"/>
    </xf>
    <xf numFmtId="167" fontId="47" fillId="0" borderId="15" xfId="0" applyNumberFormat="1"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25"/>
  <sheetViews>
    <sheetView zoomScalePageLayoutView="0" workbookViewId="0" topLeftCell="A1">
      <selection activeCell="A1" sqref="A1:C1"/>
    </sheetView>
  </sheetViews>
  <sheetFormatPr defaultColWidth="11.421875" defaultRowHeight="15"/>
  <cols>
    <col min="1" max="1" width="17.421875" style="6" customWidth="1"/>
    <col min="2" max="2" width="84.57421875" style="71" customWidth="1"/>
    <col min="3" max="3" width="21.140625" style="6" customWidth="1"/>
    <col min="4" max="4" width="21.421875" style="6" bestFit="1" customWidth="1"/>
    <col min="5" max="5" width="18.28125" style="6" bestFit="1" customWidth="1"/>
    <col min="6" max="6" width="13.7109375" style="6" bestFit="1" customWidth="1"/>
    <col min="7" max="16384" width="11.421875" style="6" customWidth="1"/>
  </cols>
  <sheetData>
    <row r="1" spans="1:3" ht="15.75">
      <c r="A1" s="109" t="s">
        <v>788</v>
      </c>
      <c r="B1" s="109"/>
      <c r="C1" s="109"/>
    </row>
    <row r="2" spans="1:3" ht="15.75">
      <c r="A2" s="109" t="s">
        <v>789</v>
      </c>
      <c r="B2" s="109"/>
      <c r="C2" s="109"/>
    </row>
    <row r="3" spans="1:3" ht="15.75">
      <c r="A3" s="109" t="s">
        <v>790</v>
      </c>
      <c r="B3" s="109"/>
      <c r="C3" s="109"/>
    </row>
    <row r="4" spans="1:3" ht="15.75">
      <c r="A4" s="109" t="s">
        <v>791</v>
      </c>
      <c r="B4" s="109"/>
      <c r="C4" s="109"/>
    </row>
    <row r="5" spans="1:3" ht="15.75">
      <c r="A5" s="110"/>
      <c r="B5" s="110"/>
      <c r="C5" s="110"/>
    </row>
    <row r="6" spans="1:3" ht="15.75">
      <c r="A6" s="109" t="s">
        <v>1041</v>
      </c>
      <c r="B6" s="109"/>
      <c r="C6" s="109"/>
    </row>
    <row r="7" spans="1:3" ht="15.75">
      <c r="A7" s="110" t="s">
        <v>1042</v>
      </c>
      <c r="B7" s="110"/>
      <c r="C7" s="110"/>
    </row>
    <row r="9" spans="1:3" ht="15.75">
      <c r="A9" s="111" t="s">
        <v>1038</v>
      </c>
      <c r="B9" s="106"/>
      <c r="C9" s="106"/>
    </row>
    <row r="10" spans="1:3" ht="15.75">
      <c r="A10" s="111"/>
      <c r="B10" s="106"/>
      <c r="C10" s="106"/>
    </row>
    <row r="11" spans="1:3" ht="15.75">
      <c r="A11" s="106"/>
      <c r="B11" s="106"/>
      <c r="C11" s="106"/>
    </row>
    <row r="12" spans="1:3" ht="15.75">
      <c r="A12" s="51"/>
      <c r="B12" s="51"/>
      <c r="C12" s="51"/>
    </row>
    <row r="13" spans="1:3" ht="15.75">
      <c r="A13" s="111" t="s">
        <v>1021</v>
      </c>
      <c r="B13" s="106"/>
      <c r="C13" s="106"/>
    </row>
    <row r="14" spans="1:3" ht="15.75">
      <c r="A14" s="111"/>
      <c r="B14" s="106"/>
      <c r="C14" s="106"/>
    </row>
    <row r="15" spans="1:3" ht="15.75">
      <c r="A15" s="51"/>
      <c r="B15" s="51"/>
      <c r="C15" s="51"/>
    </row>
    <row r="16" spans="1:3" ht="15.75">
      <c r="A16" s="105" t="s">
        <v>792</v>
      </c>
      <c r="B16" s="105"/>
      <c r="C16" s="105"/>
    </row>
    <row r="17" spans="1:3" ht="15.75">
      <c r="A17" s="73"/>
      <c r="B17" s="73"/>
      <c r="C17" s="73"/>
    </row>
    <row r="18" spans="1:3" ht="15.75">
      <c r="A18" s="106" t="s">
        <v>1022</v>
      </c>
      <c r="B18" s="106"/>
      <c r="C18" s="106"/>
    </row>
    <row r="19" spans="1:3" ht="15.75">
      <c r="A19" s="106"/>
      <c r="B19" s="106"/>
      <c r="C19" s="106"/>
    </row>
    <row r="20" spans="1:3" ht="15.75">
      <c r="A20" s="106" t="s">
        <v>1023</v>
      </c>
      <c r="B20" s="106"/>
      <c r="C20" s="106"/>
    </row>
    <row r="21" spans="1:3" ht="15.75">
      <c r="A21" s="106"/>
      <c r="B21" s="106"/>
      <c r="C21" s="106"/>
    </row>
    <row r="22" spans="1:3" ht="15.75">
      <c r="A22" s="106"/>
      <c r="B22" s="106"/>
      <c r="C22" s="106"/>
    </row>
    <row r="23" spans="1:3" ht="15.75">
      <c r="A23" s="106"/>
      <c r="B23" s="106"/>
      <c r="C23" s="106"/>
    </row>
    <row r="24" spans="1:3" ht="15.75">
      <c r="A24" s="106"/>
      <c r="B24" s="106"/>
      <c r="C24" s="106"/>
    </row>
    <row r="26" spans="1:3" ht="15.75">
      <c r="A26" s="104" t="s">
        <v>793</v>
      </c>
      <c r="B26" s="104"/>
      <c r="C26" s="104"/>
    </row>
    <row r="27" spans="1:3" ht="15.75">
      <c r="A27" s="53"/>
      <c r="B27" s="53"/>
      <c r="C27" s="53"/>
    </row>
    <row r="28" spans="1:3" ht="15.75">
      <c r="A28" s="105" t="s">
        <v>1039</v>
      </c>
      <c r="B28" s="105"/>
      <c r="C28" s="105"/>
    </row>
    <row r="30" spans="1:3" ht="15.75">
      <c r="A30" s="106" t="s">
        <v>1037</v>
      </c>
      <c r="B30" s="106"/>
      <c r="C30" s="106"/>
    </row>
    <row r="31" spans="1:3" ht="15.75">
      <c r="A31" s="106"/>
      <c r="B31" s="106"/>
      <c r="C31" s="106"/>
    </row>
    <row r="32" spans="1:3" ht="15.75">
      <c r="A32" s="106"/>
      <c r="B32" s="106"/>
      <c r="C32" s="106"/>
    </row>
    <row r="33" spans="1:3" ht="15.75">
      <c r="A33" s="106"/>
      <c r="B33" s="106"/>
      <c r="C33" s="106"/>
    </row>
    <row r="34" spans="1:3" ht="15.75">
      <c r="A34" s="51"/>
      <c r="B34" s="51"/>
      <c r="C34" s="51"/>
    </row>
    <row r="35" spans="1:3" ht="15.75">
      <c r="A35" s="102" t="s">
        <v>796</v>
      </c>
      <c r="B35" s="102"/>
      <c r="C35" s="102"/>
    </row>
    <row r="36" spans="1:3" ht="15.75">
      <c r="A36" s="102" t="s">
        <v>797</v>
      </c>
      <c r="B36" s="102"/>
      <c r="C36" s="102"/>
    </row>
    <row r="37" spans="1:3" s="50" customFormat="1" ht="15.75">
      <c r="A37" s="113"/>
      <c r="B37" s="114"/>
      <c r="C37" s="115"/>
    </row>
    <row r="38" spans="1:3" s="50" customFormat="1" ht="15.75">
      <c r="A38" s="102" t="s">
        <v>794</v>
      </c>
      <c r="B38" s="102"/>
      <c r="C38" s="102"/>
    </row>
    <row r="39" spans="1:3" s="50" customFormat="1" ht="15.75">
      <c r="A39" s="102" t="s">
        <v>469</v>
      </c>
      <c r="B39" s="102"/>
      <c r="C39" s="102"/>
    </row>
    <row r="40" spans="1:3" ht="15.75">
      <c r="A40" s="17"/>
      <c r="B40" s="16"/>
      <c r="C40" s="17"/>
    </row>
    <row r="41" spans="1:3" ht="15.75">
      <c r="A41" s="68">
        <v>1</v>
      </c>
      <c r="B41" s="25" t="s">
        <v>469</v>
      </c>
      <c r="C41" s="56">
        <f>SUM(C43+C178)</f>
        <v>8054374931</v>
      </c>
    </row>
    <row r="42" spans="1:3" ht="15.75">
      <c r="A42" s="17"/>
      <c r="B42" s="25"/>
      <c r="C42" s="17"/>
    </row>
    <row r="43" spans="1:3" ht="15.75">
      <c r="A43" s="68">
        <v>1.1</v>
      </c>
      <c r="B43" s="25" t="s">
        <v>50</v>
      </c>
      <c r="C43" s="56">
        <f>SUM(C45+C75)</f>
        <v>8054374931</v>
      </c>
    </row>
    <row r="44" spans="1:3" ht="15.75">
      <c r="A44" s="69"/>
      <c r="B44" s="25"/>
      <c r="C44" s="17"/>
    </row>
    <row r="45" spans="1:3" ht="15.75">
      <c r="A45" s="68" t="s">
        <v>603</v>
      </c>
      <c r="B45" s="25" t="s">
        <v>470</v>
      </c>
      <c r="C45" s="56">
        <f>SUM(C47+C58)</f>
        <v>2027150034</v>
      </c>
    </row>
    <row r="46" spans="1:3" ht="15.75">
      <c r="A46" s="69"/>
      <c r="B46" s="25"/>
      <c r="C46" s="17"/>
    </row>
    <row r="47" spans="1:3" ht="15.75">
      <c r="A47" s="68" t="s">
        <v>604</v>
      </c>
      <c r="B47" s="25" t="s">
        <v>471</v>
      </c>
      <c r="C47" s="56">
        <f>SUM(C49+C53)</f>
        <v>122747241</v>
      </c>
    </row>
    <row r="48" spans="1:3" ht="15.75">
      <c r="A48" s="69"/>
      <c r="B48" s="25"/>
      <c r="C48" s="17"/>
    </row>
    <row r="49" spans="1:3" ht="15.75">
      <c r="A49" s="68" t="s">
        <v>605</v>
      </c>
      <c r="B49" s="25" t="s">
        <v>473</v>
      </c>
      <c r="C49" s="56">
        <f>SUM(C50:C51)</f>
        <v>105191732</v>
      </c>
    </row>
    <row r="50" spans="1:3" ht="15.75">
      <c r="A50" s="69" t="s">
        <v>606</v>
      </c>
      <c r="B50" s="28" t="s">
        <v>474</v>
      </c>
      <c r="C50" s="18">
        <v>105191732</v>
      </c>
    </row>
    <row r="51" spans="1:3" ht="15.75">
      <c r="A51" s="69" t="s">
        <v>607</v>
      </c>
      <c r="B51" s="28" t="s">
        <v>475</v>
      </c>
      <c r="C51" s="17">
        <v>0</v>
      </c>
    </row>
    <row r="52" spans="1:3" ht="15.75">
      <c r="A52" s="69"/>
      <c r="B52" s="28"/>
      <c r="C52" s="17"/>
    </row>
    <row r="53" spans="1:3" ht="15.75">
      <c r="A53" s="68" t="s">
        <v>612</v>
      </c>
      <c r="B53" s="25" t="s">
        <v>547</v>
      </c>
      <c r="C53" s="56">
        <f>SUM(C54:C56)</f>
        <v>17555509</v>
      </c>
    </row>
    <row r="54" spans="1:3" ht="15.75">
      <c r="A54" s="69" t="s">
        <v>613</v>
      </c>
      <c r="B54" s="28" t="s">
        <v>476</v>
      </c>
      <c r="C54" s="18">
        <v>15778759</v>
      </c>
    </row>
    <row r="55" spans="1:3" ht="15.75">
      <c r="A55" s="69" t="s">
        <v>614</v>
      </c>
      <c r="B55" s="28" t="s">
        <v>485</v>
      </c>
      <c r="C55" s="18">
        <v>1622250</v>
      </c>
    </row>
    <row r="56" spans="1:3" ht="15.75">
      <c r="A56" s="69" t="s">
        <v>615</v>
      </c>
      <c r="B56" s="28" t="s">
        <v>835</v>
      </c>
      <c r="C56" s="18">
        <v>154500</v>
      </c>
    </row>
    <row r="57" spans="1:3" ht="15.75">
      <c r="A57" s="69"/>
      <c r="B57" s="28"/>
      <c r="C57" s="17"/>
    </row>
    <row r="58" spans="1:3" ht="15.75">
      <c r="A58" s="68" t="s">
        <v>608</v>
      </c>
      <c r="B58" s="25" t="s">
        <v>472</v>
      </c>
      <c r="C58" s="56">
        <f>SUM(C59+C60+C61+C62+C63+C64+C65+C66+C67+C68+C69+C70+C73)</f>
        <v>1904402793</v>
      </c>
    </row>
    <row r="59" spans="1:3" ht="15.75">
      <c r="A59" s="69" t="s">
        <v>609</v>
      </c>
      <c r="B59" s="28" t="s">
        <v>486</v>
      </c>
      <c r="C59" s="18">
        <v>59009308</v>
      </c>
    </row>
    <row r="60" spans="1:3" ht="15.75">
      <c r="A60" s="69" t="s">
        <v>610</v>
      </c>
      <c r="B60" s="28" t="s">
        <v>487</v>
      </c>
      <c r="C60" s="18">
        <v>2694181</v>
      </c>
    </row>
    <row r="61" spans="1:3" ht="15.75">
      <c r="A61" s="69" t="s">
        <v>611</v>
      </c>
      <c r="B61" s="28" t="s">
        <v>488</v>
      </c>
      <c r="C61" s="18">
        <v>108150</v>
      </c>
    </row>
    <row r="62" spans="1:3" ht="15.75">
      <c r="A62" s="69" t="s">
        <v>616</v>
      </c>
      <c r="B62" s="28" t="s">
        <v>527</v>
      </c>
      <c r="C62" s="18">
        <v>108150</v>
      </c>
    </row>
    <row r="63" spans="1:3" ht="15.75">
      <c r="A63" s="69" t="s">
        <v>617</v>
      </c>
      <c r="B63" s="28" t="s">
        <v>489</v>
      </c>
      <c r="C63" s="18">
        <v>178448</v>
      </c>
    </row>
    <row r="64" spans="1:3" ht="15.75">
      <c r="A64" s="69" t="s">
        <v>618</v>
      </c>
      <c r="B64" s="28" t="s">
        <v>490</v>
      </c>
      <c r="C64" s="18">
        <v>429096</v>
      </c>
    </row>
    <row r="65" spans="1:3" ht="15.75">
      <c r="A65" s="69" t="s">
        <v>619</v>
      </c>
      <c r="B65" s="28" t="s">
        <v>491</v>
      </c>
      <c r="C65" s="18">
        <v>108150</v>
      </c>
    </row>
    <row r="66" spans="1:3" ht="15.75">
      <c r="A66" s="69" t="s">
        <v>620</v>
      </c>
      <c r="B66" s="28" t="s">
        <v>495</v>
      </c>
      <c r="C66" s="18">
        <v>108150</v>
      </c>
    </row>
    <row r="67" spans="1:3" ht="15.75">
      <c r="A67" s="69" t="s">
        <v>621</v>
      </c>
      <c r="B67" s="28" t="s">
        <v>492</v>
      </c>
      <c r="C67" s="18">
        <v>350622</v>
      </c>
    </row>
    <row r="68" spans="1:3" ht="15.75">
      <c r="A68" s="69" t="s">
        <v>622</v>
      </c>
      <c r="B68" s="28" t="s">
        <v>493</v>
      </c>
      <c r="C68" s="18">
        <v>3537077</v>
      </c>
    </row>
    <row r="69" spans="1:3" ht="15.75">
      <c r="A69" s="69" t="s">
        <v>623</v>
      </c>
      <c r="B69" s="28" t="s">
        <v>496</v>
      </c>
      <c r="C69" s="18">
        <v>108150</v>
      </c>
    </row>
    <row r="70" spans="1:3" ht="15.75">
      <c r="A70" s="69" t="s">
        <v>624</v>
      </c>
      <c r="B70" s="21" t="s">
        <v>687</v>
      </c>
      <c r="C70" s="56">
        <f>SUM(C71:C72)</f>
        <v>1831000000</v>
      </c>
    </row>
    <row r="71" spans="1:3" ht="15.75">
      <c r="A71" s="69" t="s">
        <v>684</v>
      </c>
      <c r="B71" s="28" t="s">
        <v>682</v>
      </c>
      <c r="C71" s="18">
        <v>1729000000</v>
      </c>
    </row>
    <row r="72" spans="1:3" ht="15.75">
      <c r="A72" s="69" t="s">
        <v>685</v>
      </c>
      <c r="B72" s="28" t="s">
        <v>683</v>
      </c>
      <c r="C72" s="18">
        <v>102000000</v>
      </c>
    </row>
    <row r="73" spans="1:3" ht="15.75">
      <c r="A73" s="69" t="s">
        <v>686</v>
      </c>
      <c r="B73" s="28" t="s">
        <v>494</v>
      </c>
      <c r="C73" s="18">
        <v>6663311</v>
      </c>
    </row>
    <row r="74" spans="1:3" ht="15.75">
      <c r="A74" s="69"/>
      <c r="B74" s="16"/>
      <c r="C74" s="17"/>
    </row>
    <row r="75" spans="1:3" ht="15.75">
      <c r="A75" s="68" t="s">
        <v>625</v>
      </c>
      <c r="B75" s="25" t="s">
        <v>497</v>
      </c>
      <c r="C75" s="56">
        <f>SUM(C77+C86+C90+C94+C99+C130+C136+C159)</f>
        <v>6027224897</v>
      </c>
    </row>
    <row r="76" spans="1:3" ht="15.75">
      <c r="A76" s="69"/>
      <c r="B76" s="25"/>
      <c r="C76" s="17"/>
    </row>
    <row r="77" spans="1:3" ht="15.75">
      <c r="A77" s="68" t="s">
        <v>626</v>
      </c>
      <c r="B77" s="25" t="s">
        <v>498</v>
      </c>
      <c r="C77" s="56">
        <f>SUM(C78:C84)</f>
        <v>176080586</v>
      </c>
    </row>
    <row r="78" spans="1:3" ht="15.75">
      <c r="A78" s="69" t="s">
        <v>627</v>
      </c>
      <c r="B78" s="28" t="s">
        <v>481</v>
      </c>
      <c r="C78" s="18">
        <v>108150</v>
      </c>
    </row>
    <row r="79" spans="1:3" ht="15.75">
      <c r="A79" s="69" t="s">
        <v>628</v>
      </c>
      <c r="B79" s="28" t="s">
        <v>482</v>
      </c>
      <c r="C79" s="18">
        <v>108150</v>
      </c>
    </row>
    <row r="80" spans="1:3" ht="15.75">
      <c r="A80" s="69" t="s">
        <v>629</v>
      </c>
      <c r="B80" s="28" t="s">
        <v>501</v>
      </c>
      <c r="C80" s="18">
        <v>824424</v>
      </c>
    </row>
    <row r="81" spans="1:3" ht="15.75">
      <c r="A81" s="69" t="s">
        <v>630</v>
      </c>
      <c r="B81" s="28" t="s">
        <v>499</v>
      </c>
      <c r="C81" s="18">
        <v>238867</v>
      </c>
    </row>
    <row r="82" spans="1:3" ht="15.75">
      <c r="A82" s="69" t="s">
        <v>631</v>
      </c>
      <c r="B82" s="28" t="s">
        <v>483</v>
      </c>
      <c r="C82" s="18">
        <v>2587451</v>
      </c>
    </row>
    <row r="83" spans="1:3" ht="15.75">
      <c r="A83" s="69" t="s">
        <v>632</v>
      </c>
      <c r="B83" s="28" t="s">
        <v>484</v>
      </c>
      <c r="C83" s="18">
        <v>14844479</v>
      </c>
    </row>
    <row r="84" spans="1:3" ht="15.75">
      <c r="A84" s="69" t="s">
        <v>633</v>
      </c>
      <c r="B84" s="28" t="s">
        <v>500</v>
      </c>
      <c r="C84" s="18">
        <v>157369065</v>
      </c>
    </row>
    <row r="85" spans="1:3" ht="15.75">
      <c r="A85" s="69"/>
      <c r="B85" s="31"/>
      <c r="C85" s="17"/>
    </row>
    <row r="86" spans="1:3" ht="15.75">
      <c r="A86" s="68" t="s">
        <v>634</v>
      </c>
      <c r="B86" s="25" t="s">
        <v>502</v>
      </c>
      <c r="C86" s="56">
        <f>SUM(C87:C88)</f>
        <v>216300</v>
      </c>
    </row>
    <row r="87" spans="1:3" ht="15.75">
      <c r="A87" s="69" t="s">
        <v>635</v>
      </c>
      <c r="B87" s="28" t="s">
        <v>503</v>
      </c>
      <c r="C87" s="18">
        <v>108150</v>
      </c>
    </row>
    <row r="88" spans="1:3" ht="15.75">
      <c r="A88" s="69" t="s">
        <v>636</v>
      </c>
      <c r="B88" s="28" t="s">
        <v>504</v>
      </c>
      <c r="C88" s="18">
        <v>108150</v>
      </c>
    </row>
    <row r="89" spans="1:3" ht="15.75">
      <c r="A89" s="69"/>
      <c r="B89" s="70"/>
      <c r="C89" s="17"/>
    </row>
    <row r="90" spans="1:3" ht="15.75">
      <c r="A90" s="68" t="s">
        <v>637</v>
      </c>
      <c r="B90" s="25" t="s">
        <v>505</v>
      </c>
      <c r="C90" s="22">
        <f>SUM(C91:C92)</f>
        <v>48667500</v>
      </c>
    </row>
    <row r="91" spans="1:3" ht="15.75">
      <c r="A91" s="69" t="s">
        <v>638</v>
      </c>
      <c r="B91" s="28" t="s">
        <v>506</v>
      </c>
      <c r="C91" s="18">
        <v>10815000</v>
      </c>
    </row>
    <row r="92" spans="1:3" ht="15.75">
      <c r="A92" s="69" t="s">
        <v>639</v>
      </c>
      <c r="B92" s="28" t="s">
        <v>508</v>
      </c>
      <c r="C92" s="18">
        <v>37852500</v>
      </c>
    </row>
    <row r="93" spans="1:3" ht="15.75">
      <c r="A93" s="69"/>
      <c r="B93" s="16"/>
      <c r="C93" s="17"/>
    </row>
    <row r="94" spans="1:3" ht="15.75">
      <c r="A94" s="68" t="s">
        <v>640</v>
      </c>
      <c r="B94" s="31" t="s">
        <v>477</v>
      </c>
      <c r="C94" s="21">
        <f>SUM(C95:C97)</f>
        <v>0</v>
      </c>
    </row>
    <row r="95" spans="1:3" ht="15.75">
      <c r="A95" s="69" t="s">
        <v>641</v>
      </c>
      <c r="B95" s="16" t="s">
        <v>478</v>
      </c>
      <c r="C95" s="17"/>
    </row>
    <row r="96" spans="1:3" ht="15.75">
      <c r="A96" s="69" t="s">
        <v>642</v>
      </c>
      <c r="B96" s="16" t="s">
        <v>479</v>
      </c>
      <c r="C96" s="17"/>
    </row>
    <row r="97" spans="1:3" ht="15.75">
      <c r="A97" s="69" t="s">
        <v>643</v>
      </c>
      <c r="B97" s="16" t="s">
        <v>480</v>
      </c>
      <c r="C97" s="17"/>
    </row>
    <row r="98" spans="1:3" ht="15.75">
      <c r="A98" s="69"/>
      <c r="B98" s="16"/>
      <c r="C98" s="17"/>
    </row>
    <row r="99" spans="1:3" ht="15.75">
      <c r="A99" s="68" t="s">
        <v>644</v>
      </c>
      <c r="B99" s="57" t="s">
        <v>51</v>
      </c>
      <c r="C99" s="27">
        <f>SUM(C101+C105)</f>
        <v>3185760511</v>
      </c>
    </row>
    <row r="100" spans="1:3" ht="15.75">
      <c r="A100" s="69"/>
      <c r="B100" s="58"/>
      <c r="C100" s="29"/>
    </row>
    <row r="101" spans="1:3" ht="15.75">
      <c r="A101" s="68" t="s">
        <v>645</v>
      </c>
      <c r="B101" s="57" t="s">
        <v>456</v>
      </c>
      <c r="C101" s="27">
        <f>SUM(C102:C103)</f>
        <v>896760511</v>
      </c>
    </row>
    <row r="102" spans="1:3" ht="15.75">
      <c r="A102" s="69" t="s">
        <v>646</v>
      </c>
      <c r="B102" s="59" t="s">
        <v>457</v>
      </c>
      <c r="C102" s="29">
        <v>896760511</v>
      </c>
    </row>
    <row r="103" spans="1:3" ht="15.75">
      <c r="A103" s="69" t="s">
        <v>647</v>
      </c>
      <c r="B103" s="59" t="s">
        <v>458</v>
      </c>
      <c r="C103" s="29">
        <v>0</v>
      </c>
    </row>
    <row r="104" spans="1:3" ht="15.75">
      <c r="A104" s="69"/>
      <c r="B104" s="60"/>
      <c r="C104" s="29"/>
    </row>
    <row r="105" spans="1:3" ht="15.75">
      <c r="A105" s="68" t="s">
        <v>648</v>
      </c>
      <c r="B105" s="57" t="s">
        <v>459</v>
      </c>
      <c r="C105" s="27">
        <f>SUM(C107+C125)</f>
        <v>2289000000</v>
      </c>
    </row>
    <row r="106" spans="1:3" ht="15.75">
      <c r="A106" s="68"/>
      <c r="B106" s="57"/>
      <c r="C106" s="27"/>
    </row>
    <row r="107" spans="1:3" ht="15.75">
      <c r="A107" s="68" t="s">
        <v>649</v>
      </c>
      <c r="B107" s="57" t="s">
        <v>672</v>
      </c>
      <c r="C107" s="27">
        <f>SUM(C109+C113+C115+C117+C122)</f>
        <v>2289000000</v>
      </c>
    </row>
    <row r="108" spans="1:3" ht="15.75">
      <c r="A108" s="69"/>
      <c r="B108" s="57"/>
      <c r="C108" s="27"/>
    </row>
    <row r="109" spans="1:3" ht="15.75">
      <c r="A109" s="68" t="s">
        <v>650</v>
      </c>
      <c r="B109" s="57" t="s">
        <v>460</v>
      </c>
      <c r="C109" s="27">
        <f>SUM(C110:C111)</f>
        <v>429000000</v>
      </c>
    </row>
    <row r="110" spans="1:3" ht="15.75">
      <c r="A110" s="69" t="s">
        <v>673</v>
      </c>
      <c r="B110" s="59" t="s">
        <v>461</v>
      </c>
      <c r="C110" s="29">
        <v>279000000</v>
      </c>
    </row>
    <row r="111" spans="1:3" ht="15.75">
      <c r="A111" s="69" t="s">
        <v>674</v>
      </c>
      <c r="B111" s="59" t="s">
        <v>468</v>
      </c>
      <c r="C111" s="29">
        <v>150000000</v>
      </c>
    </row>
    <row r="112" spans="1:3" ht="15.75">
      <c r="A112" s="69"/>
      <c r="B112" s="59"/>
      <c r="C112" s="29"/>
    </row>
    <row r="113" spans="1:3" ht="15.75">
      <c r="A113" s="68" t="s">
        <v>651</v>
      </c>
      <c r="B113" s="57" t="s">
        <v>462</v>
      </c>
      <c r="C113" s="27">
        <v>558000000</v>
      </c>
    </row>
    <row r="114" spans="1:3" ht="15.75">
      <c r="A114" s="69"/>
      <c r="B114" s="60"/>
      <c r="C114" s="29"/>
    </row>
    <row r="115" spans="1:3" ht="15.75">
      <c r="A115" s="68" t="s">
        <v>675</v>
      </c>
      <c r="B115" s="57" t="s">
        <v>463</v>
      </c>
      <c r="C115" s="27">
        <v>46000000</v>
      </c>
    </row>
    <row r="116" spans="1:3" ht="15.75">
      <c r="A116" s="69"/>
      <c r="B116" s="60"/>
      <c r="C116" s="29"/>
    </row>
    <row r="117" spans="1:3" ht="15.75">
      <c r="A117" s="68" t="s">
        <v>676</v>
      </c>
      <c r="B117" s="57" t="s">
        <v>464</v>
      </c>
      <c r="C117" s="27">
        <f>SUM(C118:C120)</f>
        <v>1256000000</v>
      </c>
    </row>
    <row r="118" spans="1:3" ht="15.75">
      <c r="A118" s="69" t="s">
        <v>677</v>
      </c>
      <c r="B118" s="59" t="s">
        <v>465</v>
      </c>
      <c r="C118" s="29">
        <v>56000000</v>
      </c>
    </row>
    <row r="119" spans="1:3" ht="15.75">
      <c r="A119" s="69" t="s">
        <v>678</v>
      </c>
      <c r="B119" s="59" t="s">
        <v>466</v>
      </c>
      <c r="C119" s="29">
        <v>41000000</v>
      </c>
    </row>
    <row r="120" spans="1:3" ht="15.75">
      <c r="A120" s="69" t="s">
        <v>679</v>
      </c>
      <c r="B120" s="59" t="s">
        <v>467</v>
      </c>
      <c r="C120" s="29">
        <v>1159000000</v>
      </c>
    </row>
    <row r="121" spans="1:3" ht="15.75">
      <c r="A121" s="69"/>
      <c r="B121" s="59"/>
      <c r="C121" s="29"/>
    </row>
    <row r="122" spans="1:3" ht="15.75">
      <c r="A122" s="68" t="s">
        <v>680</v>
      </c>
      <c r="B122" s="57" t="s">
        <v>507</v>
      </c>
      <c r="C122" s="27">
        <f>SUM(C123)</f>
        <v>0</v>
      </c>
    </row>
    <row r="123" spans="1:3" ht="15.75">
      <c r="A123" s="69" t="s">
        <v>681</v>
      </c>
      <c r="B123" s="59" t="s">
        <v>836</v>
      </c>
      <c r="C123" s="29">
        <v>0</v>
      </c>
    </row>
    <row r="124" spans="1:3" ht="15.75">
      <c r="A124" s="69"/>
      <c r="B124" s="59"/>
      <c r="C124" s="29"/>
    </row>
    <row r="125" spans="1:3" ht="15.75">
      <c r="A125" s="68" t="s">
        <v>652</v>
      </c>
      <c r="B125" s="57" t="s">
        <v>688</v>
      </c>
      <c r="C125" s="27">
        <f>SUM(C127)</f>
        <v>0</v>
      </c>
    </row>
    <row r="126" spans="1:3" ht="15.75">
      <c r="A126" s="69"/>
      <c r="B126" s="59"/>
      <c r="C126" s="29"/>
    </row>
    <row r="127" spans="1:3" ht="15.75">
      <c r="A127" s="68" t="s">
        <v>689</v>
      </c>
      <c r="B127" s="57" t="s">
        <v>690</v>
      </c>
      <c r="C127" s="27">
        <f>SUM(C128)</f>
        <v>0</v>
      </c>
    </row>
    <row r="128" spans="1:3" ht="15.75">
      <c r="A128" s="69" t="s">
        <v>691</v>
      </c>
      <c r="B128" s="59" t="s">
        <v>917</v>
      </c>
      <c r="C128" s="29"/>
    </row>
    <row r="129" spans="1:3" ht="15.75">
      <c r="A129" s="69"/>
      <c r="B129" s="16"/>
      <c r="C129" s="17"/>
    </row>
    <row r="130" spans="1:3" ht="15.75">
      <c r="A130" s="68" t="s">
        <v>653</v>
      </c>
      <c r="B130" s="31" t="s">
        <v>509</v>
      </c>
      <c r="C130" s="56">
        <f>SUM(C131:C134)</f>
        <v>292000000</v>
      </c>
    </row>
    <row r="131" spans="1:3" ht="15.75">
      <c r="A131" s="69" t="s">
        <v>654</v>
      </c>
      <c r="B131" s="16" t="s">
        <v>837</v>
      </c>
      <c r="C131" s="18">
        <v>81000000</v>
      </c>
    </row>
    <row r="132" spans="1:3" ht="15.75">
      <c r="A132" s="69" t="s">
        <v>655</v>
      </c>
      <c r="B132" s="16" t="s">
        <v>510</v>
      </c>
      <c r="C132" s="18">
        <v>53000000</v>
      </c>
    </row>
    <row r="133" spans="1:3" ht="15.75">
      <c r="A133" s="69" t="s">
        <v>656</v>
      </c>
      <c r="B133" s="16" t="s">
        <v>511</v>
      </c>
      <c r="C133" s="18">
        <v>53000000</v>
      </c>
    </row>
    <row r="134" spans="1:3" ht="15.75">
      <c r="A134" s="69" t="s">
        <v>657</v>
      </c>
      <c r="B134" s="16" t="s">
        <v>512</v>
      </c>
      <c r="C134" s="18">
        <v>105000000</v>
      </c>
    </row>
    <row r="135" spans="1:3" ht="15.75">
      <c r="A135" s="69"/>
      <c r="B135" s="59"/>
      <c r="C135" s="17"/>
    </row>
    <row r="136" spans="1:3" ht="15.75">
      <c r="A136" s="68" t="s">
        <v>658</v>
      </c>
      <c r="B136" s="57" t="s">
        <v>52</v>
      </c>
      <c r="C136" s="56">
        <f>SUM(C138+C146+C151+C155)</f>
        <v>1803000000</v>
      </c>
    </row>
    <row r="137" spans="1:3" ht="15.75">
      <c r="A137" s="69"/>
      <c r="B137" s="59"/>
      <c r="C137" s="17"/>
    </row>
    <row r="138" spans="1:3" ht="15.75">
      <c r="A138" s="68" t="s">
        <v>659</v>
      </c>
      <c r="B138" s="25" t="s">
        <v>529</v>
      </c>
      <c r="C138" s="56">
        <f>SUM(C139:C144)</f>
        <v>1703000000</v>
      </c>
    </row>
    <row r="139" spans="1:3" ht="15.75">
      <c r="A139" s="69" t="s">
        <v>660</v>
      </c>
      <c r="B139" s="61" t="s">
        <v>530</v>
      </c>
      <c r="C139" s="18">
        <v>1388000000</v>
      </c>
    </row>
    <row r="140" spans="1:3" ht="15.75">
      <c r="A140" s="69" t="s">
        <v>660</v>
      </c>
      <c r="B140" s="61" t="s">
        <v>531</v>
      </c>
      <c r="C140" s="18">
        <v>0</v>
      </c>
    </row>
    <row r="141" spans="1:3" ht="15.75">
      <c r="A141" s="69" t="s">
        <v>661</v>
      </c>
      <c r="B141" s="28" t="s">
        <v>532</v>
      </c>
      <c r="C141" s="18">
        <v>315000000</v>
      </c>
    </row>
    <row r="142" spans="1:3" ht="15.75">
      <c r="A142" s="69" t="s">
        <v>662</v>
      </c>
      <c r="B142" s="28" t="s">
        <v>533</v>
      </c>
      <c r="C142" s="18"/>
    </row>
    <row r="143" spans="1:3" ht="15.75">
      <c r="A143" s="69" t="s">
        <v>663</v>
      </c>
      <c r="B143" s="61" t="s">
        <v>534</v>
      </c>
      <c r="C143" s="18"/>
    </row>
    <row r="144" spans="1:3" ht="15.75">
      <c r="A144" s="69" t="s">
        <v>664</v>
      </c>
      <c r="B144" s="28" t="s">
        <v>229</v>
      </c>
      <c r="C144" s="18"/>
    </row>
    <row r="145" spans="1:3" ht="15.75">
      <c r="A145" s="69"/>
      <c r="B145" s="28"/>
      <c r="C145" s="17"/>
    </row>
    <row r="146" spans="1:3" ht="15.75">
      <c r="A146" s="68" t="s">
        <v>665</v>
      </c>
      <c r="B146" s="25" t="s">
        <v>224</v>
      </c>
      <c r="C146" s="56">
        <f>SUM(C147:C149)</f>
        <v>100000000</v>
      </c>
    </row>
    <row r="147" spans="1:3" ht="15.75">
      <c r="A147" s="69" t="s">
        <v>666</v>
      </c>
      <c r="B147" s="28" t="s">
        <v>535</v>
      </c>
      <c r="C147" s="18">
        <v>100000000</v>
      </c>
    </row>
    <row r="148" spans="1:3" ht="15.75">
      <c r="A148" s="69" t="s">
        <v>667</v>
      </c>
      <c r="B148" s="28" t="s">
        <v>536</v>
      </c>
      <c r="C148" s="17"/>
    </row>
    <row r="149" spans="1:3" ht="15.75">
      <c r="A149" s="69" t="s">
        <v>668</v>
      </c>
      <c r="B149" s="28" t="s">
        <v>537</v>
      </c>
      <c r="C149" s="17"/>
    </row>
    <row r="150" spans="1:3" ht="15.75">
      <c r="A150" s="69"/>
      <c r="B150" s="28"/>
      <c r="C150" s="17"/>
    </row>
    <row r="151" spans="1:3" ht="15.75">
      <c r="A151" s="68" t="s">
        <v>669</v>
      </c>
      <c r="B151" s="25" t="s">
        <v>538</v>
      </c>
      <c r="C151" s="21">
        <f>SUM(C152:C153)</f>
        <v>0</v>
      </c>
    </row>
    <row r="152" spans="1:3" ht="15.75">
      <c r="A152" s="69" t="s">
        <v>670</v>
      </c>
      <c r="B152" s="28" t="s">
        <v>539</v>
      </c>
      <c r="C152" s="17"/>
    </row>
    <row r="153" spans="1:3" ht="15.75">
      <c r="A153" s="69" t="s">
        <v>671</v>
      </c>
      <c r="B153" s="28" t="s">
        <v>540</v>
      </c>
      <c r="C153" s="17"/>
    </row>
    <row r="154" spans="1:3" ht="15.75">
      <c r="A154" s="69"/>
      <c r="B154" s="28"/>
      <c r="C154" s="17"/>
    </row>
    <row r="155" spans="1:3" ht="15.75">
      <c r="A155" s="68" t="s">
        <v>693</v>
      </c>
      <c r="B155" s="25" t="s">
        <v>692</v>
      </c>
      <c r="C155" s="21">
        <f>SUM(C156:C157)</f>
        <v>0</v>
      </c>
    </row>
    <row r="156" spans="1:3" ht="15.75">
      <c r="A156" s="69" t="s">
        <v>694</v>
      </c>
      <c r="B156" s="28" t="s">
        <v>838</v>
      </c>
      <c r="C156" s="17"/>
    </row>
    <row r="157" spans="1:3" ht="15.75">
      <c r="A157" s="69" t="s">
        <v>695</v>
      </c>
      <c r="B157" s="28" t="s">
        <v>696</v>
      </c>
      <c r="C157" s="17"/>
    </row>
    <row r="158" spans="1:3" ht="15.75">
      <c r="A158" s="69"/>
      <c r="B158" s="28"/>
      <c r="C158" s="17"/>
    </row>
    <row r="159" spans="1:3" ht="15.75">
      <c r="A159" s="68" t="s">
        <v>698</v>
      </c>
      <c r="B159" s="1" t="s">
        <v>230</v>
      </c>
      <c r="C159" s="13">
        <f>SUM(C161+C164+C169+C173)</f>
        <v>521500000</v>
      </c>
    </row>
    <row r="160" spans="1:3" ht="15.75">
      <c r="A160" s="69"/>
      <c r="B160" s="12"/>
      <c r="C160" s="13"/>
    </row>
    <row r="161" spans="1:3" ht="15.75">
      <c r="A161" s="68" t="s">
        <v>702</v>
      </c>
      <c r="B161" s="1" t="s">
        <v>701</v>
      </c>
      <c r="C161" s="13">
        <f>SUM(C162)</f>
        <v>96000000</v>
      </c>
    </row>
    <row r="162" spans="1:3" ht="15.75">
      <c r="A162" s="69" t="s">
        <v>703</v>
      </c>
      <c r="B162" s="2" t="s">
        <v>700</v>
      </c>
      <c r="C162" s="15">
        <v>96000000</v>
      </c>
    </row>
    <row r="163" spans="1:3" ht="15.75">
      <c r="A163" s="69"/>
      <c r="B163" s="1"/>
      <c r="C163" s="15"/>
    </row>
    <row r="164" spans="1:3" ht="15.75">
      <c r="A164" s="68" t="s">
        <v>704</v>
      </c>
      <c r="B164" s="1" t="s">
        <v>697</v>
      </c>
      <c r="C164" s="13">
        <f>SUM(C165:C167)</f>
        <v>425500000</v>
      </c>
    </row>
    <row r="165" spans="1:3" ht="15.75">
      <c r="A165" s="69" t="s">
        <v>705</v>
      </c>
      <c r="B165" s="2" t="s">
        <v>839</v>
      </c>
      <c r="C165" s="15">
        <v>425500000</v>
      </c>
    </row>
    <row r="166" spans="1:3" ht="15.75">
      <c r="A166" s="69" t="s">
        <v>706</v>
      </c>
      <c r="B166" s="2" t="s">
        <v>699</v>
      </c>
      <c r="C166" s="15"/>
    </row>
    <row r="167" spans="1:3" ht="15.75">
      <c r="A167" s="69" t="s">
        <v>707</v>
      </c>
      <c r="B167" s="2" t="s">
        <v>840</v>
      </c>
      <c r="C167" s="15"/>
    </row>
    <row r="168" spans="1:3" ht="15.75">
      <c r="A168" s="69"/>
      <c r="B168" s="12"/>
      <c r="C168" s="15"/>
    </row>
    <row r="169" spans="1:3" ht="15.75">
      <c r="A169" s="68" t="s">
        <v>708</v>
      </c>
      <c r="B169" s="1" t="s">
        <v>231</v>
      </c>
      <c r="C169" s="15">
        <f>SUM(C170:C171)</f>
        <v>0</v>
      </c>
    </row>
    <row r="170" spans="1:3" ht="15.75">
      <c r="A170" s="69" t="s">
        <v>709</v>
      </c>
      <c r="B170" s="2" t="s">
        <v>232</v>
      </c>
      <c r="C170" s="62"/>
    </row>
    <row r="171" spans="1:3" ht="15.75">
      <c r="A171" s="69" t="s">
        <v>710</v>
      </c>
      <c r="B171" s="2" t="s">
        <v>233</v>
      </c>
      <c r="C171" s="24"/>
    </row>
    <row r="172" spans="1:3" ht="15.75">
      <c r="A172" s="69"/>
      <c r="B172" s="2"/>
      <c r="C172" s="24"/>
    </row>
    <row r="173" spans="1:3" ht="15.75">
      <c r="A173" s="68" t="s">
        <v>711</v>
      </c>
      <c r="B173" s="1" t="s">
        <v>715</v>
      </c>
      <c r="C173" s="62">
        <f>SUM(C174:C176)</f>
        <v>0</v>
      </c>
    </row>
    <row r="174" spans="1:3" ht="15.75">
      <c r="A174" s="69" t="s">
        <v>712</v>
      </c>
      <c r="B174" s="2" t="s">
        <v>235</v>
      </c>
      <c r="C174" s="24"/>
    </row>
    <row r="175" spans="1:3" ht="15.75">
      <c r="A175" s="69" t="s">
        <v>713</v>
      </c>
      <c r="B175" s="2" t="s">
        <v>236</v>
      </c>
      <c r="C175" s="24"/>
    </row>
    <row r="176" spans="1:3" ht="15.75">
      <c r="A176" s="69" t="s">
        <v>714</v>
      </c>
      <c r="B176" s="2" t="s">
        <v>237</v>
      </c>
      <c r="C176" s="24"/>
    </row>
    <row r="177" spans="1:3" ht="15.75">
      <c r="A177" s="69"/>
      <c r="B177" s="28"/>
      <c r="C177" s="17"/>
    </row>
    <row r="178" spans="1:3" ht="15.75">
      <c r="A178" s="68">
        <v>1.2</v>
      </c>
      <c r="B178" s="31" t="s">
        <v>234</v>
      </c>
      <c r="C178" s="21">
        <f>SUM(C180+C195+C199+C203+C207)</f>
        <v>0</v>
      </c>
    </row>
    <row r="179" spans="1:3" ht="15.75">
      <c r="A179" s="69"/>
      <c r="B179" s="16"/>
      <c r="C179" s="17"/>
    </row>
    <row r="180" spans="1:3" ht="15.75">
      <c r="A180" s="68" t="s">
        <v>716</v>
      </c>
      <c r="B180" s="57" t="s">
        <v>513</v>
      </c>
      <c r="C180" s="21">
        <f>SUM(C182)</f>
        <v>0</v>
      </c>
    </row>
    <row r="181" spans="1:3" ht="15.75">
      <c r="A181" s="69"/>
      <c r="B181" s="59"/>
      <c r="C181" s="17"/>
    </row>
    <row r="182" spans="1:3" ht="15.75">
      <c r="A182" s="68" t="s">
        <v>717</v>
      </c>
      <c r="B182" s="57" t="s">
        <v>522</v>
      </c>
      <c r="C182" s="21">
        <f>SUM(C184+C187)</f>
        <v>0</v>
      </c>
    </row>
    <row r="183" spans="1:3" ht="15.75">
      <c r="A183" s="69"/>
      <c r="B183" s="57"/>
      <c r="C183" s="17"/>
    </row>
    <row r="184" spans="1:3" ht="15.75">
      <c r="A184" s="68" t="s">
        <v>720</v>
      </c>
      <c r="B184" s="57" t="s">
        <v>526</v>
      </c>
      <c r="C184" s="21">
        <f>SUM(C185)</f>
        <v>0</v>
      </c>
    </row>
    <row r="185" spans="1:3" ht="15.75">
      <c r="A185" s="69" t="s">
        <v>721</v>
      </c>
      <c r="B185" s="59" t="s">
        <v>457</v>
      </c>
      <c r="C185" s="17"/>
    </row>
    <row r="186" spans="1:3" ht="15.75">
      <c r="A186" s="69"/>
      <c r="B186" s="59"/>
      <c r="C186" s="17"/>
    </row>
    <row r="187" spans="1:3" ht="15.75">
      <c r="A187" s="68" t="s">
        <v>718</v>
      </c>
      <c r="B187" s="57" t="s">
        <v>523</v>
      </c>
      <c r="C187" s="21">
        <f>SUM(C188+C189+C190)</f>
        <v>0</v>
      </c>
    </row>
    <row r="188" spans="1:3" ht="15.75">
      <c r="A188" s="69" t="s">
        <v>719</v>
      </c>
      <c r="B188" s="59" t="s">
        <v>460</v>
      </c>
      <c r="C188" s="17"/>
    </row>
    <row r="189" spans="1:3" ht="15.75">
      <c r="A189" s="69" t="s">
        <v>722</v>
      </c>
      <c r="B189" s="59" t="s">
        <v>524</v>
      </c>
      <c r="C189" s="17"/>
    </row>
    <row r="190" spans="1:3" ht="15.75">
      <c r="A190" s="68" t="s">
        <v>723</v>
      </c>
      <c r="B190" s="57" t="s">
        <v>464</v>
      </c>
      <c r="C190" s="21">
        <f>SUM(C191:C193)</f>
        <v>0</v>
      </c>
    </row>
    <row r="191" spans="1:3" ht="15.75">
      <c r="A191" s="69" t="s">
        <v>724</v>
      </c>
      <c r="B191" s="59" t="s">
        <v>465</v>
      </c>
      <c r="C191" s="17"/>
    </row>
    <row r="192" spans="1:3" ht="15.75">
      <c r="A192" s="69" t="s">
        <v>725</v>
      </c>
      <c r="B192" s="59" t="s">
        <v>466</v>
      </c>
      <c r="C192" s="17"/>
    </row>
    <row r="193" spans="1:3" ht="15.75">
      <c r="A193" s="69" t="s">
        <v>726</v>
      </c>
      <c r="B193" s="59" t="s">
        <v>467</v>
      </c>
      <c r="C193" s="17"/>
    </row>
    <row r="194" spans="1:3" ht="15.75">
      <c r="A194" s="69"/>
      <c r="B194" s="31"/>
      <c r="C194" s="17"/>
    </row>
    <row r="195" spans="1:3" ht="15.75">
      <c r="A195" s="68" t="s">
        <v>727</v>
      </c>
      <c r="B195" s="31" t="s">
        <v>514</v>
      </c>
      <c r="C195" s="21">
        <f>SUM(C196:C197)</f>
        <v>0</v>
      </c>
    </row>
    <row r="196" spans="1:3" ht="15.75">
      <c r="A196" s="69" t="s">
        <v>728</v>
      </c>
      <c r="B196" s="59" t="s">
        <v>515</v>
      </c>
      <c r="C196" s="17"/>
    </row>
    <row r="197" spans="1:3" ht="15.75">
      <c r="A197" s="69" t="s">
        <v>728</v>
      </c>
      <c r="B197" s="16" t="s">
        <v>516</v>
      </c>
      <c r="C197" s="17"/>
    </row>
    <row r="198" spans="1:3" ht="15.75">
      <c r="A198" s="69"/>
      <c r="B198" s="16"/>
      <c r="C198" s="17"/>
    </row>
    <row r="199" spans="1:3" ht="15.75">
      <c r="A199" s="68" t="s">
        <v>729</v>
      </c>
      <c r="B199" s="31" t="s">
        <v>517</v>
      </c>
      <c r="C199" s="21">
        <f>SUM(C200:C201)</f>
        <v>0</v>
      </c>
    </row>
    <row r="200" spans="1:3" ht="15.75">
      <c r="A200" s="69" t="s">
        <v>730</v>
      </c>
      <c r="B200" s="16" t="s">
        <v>518</v>
      </c>
      <c r="C200" s="17"/>
    </row>
    <row r="201" spans="1:3" ht="15.75">
      <c r="A201" s="69" t="s">
        <v>731</v>
      </c>
      <c r="B201" s="16" t="s">
        <v>519</v>
      </c>
      <c r="C201" s="17"/>
    </row>
    <row r="202" spans="1:3" ht="15.75">
      <c r="A202" s="69"/>
      <c r="B202" s="16"/>
      <c r="C202" s="17"/>
    </row>
    <row r="203" spans="1:3" ht="15.75">
      <c r="A203" s="68" t="s">
        <v>732</v>
      </c>
      <c r="B203" s="31" t="s">
        <v>520</v>
      </c>
      <c r="C203" s="21">
        <f>SUM(C204:C205)</f>
        <v>0</v>
      </c>
    </row>
    <row r="204" spans="1:3" ht="15.75">
      <c r="A204" s="69" t="s">
        <v>733</v>
      </c>
      <c r="B204" s="16" t="s">
        <v>521</v>
      </c>
      <c r="C204" s="17"/>
    </row>
    <row r="205" spans="1:3" ht="15.75">
      <c r="A205" s="69" t="s">
        <v>734</v>
      </c>
      <c r="B205" s="16" t="s">
        <v>841</v>
      </c>
      <c r="C205" s="17"/>
    </row>
    <row r="206" spans="1:3" ht="15.75">
      <c r="A206" s="69"/>
      <c r="B206" s="16"/>
      <c r="C206" s="17"/>
    </row>
    <row r="207" spans="1:3" ht="15.75">
      <c r="A207" s="68" t="s">
        <v>735</v>
      </c>
      <c r="B207" s="31" t="s">
        <v>525</v>
      </c>
      <c r="C207" s="21">
        <f>SUM(C208)</f>
        <v>0</v>
      </c>
    </row>
    <row r="208" spans="1:3" ht="15.75">
      <c r="A208" s="69" t="s">
        <v>736</v>
      </c>
      <c r="B208" s="16" t="s">
        <v>545</v>
      </c>
      <c r="C208" s="17"/>
    </row>
    <row r="209" spans="1:3" ht="15.75">
      <c r="A209" s="69"/>
      <c r="B209" s="21" t="s">
        <v>546</v>
      </c>
      <c r="C209" s="56">
        <f>SUM(C41)</f>
        <v>8054374931</v>
      </c>
    </row>
    <row r="210" spans="1:3" ht="15.75">
      <c r="A210" s="69"/>
      <c r="B210" s="21"/>
      <c r="C210" s="56"/>
    </row>
    <row r="211" spans="1:3" ht="15.75">
      <c r="A211" s="69"/>
      <c r="B211" s="21"/>
      <c r="C211" s="56"/>
    </row>
    <row r="212" spans="1:3" ht="15.75" customHeight="1">
      <c r="A212" s="107" t="s">
        <v>1024</v>
      </c>
      <c r="B212" s="108"/>
      <c r="C212" s="108"/>
    </row>
    <row r="213" spans="1:3" ht="15.75">
      <c r="A213" s="108"/>
      <c r="B213" s="108"/>
      <c r="C213" s="108"/>
    </row>
    <row r="214" spans="1:3" ht="15.75">
      <c r="A214" s="108"/>
      <c r="B214" s="108"/>
      <c r="C214" s="108"/>
    </row>
    <row r="215" spans="1:3" ht="15.75">
      <c r="A215" s="108"/>
      <c r="B215" s="108"/>
      <c r="C215" s="108"/>
    </row>
    <row r="216" spans="1:3" ht="15.75">
      <c r="A216" s="55"/>
      <c r="B216" s="55"/>
      <c r="C216" s="55"/>
    </row>
    <row r="217" spans="1:3" ht="15.75">
      <c r="A217" s="102" t="s">
        <v>798</v>
      </c>
      <c r="B217" s="102"/>
      <c r="C217" s="102"/>
    </row>
    <row r="218" spans="1:3" ht="15.75">
      <c r="A218" s="102" t="s">
        <v>799</v>
      </c>
      <c r="B218" s="102"/>
      <c r="C218" s="102"/>
    </row>
    <row r="219" spans="1:3" ht="15.75">
      <c r="A219" s="55"/>
      <c r="B219" s="55"/>
      <c r="C219" s="55"/>
    </row>
    <row r="220" spans="1:3" ht="15.75">
      <c r="A220" s="102" t="s">
        <v>794</v>
      </c>
      <c r="B220" s="102"/>
      <c r="C220" s="102"/>
    </row>
    <row r="221" spans="1:3" ht="15.75">
      <c r="A221" s="102" t="s">
        <v>795</v>
      </c>
      <c r="B221" s="102"/>
      <c r="C221" s="102"/>
    </row>
    <row r="222" spans="1:3" ht="15.75">
      <c r="A222" s="17"/>
      <c r="B222" s="21"/>
      <c r="C222" s="56"/>
    </row>
    <row r="223" spans="1:6" ht="15.75">
      <c r="A223" s="68">
        <v>2</v>
      </c>
      <c r="B223" s="21" t="s">
        <v>53</v>
      </c>
      <c r="C223" s="56">
        <f>SUM(C225+C418+C738)</f>
        <v>8054374931</v>
      </c>
      <c r="D223" s="23"/>
      <c r="F223" s="7"/>
    </row>
    <row r="224" spans="1:3" ht="15.75">
      <c r="A224" s="68"/>
      <c r="B224" s="21"/>
      <c r="C224" s="56"/>
    </row>
    <row r="225" spans="1:3" ht="15.75">
      <c r="A225" s="3" t="s">
        <v>54</v>
      </c>
      <c r="B225" s="4" t="s">
        <v>55</v>
      </c>
      <c r="C225" s="5">
        <f>SUM(C226+C278+C330)</f>
        <v>1065874931</v>
      </c>
    </row>
    <row r="226" spans="1:3" ht="15.75">
      <c r="A226" s="3" t="s">
        <v>56</v>
      </c>
      <c r="B226" s="4" t="s">
        <v>57</v>
      </c>
      <c r="C226" s="5">
        <f>SUM(C228+C258+C272)</f>
        <v>114124613</v>
      </c>
    </row>
    <row r="227" spans="1:3" ht="15.75" hidden="1">
      <c r="A227" s="31"/>
      <c r="B227" s="21"/>
      <c r="C227" s="13"/>
    </row>
    <row r="228" spans="1:3" ht="15.75" hidden="1">
      <c r="A228" s="3" t="s">
        <v>58</v>
      </c>
      <c r="B228" s="1" t="s">
        <v>3</v>
      </c>
      <c r="C228" s="5">
        <f>SUM(C230+C239+C242)</f>
        <v>114124613</v>
      </c>
    </row>
    <row r="229" spans="1:3" ht="15.75" hidden="1">
      <c r="A229" s="31"/>
      <c r="B229" s="21"/>
      <c r="C229" s="15"/>
    </row>
    <row r="230" spans="1:3" ht="15.75" hidden="1">
      <c r="A230" s="31" t="s">
        <v>59</v>
      </c>
      <c r="B230" s="21" t="s">
        <v>60</v>
      </c>
      <c r="C230" s="13">
        <f>SUM(C231+C232+C237)</f>
        <v>20254793</v>
      </c>
    </row>
    <row r="231" spans="1:3" ht="15.75" hidden="1">
      <c r="A231" s="16" t="s">
        <v>61</v>
      </c>
      <c r="B231" s="17" t="s">
        <v>548</v>
      </c>
      <c r="C231" s="15">
        <v>20254793</v>
      </c>
    </row>
    <row r="232" spans="1:3" ht="15.75" hidden="1">
      <c r="A232" s="31" t="s">
        <v>62</v>
      </c>
      <c r="B232" s="21" t="s">
        <v>8</v>
      </c>
      <c r="C232" s="13">
        <f>SUM(C233:C235)</f>
        <v>0</v>
      </c>
    </row>
    <row r="233" spans="1:3" ht="15.75" hidden="1">
      <c r="A233" s="16" t="s">
        <v>63</v>
      </c>
      <c r="B233" s="75" t="s">
        <v>957</v>
      </c>
      <c r="C233" s="15"/>
    </row>
    <row r="234" spans="1:3" ht="15.75" hidden="1">
      <c r="A234" s="16" t="s">
        <v>64</v>
      </c>
      <c r="B234" s="17" t="s">
        <v>559</v>
      </c>
      <c r="C234" s="15"/>
    </row>
    <row r="235" spans="1:3" ht="15.75" hidden="1">
      <c r="A235" s="16" t="s">
        <v>65</v>
      </c>
      <c r="B235" s="17" t="s">
        <v>560</v>
      </c>
      <c r="C235" s="15"/>
    </row>
    <row r="236" spans="1:3" ht="15.75" hidden="1">
      <c r="A236" s="16"/>
      <c r="B236" s="17"/>
      <c r="C236" s="15"/>
    </row>
    <row r="237" spans="1:3" ht="15.75" hidden="1">
      <c r="A237" s="16" t="s">
        <v>66</v>
      </c>
      <c r="B237" s="17" t="s">
        <v>845</v>
      </c>
      <c r="C237" s="15"/>
    </row>
    <row r="238" spans="1:3" ht="15.75" hidden="1">
      <c r="A238" s="16"/>
      <c r="B238" s="17"/>
      <c r="C238" s="15"/>
    </row>
    <row r="239" spans="1:3" ht="15.75" hidden="1">
      <c r="A239" s="31" t="s">
        <v>67</v>
      </c>
      <c r="B239" s="21" t="s">
        <v>68</v>
      </c>
      <c r="C239" s="13">
        <f>SUM(C240)</f>
        <v>93869820</v>
      </c>
    </row>
    <row r="240" spans="1:3" ht="15.75" hidden="1">
      <c r="A240" s="16" t="s">
        <v>69</v>
      </c>
      <c r="B240" s="17" t="s">
        <v>958</v>
      </c>
      <c r="C240" s="15">
        <v>93869820</v>
      </c>
    </row>
    <row r="241" spans="1:3" ht="15.75" hidden="1">
      <c r="A241" s="16"/>
      <c r="B241" s="17"/>
      <c r="C241" s="15"/>
    </row>
    <row r="242" spans="1:3" ht="15.75" hidden="1">
      <c r="A242" s="31" t="s">
        <v>70</v>
      </c>
      <c r="B242" s="21" t="s">
        <v>71</v>
      </c>
      <c r="C242" s="13">
        <f>SUM(C244+C251)</f>
        <v>0</v>
      </c>
    </row>
    <row r="243" spans="1:3" ht="15.75" hidden="1">
      <c r="A243" s="16"/>
      <c r="B243" s="17"/>
      <c r="C243" s="15"/>
    </row>
    <row r="244" spans="1:3" ht="15.75" hidden="1">
      <c r="A244" s="31" t="s">
        <v>72</v>
      </c>
      <c r="B244" s="21" t="s">
        <v>549</v>
      </c>
      <c r="C244" s="13"/>
    </row>
    <row r="245" spans="1:3" ht="15.75" hidden="1">
      <c r="A245" s="31" t="s">
        <v>73</v>
      </c>
      <c r="B245" s="21" t="s">
        <v>74</v>
      </c>
      <c r="C245" s="13">
        <f>SUM(C246:C249)</f>
        <v>0</v>
      </c>
    </row>
    <row r="246" spans="1:3" ht="15.75" hidden="1">
      <c r="A246" s="16" t="s">
        <v>75</v>
      </c>
      <c r="B246" s="17" t="s">
        <v>959</v>
      </c>
      <c r="C246" s="15"/>
    </row>
    <row r="247" spans="1:3" ht="15.75" hidden="1">
      <c r="A247" s="16" t="s">
        <v>76</v>
      </c>
      <c r="B247" s="17" t="s">
        <v>1025</v>
      </c>
      <c r="C247" s="15"/>
    </row>
    <row r="248" spans="1:3" ht="15.75" hidden="1">
      <c r="A248" s="16" t="s">
        <v>77</v>
      </c>
      <c r="B248" s="17" t="s">
        <v>960</v>
      </c>
      <c r="C248" s="15"/>
    </row>
    <row r="249" spans="1:3" ht="15.75" hidden="1">
      <c r="A249" s="16" t="s">
        <v>78</v>
      </c>
      <c r="B249" s="17" t="s">
        <v>961</v>
      </c>
      <c r="C249" s="15"/>
    </row>
    <row r="250" spans="1:3" ht="15.75" hidden="1">
      <c r="A250" s="16"/>
      <c r="B250" s="17"/>
      <c r="C250" s="15"/>
    </row>
    <row r="251" spans="1:3" ht="15.75" hidden="1">
      <c r="A251" s="31" t="s">
        <v>79</v>
      </c>
      <c r="B251" s="21" t="s">
        <v>80</v>
      </c>
      <c r="C251" s="13">
        <f>SUM(C252:C256)</f>
        <v>0</v>
      </c>
    </row>
    <row r="252" spans="1:3" ht="15.75" hidden="1">
      <c r="A252" s="16" t="s">
        <v>81</v>
      </c>
      <c r="B252" s="17" t="s">
        <v>1026</v>
      </c>
      <c r="C252" s="15"/>
    </row>
    <row r="253" spans="1:3" ht="15.75" hidden="1">
      <c r="A253" s="16" t="s">
        <v>82</v>
      </c>
      <c r="B253" s="17" t="s">
        <v>1027</v>
      </c>
      <c r="C253" s="15"/>
    </row>
    <row r="254" spans="1:3" ht="15.75" hidden="1">
      <c r="A254" s="16" t="s">
        <v>83</v>
      </c>
      <c r="B254" s="17" t="s">
        <v>1028</v>
      </c>
      <c r="C254" s="15"/>
    </row>
    <row r="255" spans="1:3" ht="15.75" hidden="1">
      <c r="A255" s="16" t="s">
        <v>84</v>
      </c>
      <c r="B255" s="17" t="s">
        <v>1029</v>
      </c>
      <c r="C255" s="15"/>
    </row>
    <row r="256" spans="1:3" ht="15.75" hidden="1">
      <c r="A256" s="16" t="s">
        <v>85</v>
      </c>
      <c r="B256" s="17" t="s">
        <v>962</v>
      </c>
      <c r="C256" s="15"/>
    </row>
    <row r="257" spans="1:3" ht="15.75" hidden="1">
      <c r="A257" s="16"/>
      <c r="B257" s="17"/>
      <c r="C257" s="15"/>
    </row>
    <row r="258" spans="1:3" ht="15.75" hidden="1">
      <c r="A258" s="3" t="s">
        <v>86</v>
      </c>
      <c r="B258" s="1" t="s">
        <v>31</v>
      </c>
      <c r="C258" s="5">
        <f>SUM(C260+C265+C269+C270)</f>
        <v>0</v>
      </c>
    </row>
    <row r="259" spans="1:3" ht="15.75" hidden="1">
      <c r="A259" s="31"/>
      <c r="B259" s="21"/>
      <c r="C259" s="13"/>
    </row>
    <row r="260" spans="1:3" ht="15.75" hidden="1">
      <c r="A260" s="31" t="s">
        <v>87</v>
      </c>
      <c r="B260" s="21" t="s">
        <v>33</v>
      </c>
      <c r="C260" s="13">
        <f>SUM(C261:C263)</f>
        <v>0</v>
      </c>
    </row>
    <row r="261" spans="1:3" ht="15.75" hidden="1">
      <c r="A261" s="16" t="s">
        <v>88</v>
      </c>
      <c r="B261" s="17" t="s">
        <v>963</v>
      </c>
      <c r="C261" s="15"/>
    </row>
    <row r="262" spans="1:3" ht="15.75" hidden="1">
      <c r="A262" s="16" t="s">
        <v>89</v>
      </c>
      <c r="B262" s="17" t="s">
        <v>569</v>
      </c>
      <c r="C262" s="15"/>
    </row>
    <row r="263" spans="1:3" ht="15.75" hidden="1">
      <c r="A263" s="16" t="s">
        <v>90</v>
      </c>
      <c r="B263" s="17" t="s">
        <v>1030</v>
      </c>
      <c r="C263" s="15"/>
    </row>
    <row r="264" spans="1:3" ht="15.75" hidden="1">
      <c r="A264" s="16"/>
      <c r="B264" s="17"/>
      <c r="C264" s="15"/>
    </row>
    <row r="265" spans="1:3" ht="15.75" hidden="1">
      <c r="A265" s="31" t="s">
        <v>91</v>
      </c>
      <c r="B265" s="21" t="s">
        <v>37</v>
      </c>
      <c r="C265" s="13">
        <f>SUM(C266:C267)</f>
        <v>0</v>
      </c>
    </row>
    <row r="266" spans="1:3" ht="15.75" hidden="1">
      <c r="A266" s="16" t="s">
        <v>92</v>
      </c>
      <c r="B266" s="17" t="s">
        <v>964</v>
      </c>
      <c r="C266" s="15"/>
    </row>
    <row r="267" spans="1:3" ht="15.75" hidden="1">
      <c r="A267" s="16" t="s">
        <v>93</v>
      </c>
      <c r="B267" s="17" t="s">
        <v>965</v>
      </c>
      <c r="C267" s="15"/>
    </row>
    <row r="268" spans="1:3" ht="15.75" hidden="1">
      <c r="A268" s="16"/>
      <c r="B268" s="17"/>
      <c r="C268" s="15"/>
    </row>
    <row r="269" spans="1:3" ht="15.75" hidden="1">
      <c r="A269" s="16" t="s">
        <v>94</v>
      </c>
      <c r="B269" s="17" t="s">
        <v>572</v>
      </c>
      <c r="C269" s="15"/>
    </row>
    <row r="270" spans="1:3" ht="15.75" hidden="1">
      <c r="A270" s="16" t="s">
        <v>95</v>
      </c>
      <c r="B270" s="17" t="s">
        <v>1031</v>
      </c>
      <c r="C270" s="15"/>
    </row>
    <row r="271" spans="1:3" ht="15.75" hidden="1">
      <c r="A271" s="16"/>
      <c r="B271" s="17"/>
      <c r="C271" s="15"/>
    </row>
    <row r="272" spans="1:3" ht="15.75" hidden="1">
      <c r="A272" s="3" t="s">
        <v>96</v>
      </c>
      <c r="B272" s="1" t="s">
        <v>46</v>
      </c>
      <c r="C272" s="5">
        <f>SUM(C274+C275)</f>
        <v>0</v>
      </c>
    </row>
    <row r="273" spans="1:3" ht="15.75" hidden="1">
      <c r="A273" s="16"/>
      <c r="B273" s="17"/>
      <c r="C273" s="15"/>
    </row>
    <row r="274" spans="1:3" ht="15.75" hidden="1">
      <c r="A274" s="16" t="s">
        <v>97</v>
      </c>
      <c r="B274" s="17" t="s">
        <v>594</v>
      </c>
      <c r="C274" s="15"/>
    </row>
    <row r="275" spans="1:3" ht="15.75" hidden="1">
      <c r="A275" s="31" t="s">
        <v>98</v>
      </c>
      <c r="B275" s="21" t="s">
        <v>99</v>
      </c>
      <c r="C275" s="13">
        <f>SUM(C276)</f>
        <v>0</v>
      </c>
    </row>
    <row r="276" spans="1:3" ht="15.75" hidden="1">
      <c r="A276" s="16" t="s">
        <v>100</v>
      </c>
      <c r="B276" s="17" t="s">
        <v>1032</v>
      </c>
      <c r="C276" s="15"/>
    </row>
    <row r="277" spans="1:3" ht="15.75" hidden="1">
      <c r="A277" s="16"/>
      <c r="B277" s="17"/>
      <c r="C277" s="15"/>
    </row>
    <row r="278" spans="1:3" ht="15.75">
      <c r="A278" s="3" t="s">
        <v>0</v>
      </c>
      <c r="B278" s="4" t="s">
        <v>1</v>
      </c>
      <c r="C278" s="5">
        <v>88050450</v>
      </c>
    </row>
    <row r="279" spans="1:3" ht="15.75" hidden="1">
      <c r="A279" s="31"/>
      <c r="B279" s="21"/>
      <c r="C279" s="13"/>
    </row>
    <row r="280" spans="1:3" ht="15.75" hidden="1">
      <c r="A280" s="3" t="s">
        <v>2</v>
      </c>
      <c r="B280" s="1" t="s">
        <v>3</v>
      </c>
      <c r="C280" s="5">
        <f>SUM(C282+C293)</f>
        <v>56467734</v>
      </c>
    </row>
    <row r="281" spans="1:3" ht="15.75" hidden="1">
      <c r="A281" s="31"/>
      <c r="B281" s="21"/>
      <c r="C281" s="13"/>
    </row>
    <row r="282" spans="1:3" ht="15.75" hidden="1">
      <c r="A282" s="31" t="s">
        <v>4</v>
      </c>
      <c r="B282" s="21" t="s">
        <v>5</v>
      </c>
      <c r="C282" s="13">
        <f>SUM(C284+C286+C290+C291)</f>
        <v>56467734</v>
      </c>
    </row>
    <row r="283" spans="1:3" ht="15.75" hidden="1">
      <c r="A283" s="16"/>
      <c r="B283" s="17"/>
      <c r="C283" s="15"/>
    </row>
    <row r="284" spans="1:3" ht="15.75" hidden="1">
      <c r="A284" s="16" t="s">
        <v>6</v>
      </c>
      <c r="B284" s="17" t="s">
        <v>966</v>
      </c>
      <c r="C284" s="15">
        <v>46823328</v>
      </c>
    </row>
    <row r="285" spans="1:3" ht="15.75" hidden="1">
      <c r="A285" s="16"/>
      <c r="B285" s="17"/>
      <c r="C285" s="15"/>
    </row>
    <row r="286" spans="1:3" ht="15.75" hidden="1">
      <c r="A286" s="31" t="s">
        <v>7</v>
      </c>
      <c r="B286" s="21" t="s">
        <v>8</v>
      </c>
      <c r="C286" s="13">
        <f>SUM(C287+C288+C291)</f>
        <v>6252916</v>
      </c>
    </row>
    <row r="287" spans="1:3" ht="15.75" hidden="1">
      <c r="A287" s="16" t="s">
        <v>9</v>
      </c>
      <c r="B287" s="17" t="s">
        <v>558</v>
      </c>
      <c r="C287" s="15">
        <v>3901944</v>
      </c>
    </row>
    <row r="288" spans="1:3" ht="15.75" hidden="1">
      <c r="A288" s="16" t="s">
        <v>10</v>
      </c>
      <c r="B288" s="17" t="s">
        <v>559</v>
      </c>
      <c r="C288" s="15">
        <v>1950972</v>
      </c>
    </row>
    <row r="289" spans="1:3" ht="15.75" hidden="1">
      <c r="A289" s="16" t="s">
        <v>11</v>
      </c>
      <c r="B289" s="17" t="s">
        <v>967</v>
      </c>
      <c r="C289" s="15">
        <v>1950972</v>
      </c>
    </row>
    <row r="290" spans="1:3" ht="15.75" hidden="1">
      <c r="A290" s="16" t="s">
        <v>12</v>
      </c>
      <c r="B290" s="17" t="s">
        <v>561</v>
      </c>
      <c r="C290" s="15">
        <v>2991490</v>
      </c>
    </row>
    <row r="291" spans="1:3" ht="15.75" hidden="1">
      <c r="A291" s="16" t="s">
        <v>13</v>
      </c>
      <c r="B291" s="17" t="s">
        <v>1033</v>
      </c>
      <c r="C291" s="15">
        <v>400000</v>
      </c>
    </row>
    <row r="292" spans="1:3" ht="15.75" hidden="1">
      <c r="A292" s="16"/>
      <c r="B292" s="17"/>
      <c r="C292" s="15"/>
    </row>
    <row r="293" spans="1:3" ht="15.75" hidden="1">
      <c r="A293" s="31" t="s">
        <v>14</v>
      </c>
      <c r="B293" s="21" t="s">
        <v>15</v>
      </c>
      <c r="C293" s="13">
        <f>SUM(C295+C302)</f>
        <v>0</v>
      </c>
    </row>
    <row r="294" spans="1:3" ht="15.75" hidden="1">
      <c r="A294" s="16"/>
      <c r="B294" s="17"/>
      <c r="C294" s="15"/>
    </row>
    <row r="295" spans="1:3" ht="15.75" hidden="1">
      <c r="A295" s="31" t="s">
        <v>16</v>
      </c>
      <c r="B295" s="21" t="s">
        <v>556</v>
      </c>
      <c r="C295" s="13"/>
    </row>
    <row r="296" spans="1:3" ht="15.75" hidden="1">
      <c r="A296" s="31" t="s">
        <v>17</v>
      </c>
      <c r="B296" s="21" t="s">
        <v>18</v>
      </c>
      <c r="C296" s="13">
        <f>SUM(C297:C300)</f>
        <v>0</v>
      </c>
    </row>
    <row r="297" spans="1:3" ht="15.75" hidden="1">
      <c r="A297" s="16" t="s">
        <v>19</v>
      </c>
      <c r="B297" s="17" t="s">
        <v>968</v>
      </c>
      <c r="C297" s="15"/>
    </row>
    <row r="298" spans="1:3" ht="15.75" hidden="1">
      <c r="A298" s="16" t="s">
        <v>20</v>
      </c>
      <c r="B298" s="17" t="s">
        <v>969</v>
      </c>
      <c r="C298" s="15"/>
    </row>
    <row r="299" spans="1:3" ht="15.75" hidden="1">
      <c r="A299" s="16" t="s">
        <v>21</v>
      </c>
      <c r="B299" s="17" t="s">
        <v>550</v>
      </c>
      <c r="C299" s="15"/>
    </row>
    <row r="300" spans="1:3" ht="15.75" hidden="1">
      <c r="A300" s="16" t="s">
        <v>22</v>
      </c>
      <c r="B300" s="17" t="s">
        <v>597</v>
      </c>
      <c r="C300" s="15"/>
    </row>
    <row r="301" spans="1:3" ht="15.75" hidden="1">
      <c r="A301" s="16"/>
      <c r="B301" s="17"/>
      <c r="C301" s="15"/>
    </row>
    <row r="302" spans="1:3" ht="15.75" hidden="1">
      <c r="A302" s="31" t="s">
        <v>23</v>
      </c>
      <c r="B302" s="21" t="s">
        <v>24</v>
      </c>
      <c r="C302" s="13">
        <f>SUM(C303:C307)</f>
        <v>0</v>
      </c>
    </row>
    <row r="303" spans="1:3" ht="15.75" hidden="1">
      <c r="A303" s="16" t="s">
        <v>25</v>
      </c>
      <c r="B303" s="17" t="s">
        <v>551</v>
      </c>
      <c r="C303" s="15"/>
    </row>
    <row r="304" spans="1:3" ht="15.75" hidden="1">
      <c r="A304" s="16" t="s">
        <v>26</v>
      </c>
      <c r="B304" s="17" t="s">
        <v>552</v>
      </c>
      <c r="C304" s="15"/>
    </row>
    <row r="305" spans="1:3" ht="15.75" hidden="1">
      <c r="A305" s="16" t="s">
        <v>27</v>
      </c>
      <c r="B305" s="17" t="s">
        <v>553</v>
      </c>
      <c r="C305" s="15"/>
    </row>
    <row r="306" spans="1:3" ht="15.75" hidden="1">
      <c r="A306" s="16" t="s">
        <v>28</v>
      </c>
      <c r="B306" s="17" t="s">
        <v>554</v>
      </c>
      <c r="C306" s="15"/>
    </row>
    <row r="307" spans="1:3" ht="15.75" hidden="1">
      <c r="A307" s="16" t="s">
        <v>29</v>
      </c>
      <c r="B307" s="17" t="s">
        <v>970</v>
      </c>
      <c r="C307" s="15"/>
    </row>
    <row r="308" spans="1:3" ht="15.75" hidden="1">
      <c r="A308" s="16"/>
      <c r="B308" s="17"/>
      <c r="C308" s="15"/>
    </row>
    <row r="309" spans="1:3" ht="15.75" hidden="1">
      <c r="A309" s="3" t="s">
        <v>30</v>
      </c>
      <c r="B309" s="1" t="s">
        <v>31</v>
      </c>
      <c r="C309" s="5">
        <f>SUM(C311+C315)</f>
        <v>0</v>
      </c>
    </row>
    <row r="310" spans="1:3" ht="15.75" hidden="1">
      <c r="A310" s="31"/>
      <c r="B310" s="21"/>
      <c r="C310" s="13"/>
    </row>
    <row r="311" spans="1:3" ht="15.75" hidden="1">
      <c r="A311" s="31" t="s">
        <v>32</v>
      </c>
      <c r="B311" s="21" t="s">
        <v>33</v>
      </c>
      <c r="C311" s="13">
        <f>SUM(C312:C313)</f>
        <v>0</v>
      </c>
    </row>
    <row r="312" spans="1:3" ht="15.75" hidden="1">
      <c r="A312" s="16" t="s">
        <v>34</v>
      </c>
      <c r="B312" s="17" t="s">
        <v>971</v>
      </c>
      <c r="C312" s="15"/>
    </row>
    <row r="313" spans="1:3" ht="15.75" hidden="1">
      <c r="A313" s="16" t="s">
        <v>35</v>
      </c>
      <c r="B313" s="17" t="s">
        <v>972</v>
      </c>
      <c r="C313" s="15"/>
    </row>
    <row r="314" spans="1:3" ht="15.75" hidden="1">
      <c r="A314" s="16"/>
      <c r="B314" s="17"/>
      <c r="C314" s="15"/>
    </row>
    <row r="315" spans="1:3" ht="15.75" hidden="1">
      <c r="A315" s="31" t="s">
        <v>36</v>
      </c>
      <c r="B315" s="21" t="s">
        <v>37</v>
      </c>
      <c r="C315" s="13">
        <f>SUM(C316+C317+C318+C319+C320+C321)</f>
        <v>0</v>
      </c>
    </row>
    <row r="316" spans="1:3" ht="15.75" hidden="1">
      <c r="A316" s="16" t="s">
        <v>38</v>
      </c>
      <c r="B316" s="17" t="s">
        <v>973</v>
      </c>
      <c r="C316" s="15"/>
    </row>
    <row r="317" spans="1:3" ht="15.75" hidden="1">
      <c r="A317" s="16" t="s">
        <v>39</v>
      </c>
      <c r="B317" s="17" t="s">
        <v>573</v>
      </c>
      <c r="C317" s="15"/>
    </row>
    <row r="318" spans="1:3" ht="15.75" hidden="1">
      <c r="A318" s="16" t="s">
        <v>40</v>
      </c>
      <c r="B318" s="17" t="s">
        <v>572</v>
      </c>
      <c r="C318" s="15"/>
    </row>
    <row r="319" spans="1:3" ht="15.75" hidden="1">
      <c r="A319" s="16" t="s">
        <v>41</v>
      </c>
      <c r="B319" s="17" t="s">
        <v>1031</v>
      </c>
      <c r="C319" s="15"/>
    </row>
    <row r="320" spans="1:3" ht="15.75" hidden="1">
      <c r="A320" s="16" t="s">
        <v>42</v>
      </c>
      <c r="B320" s="17" t="s">
        <v>1034</v>
      </c>
      <c r="C320" s="15"/>
    </row>
    <row r="321" spans="1:3" ht="15.75" hidden="1">
      <c r="A321" s="31" t="s">
        <v>43</v>
      </c>
      <c r="B321" s="21" t="s">
        <v>555</v>
      </c>
      <c r="C321" s="13">
        <f>SUM(C322)</f>
        <v>0</v>
      </c>
    </row>
    <row r="322" spans="1:3" ht="15.75" hidden="1">
      <c r="A322" s="16" t="s">
        <v>44</v>
      </c>
      <c r="B322" s="17" t="s">
        <v>974</v>
      </c>
      <c r="C322" s="15"/>
    </row>
    <row r="323" spans="1:3" ht="15.75" hidden="1">
      <c r="A323" s="16"/>
      <c r="B323" s="17"/>
      <c r="C323" s="15"/>
    </row>
    <row r="324" spans="1:3" ht="15.75" hidden="1">
      <c r="A324" s="3" t="s">
        <v>45</v>
      </c>
      <c r="B324" s="1" t="s">
        <v>46</v>
      </c>
      <c r="C324" s="5">
        <f>SUM(C326)</f>
        <v>0</v>
      </c>
    </row>
    <row r="325" spans="1:3" ht="15.75" hidden="1">
      <c r="A325" s="16"/>
      <c r="B325" s="17"/>
      <c r="C325" s="15"/>
    </row>
    <row r="326" spans="1:3" ht="15.75" hidden="1">
      <c r="A326" s="31" t="s">
        <v>47</v>
      </c>
      <c r="B326" s="21" t="s">
        <v>48</v>
      </c>
      <c r="C326" s="13">
        <f>SUM(C327)</f>
        <v>0</v>
      </c>
    </row>
    <row r="327" spans="1:3" ht="15.75" hidden="1">
      <c r="A327" s="16" t="s">
        <v>49</v>
      </c>
      <c r="B327" s="17" t="s">
        <v>1035</v>
      </c>
      <c r="C327" s="15"/>
    </row>
    <row r="328" spans="1:3" ht="15.75" hidden="1">
      <c r="A328" s="16"/>
      <c r="B328" s="17"/>
      <c r="C328" s="15"/>
    </row>
    <row r="329" spans="1:3" ht="15.75">
      <c r="A329" s="16"/>
      <c r="B329" s="17"/>
      <c r="C329" s="15"/>
    </row>
    <row r="330" spans="1:6" ht="15.75">
      <c r="A330" s="3" t="s">
        <v>745</v>
      </c>
      <c r="B330" s="4" t="s">
        <v>746</v>
      </c>
      <c r="C330" s="5">
        <f>SUM(C332+C367+C400)</f>
        <v>863699868</v>
      </c>
      <c r="D330" s="23"/>
      <c r="F330" s="7"/>
    </row>
    <row r="331" spans="1:3" ht="15.75">
      <c r="A331" s="31"/>
      <c r="B331" s="21"/>
      <c r="C331" s="13"/>
    </row>
    <row r="332" spans="1:3" ht="15.75">
      <c r="A332" s="3" t="s">
        <v>800</v>
      </c>
      <c r="B332" s="1" t="s">
        <v>747</v>
      </c>
      <c r="C332" s="5">
        <f>SUM(C334+C344+C350)</f>
        <v>602887222</v>
      </c>
    </row>
    <row r="333" spans="1:3" ht="15.75">
      <c r="A333" s="16"/>
      <c r="B333" s="17"/>
      <c r="C333" s="15"/>
    </row>
    <row r="334" spans="1:3" ht="15.75">
      <c r="A334" s="3" t="s">
        <v>758</v>
      </c>
      <c r="B334" s="21" t="s">
        <v>748</v>
      </c>
      <c r="C334" s="13">
        <f>SUM(C335:C342)</f>
        <v>398755155</v>
      </c>
    </row>
    <row r="335" spans="1:3" ht="15.75">
      <c r="A335" s="8" t="s">
        <v>759</v>
      </c>
      <c r="B335" s="17" t="s">
        <v>557</v>
      </c>
      <c r="C335" s="15">
        <v>308449121</v>
      </c>
    </row>
    <row r="336" spans="1:3" ht="15.75">
      <c r="A336" s="8" t="s">
        <v>760</v>
      </c>
      <c r="B336" s="17" t="s">
        <v>558</v>
      </c>
      <c r="C336" s="15">
        <v>26708431</v>
      </c>
    </row>
    <row r="337" spans="1:3" ht="15.75">
      <c r="A337" s="8" t="s">
        <v>761</v>
      </c>
      <c r="B337" s="17" t="s">
        <v>559</v>
      </c>
      <c r="C337" s="15">
        <v>12052046</v>
      </c>
    </row>
    <row r="338" spans="1:3" ht="15.75">
      <c r="A338" s="8" t="s">
        <v>762</v>
      </c>
      <c r="B338" s="17" t="s">
        <v>560</v>
      </c>
      <c r="C338" s="15">
        <v>12852046</v>
      </c>
    </row>
    <row r="339" spans="1:3" ht="15.75">
      <c r="A339" s="8" t="s">
        <v>763</v>
      </c>
      <c r="B339" s="17" t="s">
        <v>561</v>
      </c>
      <c r="C339" s="15">
        <v>3503734</v>
      </c>
    </row>
    <row r="340" spans="1:3" ht="15.75">
      <c r="A340" s="8" t="s">
        <v>764</v>
      </c>
      <c r="B340" s="17" t="s">
        <v>842</v>
      </c>
      <c r="C340" s="15">
        <v>24186523</v>
      </c>
    </row>
    <row r="341" spans="1:3" ht="15.75">
      <c r="A341" s="8" t="s">
        <v>765</v>
      </c>
      <c r="B341" s="17" t="s">
        <v>843</v>
      </c>
      <c r="C341" s="15">
        <v>9003254</v>
      </c>
    </row>
    <row r="342" spans="1:3" ht="15.75">
      <c r="A342" s="8" t="s">
        <v>766</v>
      </c>
      <c r="B342" s="17" t="s">
        <v>562</v>
      </c>
      <c r="C342" s="15">
        <v>2000000</v>
      </c>
    </row>
    <row r="343" spans="1:3" ht="15.75">
      <c r="A343" s="16"/>
      <c r="B343" s="17"/>
      <c r="C343" s="15"/>
    </row>
    <row r="344" spans="1:3" ht="15.75">
      <c r="A344" s="3" t="s">
        <v>767</v>
      </c>
      <c r="B344" s="21" t="s">
        <v>749</v>
      </c>
      <c r="C344" s="13">
        <f>SUM(C345:C348)</f>
        <v>71000000</v>
      </c>
    </row>
    <row r="345" spans="1:3" ht="15.75">
      <c r="A345" s="8" t="s">
        <v>768</v>
      </c>
      <c r="B345" s="17" t="s">
        <v>563</v>
      </c>
      <c r="C345" s="15">
        <f>41000000</f>
        <v>41000000</v>
      </c>
    </row>
    <row r="346" spans="1:3" ht="15.75">
      <c r="A346" s="8" t="s">
        <v>769</v>
      </c>
      <c r="B346" s="17" t="s">
        <v>564</v>
      </c>
      <c r="C346" s="15">
        <v>2000000</v>
      </c>
    </row>
    <row r="347" spans="1:3" ht="15.75">
      <c r="A347" s="8" t="s">
        <v>770</v>
      </c>
      <c r="B347" s="17" t="s">
        <v>565</v>
      </c>
      <c r="C347" s="15">
        <f>18000000</f>
        <v>18000000</v>
      </c>
    </row>
    <row r="348" spans="1:3" ht="15.75">
      <c r="A348" s="8" t="s">
        <v>771</v>
      </c>
      <c r="B348" s="17" t="s">
        <v>566</v>
      </c>
      <c r="C348" s="15">
        <v>10000000</v>
      </c>
    </row>
    <row r="349" spans="1:3" ht="15.75">
      <c r="A349" s="16"/>
      <c r="B349" s="17"/>
      <c r="C349" s="15"/>
    </row>
    <row r="350" spans="1:3" ht="15.75">
      <c r="A350" s="3" t="s">
        <v>918</v>
      </c>
      <c r="B350" s="21" t="s">
        <v>750</v>
      </c>
      <c r="C350" s="13">
        <f>SUM(C352+C360)</f>
        <v>133132067</v>
      </c>
    </row>
    <row r="351" spans="1:3" ht="15.75">
      <c r="A351" s="16"/>
      <c r="B351" s="17"/>
      <c r="C351" s="15"/>
    </row>
    <row r="352" spans="1:3" ht="15.75">
      <c r="A352" s="3" t="s">
        <v>919</v>
      </c>
      <c r="B352" s="21" t="s">
        <v>556</v>
      </c>
      <c r="C352" s="13">
        <f>SUM(C354)</f>
        <v>104732067</v>
      </c>
    </row>
    <row r="353" spans="1:3" ht="15.75">
      <c r="A353" s="16"/>
      <c r="B353" s="17"/>
      <c r="C353" s="15"/>
    </row>
    <row r="354" spans="1:3" ht="15.75">
      <c r="A354" s="3" t="s">
        <v>920</v>
      </c>
      <c r="B354" s="21" t="s">
        <v>751</v>
      </c>
      <c r="C354" s="13">
        <f>SUM(C355:C358)</f>
        <v>104732067</v>
      </c>
    </row>
    <row r="355" spans="1:3" ht="15.75">
      <c r="A355" s="8" t="s">
        <v>921</v>
      </c>
      <c r="B355" s="17" t="s">
        <v>598</v>
      </c>
      <c r="C355" s="15">
        <v>26218174</v>
      </c>
    </row>
    <row r="356" spans="1:3" ht="15.75">
      <c r="A356" s="8" t="s">
        <v>922</v>
      </c>
      <c r="B356" s="17" t="s">
        <v>595</v>
      </c>
      <c r="C356" s="15">
        <v>37013893</v>
      </c>
    </row>
    <row r="357" spans="1:3" ht="15.75">
      <c r="A357" s="8" t="s">
        <v>923</v>
      </c>
      <c r="B357" s="17" t="s">
        <v>596</v>
      </c>
      <c r="C357" s="15">
        <v>1700000</v>
      </c>
    </row>
    <row r="358" spans="1:3" ht="15.75">
      <c r="A358" s="8" t="s">
        <v>924</v>
      </c>
      <c r="B358" s="17" t="s">
        <v>597</v>
      </c>
      <c r="C358" s="15">
        <v>39800000</v>
      </c>
    </row>
    <row r="359" spans="1:3" ht="15.75">
      <c r="A359" s="16"/>
      <c r="B359" s="17"/>
      <c r="C359" s="15"/>
    </row>
    <row r="360" spans="1:3" ht="15.75">
      <c r="A360" s="3" t="s">
        <v>925</v>
      </c>
      <c r="B360" s="21" t="s">
        <v>752</v>
      </c>
      <c r="C360" s="13">
        <f>SUM(C361:C365)</f>
        <v>28400000</v>
      </c>
    </row>
    <row r="361" spans="1:3" ht="15.75">
      <c r="A361" s="8" t="s">
        <v>926</v>
      </c>
      <c r="B361" s="17" t="s">
        <v>753</v>
      </c>
      <c r="C361" s="15">
        <v>1600000</v>
      </c>
    </row>
    <row r="362" spans="1:3" ht="15.75">
      <c r="A362" s="8" t="s">
        <v>927</v>
      </c>
      <c r="B362" s="17" t="s">
        <v>754</v>
      </c>
      <c r="C362" s="15">
        <v>9500000</v>
      </c>
    </row>
    <row r="363" spans="1:3" ht="15.75">
      <c r="A363" s="8" t="s">
        <v>928</v>
      </c>
      <c r="B363" s="17" t="s">
        <v>755</v>
      </c>
      <c r="C363" s="15">
        <v>1600000</v>
      </c>
    </row>
    <row r="364" spans="1:3" ht="15.75">
      <c r="A364" s="8" t="s">
        <v>929</v>
      </c>
      <c r="B364" s="17" t="s">
        <v>844</v>
      </c>
      <c r="C364" s="15">
        <v>12500000</v>
      </c>
    </row>
    <row r="365" spans="1:3" ht="15.75">
      <c r="A365" s="8" t="s">
        <v>930</v>
      </c>
      <c r="B365" s="17" t="s">
        <v>567</v>
      </c>
      <c r="C365" s="15">
        <v>3200000</v>
      </c>
    </row>
    <row r="366" spans="1:3" ht="15.75">
      <c r="A366" s="16"/>
      <c r="B366" s="17"/>
      <c r="C366" s="15"/>
    </row>
    <row r="367" spans="1:3" ht="15.75">
      <c r="A367" s="3" t="s">
        <v>801</v>
      </c>
      <c r="B367" s="1" t="s">
        <v>31</v>
      </c>
      <c r="C367" s="5">
        <f>SUM(C369+C374+C394)</f>
        <v>127152347</v>
      </c>
    </row>
    <row r="368" spans="1:3" ht="15.75">
      <c r="A368" s="16"/>
      <c r="B368" s="17"/>
      <c r="C368" s="15"/>
    </row>
    <row r="369" spans="1:3" ht="15.75">
      <c r="A369" s="3" t="s">
        <v>802</v>
      </c>
      <c r="B369" s="21" t="s">
        <v>756</v>
      </c>
      <c r="C369" s="13">
        <f>SUM(C370:C372)</f>
        <v>26100000</v>
      </c>
    </row>
    <row r="370" spans="1:3" ht="15.75">
      <c r="A370" s="8" t="s">
        <v>803</v>
      </c>
      <c r="B370" s="17" t="s">
        <v>568</v>
      </c>
      <c r="C370" s="15">
        <v>8000000</v>
      </c>
    </row>
    <row r="371" spans="1:3" ht="15.75">
      <c r="A371" s="8" t="s">
        <v>804</v>
      </c>
      <c r="B371" s="17" t="s">
        <v>569</v>
      </c>
      <c r="C371" s="15">
        <v>13800000</v>
      </c>
    </row>
    <row r="372" spans="1:3" ht="15.75">
      <c r="A372" s="8" t="s">
        <v>931</v>
      </c>
      <c r="B372" s="17" t="s">
        <v>845</v>
      </c>
      <c r="C372" s="15">
        <v>4300000</v>
      </c>
    </row>
    <row r="373" spans="1:3" ht="15.75">
      <c r="A373" s="16"/>
      <c r="B373" s="17"/>
      <c r="C373" s="15"/>
    </row>
    <row r="374" spans="1:3" ht="15.75">
      <c r="A374" s="3" t="s">
        <v>932</v>
      </c>
      <c r="B374" s="21" t="s">
        <v>757</v>
      </c>
      <c r="C374" s="13">
        <f>SUM(C375:C392)</f>
        <v>100951347</v>
      </c>
    </row>
    <row r="375" spans="1:3" ht="15.75">
      <c r="A375" s="8" t="s">
        <v>933</v>
      </c>
      <c r="B375" s="32" t="s">
        <v>582</v>
      </c>
      <c r="C375" s="15">
        <v>100000</v>
      </c>
    </row>
    <row r="376" spans="1:3" ht="15.75">
      <c r="A376" s="8" t="s">
        <v>934</v>
      </c>
      <c r="B376" s="32" t="s">
        <v>570</v>
      </c>
      <c r="C376" s="15">
        <v>8240000</v>
      </c>
    </row>
    <row r="377" spans="1:3" ht="15.75">
      <c r="A377" s="8" t="s">
        <v>935</v>
      </c>
      <c r="B377" s="32" t="s">
        <v>571</v>
      </c>
      <c r="C377" s="15">
        <v>13000000</v>
      </c>
    </row>
    <row r="378" spans="1:3" ht="15.75">
      <c r="A378" s="8" t="s">
        <v>936</v>
      </c>
      <c r="B378" s="32" t="s">
        <v>846</v>
      </c>
      <c r="C378" s="15">
        <v>17400435</v>
      </c>
    </row>
    <row r="379" spans="1:3" ht="15.75">
      <c r="A379" s="8" t="s">
        <v>937</v>
      </c>
      <c r="B379" s="32" t="s">
        <v>586</v>
      </c>
      <c r="C379" s="15">
        <v>5000000</v>
      </c>
    </row>
    <row r="380" spans="1:3" ht="15.75">
      <c r="A380" s="8" t="s">
        <v>938</v>
      </c>
      <c r="B380" s="32" t="s">
        <v>587</v>
      </c>
      <c r="C380" s="15">
        <v>100000</v>
      </c>
    </row>
    <row r="381" spans="1:3" ht="15.75">
      <c r="A381" s="8" t="s">
        <v>939</v>
      </c>
      <c r="B381" s="32" t="s">
        <v>572</v>
      </c>
      <c r="C381" s="15">
        <v>12360000</v>
      </c>
    </row>
    <row r="382" spans="1:3" ht="15.75">
      <c r="A382" s="8" t="s">
        <v>940</v>
      </c>
      <c r="B382" s="32" t="s">
        <v>573</v>
      </c>
      <c r="C382" s="15">
        <v>5150000</v>
      </c>
    </row>
    <row r="383" spans="1:3" ht="15.75">
      <c r="A383" s="8" t="s">
        <v>941</v>
      </c>
      <c r="B383" s="32" t="s">
        <v>588</v>
      </c>
      <c r="C383" s="15">
        <v>1000000</v>
      </c>
    </row>
    <row r="384" spans="1:3" ht="15.75">
      <c r="A384" s="8" t="s">
        <v>942</v>
      </c>
      <c r="B384" s="32" t="s">
        <v>581</v>
      </c>
      <c r="C384" s="15">
        <v>12000000</v>
      </c>
    </row>
    <row r="385" spans="1:3" ht="15.75">
      <c r="A385" s="8" t="s">
        <v>943</v>
      </c>
      <c r="B385" s="32" t="s">
        <v>574</v>
      </c>
      <c r="C385" s="15">
        <v>100000</v>
      </c>
    </row>
    <row r="386" spans="1:3" ht="15.75">
      <c r="A386" s="8" t="s">
        <v>944</v>
      </c>
      <c r="B386" s="32" t="s">
        <v>575</v>
      </c>
      <c r="C386" s="15">
        <v>2000000</v>
      </c>
    </row>
    <row r="387" spans="1:3" ht="15.75">
      <c r="A387" s="8" t="s">
        <v>945</v>
      </c>
      <c r="B387" s="32" t="s">
        <v>576</v>
      </c>
      <c r="C387" s="15">
        <v>5000000</v>
      </c>
    </row>
    <row r="388" spans="1:3" ht="15.75">
      <c r="A388" s="8" t="s">
        <v>946</v>
      </c>
      <c r="B388" s="32" t="s">
        <v>577</v>
      </c>
      <c r="C388" s="15">
        <v>100000</v>
      </c>
    </row>
    <row r="389" spans="1:3" ht="15.75">
      <c r="A389" s="8" t="s">
        <v>947</v>
      </c>
      <c r="B389" s="32" t="s">
        <v>578</v>
      </c>
      <c r="C389" s="15">
        <v>100000</v>
      </c>
    </row>
    <row r="390" spans="1:3" ht="15.75">
      <c r="A390" s="8" t="s">
        <v>948</v>
      </c>
      <c r="B390" s="32" t="s">
        <v>579</v>
      </c>
      <c r="C390" s="15">
        <v>9133912</v>
      </c>
    </row>
    <row r="391" spans="1:3" ht="15.75">
      <c r="A391" s="8" t="s">
        <v>949</v>
      </c>
      <c r="B391" s="32" t="s">
        <v>580</v>
      </c>
      <c r="C391" s="15">
        <v>5562000</v>
      </c>
    </row>
    <row r="392" spans="1:3" ht="15.75">
      <c r="A392" s="8" t="s">
        <v>956</v>
      </c>
      <c r="B392" s="32" t="s">
        <v>1036</v>
      </c>
      <c r="C392" s="15">
        <v>4605000</v>
      </c>
    </row>
    <row r="393" spans="1:3" ht="15.75">
      <c r="A393" s="31"/>
      <c r="B393" s="32"/>
      <c r="C393" s="13"/>
    </row>
    <row r="394" spans="1:3" ht="15.75">
      <c r="A394" s="3" t="s">
        <v>950</v>
      </c>
      <c r="B394" s="33" t="s">
        <v>583</v>
      </c>
      <c r="C394" s="13">
        <f>SUM(C396)</f>
        <v>101000</v>
      </c>
    </row>
    <row r="395" spans="1:3" ht="15.75">
      <c r="A395" s="31"/>
      <c r="B395" s="33"/>
      <c r="C395" s="13"/>
    </row>
    <row r="396" spans="1:3" ht="15.75">
      <c r="A396" s="3" t="s">
        <v>951</v>
      </c>
      <c r="B396" s="33" t="s">
        <v>585</v>
      </c>
      <c r="C396" s="13">
        <f>SUM(C397:C398)</f>
        <v>101000</v>
      </c>
    </row>
    <row r="397" spans="1:3" ht="15.75">
      <c r="A397" s="8" t="s">
        <v>952</v>
      </c>
      <c r="B397" s="32" t="s">
        <v>816</v>
      </c>
      <c r="C397" s="15">
        <v>100000</v>
      </c>
    </row>
    <row r="398" spans="1:3" ht="15.75">
      <c r="A398" s="8" t="s">
        <v>953</v>
      </c>
      <c r="B398" s="32" t="s">
        <v>584</v>
      </c>
      <c r="C398" s="15">
        <v>1000</v>
      </c>
    </row>
    <row r="399" spans="1:3" ht="15.75">
      <c r="A399" s="16"/>
      <c r="B399" s="17"/>
      <c r="C399" s="15"/>
    </row>
    <row r="400" spans="1:3" ht="15.75">
      <c r="A400" s="3" t="s">
        <v>954</v>
      </c>
      <c r="B400" s="1" t="s">
        <v>46</v>
      </c>
      <c r="C400" s="5">
        <f>SUM(C402+C407)</f>
        <v>133660299</v>
      </c>
    </row>
    <row r="401" spans="1:3" ht="15.75">
      <c r="A401" s="3"/>
      <c r="B401" s="1"/>
      <c r="C401" s="5"/>
    </row>
    <row r="402" spans="1:3" ht="15.75">
      <c r="A402" s="3" t="s">
        <v>805</v>
      </c>
      <c r="B402" s="21" t="s">
        <v>590</v>
      </c>
      <c r="C402" s="13">
        <f>SUM(C403:C405)</f>
        <v>104281540</v>
      </c>
    </row>
    <row r="403" spans="1:3" ht="15.75">
      <c r="A403" s="8" t="s">
        <v>806</v>
      </c>
      <c r="B403" s="17" t="s">
        <v>589</v>
      </c>
      <c r="C403" s="15">
        <v>52298307</v>
      </c>
    </row>
    <row r="404" spans="1:3" ht="15.75">
      <c r="A404" s="8" t="s">
        <v>807</v>
      </c>
      <c r="B404" s="14" t="s">
        <v>591</v>
      </c>
      <c r="C404" s="15">
        <v>20000000</v>
      </c>
    </row>
    <row r="405" spans="1:3" ht="15.75">
      <c r="A405" s="8" t="s">
        <v>808</v>
      </c>
      <c r="B405" s="17" t="s">
        <v>817</v>
      </c>
      <c r="C405" s="15">
        <v>31983233</v>
      </c>
    </row>
    <row r="406" spans="1:3" ht="15.75">
      <c r="A406" s="16"/>
      <c r="B406" s="17"/>
      <c r="C406" s="15"/>
    </row>
    <row r="407" spans="1:3" ht="15.75">
      <c r="A407" s="3" t="s">
        <v>809</v>
      </c>
      <c r="B407" s="21" t="s">
        <v>592</v>
      </c>
      <c r="C407" s="13">
        <f>SUM(C408:C413)</f>
        <v>29378759</v>
      </c>
    </row>
    <row r="408" spans="1:3" ht="15.75">
      <c r="A408" s="8" t="s">
        <v>810</v>
      </c>
      <c r="B408" s="17" t="s">
        <v>847</v>
      </c>
      <c r="C408" s="15">
        <v>500000</v>
      </c>
    </row>
    <row r="409" spans="1:3" ht="15.75">
      <c r="A409" s="8" t="s">
        <v>811</v>
      </c>
      <c r="B409" s="17" t="s">
        <v>848</v>
      </c>
      <c r="C409" s="18">
        <v>15778759</v>
      </c>
    </row>
    <row r="410" spans="1:3" ht="15.75">
      <c r="A410" s="8" t="s">
        <v>812</v>
      </c>
      <c r="B410" s="17" t="s">
        <v>849</v>
      </c>
      <c r="C410" s="15">
        <v>3000000</v>
      </c>
    </row>
    <row r="411" spans="1:3" ht="15.75">
      <c r="A411" s="8" t="s">
        <v>813</v>
      </c>
      <c r="B411" s="17" t="s">
        <v>599</v>
      </c>
      <c r="C411" s="15">
        <v>5000000</v>
      </c>
    </row>
    <row r="412" spans="1:3" ht="15.75">
      <c r="A412" s="8" t="s">
        <v>814</v>
      </c>
      <c r="B412" s="17" t="s">
        <v>594</v>
      </c>
      <c r="C412" s="15">
        <v>5000000</v>
      </c>
    </row>
    <row r="413" spans="1:3" ht="15.75">
      <c r="A413" s="8" t="s">
        <v>815</v>
      </c>
      <c r="B413" s="16" t="s">
        <v>593</v>
      </c>
      <c r="C413" s="15">
        <v>100000</v>
      </c>
    </row>
    <row r="414" spans="1:3" ht="15.75">
      <c r="A414" s="3"/>
      <c r="B414" s="4"/>
      <c r="C414" s="5"/>
    </row>
    <row r="415" spans="1:3" ht="15.75">
      <c r="A415" s="102" t="s">
        <v>415</v>
      </c>
      <c r="B415" s="102"/>
      <c r="C415" s="102"/>
    </row>
    <row r="416" spans="1:3" ht="15.75">
      <c r="A416" s="102" t="s">
        <v>416</v>
      </c>
      <c r="B416" s="102"/>
      <c r="C416" s="102"/>
    </row>
    <row r="417" spans="1:3" ht="15.75">
      <c r="A417" s="54"/>
      <c r="B417" s="54"/>
      <c r="C417" s="54"/>
    </row>
    <row r="418" spans="1:3" ht="15.75">
      <c r="A418" s="3" t="s">
        <v>101</v>
      </c>
      <c r="B418" s="4" t="s">
        <v>102</v>
      </c>
      <c r="C418" s="5">
        <f>SUM(C420+C562+C577+C676+C694+C716)</f>
        <v>6670319139</v>
      </c>
    </row>
    <row r="419" spans="1:3" ht="15.75">
      <c r="A419" s="3"/>
      <c r="B419" s="4"/>
      <c r="C419" s="5"/>
    </row>
    <row r="420" spans="1:3" ht="15.75">
      <c r="A420" s="3" t="s">
        <v>103</v>
      </c>
      <c r="B420" s="4" t="s">
        <v>455</v>
      </c>
      <c r="C420" s="5">
        <f>SUM(C422+C443+C455+C556)</f>
        <v>1970819139</v>
      </c>
    </row>
    <row r="421" spans="1:3" ht="15.75">
      <c r="A421" s="3"/>
      <c r="B421" s="4"/>
      <c r="C421" s="5"/>
    </row>
    <row r="422" spans="1:3" ht="15.75">
      <c r="A422" s="3" t="s">
        <v>104</v>
      </c>
      <c r="B422" s="1" t="s">
        <v>149</v>
      </c>
      <c r="C422" s="5">
        <f>SUM(C424+C439)</f>
        <v>429000000</v>
      </c>
    </row>
    <row r="423" spans="1:3" ht="15.75">
      <c r="A423" s="3"/>
      <c r="B423" s="1"/>
      <c r="C423" s="5"/>
    </row>
    <row r="424" spans="1:3" ht="15.75">
      <c r="A424" s="3" t="s">
        <v>150</v>
      </c>
      <c r="B424" s="1" t="s">
        <v>143</v>
      </c>
      <c r="C424" s="5">
        <f>SUM(C426+C429+C431+C433+C435)</f>
        <v>279000000</v>
      </c>
    </row>
    <row r="425" spans="1:3" ht="15.75">
      <c r="A425" s="3"/>
      <c r="B425" s="1"/>
      <c r="C425" s="5"/>
    </row>
    <row r="426" spans="1:3" ht="15.75">
      <c r="A426" s="3" t="s">
        <v>154</v>
      </c>
      <c r="B426" s="1" t="s">
        <v>170</v>
      </c>
      <c r="C426" s="5">
        <f>SUM(C427:C428)</f>
        <v>68000000</v>
      </c>
    </row>
    <row r="427" spans="1:3" ht="15.75">
      <c r="A427" s="8" t="s">
        <v>155</v>
      </c>
      <c r="B427" s="9" t="s">
        <v>850</v>
      </c>
      <c r="C427" s="10">
        <v>26000000</v>
      </c>
    </row>
    <row r="428" spans="1:3" ht="15.75">
      <c r="A428" s="8" t="s">
        <v>156</v>
      </c>
      <c r="B428" s="9" t="s">
        <v>1040</v>
      </c>
      <c r="C428" s="10">
        <v>42000000</v>
      </c>
    </row>
    <row r="429" spans="1:3" ht="31.5">
      <c r="A429" s="3" t="s">
        <v>157</v>
      </c>
      <c r="B429" s="1" t="s">
        <v>851</v>
      </c>
      <c r="C429" s="5">
        <f>SUM(C430:C430)</f>
        <v>12000000</v>
      </c>
    </row>
    <row r="430" spans="1:3" ht="15.75">
      <c r="A430" s="8" t="s">
        <v>158</v>
      </c>
      <c r="B430" s="9" t="s">
        <v>852</v>
      </c>
      <c r="C430" s="10">
        <v>12000000</v>
      </c>
    </row>
    <row r="431" spans="1:3" ht="15.75">
      <c r="A431" s="3" t="s">
        <v>159</v>
      </c>
      <c r="B431" s="1" t="s">
        <v>853</v>
      </c>
      <c r="C431" s="5">
        <f>SUM(C432)</f>
        <v>25000000</v>
      </c>
    </row>
    <row r="432" spans="1:3" ht="15.75">
      <c r="A432" s="8" t="s">
        <v>160</v>
      </c>
      <c r="B432" s="9" t="s">
        <v>854</v>
      </c>
      <c r="C432" s="10">
        <v>25000000</v>
      </c>
    </row>
    <row r="433" spans="1:3" ht="15.75">
      <c r="A433" s="3" t="s">
        <v>161</v>
      </c>
      <c r="B433" s="1" t="s">
        <v>171</v>
      </c>
      <c r="C433" s="5">
        <f>SUM(C434)</f>
        <v>135000000</v>
      </c>
    </row>
    <row r="434" spans="1:3" ht="15.75">
      <c r="A434" s="8" t="s">
        <v>162</v>
      </c>
      <c r="B434" s="9" t="s">
        <v>144</v>
      </c>
      <c r="C434" s="10">
        <v>135000000</v>
      </c>
    </row>
    <row r="435" spans="1:3" ht="15.75">
      <c r="A435" s="3" t="s">
        <v>163</v>
      </c>
      <c r="B435" s="1" t="s">
        <v>855</v>
      </c>
      <c r="C435" s="5">
        <f>SUM(C436:C437)</f>
        <v>39000000</v>
      </c>
    </row>
    <row r="436" spans="1:3" ht="17.25" customHeight="1">
      <c r="A436" s="8" t="s">
        <v>164</v>
      </c>
      <c r="B436" s="11" t="s">
        <v>145</v>
      </c>
      <c r="C436" s="10">
        <v>32000000</v>
      </c>
    </row>
    <row r="437" spans="1:3" ht="15.75">
      <c r="A437" s="8" t="s">
        <v>165</v>
      </c>
      <c r="B437" s="9" t="s">
        <v>139</v>
      </c>
      <c r="C437" s="10">
        <v>7000000</v>
      </c>
    </row>
    <row r="438" spans="1:3" ht="15.75">
      <c r="A438" s="8"/>
      <c r="B438" s="9"/>
      <c r="C438" s="10"/>
    </row>
    <row r="439" spans="1:3" ht="15.75">
      <c r="A439" s="3" t="s">
        <v>142</v>
      </c>
      <c r="B439" s="4" t="s">
        <v>151</v>
      </c>
      <c r="C439" s="5">
        <f>SUM(C440)</f>
        <v>150000000</v>
      </c>
    </row>
    <row r="440" spans="1:3" ht="15.75">
      <c r="A440" s="3" t="s">
        <v>166</v>
      </c>
      <c r="B440" s="4" t="s">
        <v>152</v>
      </c>
      <c r="C440" s="5">
        <f>SUM(C441)</f>
        <v>150000000</v>
      </c>
    </row>
    <row r="441" spans="1:3" ht="15.75">
      <c r="A441" s="8" t="s">
        <v>167</v>
      </c>
      <c r="B441" s="9" t="s">
        <v>856</v>
      </c>
      <c r="C441" s="10">
        <v>150000000</v>
      </c>
    </row>
    <row r="442" spans="1:3" ht="15.75">
      <c r="A442" s="8"/>
      <c r="B442" s="9"/>
      <c r="C442" s="10"/>
    </row>
    <row r="443" spans="1:3" ht="15.75">
      <c r="A443" s="3" t="s">
        <v>106</v>
      </c>
      <c r="B443" s="1" t="s">
        <v>146</v>
      </c>
      <c r="C443" s="5">
        <f>SUM(C445)</f>
        <v>239819139</v>
      </c>
    </row>
    <row r="444" spans="1:3" ht="15.75">
      <c r="A444" s="3"/>
      <c r="B444" s="1"/>
      <c r="C444" s="5"/>
    </row>
    <row r="445" spans="1:3" ht="31.5">
      <c r="A445" s="3" t="s">
        <v>108</v>
      </c>
      <c r="B445" s="12" t="s">
        <v>202</v>
      </c>
      <c r="C445" s="13">
        <f>SUM(C446+C451)</f>
        <v>239819139</v>
      </c>
    </row>
    <row r="446" spans="1:3" ht="15.75">
      <c r="A446" s="3" t="s">
        <v>109</v>
      </c>
      <c r="B446" s="1" t="s">
        <v>203</v>
      </c>
      <c r="C446" s="13">
        <f>SUM(C447:C449)</f>
        <v>95191476</v>
      </c>
    </row>
    <row r="447" spans="1:3" ht="15.75">
      <c r="A447" s="8" t="s">
        <v>244</v>
      </c>
      <c r="B447" s="14" t="s">
        <v>204</v>
      </c>
      <c r="C447" s="15">
        <v>45000000</v>
      </c>
    </row>
    <row r="448" spans="1:3" ht="15.75">
      <c r="A448" s="8" t="s">
        <v>245</v>
      </c>
      <c r="B448" s="14" t="s">
        <v>205</v>
      </c>
      <c r="C448" s="15">
        <v>20000000</v>
      </c>
    </row>
    <row r="449" spans="1:3" ht="15.75">
      <c r="A449" s="8" t="s">
        <v>246</v>
      </c>
      <c r="B449" s="14" t="s">
        <v>206</v>
      </c>
      <c r="C449" s="15">
        <v>30191476</v>
      </c>
    </row>
    <row r="450" spans="1:3" ht="15.75">
      <c r="A450" s="8"/>
      <c r="B450" s="14"/>
      <c r="C450" s="15"/>
    </row>
    <row r="451" spans="1:3" ht="31.5">
      <c r="A451" s="3" t="s">
        <v>110</v>
      </c>
      <c r="B451" s="12" t="s">
        <v>209</v>
      </c>
      <c r="C451" s="13">
        <f>SUM(C452)</f>
        <v>144627663</v>
      </c>
    </row>
    <row r="452" spans="1:3" ht="15.75">
      <c r="A452" s="3" t="s">
        <v>111</v>
      </c>
      <c r="B452" s="12" t="s">
        <v>207</v>
      </c>
      <c r="C452" s="13">
        <f>SUM(C453)</f>
        <v>144627663</v>
      </c>
    </row>
    <row r="453" spans="1:3" ht="15.75">
      <c r="A453" s="8" t="s">
        <v>247</v>
      </c>
      <c r="B453" s="14" t="s">
        <v>208</v>
      </c>
      <c r="C453" s="15">
        <v>144627663</v>
      </c>
    </row>
    <row r="454" spans="1:3" ht="15.75">
      <c r="A454" s="8"/>
      <c r="B454" s="14"/>
      <c r="C454" s="15"/>
    </row>
    <row r="455" spans="1:3" ht="15.75">
      <c r="A455" s="3" t="s">
        <v>112</v>
      </c>
      <c r="B455" s="12" t="s">
        <v>333</v>
      </c>
      <c r="C455" s="13">
        <f>SUM(C457+C467+C475)</f>
        <v>1256000000</v>
      </c>
    </row>
    <row r="456" spans="1:3" ht="15.75">
      <c r="A456" s="16"/>
      <c r="B456" s="17"/>
      <c r="C456" s="18"/>
    </row>
    <row r="457" spans="1:3" ht="15.75">
      <c r="A457" s="3" t="s">
        <v>113</v>
      </c>
      <c r="B457" s="1" t="s">
        <v>334</v>
      </c>
      <c r="C457" s="5">
        <f>SUM(C459)</f>
        <v>56000000</v>
      </c>
    </row>
    <row r="458" spans="1:3" ht="15.75">
      <c r="A458" s="3"/>
      <c r="B458" s="1"/>
      <c r="C458" s="5"/>
    </row>
    <row r="459" spans="1:3" ht="31.5">
      <c r="A459" s="3" t="s">
        <v>114</v>
      </c>
      <c r="B459" s="1" t="s">
        <v>176</v>
      </c>
      <c r="C459" s="13">
        <f>SUM(C460+C464)</f>
        <v>56000000</v>
      </c>
    </row>
    <row r="460" spans="1:3" ht="15.75">
      <c r="A460" s="3" t="s">
        <v>168</v>
      </c>
      <c r="B460" s="1" t="s">
        <v>147</v>
      </c>
      <c r="C460" s="13">
        <f>SUM(C461:C463)</f>
        <v>26000000</v>
      </c>
    </row>
    <row r="461" spans="1:3" ht="15.75">
      <c r="A461" s="8" t="s">
        <v>250</v>
      </c>
      <c r="B461" s="2" t="s">
        <v>148</v>
      </c>
      <c r="C461" s="15">
        <v>2000000</v>
      </c>
    </row>
    <row r="462" spans="1:3" ht="15.75">
      <c r="A462" s="8" t="s">
        <v>251</v>
      </c>
      <c r="B462" s="2" t="s">
        <v>198</v>
      </c>
      <c r="C462" s="15">
        <v>5000000</v>
      </c>
    </row>
    <row r="463" spans="1:3" ht="15.75">
      <c r="A463" s="8" t="s">
        <v>252</v>
      </c>
      <c r="B463" s="2" t="s">
        <v>177</v>
      </c>
      <c r="C463" s="15">
        <v>19000000</v>
      </c>
    </row>
    <row r="464" spans="1:3" ht="15.75">
      <c r="A464" s="3" t="s">
        <v>169</v>
      </c>
      <c r="B464" s="1" t="s">
        <v>178</v>
      </c>
      <c r="C464" s="13">
        <f>SUM(C465:C465)</f>
        <v>30000000</v>
      </c>
    </row>
    <row r="465" spans="1:3" ht="15.75">
      <c r="A465" s="8" t="s">
        <v>253</v>
      </c>
      <c r="B465" s="2" t="s">
        <v>857</v>
      </c>
      <c r="C465" s="15">
        <v>30000000</v>
      </c>
    </row>
    <row r="466" spans="1:3" ht="15.75">
      <c r="A466" s="16"/>
      <c r="B466" s="17"/>
      <c r="C466" s="18"/>
    </row>
    <row r="467" spans="1:3" ht="15.75">
      <c r="A467" s="3" t="s">
        <v>115</v>
      </c>
      <c r="B467" s="1" t="s">
        <v>335</v>
      </c>
      <c r="C467" s="5">
        <f>SUM(C468)</f>
        <v>41000000</v>
      </c>
    </row>
    <row r="468" spans="1:3" ht="15.75">
      <c r="A468" s="3" t="s">
        <v>116</v>
      </c>
      <c r="B468" s="1" t="s">
        <v>173</v>
      </c>
      <c r="C468" s="13">
        <f>SUM(C469)</f>
        <v>41000000</v>
      </c>
    </row>
    <row r="469" spans="1:3" ht="15.75">
      <c r="A469" s="3" t="s">
        <v>254</v>
      </c>
      <c r="B469" s="1" t="s">
        <v>174</v>
      </c>
      <c r="C469" s="13">
        <f>SUM(C470:C473)</f>
        <v>41000000</v>
      </c>
    </row>
    <row r="470" spans="1:3" ht="15.75">
      <c r="A470" s="8" t="s">
        <v>255</v>
      </c>
      <c r="B470" s="2" t="s">
        <v>175</v>
      </c>
      <c r="C470" s="10">
        <v>28000000</v>
      </c>
    </row>
    <row r="471" spans="1:3" ht="15.75">
      <c r="A471" s="8" t="s">
        <v>256</v>
      </c>
      <c r="B471" s="2" t="s">
        <v>199</v>
      </c>
      <c r="C471" s="10">
        <v>5000000</v>
      </c>
    </row>
    <row r="472" spans="1:3" ht="15.75">
      <c r="A472" s="8" t="s">
        <v>257</v>
      </c>
      <c r="B472" s="2" t="s">
        <v>196</v>
      </c>
      <c r="C472" s="10">
        <v>5000000</v>
      </c>
    </row>
    <row r="473" spans="1:3" ht="15.75">
      <c r="A473" s="8" t="s">
        <v>258</v>
      </c>
      <c r="B473" s="2" t="s">
        <v>179</v>
      </c>
      <c r="C473" s="10">
        <v>3000000</v>
      </c>
    </row>
    <row r="474" spans="1:3" ht="15.75">
      <c r="A474" s="8"/>
      <c r="B474" s="2"/>
      <c r="C474" s="10"/>
    </row>
    <row r="475" spans="1:3" ht="15.75">
      <c r="A475" s="3" t="s">
        <v>117</v>
      </c>
      <c r="B475" s="21" t="s">
        <v>172</v>
      </c>
      <c r="C475" s="22">
        <f>SUM(C477+C484+C488+C492+C496+C503+C507+C512+C516+C526+C531+C546+C549)</f>
        <v>1159000000</v>
      </c>
    </row>
    <row r="476" spans="1:3" ht="15.75">
      <c r="A476" s="3"/>
      <c r="B476" s="21"/>
      <c r="C476" s="22"/>
    </row>
    <row r="477" spans="1:3" ht="15.75">
      <c r="A477" s="3" t="s">
        <v>118</v>
      </c>
      <c r="B477" s="21" t="s">
        <v>248</v>
      </c>
      <c r="C477" s="22">
        <f>SUM(C478:C482)</f>
        <v>20000000</v>
      </c>
    </row>
    <row r="478" spans="1:3" ht="15.75">
      <c r="A478" s="8" t="s">
        <v>259</v>
      </c>
      <c r="B478" s="17" t="s">
        <v>180</v>
      </c>
      <c r="C478" s="18">
        <v>5000000</v>
      </c>
    </row>
    <row r="479" spans="1:3" ht="31.5">
      <c r="A479" s="8" t="s">
        <v>260</v>
      </c>
      <c r="B479" s="14" t="s">
        <v>858</v>
      </c>
      <c r="C479" s="18">
        <v>5000000</v>
      </c>
    </row>
    <row r="480" spans="1:3" ht="15.75">
      <c r="A480" s="8"/>
      <c r="B480" s="17"/>
      <c r="C480" s="18"/>
    </row>
    <row r="481" spans="1:3" ht="31.5">
      <c r="A481" s="8" t="s">
        <v>261</v>
      </c>
      <c r="B481" s="14" t="s">
        <v>859</v>
      </c>
      <c r="C481" s="18">
        <v>5000000</v>
      </c>
    </row>
    <row r="482" spans="1:3" ht="31.5">
      <c r="A482" s="8" t="s">
        <v>262</v>
      </c>
      <c r="B482" s="14" t="s">
        <v>860</v>
      </c>
      <c r="C482" s="18">
        <v>5000000</v>
      </c>
    </row>
    <row r="483" spans="1:3" ht="15.75">
      <c r="A483" s="3"/>
      <c r="B483" s="14"/>
      <c r="C483" s="18"/>
    </row>
    <row r="484" spans="1:3" ht="15.75">
      <c r="A484" s="3" t="s">
        <v>263</v>
      </c>
      <c r="B484" s="1" t="s">
        <v>249</v>
      </c>
      <c r="C484" s="5">
        <f>SUM(C485:C486)</f>
        <v>15000000</v>
      </c>
    </row>
    <row r="485" spans="1:3" ht="15.75">
      <c r="A485" s="8" t="s">
        <v>264</v>
      </c>
      <c r="B485" s="2" t="s">
        <v>861</v>
      </c>
      <c r="C485" s="10">
        <v>10000000</v>
      </c>
    </row>
    <row r="486" spans="1:3" ht="15.75">
      <c r="A486" s="8" t="s">
        <v>265</v>
      </c>
      <c r="B486" s="2" t="s">
        <v>137</v>
      </c>
      <c r="C486" s="10">
        <v>5000000</v>
      </c>
    </row>
    <row r="487" spans="1:3" ht="15.75">
      <c r="A487" s="16"/>
      <c r="B487" s="17"/>
      <c r="C487" s="18"/>
    </row>
    <row r="488" spans="1:3" ht="15.75">
      <c r="A488" s="3" t="s">
        <v>266</v>
      </c>
      <c r="B488" s="1" t="s">
        <v>322</v>
      </c>
      <c r="C488" s="5">
        <f>SUM(C489:C490)</f>
        <v>75000000</v>
      </c>
    </row>
    <row r="489" spans="1:3" ht="15.75">
      <c r="A489" s="8" t="s">
        <v>267</v>
      </c>
      <c r="B489" s="2" t="s">
        <v>862</v>
      </c>
      <c r="C489" s="10">
        <v>50000000</v>
      </c>
    </row>
    <row r="490" spans="1:3" ht="15.75">
      <c r="A490" s="8" t="s">
        <v>268</v>
      </c>
      <c r="B490" s="2" t="s">
        <v>181</v>
      </c>
      <c r="C490" s="10">
        <v>25000000</v>
      </c>
    </row>
    <row r="491" spans="1:3" ht="15.75">
      <c r="A491" s="16"/>
      <c r="B491" s="17"/>
      <c r="C491" s="18"/>
    </row>
    <row r="492" spans="1:3" ht="15.75">
      <c r="A492" s="3" t="s">
        <v>269</v>
      </c>
      <c r="B492" s="1" t="s">
        <v>323</v>
      </c>
      <c r="C492" s="5">
        <f>SUM(C493:C494)</f>
        <v>125000000</v>
      </c>
    </row>
    <row r="493" spans="1:3" ht="15.75">
      <c r="A493" s="8" t="s">
        <v>270</v>
      </c>
      <c r="B493" s="2" t="s">
        <v>863</v>
      </c>
      <c r="C493" s="18">
        <v>5000000</v>
      </c>
    </row>
    <row r="494" spans="1:3" ht="15.75">
      <c r="A494" s="8" t="s">
        <v>271</v>
      </c>
      <c r="B494" s="2" t="s">
        <v>864</v>
      </c>
      <c r="C494" s="18">
        <v>120000000</v>
      </c>
    </row>
    <row r="495" spans="1:3" ht="15.75">
      <c r="A495" s="16"/>
      <c r="B495" s="17"/>
      <c r="C495" s="18"/>
    </row>
    <row r="496" spans="1:3" ht="15.75">
      <c r="A496" s="3" t="s">
        <v>272</v>
      </c>
      <c r="B496" s="1" t="s">
        <v>324</v>
      </c>
      <c r="C496" s="5">
        <f>SUM(C497:C501)</f>
        <v>332000000</v>
      </c>
    </row>
    <row r="497" spans="1:3" ht="15.75">
      <c r="A497" s="8" t="s">
        <v>273</v>
      </c>
      <c r="B497" s="2" t="s">
        <v>865</v>
      </c>
      <c r="C497" s="15">
        <v>30000000</v>
      </c>
    </row>
    <row r="498" spans="1:3" ht="15.75">
      <c r="A498" s="8" t="s">
        <v>274</v>
      </c>
      <c r="B498" s="2" t="s">
        <v>866</v>
      </c>
      <c r="C498" s="10">
        <v>170000000</v>
      </c>
    </row>
    <row r="499" spans="1:3" ht="15.75">
      <c r="A499" s="8" t="s">
        <v>275</v>
      </c>
      <c r="B499" s="2" t="s">
        <v>121</v>
      </c>
      <c r="C499" s="10">
        <v>80000000</v>
      </c>
    </row>
    <row r="500" spans="1:3" ht="15.75">
      <c r="A500" s="8" t="s">
        <v>276</v>
      </c>
      <c r="B500" s="2" t="s">
        <v>191</v>
      </c>
      <c r="C500" s="10">
        <v>50000000</v>
      </c>
    </row>
    <row r="501" spans="1:3" ht="15.75">
      <c r="A501" s="8" t="s">
        <v>277</v>
      </c>
      <c r="B501" s="17" t="s">
        <v>867</v>
      </c>
      <c r="C501" s="18">
        <v>2000000</v>
      </c>
    </row>
    <row r="502" spans="1:3" ht="15.75">
      <c r="A502" s="16"/>
      <c r="B502" s="17"/>
      <c r="C502" s="18"/>
    </row>
    <row r="503" spans="1:3" ht="15.75">
      <c r="A503" s="3" t="s">
        <v>278</v>
      </c>
      <c r="B503" s="1" t="s">
        <v>325</v>
      </c>
      <c r="C503" s="5">
        <f>SUM(C504:C505)</f>
        <v>30000000</v>
      </c>
    </row>
    <row r="504" spans="1:3" ht="15.75">
      <c r="A504" s="8" t="s">
        <v>279</v>
      </c>
      <c r="B504" s="2" t="s">
        <v>190</v>
      </c>
      <c r="C504" s="15">
        <v>5000000</v>
      </c>
    </row>
    <row r="505" spans="1:3" ht="15.75">
      <c r="A505" s="8" t="s">
        <v>280</v>
      </c>
      <c r="B505" s="2" t="s">
        <v>868</v>
      </c>
      <c r="C505" s="10">
        <v>25000000</v>
      </c>
    </row>
    <row r="506" spans="1:3" ht="15.75">
      <c r="A506" s="16"/>
      <c r="B506" s="17"/>
      <c r="C506" s="18"/>
    </row>
    <row r="507" spans="1:3" ht="15.75">
      <c r="A507" s="3" t="s">
        <v>281</v>
      </c>
      <c r="B507" s="1" t="s">
        <v>326</v>
      </c>
      <c r="C507" s="5">
        <f>SUM(C508:C510)</f>
        <v>55000000</v>
      </c>
    </row>
    <row r="508" spans="1:3" ht="15.75">
      <c r="A508" s="8" t="s">
        <v>282</v>
      </c>
      <c r="B508" s="2" t="s">
        <v>869</v>
      </c>
      <c r="C508" s="15">
        <v>5000000</v>
      </c>
    </row>
    <row r="509" spans="1:3" ht="15.75">
      <c r="A509" s="8" t="s">
        <v>283</v>
      </c>
      <c r="B509" s="2" t="s">
        <v>870</v>
      </c>
      <c r="C509" s="10">
        <v>10000000</v>
      </c>
    </row>
    <row r="510" spans="1:3" ht="15.75">
      <c r="A510" s="8" t="s">
        <v>284</v>
      </c>
      <c r="B510" s="17" t="s">
        <v>871</v>
      </c>
      <c r="C510" s="18">
        <v>40000000</v>
      </c>
    </row>
    <row r="511" spans="1:3" ht="15.75">
      <c r="A511" s="16"/>
      <c r="B511" s="17"/>
      <c r="C511" s="18"/>
    </row>
    <row r="512" spans="1:3" ht="15.75">
      <c r="A512" s="3" t="s">
        <v>285</v>
      </c>
      <c r="B512" s="1" t="s">
        <v>327</v>
      </c>
      <c r="C512" s="5">
        <f>SUM(C513:C514)</f>
        <v>40000000</v>
      </c>
    </row>
    <row r="513" spans="1:3" ht="15.75">
      <c r="A513" s="8" t="s">
        <v>286</v>
      </c>
      <c r="B513" s="2" t="s">
        <v>872</v>
      </c>
      <c r="C513" s="10">
        <v>30000000</v>
      </c>
    </row>
    <row r="514" spans="1:3" ht="15.75">
      <c r="A514" s="8" t="s">
        <v>287</v>
      </c>
      <c r="B514" s="2" t="s">
        <v>189</v>
      </c>
      <c r="C514" s="18">
        <v>10000000</v>
      </c>
    </row>
    <row r="515" spans="1:3" ht="15.75">
      <c r="A515" s="16"/>
      <c r="B515" s="2"/>
      <c r="C515" s="18"/>
    </row>
    <row r="516" spans="1:3" ht="15.75">
      <c r="A516" s="3" t="s">
        <v>288</v>
      </c>
      <c r="B516" s="1" t="s">
        <v>328</v>
      </c>
      <c r="C516" s="19">
        <f>SUM(C517:C524)</f>
        <v>137000000</v>
      </c>
    </row>
    <row r="517" spans="1:3" ht="15.75">
      <c r="A517" s="8" t="s">
        <v>289</v>
      </c>
      <c r="B517" s="2" t="s">
        <v>133</v>
      </c>
      <c r="C517" s="20">
        <v>50000000</v>
      </c>
    </row>
    <row r="518" spans="1:3" ht="15.75">
      <c r="A518" s="8" t="s">
        <v>290</v>
      </c>
      <c r="B518" s="2" t="s">
        <v>188</v>
      </c>
      <c r="C518" s="20">
        <v>10000000</v>
      </c>
    </row>
    <row r="519" spans="1:3" ht="15.75">
      <c r="A519" s="8" t="s">
        <v>291</v>
      </c>
      <c r="B519" s="2" t="s">
        <v>873</v>
      </c>
      <c r="C519" s="20">
        <v>10000000</v>
      </c>
    </row>
    <row r="520" spans="1:3" ht="15.75">
      <c r="A520" s="8" t="s">
        <v>292</v>
      </c>
      <c r="B520" s="2" t="s">
        <v>140</v>
      </c>
      <c r="C520" s="20">
        <v>5000000</v>
      </c>
    </row>
    <row r="521" spans="1:3" ht="15.75">
      <c r="A521" s="8" t="s">
        <v>293</v>
      </c>
      <c r="B521" s="2" t="s">
        <v>874</v>
      </c>
      <c r="C521" s="20">
        <v>10000000</v>
      </c>
    </row>
    <row r="522" spans="1:3" ht="15.75">
      <c r="A522" s="8" t="s">
        <v>294</v>
      </c>
      <c r="B522" s="2" t="s">
        <v>875</v>
      </c>
      <c r="C522" s="20">
        <v>2000000</v>
      </c>
    </row>
    <row r="523" spans="1:3" ht="15.75">
      <c r="A523" s="8" t="s">
        <v>295</v>
      </c>
      <c r="B523" s="2" t="s">
        <v>876</v>
      </c>
      <c r="C523" s="20">
        <v>20000000</v>
      </c>
    </row>
    <row r="524" spans="1:3" ht="15.75">
      <c r="A524" s="8" t="s">
        <v>296</v>
      </c>
      <c r="B524" s="16" t="s">
        <v>877</v>
      </c>
      <c r="C524" s="20">
        <v>30000000</v>
      </c>
    </row>
    <row r="525" spans="1:3" ht="15.75">
      <c r="A525" s="16"/>
      <c r="B525" s="17"/>
      <c r="C525" s="18"/>
    </row>
    <row r="526" spans="1:3" ht="15.75">
      <c r="A526" s="3" t="s">
        <v>297</v>
      </c>
      <c r="B526" s="1" t="s">
        <v>329</v>
      </c>
      <c r="C526" s="5">
        <f>SUM(C527:C529)</f>
        <v>94000000</v>
      </c>
    </row>
    <row r="527" spans="1:3" ht="15.75">
      <c r="A527" s="8" t="s">
        <v>298</v>
      </c>
      <c r="B527" s="2" t="s">
        <v>122</v>
      </c>
      <c r="C527" s="15">
        <v>80000000</v>
      </c>
    </row>
    <row r="528" spans="1:3" ht="15.75">
      <c r="A528" s="8" t="s">
        <v>299</v>
      </c>
      <c r="B528" s="2" t="s">
        <v>182</v>
      </c>
      <c r="C528" s="15">
        <v>2000000</v>
      </c>
    </row>
    <row r="529" spans="1:3" ht="31.5">
      <c r="A529" s="8" t="s">
        <v>300</v>
      </c>
      <c r="B529" s="2" t="s">
        <v>183</v>
      </c>
      <c r="C529" s="15">
        <v>12000000</v>
      </c>
    </row>
    <row r="530" spans="1:3" ht="15.75">
      <c r="A530" s="8"/>
      <c r="B530" s="2"/>
      <c r="C530" s="15"/>
    </row>
    <row r="531" spans="1:3" ht="15.75">
      <c r="A531" s="3" t="s">
        <v>301</v>
      </c>
      <c r="B531" s="1" t="s">
        <v>330</v>
      </c>
      <c r="C531" s="13">
        <f>SUM(C532:C544)</f>
        <v>109000000</v>
      </c>
    </row>
    <row r="532" spans="1:3" ht="15.75">
      <c r="A532" s="8" t="s">
        <v>302</v>
      </c>
      <c r="B532" s="2" t="s">
        <v>878</v>
      </c>
      <c r="C532" s="15">
        <v>10000000</v>
      </c>
    </row>
    <row r="533" spans="1:3" ht="15.75">
      <c r="A533" s="8" t="s">
        <v>303</v>
      </c>
      <c r="B533" s="2" t="s">
        <v>879</v>
      </c>
      <c r="C533" s="15">
        <v>15000000</v>
      </c>
    </row>
    <row r="534" spans="1:3" ht="15.75">
      <c r="A534" s="8" t="s">
        <v>304</v>
      </c>
      <c r="B534" s="2" t="s">
        <v>880</v>
      </c>
      <c r="C534" s="15">
        <v>5000000</v>
      </c>
    </row>
    <row r="535" spans="1:3" ht="15.75">
      <c r="A535" s="8" t="s">
        <v>305</v>
      </c>
      <c r="B535" s="2" t="s">
        <v>881</v>
      </c>
      <c r="C535" s="15">
        <v>10000000</v>
      </c>
    </row>
    <row r="536" spans="1:3" ht="15.75">
      <c r="A536" s="8" t="s">
        <v>306</v>
      </c>
      <c r="B536" s="2" t="s">
        <v>882</v>
      </c>
      <c r="C536" s="15">
        <v>5000000</v>
      </c>
    </row>
    <row r="537" spans="1:3" ht="15.75">
      <c r="A537" s="8" t="s">
        <v>307</v>
      </c>
      <c r="B537" s="2" t="s">
        <v>883</v>
      </c>
      <c r="C537" s="15">
        <v>5000000</v>
      </c>
    </row>
    <row r="538" spans="1:3" ht="15.75">
      <c r="A538" s="8" t="s">
        <v>308</v>
      </c>
      <c r="B538" s="67" t="s">
        <v>884</v>
      </c>
      <c r="C538" s="15">
        <v>10000000</v>
      </c>
    </row>
    <row r="539" spans="1:3" ht="15.75">
      <c r="A539" s="8" t="s">
        <v>309</v>
      </c>
      <c r="B539" s="2" t="s">
        <v>192</v>
      </c>
      <c r="C539" s="15">
        <v>5000000</v>
      </c>
    </row>
    <row r="540" spans="1:3" ht="34.5" customHeight="1">
      <c r="A540" s="8" t="s">
        <v>310</v>
      </c>
      <c r="B540" s="2" t="s">
        <v>885</v>
      </c>
      <c r="C540" s="15">
        <v>5000000</v>
      </c>
    </row>
    <row r="541" spans="1:3" ht="36" customHeight="1">
      <c r="A541" s="8" t="s">
        <v>311</v>
      </c>
      <c r="B541" s="2" t="s">
        <v>886</v>
      </c>
      <c r="C541" s="15">
        <v>5000000</v>
      </c>
    </row>
    <row r="542" spans="1:3" ht="36" customHeight="1">
      <c r="A542" s="8" t="s">
        <v>312</v>
      </c>
      <c r="B542" s="2" t="s">
        <v>887</v>
      </c>
      <c r="C542" s="15">
        <v>10000000</v>
      </c>
    </row>
    <row r="543" spans="1:3" ht="15.75">
      <c r="A543" s="8" t="s">
        <v>313</v>
      </c>
      <c r="B543" s="2" t="s">
        <v>193</v>
      </c>
      <c r="C543" s="15">
        <v>19000000</v>
      </c>
    </row>
    <row r="544" spans="1:3" ht="15.75">
      <c r="A544" s="8" t="s">
        <v>787</v>
      </c>
      <c r="B544" s="2" t="s">
        <v>888</v>
      </c>
      <c r="C544" s="15">
        <v>5000000</v>
      </c>
    </row>
    <row r="545" spans="1:3" ht="15.75">
      <c r="A545" s="8"/>
      <c r="B545" s="2"/>
      <c r="C545" s="15"/>
    </row>
    <row r="546" spans="1:3" ht="15.75">
      <c r="A546" s="3" t="s">
        <v>314</v>
      </c>
      <c r="B546" s="1" t="s">
        <v>331</v>
      </c>
      <c r="C546" s="13">
        <f>SUM(C547:C547)</f>
        <v>75000000</v>
      </c>
    </row>
    <row r="547" spans="1:3" ht="15.75">
      <c r="A547" s="8" t="s">
        <v>315</v>
      </c>
      <c r="B547" s="2" t="s">
        <v>889</v>
      </c>
      <c r="C547" s="15">
        <v>75000000</v>
      </c>
    </row>
    <row r="548" spans="1:3" ht="15.75">
      <c r="A548" s="8"/>
      <c r="B548" s="2"/>
      <c r="C548" s="15"/>
    </row>
    <row r="549" spans="1:3" ht="15.75">
      <c r="A549" s="3" t="s">
        <v>316</v>
      </c>
      <c r="B549" s="1" t="s">
        <v>332</v>
      </c>
      <c r="C549" s="13">
        <f>SUM(C550:C554)</f>
        <v>52000000</v>
      </c>
    </row>
    <row r="550" spans="1:3" ht="31.5">
      <c r="A550" s="8" t="s">
        <v>317</v>
      </c>
      <c r="B550" s="2" t="s">
        <v>890</v>
      </c>
      <c r="C550" s="15">
        <v>11000000</v>
      </c>
    </row>
    <row r="551" spans="1:3" ht="15.75">
      <c r="A551" s="8" t="s">
        <v>318</v>
      </c>
      <c r="B551" s="2" t="s">
        <v>184</v>
      </c>
      <c r="C551" s="15">
        <v>20000000</v>
      </c>
    </row>
    <row r="552" spans="1:3" ht="15.75">
      <c r="A552" s="8" t="s">
        <v>319</v>
      </c>
      <c r="B552" s="2" t="s">
        <v>185</v>
      </c>
      <c r="C552" s="15">
        <v>8000000</v>
      </c>
    </row>
    <row r="553" spans="1:3" ht="15.75">
      <c r="A553" s="8" t="s">
        <v>320</v>
      </c>
      <c r="B553" s="2" t="s">
        <v>186</v>
      </c>
      <c r="C553" s="15">
        <v>10000000</v>
      </c>
    </row>
    <row r="554" spans="1:3" ht="15.75">
      <c r="A554" s="8" t="s">
        <v>321</v>
      </c>
      <c r="B554" s="2" t="s">
        <v>187</v>
      </c>
      <c r="C554" s="15">
        <v>3000000</v>
      </c>
    </row>
    <row r="555" spans="1:3" ht="15.75">
      <c r="A555" s="8"/>
      <c r="B555" s="2"/>
      <c r="C555" s="15"/>
    </row>
    <row r="556" spans="1:3" ht="15.75">
      <c r="A556" s="3" t="s">
        <v>119</v>
      </c>
      <c r="B556" s="1" t="s">
        <v>153</v>
      </c>
      <c r="C556" s="13">
        <f>SUM(C557)</f>
        <v>46000000</v>
      </c>
    </row>
    <row r="557" spans="1:3" ht="15.75">
      <c r="A557" s="8" t="s">
        <v>194</v>
      </c>
      <c r="B557" s="2" t="s">
        <v>105</v>
      </c>
      <c r="C557" s="10">
        <v>46000000</v>
      </c>
    </row>
    <row r="558" spans="1:3" ht="15.75">
      <c r="A558" s="8"/>
      <c r="B558" s="2"/>
      <c r="C558" s="10"/>
    </row>
    <row r="559" spans="1:3" ht="15.75">
      <c r="A559" s="102" t="s">
        <v>415</v>
      </c>
      <c r="B559" s="102"/>
      <c r="C559" s="102"/>
    </row>
    <row r="560" spans="1:3" ht="15.75">
      <c r="A560" s="102" t="s">
        <v>417</v>
      </c>
      <c r="B560" s="102"/>
      <c r="C560" s="102"/>
    </row>
    <row r="561" spans="1:3" ht="15.75">
      <c r="A561" s="8"/>
      <c r="B561" s="2"/>
      <c r="C561" s="10"/>
    </row>
    <row r="562" spans="1:3" ht="15.75">
      <c r="A562" s="3" t="s">
        <v>123</v>
      </c>
      <c r="B562" s="4" t="s">
        <v>135</v>
      </c>
      <c r="C562" s="5">
        <f>SUM(C564+C569)</f>
        <v>252000000</v>
      </c>
    </row>
    <row r="563" spans="1:3" ht="15.75">
      <c r="A563" s="3"/>
      <c r="B563" s="4"/>
      <c r="C563" s="5"/>
    </row>
    <row r="564" spans="1:3" ht="15.75">
      <c r="A564" s="3" t="s">
        <v>124</v>
      </c>
      <c r="B564" s="4" t="s">
        <v>138</v>
      </c>
      <c r="C564" s="5">
        <f>SUM(C565)</f>
        <v>236576829</v>
      </c>
    </row>
    <row r="565" spans="1:3" ht="15.75">
      <c r="A565" s="3" t="s">
        <v>336</v>
      </c>
      <c r="B565" s="1" t="s">
        <v>143</v>
      </c>
      <c r="C565" s="5">
        <f>SUM(C566)</f>
        <v>236576829</v>
      </c>
    </row>
    <row r="566" spans="1:3" ht="15.75">
      <c r="A566" s="3" t="s">
        <v>542</v>
      </c>
      <c r="B566" s="1" t="s">
        <v>171</v>
      </c>
      <c r="C566" s="5">
        <f>SUM(C567)</f>
        <v>236576829</v>
      </c>
    </row>
    <row r="567" spans="1:5" ht="15.75">
      <c r="A567" s="8" t="s">
        <v>543</v>
      </c>
      <c r="B567" s="9" t="s">
        <v>541</v>
      </c>
      <c r="C567" s="10">
        <v>236576829</v>
      </c>
      <c r="D567" s="79"/>
      <c r="E567" s="7"/>
    </row>
    <row r="568" spans="1:3" ht="15.75">
      <c r="A568" s="8"/>
      <c r="B568" s="9"/>
      <c r="C568" s="10"/>
    </row>
    <row r="569" spans="1:3" ht="15.75">
      <c r="A569" s="3" t="s">
        <v>125</v>
      </c>
      <c r="B569" s="1" t="s">
        <v>338</v>
      </c>
      <c r="C569" s="5">
        <f>SUM(C570)</f>
        <v>15423171</v>
      </c>
    </row>
    <row r="570" spans="1:3" ht="15.75">
      <c r="A570" s="3" t="s">
        <v>126</v>
      </c>
      <c r="B570" s="1" t="s">
        <v>365</v>
      </c>
      <c r="C570" s="5">
        <f>SUM(C571)</f>
        <v>15423171</v>
      </c>
    </row>
    <row r="571" spans="1:3" ht="15.75">
      <c r="A571" s="3" t="s">
        <v>127</v>
      </c>
      <c r="B571" s="1" t="s">
        <v>891</v>
      </c>
      <c r="C571" s="5">
        <f>SUM(C572)</f>
        <v>15423171</v>
      </c>
    </row>
    <row r="572" spans="1:5" ht="15.75">
      <c r="A572" s="8" t="s">
        <v>544</v>
      </c>
      <c r="B572" s="2" t="s">
        <v>899</v>
      </c>
      <c r="C572" s="81">
        <v>15423171</v>
      </c>
      <c r="D572" s="7"/>
      <c r="E572" s="7"/>
    </row>
    <row r="573" spans="1:4" ht="15.75">
      <c r="A573" s="8"/>
      <c r="B573" s="9"/>
      <c r="C573" s="10"/>
      <c r="D573" s="79"/>
    </row>
    <row r="574" spans="1:3" ht="15.75">
      <c r="A574" s="102" t="s">
        <v>418</v>
      </c>
      <c r="B574" s="102"/>
      <c r="C574" s="102"/>
    </row>
    <row r="575" spans="1:3" ht="15.75">
      <c r="A575" s="102" t="s">
        <v>419</v>
      </c>
      <c r="B575" s="102"/>
      <c r="C575" s="102"/>
    </row>
    <row r="576" spans="1:3" ht="15.75">
      <c r="A576" s="16"/>
      <c r="B576" s="17"/>
      <c r="C576" s="18"/>
    </row>
    <row r="577" spans="1:3" ht="15.75">
      <c r="A577" s="31" t="s">
        <v>128</v>
      </c>
      <c r="B577" s="21" t="s">
        <v>197</v>
      </c>
      <c r="C577" s="22">
        <f>SUM(C579+C604+C609+C632+C644+C653)</f>
        <v>1831000000</v>
      </c>
    </row>
    <row r="578" spans="1:3" ht="15.75">
      <c r="A578" s="16"/>
      <c r="B578" s="17"/>
      <c r="C578" s="18"/>
    </row>
    <row r="579" spans="1:3" ht="15.75">
      <c r="A579" s="31" t="s">
        <v>347</v>
      </c>
      <c r="B579" s="1" t="s">
        <v>337</v>
      </c>
      <c r="C579" s="22">
        <f>SUM(C581)</f>
        <v>619000000</v>
      </c>
    </row>
    <row r="580" spans="1:3" ht="15.75">
      <c r="A580" s="16"/>
      <c r="B580" s="1"/>
      <c r="C580" s="22"/>
    </row>
    <row r="581" spans="1:3" ht="15.75">
      <c r="A581" s="31" t="s">
        <v>348</v>
      </c>
      <c r="B581" s="1" t="s">
        <v>143</v>
      </c>
      <c r="C581" s="22">
        <f>SUM(C583+C589+C592+C595)</f>
        <v>619000000</v>
      </c>
    </row>
    <row r="582" spans="1:3" ht="15.75">
      <c r="A582" s="31"/>
      <c r="B582" s="1"/>
      <c r="C582" s="22"/>
    </row>
    <row r="583" spans="1:3" ht="15.75">
      <c r="A583" s="31" t="s">
        <v>349</v>
      </c>
      <c r="B583" s="1" t="s">
        <v>170</v>
      </c>
      <c r="C583" s="22">
        <f>SUM(C584:C587)</f>
        <v>280000000</v>
      </c>
    </row>
    <row r="584" spans="1:3" ht="15.75">
      <c r="A584" s="16" t="s">
        <v>350</v>
      </c>
      <c r="B584" s="9" t="s">
        <v>850</v>
      </c>
      <c r="C584" s="18">
        <v>50000000</v>
      </c>
    </row>
    <row r="585" spans="1:3" ht="15.75">
      <c r="A585" s="16" t="s">
        <v>351</v>
      </c>
      <c r="B585" s="9" t="s">
        <v>1040</v>
      </c>
      <c r="C585" s="18">
        <v>30000000</v>
      </c>
    </row>
    <row r="586" spans="1:3" ht="15.75">
      <c r="A586" s="16" t="s">
        <v>352</v>
      </c>
      <c r="B586" s="9" t="s">
        <v>892</v>
      </c>
      <c r="C586" s="18">
        <v>200000000</v>
      </c>
    </row>
    <row r="587" spans="1:3" ht="15.75">
      <c r="A587" s="16" t="s">
        <v>772</v>
      </c>
      <c r="B587" s="17" t="s">
        <v>893</v>
      </c>
      <c r="C587" s="18"/>
    </row>
    <row r="588" spans="1:3" ht="15.75">
      <c r="A588" s="16"/>
      <c r="B588" s="9"/>
      <c r="C588" s="18"/>
    </row>
    <row r="589" spans="1:3" ht="31.5">
      <c r="A589" s="31" t="s">
        <v>353</v>
      </c>
      <c r="B589" s="1" t="s">
        <v>851</v>
      </c>
      <c r="C589" s="22">
        <f>SUM(C590)</f>
        <v>20000000</v>
      </c>
    </row>
    <row r="590" spans="1:3" ht="15.75">
      <c r="A590" s="16" t="s">
        <v>354</v>
      </c>
      <c r="B590" s="9" t="s">
        <v>852</v>
      </c>
      <c r="C590" s="18">
        <v>20000000</v>
      </c>
    </row>
    <row r="591" spans="1:3" ht="15.75">
      <c r="A591" s="16"/>
      <c r="B591" s="9"/>
      <c r="C591" s="18"/>
    </row>
    <row r="592" spans="1:3" ht="15.75">
      <c r="A592" s="31" t="s">
        <v>355</v>
      </c>
      <c r="B592" s="1" t="s">
        <v>171</v>
      </c>
      <c r="C592" s="22">
        <f>SUM(C593)</f>
        <v>129000000</v>
      </c>
    </row>
    <row r="593" spans="1:3" ht="15.75">
      <c r="A593" s="16" t="s">
        <v>356</v>
      </c>
      <c r="B593" s="9" t="s">
        <v>144</v>
      </c>
      <c r="C593" s="18">
        <v>129000000</v>
      </c>
    </row>
    <row r="594" spans="1:3" ht="15.75">
      <c r="A594" s="16"/>
      <c r="B594" s="9"/>
      <c r="C594" s="18"/>
    </row>
    <row r="595" spans="1:3" ht="15.75">
      <c r="A595" s="31" t="s">
        <v>357</v>
      </c>
      <c r="B595" s="1" t="s">
        <v>855</v>
      </c>
      <c r="C595" s="22">
        <f>SUM(C596:C602)</f>
        <v>190000000</v>
      </c>
    </row>
    <row r="596" spans="1:3" ht="15.75">
      <c r="A596" s="16" t="s">
        <v>358</v>
      </c>
      <c r="B596" s="11" t="s">
        <v>773</v>
      </c>
      <c r="C596" s="18">
        <v>20000000</v>
      </c>
    </row>
    <row r="597" spans="1:3" ht="15.75">
      <c r="A597" s="16" t="s">
        <v>359</v>
      </c>
      <c r="B597" s="9" t="s">
        <v>894</v>
      </c>
      <c r="C597" s="18">
        <v>10000000</v>
      </c>
    </row>
    <row r="598" spans="1:3" ht="15.75">
      <c r="A598" s="16" t="s">
        <v>360</v>
      </c>
      <c r="B598" s="9" t="s">
        <v>895</v>
      </c>
      <c r="C598" s="18">
        <v>30000000</v>
      </c>
    </row>
    <row r="599" spans="1:3" ht="15.75">
      <c r="A599" s="16" t="s">
        <v>361</v>
      </c>
      <c r="B599" s="9" t="s">
        <v>195</v>
      </c>
      <c r="C599" s="18">
        <v>30000000</v>
      </c>
    </row>
    <row r="600" spans="1:3" ht="15.75">
      <c r="A600" s="16" t="s">
        <v>362</v>
      </c>
      <c r="B600" s="9" t="s">
        <v>896</v>
      </c>
      <c r="C600" s="18">
        <v>50000000</v>
      </c>
    </row>
    <row r="601" spans="1:3" ht="15.75">
      <c r="A601" s="16" t="s">
        <v>363</v>
      </c>
      <c r="B601" s="9" t="s">
        <v>897</v>
      </c>
      <c r="C601" s="18">
        <v>30000000</v>
      </c>
    </row>
    <row r="602" spans="1:3" ht="15.75">
      <c r="A602" s="16" t="s">
        <v>364</v>
      </c>
      <c r="B602" s="9" t="s">
        <v>898</v>
      </c>
      <c r="C602" s="18">
        <v>20000000</v>
      </c>
    </row>
    <row r="603" spans="1:3" ht="15.75">
      <c r="A603" s="16"/>
      <c r="B603" s="9"/>
      <c r="C603" s="18"/>
    </row>
    <row r="604" spans="1:3" ht="15.75">
      <c r="A604" s="31" t="s">
        <v>129</v>
      </c>
      <c r="B604" s="1" t="s">
        <v>338</v>
      </c>
      <c r="C604" s="22">
        <f>SUM(C605)</f>
        <v>0</v>
      </c>
    </row>
    <row r="605" spans="1:3" ht="15.75">
      <c r="A605" s="31" t="s">
        <v>130</v>
      </c>
      <c r="B605" s="1" t="s">
        <v>365</v>
      </c>
      <c r="C605" s="22">
        <f>SUM(C606)</f>
        <v>0</v>
      </c>
    </row>
    <row r="606" spans="1:3" ht="15.75">
      <c r="A606" s="31" t="s">
        <v>131</v>
      </c>
      <c r="B606" s="1" t="s">
        <v>891</v>
      </c>
      <c r="C606" s="22">
        <f>SUM(C607)</f>
        <v>0</v>
      </c>
    </row>
    <row r="607" spans="1:3" ht="15.75">
      <c r="A607" s="16" t="s">
        <v>366</v>
      </c>
      <c r="B607" s="2" t="s">
        <v>899</v>
      </c>
      <c r="C607" s="18"/>
    </row>
    <row r="608" spans="1:3" ht="15.75">
      <c r="A608" s="16"/>
      <c r="B608" s="4"/>
      <c r="C608" s="18"/>
    </row>
    <row r="609" spans="1:3" ht="15.75">
      <c r="A609" s="31" t="s">
        <v>367</v>
      </c>
      <c r="B609" s="1" t="s">
        <v>339</v>
      </c>
      <c r="C609" s="22">
        <f>SUM(C611)</f>
        <v>610000000</v>
      </c>
    </row>
    <row r="610" spans="1:3" ht="15.75">
      <c r="A610" s="31"/>
      <c r="B610" s="1"/>
      <c r="C610" s="22"/>
    </row>
    <row r="611" spans="1:3" ht="31.5">
      <c r="A611" s="31" t="s">
        <v>368</v>
      </c>
      <c r="B611" s="12" t="s">
        <v>202</v>
      </c>
      <c r="C611" s="22">
        <f>SUM(C613+C622+C628)</f>
        <v>610000000</v>
      </c>
    </row>
    <row r="612" spans="1:3" ht="15.75">
      <c r="A612" s="16"/>
      <c r="B612" s="12"/>
      <c r="C612" s="22"/>
    </row>
    <row r="613" spans="1:3" ht="15.75">
      <c r="A613" s="31" t="s">
        <v>369</v>
      </c>
      <c r="B613" s="1" t="s">
        <v>210</v>
      </c>
      <c r="C613" s="22">
        <f>SUM(C614:C620)</f>
        <v>230000000</v>
      </c>
    </row>
    <row r="614" spans="1:3" ht="15.75">
      <c r="A614" s="16" t="s">
        <v>370</v>
      </c>
      <c r="B614" s="14" t="s">
        <v>900</v>
      </c>
      <c r="C614" s="18">
        <v>10000000</v>
      </c>
    </row>
    <row r="615" spans="1:3" ht="15.75">
      <c r="A615" s="16" t="s">
        <v>371</v>
      </c>
      <c r="B615" s="28" t="s">
        <v>211</v>
      </c>
      <c r="C615" s="18">
        <v>50000000</v>
      </c>
    </row>
    <row r="616" spans="1:3" ht="15.75">
      <c r="A616" s="16" t="s">
        <v>372</v>
      </c>
      <c r="B616" s="14" t="s">
        <v>901</v>
      </c>
      <c r="C616" s="18">
        <v>100000000</v>
      </c>
    </row>
    <row r="617" spans="1:3" ht="15.75">
      <c r="A617" s="16" t="s">
        <v>373</v>
      </c>
      <c r="B617" s="14" t="s">
        <v>212</v>
      </c>
      <c r="C617" s="18">
        <v>30000000</v>
      </c>
    </row>
    <row r="618" spans="1:3" ht="31.5">
      <c r="A618" s="16" t="s">
        <v>374</v>
      </c>
      <c r="B618" s="14" t="s">
        <v>215</v>
      </c>
      <c r="C618" s="18">
        <v>10000000</v>
      </c>
    </row>
    <row r="619" spans="1:3" ht="15.75">
      <c r="A619" s="16" t="s">
        <v>375</v>
      </c>
      <c r="B619" s="14" t="s">
        <v>216</v>
      </c>
      <c r="C619" s="18">
        <v>10000000</v>
      </c>
    </row>
    <row r="620" spans="1:3" ht="15.75">
      <c r="A620" s="16" t="s">
        <v>376</v>
      </c>
      <c r="B620" s="14" t="s">
        <v>902</v>
      </c>
      <c r="C620" s="18">
        <v>20000000</v>
      </c>
    </row>
    <row r="621" spans="1:3" ht="15.75">
      <c r="A621" s="16"/>
      <c r="B621" s="14"/>
      <c r="C621" s="18"/>
    </row>
    <row r="622" spans="1:3" ht="15.75">
      <c r="A622" s="31" t="s">
        <v>377</v>
      </c>
      <c r="B622" s="1" t="s">
        <v>213</v>
      </c>
      <c r="C622" s="22">
        <f>SUM(C623:C626)</f>
        <v>350000000</v>
      </c>
    </row>
    <row r="623" spans="1:3" ht="15.75">
      <c r="A623" s="16" t="s">
        <v>378</v>
      </c>
      <c r="B623" s="14" t="s">
        <v>903</v>
      </c>
      <c r="C623" s="18">
        <v>200000000</v>
      </c>
    </row>
    <row r="624" spans="1:3" ht="15.75">
      <c r="A624" s="16" t="s">
        <v>379</v>
      </c>
      <c r="B624" s="14" t="s">
        <v>904</v>
      </c>
      <c r="C624" s="18">
        <v>50000000</v>
      </c>
    </row>
    <row r="625" spans="1:3" ht="15.75">
      <c r="A625" s="16" t="s">
        <v>380</v>
      </c>
      <c r="B625" s="14" t="s">
        <v>905</v>
      </c>
      <c r="C625" s="18">
        <v>50000000</v>
      </c>
    </row>
    <row r="626" spans="1:3" ht="15.75">
      <c r="A626" s="16" t="s">
        <v>381</v>
      </c>
      <c r="B626" s="14" t="s">
        <v>906</v>
      </c>
      <c r="C626" s="18">
        <v>50000000</v>
      </c>
    </row>
    <row r="627" spans="1:3" ht="15.75">
      <c r="A627" s="16"/>
      <c r="B627" s="14"/>
      <c r="C627" s="18"/>
    </row>
    <row r="628" spans="1:3" ht="15.75">
      <c r="A628" s="31" t="s">
        <v>382</v>
      </c>
      <c r="B628" s="1" t="s">
        <v>214</v>
      </c>
      <c r="C628" s="22">
        <f>SUM(C629:C630)</f>
        <v>30000000</v>
      </c>
    </row>
    <row r="629" spans="1:3" ht="15.75">
      <c r="A629" s="16" t="s">
        <v>383</v>
      </c>
      <c r="B629" s="14" t="s">
        <v>907</v>
      </c>
      <c r="C629" s="18">
        <v>20000000</v>
      </c>
    </row>
    <row r="630" spans="1:3" ht="15.75">
      <c r="A630" s="16" t="s">
        <v>384</v>
      </c>
      <c r="B630" s="14" t="s">
        <v>908</v>
      </c>
      <c r="C630" s="18">
        <v>10000000</v>
      </c>
    </row>
    <row r="631" spans="1:3" ht="15.75">
      <c r="A631" s="16"/>
      <c r="B631" s="17"/>
      <c r="C631" s="18"/>
    </row>
    <row r="632" spans="1:3" ht="15.75">
      <c r="A632" s="31" t="s">
        <v>132</v>
      </c>
      <c r="B632" s="1" t="s">
        <v>340</v>
      </c>
      <c r="C632" s="22">
        <f>SUM(C634)</f>
        <v>90000000</v>
      </c>
    </row>
    <row r="633" spans="1:3" ht="15.75">
      <c r="A633" s="16"/>
      <c r="B633" s="1"/>
      <c r="C633" s="22"/>
    </row>
    <row r="634" spans="1:3" ht="31.5">
      <c r="A634" s="31" t="s">
        <v>385</v>
      </c>
      <c r="B634" s="1" t="s">
        <v>200</v>
      </c>
      <c r="C634" s="22">
        <f>SUM(C636+C640)</f>
        <v>90000000</v>
      </c>
    </row>
    <row r="635" spans="1:3" ht="15.75">
      <c r="A635" s="16"/>
      <c r="B635" s="1"/>
      <c r="C635" s="22"/>
    </row>
    <row r="636" spans="1:3" ht="15.75">
      <c r="A636" s="31" t="s">
        <v>386</v>
      </c>
      <c r="B636" s="1" t="s">
        <v>147</v>
      </c>
      <c r="C636" s="22">
        <f>SUM(C637:C638)</f>
        <v>40000000</v>
      </c>
    </row>
    <row r="637" spans="1:3" ht="15.75">
      <c r="A637" s="16" t="s">
        <v>387</v>
      </c>
      <c r="B637" s="2" t="s">
        <v>198</v>
      </c>
      <c r="C637" s="18">
        <v>10000000</v>
      </c>
    </row>
    <row r="638" spans="1:3" ht="15.75">
      <c r="A638" s="16" t="s">
        <v>388</v>
      </c>
      <c r="B638" s="2" t="s">
        <v>784</v>
      </c>
      <c r="C638" s="18">
        <v>30000000</v>
      </c>
    </row>
    <row r="639" spans="1:3" ht="15.75">
      <c r="A639" s="16"/>
      <c r="B639" s="2"/>
      <c r="C639" s="18"/>
    </row>
    <row r="640" spans="1:3" ht="15.75">
      <c r="A640" s="31" t="s">
        <v>775</v>
      </c>
      <c r="B640" s="1" t="s">
        <v>776</v>
      </c>
      <c r="C640" s="22">
        <f>SUM(C641:C642)</f>
        <v>50000000</v>
      </c>
    </row>
    <row r="641" spans="1:3" ht="15.75">
      <c r="A641" s="16" t="s">
        <v>777</v>
      </c>
      <c r="B641" s="2" t="s">
        <v>909</v>
      </c>
      <c r="C641" s="18">
        <v>40000000</v>
      </c>
    </row>
    <row r="642" spans="1:3" ht="15.75">
      <c r="A642" s="16" t="s">
        <v>778</v>
      </c>
      <c r="B642" s="2" t="s">
        <v>857</v>
      </c>
      <c r="C642" s="18">
        <v>10000000</v>
      </c>
    </row>
    <row r="643" spans="1:3" ht="15.75">
      <c r="A643" s="16"/>
      <c r="B643" s="17"/>
      <c r="C643" s="18"/>
    </row>
    <row r="644" spans="1:3" ht="15.75">
      <c r="A644" s="31" t="s">
        <v>389</v>
      </c>
      <c r="B644" s="1" t="s">
        <v>341</v>
      </c>
      <c r="C644" s="22">
        <f>SUM(C646)</f>
        <v>117000000</v>
      </c>
    </row>
    <row r="645" spans="1:3" ht="15.75">
      <c r="A645" s="16"/>
      <c r="B645" s="1"/>
      <c r="C645" s="22"/>
    </row>
    <row r="646" spans="1:3" ht="15.75">
      <c r="A646" s="31" t="s">
        <v>390</v>
      </c>
      <c r="B646" s="21" t="s">
        <v>173</v>
      </c>
      <c r="C646" s="22">
        <f>SUM(C648)</f>
        <v>117000000</v>
      </c>
    </row>
    <row r="647" spans="1:3" ht="15.75">
      <c r="A647" s="16"/>
      <c r="B647" s="1"/>
      <c r="C647" s="22"/>
    </row>
    <row r="648" spans="1:3" ht="15.75">
      <c r="A648" s="31" t="s">
        <v>391</v>
      </c>
      <c r="B648" s="21" t="s">
        <v>174</v>
      </c>
      <c r="C648" s="22">
        <f>SUM(C649:C651)</f>
        <v>117000000</v>
      </c>
    </row>
    <row r="649" spans="1:3" ht="15.75">
      <c r="A649" s="16" t="s">
        <v>392</v>
      </c>
      <c r="B649" s="2" t="s">
        <v>175</v>
      </c>
      <c r="C649" s="18">
        <v>57000000</v>
      </c>
    </row>
    <row r="650" spans="1:3" ht="15.75">
      <c r="A650" s="16" t="s">
        <v>393</v>
      </c>
      <c r="B650" s="2" t="s">
        <v>199</v>
      </c>
      <c r="C650" s="18">
        <v>50000000</v>
      </c>
    </row>
    <row r="651" spans="1:3" ht="15.75">
      <c r="A651" s="16" t="s">
        <v>394</v>
      </c>
      <c r="B651" s="2" t="s">
        <v>196</v>
      </c>
      <c r="C651" s="18">
        <v>10000000</v>
      </c>
    </row>
    <row r="652" spans="1:3" ht="15.75">
      <c r="A652" s="16"/>
      <c r="B652" s="2"/>
      <c r="C652" s="18"/>
    </row>
    <row r="653" spans="1:3" ht="15.75">
      <c r="A653" s="31" t="s">
        <v>395</v>
      </c>
      <c r="B653" s="21" t="s">
        <v>201</v>
      </c>
      <c r="C653" s="22">
        <f>SUM(C655+C658+C662+C665+C669)</f>
        <v>395000000</v>
      </c>
    </row>
    <row r="654" spans="1:3" ht="15.75">
      <c r="A654" s="16"/>
      <c r="B654" s="14"/>
      <c r="C654" s="18"/>
    </row>
    <row r="655" spans="1:3" ht="15.75">
      <c r="A655" s="31" t="s">
        <v>396</v>
      </c>
      <c r="B655" s="1" t="s">
        <v>342</v>
      </c>
      <c r="C655" s="22">
        <f>SUM(C656)</f>
        <v>20000000</v>
      </c>
    </row>
    <row r="656" spans="1:3" ht="15.75">
      <c r="A656" s="16" t="s">
        <v>397</v>
      </c>
      <c r="B656" s="2" t="s">
        <v>137</v>
      </c>
      <c r="C656" s="18">
        <v>20000000</v>
      </c>
    </row>
    <row r="657" spans="1:3" ht="15.75">
      <c r="A657" s="16"/>
      <c r="B657" s="17"/>
      <c r="C657" s="18"/>
    </row>
    <row r="658" spans="1:3" ht="15.75">
      <c r="A658" s="31" t="s">
        <v>398</v>
      </c>
      <c r="B658" s="1" t="s">
        <v>343</v>
      </c>
      <c r="C658" s="22">
        <f>SUM(C659:C660)</f>
        <v>220000000</v>
      </c>
    </row>
    <row r="659" spans="1:3" ht="15.75">
      <c r="A659" s="16" t="s">
        <v>399</v>
      </c>
      <c r="B659" s="17" t="s">
        <v>866</v>
      </c>
      <c r="C659" s="18">
        <v>100000000</v>
      </c>
    </row>
    <row r="660" spans="1:3" ht="15.75">
      <c r="A660" s="16" t="s">
        <v>955</v>
      </c>
      <c r="B660" s="17" t="s">
        <v>910</v>
      </c>
      <c r="C660" s="18">
        <v>120000000</v>
      </c>
    </row>
    <row r="661" spans="1:3" ht="15.75">
      <c r="A661" s="16"/>
      <c r="B661" s="2"/>
      <c r="C661" s="18"/>
    </row>
    <row r="662" spans="1:3" ht="15.75">
      <c r="A662" s="31" t="s">
        <v>400</v>
      </c>
      <c r="B662" s="1" t="s">
        <v>344</v>
      </c>
      <c r="C662" s="22">
        <f>SUM(C663:C663)</f>
        <v>30000000</v>
      </c>
    </row>
    <row r="663" spans="1:3" ht="15.75">
      <c r="A663" s="16" t="s">
        <v>401</v>
      </c>
      <c r="B663" s="2" t="s">
        <v>133</v>
      </c>
      <c r="C663" s="18">
        <v>30000000</v>
      </c>
    </row>
    <row r="664" spans="1:3" ht="15.75">
      <c r="A664" s="16"/>
      <c r="B664" s="16"/>
      <c r="C664" s="18"/>
    </row>
    <row r="665" spans="1:3" ht="15.75">
      <c r="A665" s="31" t="s">
        <v>402</v>
      </c>
      <c r="B665" s="1" t="s">
        <v>345</v>
      </c>
      <c r="C665" s="22">
        <f>SUM(C666:C667)</f>
        <v>100000000</v>
      </c>
    </row>
    <row r="666" spans="1:3" ht="31.5">
      <c r="A666" s="16" t="s">
        <v>403</v>
      </c>
      <c r="B666" s="2" t="s">
        <v>886</v>
      </c>
      <c r="C666" s="18">
        <v>90000000</v>
      </c>
    </row>
    <row r="667" spans="1:3" ht="15.75">
      <c r="A667" s="16" t="s">
        <v>404</v>
      </c>
      <c r="B667" s="2" t="s">
        <v>786</v>
      </c>
      <c r="C667" s="18">
        <v>10000000</v>
      </c>
    </row>
    <row r="668" spans="1:3" ht="15.75">
      <c r="A668" s="16"/>
      <c r="B668" s="16"/>
      <c r="C668" s="18"/>
    </row>
    <row r="669" spans="1:3" ht="15.75">
      <c r="A669" s="31" t="s">
        <v>405</v>
      </c>
      <c r="B669" s="1" t="s">
        <v>346</v>
      </c>
      <c r="C669" s="22">
        <f>SUM(C670:C671)</f>
        <v>25000000</v>
      </c>
    </row>
    <row r="670" spans="1:3" ht="31.5">
      <c r="A670" s="16" t="s">
        <v>406</v>
      </c>
      <c r="B670" s="2" t="s">
        <v>890</v>
      </c>
      <c r="C670" s="18">
        <v>10000000</v>
      </c>
    </row>
    <row r="671" spans="1:3" ht="15.75">
      <c r="A671" s="16" t="s">
        <v>785</v>
      </c>
      <c r="B671" s="9" t="s">
        <v>217</v>
      </c>
      <c r="C671" s="18">
        <v>15000000</v>
      </c>
    </row>
    <row r="672" spans="1:3" ht="15.75">
      <c r="A672" s="16"/>
      <c r="B672" s="2"/>
      <c r="C672" s="18"/>
    </row>
    <row r="673" spans="1:3" ht="15.75">
      <c r="A673" s="102" t="s">
        <v>420</v>
      </c>
      <c r="B673" s="102"/>
      <c r="C673" s="102"/>
    </row>
    <row r="674" spans="1:3" ht="15.75">
      <c r="A674" s="102" t="s">
        <v>421</v>
      </c>
      <c r="B674" s="102"/>
      <c r="C674" s="102"/>
    </row>
    <row r="675" spans="1:3" ht="15.75">
      <c r="A675" s="16"/>
      <c r="B675" s="17"/>
      <c r="C675" s="18"/>
    </row>
    <row r="676" spans="1:3" ht="15.75">
      <c r="A676" s="31" t="s">
        <v>134</v>
      </c>
      <c r="B676" s="4" t="s">
        <v>243</v>
      </c>
      <c r="C676" s="5">
        <f>SUM(C678+C687)</f>
        <v>521500000</v>
      </c>
    </row>
    <row r="677" spans="1:3" ht="15.75">
      <c r="A677" s="16"/>
      <c r="B677" s="21"/>
      <c r="C677" s="13"/>
    </row>
    <row r="678" spans="1:3" ht="15.75">
      <c r="A678" s="31" t="s">
        <v>407</v>
      </c>
      <c r="B678" s="4" t="s">
        <v>102</v>
      </c>
      <c r="C678" s="5">
        <f>SUM(C680+C684)</f>
        <v>521500000</v>
      </c>
    </row>
    <row r="679" spans="1:3" ht="15.75">
      <c r="A679" s="16"/>
      <c r="B679" s="21"/>
      <c r="C679" s="13"/>
    </row>
    <row r="680" spans="1:3" ht="15.75">
      <c r="A680" s="31" t="s">
        <v>408</v>
      </c>
      <c r="B680" s="4" t="s">
        <v>238</v>
      </c>
      <c r="C680" s="5">
        <f>SUM(C681:C682)</f>
        <v>0</v>
      </c>
    </row>
    <row r="681" spans="1:3" ht="15.75">
      <c r="A681" s="31" t="s">
        <v>410</v>
      </c>
      <c r="B681" s="9" t="s">
        <v>239</v>
      </c>
      <c r="C681" s="10"/>
    </row>
    <row r="682" spans="1:3" ht="15.75">
      <c r="A682" s="31" t="s">
        <v>411</v>
      </c>
      <c r="B682" s="9" t="s">
        <v>240</v>
      </c>
      <c r="C682" s="24"/>
    </row>
    <row r="683" spans="1:3" ht="15.75">
      <c r="A683" s="16"/>
      <c r="B683" s="24"/>
      <c r="C683" s="24"/>
    </row>
    <row r="684" spans="1:3" ht="15.75">
      <c r="A684" s="31" t="s">
        <v>409</v>
      </c>
      <c r="B684" s="1" t="s">
        <v>102</v>
      </c>
      <c r="C684" s="13">
        <f>SUM(C685)</f>
        <v>521500000</v>
      </c>
    </row>
    <row r="685" spans="1:3" ht="15.75">
      <c r="A685" s="16" t="s">
        <v>774</v>
      </c>
      <c r="B685" s="2" t="s">
        <v>893</v>
      </c>
      <c r="C685" s="15">
        <v>521500000</v>
      </c>
    </row>
    <row r="686" spans="1:3" ht="15.75">
      <c r="A686" s="16"/>
      <c r="B686" s="21"/>
      <c r="C686" s="15"/>
    </row>
    <row r="687" spans="1:3" ht="15.75">
      <c r="A687" s="31" t="s">
        <v>412</v>
      </c>
      <c r="B687" s="1" t="s">
        <v>136</v>
      </c>
      <c r="C687" s="5">
        <f>SUM(C688:C689)</f>
        <v>0</v>
      </c>
    </row>
    <row r="688" spans="1:3" ht="15.75">
      <c r="A688" s="16" t="s">
        <v>413</v>
      </c>
      <c r="B688" s="2" t="s">
        <v>241</v>
      </c>
      <c r="C688" s="5"/>
    </row>
    <row r="689" spans="1:3" ht="15.75">
      <c r="A689" s="16" t="s">
        <v>414</v>
      </c>
      <c r="B689" s="2" t="s">
        <v>242</v>
      </c>
      <c r="C689" s="5"/>
    </row>
    <row r="690" spans="1:3" ht="15.75">
      <c r="A690" s="16"/>
      <c r="B690" s="2"/>
      <c r="C690" s="5"/>
    </row>
    <row r="691" spans="1:3" ht="15.75">
      <c r="A691" s="102" t="s">
        <v>422</v>
      </c>
      <c r="B691" s="102"/>
      <c r="C691" s="102"/>
    </row>
    <row r="692" spans="1:3" ht="15.75">
      <c r="A692" s="103" t="s">
        <v>52</v>
      </c>
      <c r="B692" s="103"/>
      <c r="C692" s="103"/>
    </row>
    <row r="693" spans="1:3" ht="15.75">
      <c r="A693" s="52"/>
      <c r="B693" s="52"/>
      <c r="C693" s="52"/>
    </row>
    <row r="694" spans="1:3" ht="15.75">
      <c r="A694" s="25" t="s">
        <v>141</v>
      </c>
      <c r="B694" s="25" t="s">
        <v>52</v>
      </c>
      <c r="C694" s="26">
        <f>SUM(C696+C705+C709)</f>
        <v>1803000000</v>
      </c>
    </row>
    <row r="695" spans="1:3" ht="15.75">
      <c r="A695" s="52"/>
      <c r="B695" s="52"/>
      <c r="C695" s="52"/>
    </row>
    <row r="696" spans="1:3" ht="15.75">
      <c r="A696" s="25" t="s">
        <v>423</v>
      </c>
      <c r="B696" s="25" t="s">
        <v>218</v>
      </c>
      <c r="C696" s="27">
        <f>SUM(C697:C703)</f>
        <v>1703000000</v>
      </c>
    </row>
    <row r="697" spans="1:5" ht="15.75">
      <c r="A697" s="28" t="s">
        <v>424</v>
      </c>
      <c r="B697" s="28" t="s">
        <v>219</v>
      </c>
      <c r="C697" s="18">
        <v>1388000000</v>
      </c>
      <c r="D697" s="79">
        <v>1347990223</v>
      </c>
      <c r="E697" s="80">
        <f>SUM(C697-D697)</f>
        <v>40009777</v>
      </c>
    </row>
    <row r="698" spans="1:3" ht="15.75">
      <c r="A698" s="28" t="s">
        <v>425</v>
      </c>
      <c r="B698" s="28" t="s">
        <v>220</v>
      </c>
      <c r="C698" s="29"/>
    </row>
    <row r="699" spans="1:4" ht="15.75">
      <c r="A699" s="28" t="s">
        <v>426</v>
      </c>
      <c r="B699" s="28" t="s">
        <v>221</v>
      </c>
      <c r="C699" s="18">
        <v>315000000</v>
      </c>
      <c r="D699" s="6" t="s">
        <v>1045</v>
      </c>
    </row>
    <row r="700" spans="1:3" ht="15.75">
      <c r="A700" s="28" t="s">
        <v>427</v>
      </c>
      <c r="B700" s="28" t="s">
        <v>222</v>
      </c>
      <c r="C700" s="29"/>
    </row>
    <row r="701" spans="1:3" ht="15.75">
      <c r="A701" s="28" t="s">
        <v>428</v>
      </c>
      <c r="B701" s="28" t="s">
        <v>223</v>
      </c>
      <c r="C701" s="29"/>
    </row>
    <row r="702" spans="1:3" ht="15.75">
      <c r="A702" s="28" t="s">
        <v>429</v>
      </c>
      <c r="B702" s="28" t="s">
        <v>911</v>
      </c>
      <c r="C702" s="29"/>
    </row>
    <row r="703" spans="1:4" ht="15.75">
      <c r="A703" s="28" t="s">
        <v>430</v>
      </c>
      <c r="B703" s="28" t="s">
        <v>1046</v>
      </c>
      <c r="C703" s="30"/>
      <c r="D703" s="79">
        <v>15423170.315149676</v>
      </c>
    </row>
    <row r="704" spans="1:4" ht="15.75">
      <c r="A704" s="52"/>
      <c r="B704" s="52"/>
      <c r="C704" s="52"/>
      <c r="D704" s="6" t="s">
        <v>1044</v>
      </c>
    </row>
    <row r="705" spans="1:3" ht="15.75">
      <c r="A705" s="25" t="s">
        <v>431</v>
      </c>
      <c r="B705" s="25" t="s">
        <v>224</v>
      </c>
      <c r="C705" s="27">
        <f>SUM(C706:C707)</f>
        <v>100000000</v>
      </c>
    </row>
    <row r="706" spans="1:3" ht="15.75">
      <c r="A706" s="28" t="s">
        <v>432</v>
      </c>
      <c r="B706" s="28" t="s">
        <v>225</v>
      </c>
      <c r="C706" s="29">
        <v>100000000</v>
      </c>
    </row>
    <row r="707" spans="1:3" ht="15.75">
      <c r="A707" s="28" t="s">
        <v>433</v>
      </c>
      <c r="B707" s="28" t="s">
        <v>226</v>
      </c>
      <c r="C707" s="29"/>
    </row>
    <row r="708" spans="1:3" ht="15.75">
      <c r="A708" s="16"/>
      <c r="B708" s="17"/>
      <c r="C708" s="18"/>
    </row>
    <row r="709" spans="1:3" ht="15.75">
      <c r="A709" s="25" t="s">
        <v>434</v>
      </c>
      <c r="B709" s="25" t="s">
        <v>227</v>
      </c>
      <c r="C709" s="27">
        <f>SUM(C710:C711)</f>
        <v>0</v>
      </c>
    </row>
    <row r="710" spans="1:3" ht="15.75">
      <c r="A710" s="25" t="s">
        <v>435</v>
      </c>
      <c r="B710" s="28" t="s">
        <v>228</v>
      </c>
      <c r="C710" s="29"/>
    </row>
    <row r="711" spans="1:3" ht="15.75">
      <c r="A711" s="25" t="s">
        <v>436</v>
      </c>
      <c r="B711" s="28" t="s">
        <v>229</v>
      </c>
      <c r="C711" s="29">
        <v>0</v>
      </c>
    </row>
    <row r="712" spans="1:3" ht="15.75">
      <c r="A712" s="25"/>
      <c r="B712" s="28"/>
      <c r="C712" s="29"/>
    </row>
    <row r="713" spans="1:3" ht="15.75">
      <c r="A713" s="102" t="s">
        <v>437</v>
      </c>
      <c r="B713" s="102"/>
      <c r="C713" s="102"/>
    </row>
    <row r="714" spans="1:3" ht="15.75">
      <c r="A714" s="103" t="s">
        <v>438</v>
      </c>
      <c r="B714" s="103"/>
      <c r="C714" s="103"/>
    </row>
    <row r="715" spans="1:3" ht="15.75">
      <c r="A715" s="52"/>
      <c r="B715" s="52"/>
      <c r="C715" s="52"/>
    </row>
    <row r="716" spans="1:3" ht="15.75">
      <c r="A716" s="21" t="s">
        <v>439</v>
      </c>
      <c r="B716" s="25" t="s">
        <v>444</v>
      </c>
      <c r="C716" s="27">
        <f>SUM(C718+C722+C728+C732)</f>
        <v>292000000</v>
      </c>
    </row>
    <row r="717" spans="1:3" ht="15.75">
      <c r="A717" s="25"/>
      <c r="B717" s="28"/>
      <c r="C717" s="29"/>
    </row>
    <row r="718" spans="1:3" ht="15.75">
      <c r="A718" s="25" t="s">
        <v>440</v>
      </c>
      <c r="B718" s="25" t="s">
        <v>442</v>
      </c>
      <c r="C718" s="27">
        <f>SUM(C719:C720)</f>
        <v>53000000</v>
      </c>
    </row>
    <row r="719" spans="1:3" ht="15.75">
      <c r="A719" s="28" t="s">
        <v>445</v>
      </c>
      <c r="B719" s="28" t="s">
        <v>441</v>
      </c>
      <c r="C719" s="29">
        <v>53000000</v>
      </c>
    </row>
    <row r="720" spans="1:3" ht="15.75">
      <c r="A720" s="28" t="s">
        <v>743</v>
      </c>
      <c r="B720" s="28" t="s">
        <v>744</v>
      </c>
      <c r="C720" s="29">
        <v>0</v>
      </c>
    </row>
    <row r="721" spans="1:3" ht="15.75">
      <c r="A721" s="25"/>
      <c r="B721" s="28"/>
      <c r="C721" s="29"/>
    </row>
    <row r="722" spans="1:3" ht="15.75">
      <c r="A722" s="25" t="s">
        <v>446</v>
      </c>
      <c r="B722" s="25" t="s">
        <v>443</v>
      </c>
      <c r="C722" s="27">
        <f>SUM(C723:C726)</f>
        <v>53000000</v>
      </c>
    </row>
    <row r="723" spans="1:3" ht="15.75">
      <c r="A723" s="28" t="s">
        <v>447</v>
      </c>
      <c r="B723" s="28" t="s">
        <v>912</v>
      </c>
      <c r="C723" s="29">
        <v>31800000</v>
      </c>
    </row>
    <row r="724" spans="1:3" ht="15.75">
      <c r="A724" s="28" t="s">
        <v>448</v>
      </c>
      <c r="B724" s="28" t="s">
        <v>783</v>
      </c>
      <c r="C724" s="29">
        <v>5300000</v>
      </c>
    </row>
    <row r="725" spans="1:3" ht="15.75">
      <c r="A725" s="28" t="s">
        <v>780</v>
      </c>
      <c r="B725" s="28" t="s">
        <v>782</v>
      </c>
      <c r="C725" s="29">
        <v>5300000</v>
      </c>
    </row>
    <row r="726" spans="1:3" ht="15.75">
      <c r="A726" s="28" t="s">
        <v>781</v>
      </c>
      <c r="B726" s="28" t="s">
        <v>779</v>
      </c>
      <c r="C726" s="29">
        <v>10600000</v>
      </c>
    </row>
    <row r="727" spans="1:3" ht="15.75">
      <c r="A727" s="25"/>
      <c r="B727" s="28"/>
      <c r="C727" s="29"/>
    </row>
    <row r="728" spans="1:3" ht="15.75">
      <c r="A728" s="25" t="s">
        <v>449</v>
      </c>
      <c r="B728" s="25" t="s">
        <v>453</v>
      </c>
      <c r="C728" s="27">
        <f>SUM(C729:C730)</f>
        <v>105000000</v>
      </c>
    </row>
    <row r="729" spans="1:3" ht="15.75">
      <c r="A729" s="28" t="s">
        <v>450</v>
      </c>
      <c r="B729" s="28" t="s">
        <v>913</v>
      </c>
      <c r="C729" s="29">
        <v>73500000</v>
      </c>
    </row>
    <row r="730" spans="1:3" ht="15.75">
      <c r="A730" s="28" t="s">
        <v>528</v>
      </c>
      <c r="B730" s="28" t="s">
        <v>914</v>
      </c>
      <c r="C730" s="29">
        <v>31500000</v>
      </c>
    </row>
    <row r="731" spans="1:3" ht="15.75">
      <c r="A731" s="25"/>
      <c r="B731" s="28"/>
      <c r="C731" s="29"/>
    </row>
    <row r="732" spans="1:3" ht="15.75">
      <c r="A732" s="25" t="s">
        <v>451</v>
      </c>
      <c r="B732" s="25" t="s">
        <v>915</v>
      </c>
      <c r="C732" s="27">
        <f>SUM(C733)</f>
        <v>81000000</v>
      </c>
    </row>
    <row r="733" spans="1:3" ht="15.75">
      <c r="A733" s="28" t="s">
        <v>452</v>
      </c>
      <c r="B733" s="17" t="s">
        <v>454</v>
      </c>
      <c r="C733" s="18">
        <v>81000000</v>
      </c>
    </row>
    <row r="734" spans="1:3" ht="15.75">
      <c r="A734" s="3"/>
      <c r="B734" s="4"/>
      <c r="C734" s="5"/>
    </row>
    <row r="735" spans="1:3" ht="15.75">
      <c r="A735" s="102" t="s">
        <v>823</v>
      </c>
      <c r="B735" s="102"/>
      <c r="C735" s="102"/>
    </row>
    <row r="736" spans="1:3" ht="15.75">
      <c r="A736" s="103" t="s">
        <v>824</v>
      </c>
      <c r="B736" s="103"/>
      <c r="C736" s="103"/>
    </row>
    <row r="737" spans="1:3" ht="15.75">
      <c r="A737" s="3"/>
      <c r="B737" s="1"/>
      <c r="C737" s="5"/>
    </row>
    <row r="738" spans="1:3" ht="15.75">
      <c r="A738" s="3" t="s">
        <v>825</v>
      </c>
      <c r="B738" s="1" t="s">
        <v>136</v>
      </c>
      <c r="C738" s="5">
        <f>SUM(C739)</f>
        <v>318180861</v>
      </c>
    </row>
    <row r="739" spans="1:3" ht="15.75">
      <c r="A739" s="3" t="s">
        <v>826</v>
      </c>
      <c r="B739" s="1" t="s">
        <v>827</v>
      </c>
      <c r="C739" s="5">
        <f>SUM(C740)</f>
        <v>318180861</v>
      </c>
    </row>
    <row r="740" spans="1:3" ht="15.75">
      <c r="A740" s="8" t="s">
        <v>828</v>
      </c>
      <c r="B740" s="14" t="s">
        <v>916</v>
      </c>
      <c r="C740" s="15">
        <v>318180861</v>
      </c>
    </row>
    <row r="741" spans="1:3" ht="15.75">
      <c r="A741" s="50"/>
      <c r="B741" s="72"/>
      <c r="C741" s="50"/>
    </row>
    <row r="742" spans="1:3" ht="15.75">
      <c r="A742" s="101" t="s">
        <v>829</v>
      </c>
      <c r="B742" s="101"/>
      <c r="C742" s="101"/>
    </row>
    <row r="743" spans="1:3" ht="15.75">
      <c r="A743" s="101" t="s">
        <v>830</v>
      </c>
      <c r="B743" s="101"/>
      <c r="C743" s="101"/>
    </row>
    <row r="745" spans="1:3" ht="15.75" customHeight="1">
      <c r="A745" s="100" t="s">
        <v>1017</v>
      </c>
      <c r="B745" s="100"/>
      <c r="C745" s="100"/>
    </row>
    <row r="746" spans="1:3" ht="15.75">
      <c r="A746" s="100"/>
      <c r="B746" s="100"/>
      <c r="C746" s="100"/>
    </row>
    <row r="747" spans="1:3" ht="15.75">
      <c r="A747" s="74"/>
      <c r="B747" s="74"/>
      <c r="C747" s="74"/>
    </row>
    <row r="748" spans="1:3" ht="15.75">
      <c r="A748" s="101" t="s">
        <v>794</v>
      </c>
      <c r="B748" s="101"/>
      <c r="C748" s="101"/>
    </row>
    <row r="749" spans="1:3" ht="15.75">
      <c r="A749" s="101" t="s">
        <v>975</v>
      </c>
      <c r="B749" s="101"/>
      <c r="C749" s="101"/>
    </row>
    <row r="750" spans="1:3" ht="15.75">
      <c r="A750" s="76"/>
      <c r="B750" s="76"/>
      <c r="C750" s="76"/>
    </row>
    <row r="751" spans="1:3" ht="15.75">
      <c r="A751" s="100" t="s">
        <v>976</v>
      </c>
      <c r="B751" s="100"/>
      <c r="C751" s="100"/>
    </row>
    <row r="752" spans="1:3" ht="15.75" customHeight="1">
      <c r="A752" s="100"/>
      <c r="B752" s="100"/>
      <c r="C752" s="100"/>
    </row>
    <row r="753" spans="1:3" ht="15.75">
      <c r="A753" s="77"/>
      <c r="B753" s="77"/>
      <c r="C753" s="77"/>
    </row>
    <row r="754" spans="1:3" ht="15.75">
      <c r="A754" s="101" t="s">
        <v>415</v>
      </c>
      <c r="B754" s="101"/>
      <c r="C754" s="101"/>
    </row>
    <row r="755" spans="1:3" ht="15.75" customHeight="1">
      <c r="A755" s="101" t="s">
        <v>831</v>
      </c>
      <c r="B755" s="101"/>
      <c r="C755" s="101"/>
    </row>
    <row r="756" spans="1:3" ht="15.75">
      <c r="A756" s="76"/>
      <c r="B756" s="76"/>
      <c r="C756" s="76"/>
    </row>
    <row r="757" spans="1:3" ht="15.75">
      <c r="A757" s="100" t="s">
        <v>977</v>
      </c>
      <c r="B757" s="100"/>
      <c r="C757" s="100"/>
    </row>
    <row r="758" spans="1:3" ht="15.75">
      <c r="A758" s="100"/>
      <c r="B758" s="100"/>
      <c r="C758" s="100"/>
    </row>
    <row r="759" spans="1:3" ht="15.75">
      <c r="A759" s="100"/>
      <c r="B759" s="100"/>
      <c r="C759" s="100"/>
    </row>
    <row r="760" spans="1:3" ht="15.75" customHeight="1">
      <c r="A760" s="100"/>
      <c r="B760" s="100"/>
      <c r="C760" s="100"/>
    </row>
    <row r="761" spans="1:3" ht="15.75">
      <c r="A761" s="100" t="s">
        <v>978</v>
      </c>
      <c r="B761" s="100"/>
      <c r="C761" s="100"/>
    </row>
    <row r="762" spans="1:3" ht="15.75" customHeight="1">
      <c r="A762" s="100"/>
      <c r="B762" s="100"/>
      <c r="C762" s="100"/>
    </row>
    <row r="763" spans="1:3" ht="15.75">
      <c r="A763" s="100"/>
      <c r="B763" s="100"/>
      <c r="C763" s="100"/>
    </row>
    <row r="764" spans="1:3" ht="15.75">
      <c r="A764" s="100" t="s">
        <v>979</v>
      </c>
      <c r="B764" s="100"/>
      <c r="C764" s="100"/>
    </row>
    <row r="765" spans="1:3" ht="15.75">
      <c r="A765" s="100"/>
      <c r="B765" s="100"/>
      <c r="C765" s="100"/>
    </row>
    <row r="766" spans="1:3" ht="15.75">
      <c r="A766" s="100"/>
      <c r="B766" s="100"/>
      <c r="C766" s="100"/>
    </row>
    <row r="767" spans="1:3" ht="15.75">
      <c r="A767" s="100"/>
      <c r="B767" s="100"/>
      <c r="C767" s="100"/>
    </row>
    <row r="768" spans="1:3" ht="15.75" customHeight="1">
      <c r="A768" s="100"/>
      <c r="B768" s="100"/>
      <c r="C768" s="100"/>
    </row>
    <row r="769" spans="1:3" ht="15.75">
      <c r="A769" s="78"/>
      <c r="B769" s="78"/>
      <c r="C769" s="78"/>
    </row>
    <row r="770" spans="1:3" ht="15.75">
      <c r="A770" s="101" t="s">
        <v>418</v>
      </c>
      <c r="B770" s="101"/>
      <c r="C770" s="101"/>
    </row>
    <row r="771" spans="1:3" ht="15.75" customHeight="1">
      <c r="A771" s="101" t="s">
        <v>832</v>
      </c>
      <c r="B771" s="101"/>
      <c r="C771" s="101"/>
    </row>
    <row r="772" spans="1:3" ht="15.75">
      <c r="A772" s="78"/>
      <c r="B772" s="78"/>
      <c r="C772" s="78"/>
    </row>
    <row r="773" spans="1:3" ht="15.75">
      <c r="A773" s="100" t="s">
        <v>1018</v>
      </c>
      <c r="B773" s="100"/>
      <c r="C773" s="100"/>
    </row>
    <row r="774" spans="1:3" ht="15.75">
      <c r="A774" s="100"/>
      <c r="B774" s="100"/>
      <c r="C774" s="100"/>
    </row>
    <row r="775" spans="1:3" ht="15.75">
      <c r="A775" s="100" t="s">
        <v>980</v>
      </c>
      <c r="B775" s="100"/>
      <c r="C775" s="100"/>
    </row>
    <row r="776" spans="1:3" ht="15.75">
      <c r="A776" s="100"/>
      <c r="B776" s="100"/>
      <c r="C776" s="100"/>
    </row>
    <row r="777" spans="1:3" ht="15.75">
      <c r="A777" s="100"/>
      <c r="B777" s="100"/>
      <c r="C777" s="100"/>
    </row>
    <row r="778" spans="1:3" ht="15.75" customHeight="1">
      <c r="A778" s="100" t="s">
        <v>981</v>
      </c>
      <c r="B778" s="100"/>
      <c r="C778" s="100"/>
    </row>
    <row r="779" spans="1:3" ht="15.75">
      <c r="A779" s="100"/>
      <c r="B779" s="100"/>
      <c r="C779" s="100"/>
    </row>
    <row r="780" spans="1:3" ht="15.75">
      <c r="A780" s="100"/>
      <c r="B780" s="100"/>
      <c r="C780" s="100"/>
    </row>
    <row r="781" spans="1:3" ht="15.75" customHeight="1">
      <c r="A781" s="100"/>
      <c r="B781" s="100"/>
      <c r="C781" s="100"/>
    </row>
    <row r="782" spans="1:3" ht="15.75">
      <c r="A782" s="100" t="s">
        <v>982</v>
      </c>
      <c r="B782" s="100"/>
      <c r="C782" s="100"/>
    </row>
    <row r="783" spans="1:3" ht="15.75">
      <c r="A783" s="100"/>
      <c r="B783" s="100"/>
      <c r="C783" s="100"/>
    </row>
    <row r="784" spans="1:3" ht="15.75">
      <c r="A784" s="100" t="s">
        <v>983</v>
      </c>
      <c r="B784" s="100"/>
      <c r="C784" s="100"/>
    </row>
    <row r="785" spans="1:3" ht="15.75">
      <c r="A785" s="100"/>
      <c r="B785" s="100"/>
      <c r="C785" s="100"/>
    </row>
    <row r="786" spans="1:3" ht="15.75" customHeight="1">
      <c r="A786" s="100"/>
      <c r="B786" s="100"/>
      <c r="C786" s="100"/>
    </row>
    <row r="787" spans="1:3" ht="15.75">
      <c r="A787" s="100"/>
      <c r="B787" s="100"/>
      <c r="C787" s="100"/>
    </row>
    <row r="788" spans="1:3" ht="15.75" customHeight="1">
      <c r="A788" s="100" t="s">
        <v>984</v>
      </c>
      <c r="B788" s="100"/>
      <c r="C788" s="100"/>
    </row>
    <row r="789" spans="1:3" ht="15.75">
      <c r="A789" s="100"/>
      <c r="B789" s="100"/>
      <c r="C789" s="100"/>
    </row>
    <row r="790" spans="1:3" ht="15.75" customHeight="1">
      <c r="A790" s="100" t="s">
        <v>985</v>
      </c>
      <c r="B790" s="100"/>
      <c r="C790" s="100"/>
    </row>
    <row r="791" spans="1:3" ht="15.75">
      <c r="A791" s="100"/>
      <c r="B791" s="100"/>
      <c r="C791" s="100"/>
    </row>
    <row r="792" spans="1:3" ht="15.75">
      <c r="A792" s="100"/>
      <c r="B792" s="100"/>
      <c r="C792" s="100"/>
    </row>
    <row r="793" spans="1:3" ht="15.75">
      <c r="A793" s="100" t="s">
        <v>986</v>
      </c>
      <c r="B793" s="100"/>
      <c r="C793" s="100"/>
    </row>
    <row r="794" spans="1:3" ht="15.75" customHeight="1">
      <c r="A794" s="100"/>
      <c r="B794" s="100"/>
      <c r="C794" s="100"/>
    </row>
    <row r="795" spans="1:3" ht="15.75">
      <c r="A795" s="100"/>
      <c r="B795" s="100"/>
      <c r="C795" s="100"/>
    </row>
    <row r="796" spans="1:3" ht="15.75">
      <c r="A796" s="100"/>
      <c r="B796" s="100"/>
      <c r="C796" s="100"/>
    </row>
    <row r="797" spans="1:3" ht="15.75" customHeight="1">
      <c r="A797" s="100" t="s">
        <v>987</v>
      </c>
      <c r="B797" s="100"/>
      <c r="C797" s="100"/>
    </row>
    <row r="798" spans="1:3" ht="15.75">
      <c r="A798" s="100"/>
      <c r="B798" s="100"/>
      <c r="C798" s="100"/>
    </row>
    <row r="799" spans="1:3" ht="15.75">
      <c r="A799" s="100"/>
      <c r="B799" s="100"/>
      <c r="C799" s="100"/>
    </row>
    <row r="800" spans="1:3" ht="15.75">
      <c r="A800" s="100"/>
      <c r="B800" s="100"/>
      <c r="C800" s="100"/>
    </row>
    <row r="801" spans="1:3" ht="15.75" customHeight="1">
      <c r="A801" s="100"/>
      <c r="B801" s="100"/>
      <c r="C801" s="100"/>
    </row>
    <row r="802" spans="1:3" ht="15.75">
      <c r="A802" s="100"/>
      <c r="B802" s="100"/>
      <c r="C802" s="100"/>
    </row>
    <row r="803" spans="1:3" ht="15.75">
      <c r="A803" s="100"/>
      <c r="B803" s="100"/>
      <c r="C803" s="100"/>
    </row>
    <row r="804" spans="1:3" ht="15.75" customHeight="1">
      <c r="A804" s="100" t="s">
        <v>988</v>
      </c>
      <c r="B804" s="100"/>
      <c r="C804" s="100"/>
    </row>
    <row r="805" spans="1:3" ht="15.75">
      <c r="A805" s="100"/>
      <c r="B805" s="100"/>
      <c r="C805" s="100"/>
    </row>
    <row r="806" spans="1:3" ht="15.75">
      <c r="A806" s="100"/>
      <c r="B806" s="100"/>
      <c r="C806" s="100"/>
    </row>
    <row r="807" spans="1:3" ht="15.75" customHeight="1">
      <c r="A807" s="100"/>
      <c r="B807" s="100"/>
      <c r="C807" s="100"/>
    </row>
    <row r="808" spans="1:3" ht="15.75">
      <c r="A808" s="100"/>
      <c r="B808" s="100"/>
      <c r="C808" s="100"/>
    </row>
    <row r="809" spans="1:3" ht="15.75" customHeight="1">
      <c r="A809" s="100" t="s">
        <v>989</v>
      </c>
      <c r="B809" s="100"/>
      <c r="C809" s="100"/>
    </row>
    <row r="810" spans="1:3" ht="15.75">
      <c r="A810" s="100"/>
      <c r="B810" s="100"/>
      <c r="C810" s="100"/>
    </row>
    <row r="811" spans="1:3" ht="15.75">
      <c r="A811" s="100"/>
      <c r="B811" s="100"/>
      <c r="C811" s="100"/>
    </row>
    <row r="812" spans="1:3" ht="15.75">
      <c r="A812" s="100"/>
      <c r="B812" s="100"/>
      <c r="C812" s="100"/>
    </row>
    <row r="813" spans="1:3" ht="15.75">
      <c r="A813" s="100"/>
      <c r="B813" s="100"/>
      <c r="C813" s="100"/>
    </row>
    <row r="814" spans="1:3" ht="15.75" customHeight="1">
      <c r="A814" s="100" t="s">
        <v>990</v>
      </c>
      <c r="B814" s="100"/>
      <c r="C814" s="100"/>
    </row>
    <row r="815" spans="1:3" ht="15.75">
      <c r="A815" s="100"/>
      <c r="B815" s="100"/>
      <c r="C815" s="100"/>
    </row>
    <row r="816" spans="1:3" ht="15.75">
      <c r="A816" s="100"/>
      <c r="B816" s="100"/>
      <c r="C816" s="100"/>
    </row>
    <row r="817" spans="1:3" ht="15.75" customHeight="1">
      <c r="A817" s="100"/>
      <c r="B817" s="100"/>
      <c r="C817" s="100"/>
    </row>
    <row r="818" spans="1:3" ht="15.75">
      <c r="A818" s="100"/>
      <c r="B818" s="100"/>
      <c r="C818" s="100"/>
    </row>
    <row r="819" spans="1:3" ht="15.75" customHeight="1">
      <c r="A819" s="100"/>
      <c r="B819" s="100"/>
      <c r="C819" s="100"/>
    </row>
    <row r="820" spans="1:3" ht="15.75">
      <c r="A820" s="100" t="s">
        <v>991</v>
      </c>
      <c r="B820" s="100"/>
      <c r="C820" s="100"/>
    </row>
    <row r="821" spans="1:3" ht="15.75">
      <c r="A821" s="100"/>
      <c r="B821" s="100"/>
      <c r="C821" s="100"/>
    </row>
    <row r="822" spans="1:3" ht="15.75">
      <c r="A822" s="100"/>
      <c r="B822" s="100"/>
      <c r="C822" s="100"/>
    </row>
    <row r="823" spans="1:3" ht="15.75" customHeight="1">
      <c r="A823" s="100"/>
      <c r="B823" s="100"/>
      <c r="C823" s="100"/>
    </row>
    <row r="824" spans="1:3" ht="15.75">
      <c r="A824" s="100" t="s">
        <v>992</v>
      </c>
      <c r="B824" s="100"/>
      <c r="C824" s="100"/>
    </row>
    <row r="825" spans="1:3" ht="15.75">
      <c r="A825" s="100"/>
      <c r="B825" s="100"/>
      <c r="C825" s="100"/>
    </row>
    <row r="826" spans="1:3" ht="15.75" customHeight="1">
      <c r="A826" s="100" t="s">
        <v>993</v>
      </c>
      <c r="B826" s="100"/>
      <c r="C826" s="100"/>
    </row>
    <row r="827" spans="1:3" ht="15.75">
      <c r="A827" s="100"/>
      <c r="B827" s="100"/>
      <c r="C827" s="100"/>
    </row>
    <row r="828" spans="1:3" ht="15.75">
      <c r="A828" s="100"/>
      <c r="B828" s="100"/>
      <c r="C828" s="100"/>
    </row>
    <row r="829" spans="1:3" ht="15.75" customHeight="1">
      <c r="A829" s="100" t="s">
        <v>994</v>
      </c>
      <c r="B829" s="100"/>
      <c r="C829" s="100"/>
    </row>
    <row r="830" spans="1:3" ht="15.75">
      <c r="A830" s="100"/>
      <c r="B830" s="100"/>
      <c r="C830" s="100"/>
    </row>
    <row r="831" spans="1:3" ht="15.75">
      <c r="A831" s="100" t="s">
        <v>995</v>
      </c>
      <c r="B831" s="100"/>
      <c r="C831" s="100"/>
    </row>
    <row r="832" spans="1:3" ht="15.75">
      <c r="A832" s="100"/>
      <c r="B832" s="100"/>
      <c r="C832" s="100"/>
    </row>
    <row r="833" spans="1:3" ht="15.75">
      <c r="A833" s="100"/>
      <c r="B833" s="100"/>
      <c r="C833" s="100"/>
    </row>
    <row r="834" spans="1:3" ht="15.75">
      <c r="A834" s="100" t="s">
        <v>996</v>
      </c>
      <c r="B834" s="100"/>
      <c r="C834" s="100"/>
    </row>
    <row r="835" spans="1:3" ht="15.75">
      <c r="A835" s="100"/>
      <c r="B835" s="100"/>
      <c r="C835" s="100"/>
    </row>
    <row r="836" spans="1:3" ht="15.75" customHeight="1">
      <c r="A836" s="100"/>
      <c r="B836" s="100"/>
      <c r="C836" s="100"/>
    </row>
    <row r="837" spans="1:3" ht="15.75">
      <c r="A837" s="100" t="s">
        <v>997</v>
      </c>
      <c r="B837" s="100"/>
      <c r="C837" s="100"/>
    </row>
    <row r="838" spans="1:3" ht="15.75">
      <c r="A838" s="100"/>
      <c r="B838" s="100"/>
      <c r="C838" s="100"/>
    </row>
    <row r="839" spans="1:3" ht="15.75">
      <c r="A839" s="100" t="s">
        <v>998</v>
      </c>
      <c r="B839" s="100"/>
      <c r="C839" s="100"/>
    </row>
    <row r="840" spans="1:3" ht="15.75">
      <c r="A840" s="100"/>
      <c r="B840" s="100"/>
      <c r="C840" s="100"/>
    </row>
    <row r="841" spans="1:3" ht="15.75" customHeight="1">
      <c r="A841" s="100"/>
      <c r="B841" s="100"/>
      <c r="C841" s="100"/>
    </row>
    <row r="842" spans="1:3" ht="15.75">
      <c r="A842" s="100"/>
      <c r="B842" s="100"/>
      <c r="C842" s="100"/>
    </row>
    <row r="843" spans="1:3" ht="15.75">
      <c r="A843" s="100" t="s">
        <v>999</v>
      </c>
      <c r="B843" s="100"/>
      <c r="C843" s="100"/>
    </row>
    <row r="844" spans="1:3" ht="15.75">
      <c r="A844" s="100"/>
      <c r="B844" s="100"/>
      <c r="C844" s="100"/>
    </row>
    <row r="845" spans="1:3" ht="15.75">
      <c r="A845" s="100" t="s">
        <v>1000</v>
      </c>
      <c r="B845" s="100"/>
      <c r="C845" s="100"/>
    </row>
    <row r="846" spans="1:3" ht="15.75">
      <c r="A846" s="100"/>
      <c r="B846" s="100"/>
      <c r="C846" s="100"/>
    </row>
    <row r="847" spans="1:3" ht="15.75" customHeight="1">
      <c r="A847" s="100"/>
      <c r="B847" s="100"/>
      <c r="C847" s="100"/>
    </row>
    <row r="848" spans="1:3" ht="15.75">
      <c r="A848" s="100"/>
      <c r="B848" s="100"/>
      <c r="C848" s="100"/>
    </row>
    <row r="849" spans="1:3" ht="15.75">
      <c r="A849" s="100" t="s">
        <v>1001</v>
      </c>
      <c r="B849" s="100"/>
      <c r="C849" s="100"/>
    </row>
    <row r="850" spans="1:3" ht="15.75" customHeight="1">
      <c r="A850" s="100"/>
      <c r="B850" s="100"/>
      <c r="C850" s="100"/>
    </row>
    <row r="851" spans="1:3" ht="15.75">
      <c r="A851" s="100" t="s">
        <v>1002</v>
      </c>
      <c r="B851" s="100"/>
      <c r="C851" s="100"/>
    </row>
    <row r="852" spans="1:3" ht="15.75">
      <c r="A852" s="100"/>
      <c r="B852" s="100"/>
      <c r="C852" s="100"/>
    </row>
    <row r="853" spans="1:3" ht="15.75" customHeight="1">
      <c r="A853" s="100"/>
      <c r="B853" s="100"/>
      <c r="C853" s="100"/>
    </row>
    <row r="854" spans="1:3" ht="15.75">
      <c r="A854" s="100"/>
      <c r="B854" s="100"/>
      <c r="C854" s="100"/>
    </row>
    <row r="855" spans="1:3" ht="15.75">
      <c r="A855" s="100"/>
      <c r="B855" s="100"/>
      <c r="C855" s="100"/>
    </row>
    <row r="856" spans="1:3" ht="15.75">
      <c r="A856" s="100"/>
      <c r="B856" s="100"/>
      <c r="C856" s="100"/>
    </row>
    <row r="857" spans="1:3" ht="15.75">
      <c r="A857" s="100" t="s">
        <v>1003</v>
      </c>
      <c r="B857" s="100"/>
      <c r="C857" s="100"/>
    </row>
    <row r="858" spans="1:3" ht="15.75" customHeight="1">
      <c r="A858" s="100"/>
      <c r="B858" s="100"/>
      <c r="C858" s="100"/>
    </row>
    <row r="859" spans="1:3" ht="15.75">
      <c r="A859" s="100"/>
      <c r="B859" s="100"/>
      <c r="C859" s="100"/>
    </row>
    <row r="860" spans="1:3" ht="15.75">
      <c r="A860" s="100" t="s">
        <v>1004</v>
      </c>
      <c r="B860" s="100"/>
      <c r="C860" s="100"/>
    </row>
    <row r="861" spans="1:3" ht="15.75" customHeight="1">
      <c r="A861" s="100"/>
      <c r="B861" s="100"/>
      <c r="C861" s="100"/>
    </row>
    <row r="862" spans="1:3" ht="15.75">
      <c r="A862" s="100"/>
      <c r="B862" s="100"/>
      <c r="C862" s="100"/>
    </row>
    <row r="863" spans="1:3" ht="15.75">
      <c r="A863" s="100"/>
      <c r="B863" s="100"/>
      <c r="C863" s="100"/>
    </row>
    <row r="864" spans="1:3" ht="15.75">
      <c r="A864" s="100" t="s">
        <v>1005</v>
      </c>
      <c r="B864" s="100"/>
      <c r="C864" s="100"/>
    </row>
    <row r="865" spans="1:3" ht="15.75" customHeight="1">
      <c r="A865" s="100"/>
      <c r="B865" s="100"/>
      <c r="C865" s="100"/>
    </row>
    <row r="866" spans="1:3" ht="15.75">
      <c r="A866" s="100"/>
      <c r="B866" s="100"/>
      <c r="C866" s="100"/>
    </row>
    <row r="867" spans="1:3" ht="15.75">
      <c r="A867" s="100"/>
      <c r="B867" s="100"/>
      <c r="C867" s="100"/>
    </row>
    <row r="868" spans="1:3" ht="15.75">
      <c r="A868" s="100"/>
      <c r="B868" s="100"/>
      <c r="C868" s="100"/>
    </row>
    <row r="869" spans="1:3" ht="15.75">
      <c r="A869" s="100"/>
      <c r="B869" s="100"/>
      <c r="C869" s="100"/>
    </row>
    <row r="870" spans="1:3" ht="15.75">
      <c r="A870" s="100" t="s">
        <v>1006</v>
      </c>
      <c r="B870" s="100"/>
      <c r="C870" s="100"/>
    </row>
    <row r="871" spans="1:3" ht="15.75">
      <c r="A871" s="100"/>
      <c r="B871" s="100"/>
      <c r="C871" s="100"/>
    </row>
    <row r="872" spans="1:3" ht="15.75" customHeight="1">
      <c r="A872" s="100"/>
      <c r="B872" s="100"/>
      <c r="C872" s="100"/>
    </row>
    <row r="873" spans="1:3" ht="15.75">
      <c r="A873" s="100"/>
      <c r="B873" s="100"/>
      <c r="C873" s="100"/>
    </row>
    <row r="874" spans="1:3" ht="15.75">
      <c r="A874" s="100"/>
      <c r="B874" s="100"/>
      <c r="C874" s="100"/>
    </row>
    <row r="875" spans="1:3" ht="15.75">
      <c r="A875" s="100"/>
      <c r="B875" s="100"/>
      <c r="C875" s="100"/>
    </row>
    <row r="876" spans="1:3" ht="15.75">
      <c r="A876" s="100" t="s">
        <v>1007</v>
      </c>
      <c r="B876" s="100"/>
      <c r="C876" s="100"/>
    </row>
    <row r="877" spans="1:3" ht="15.75">
      <c r="A877" s="100"/>
      <c r="B877" s="100"/>
      <c r="C877" s="100"/>
    </row>
    <row r="878" spans="1:3" ht="15.75">
      <c r="A878" s="100"/>
      <c r="B878" s="100"/>
      <c r="C878" s="100"/>
    </row>
    <row r="879" spans="1:3" ht="15.75">
      <c r="A879" s="100" t="s">
        <v>1008</v>
      </c>
      <c r="B879" s="100"/>
      <c r="C879" s="100"/>
    </row>
    <row r="880" spans="1:3" ht="15.75" customHeight="1">
      <c r="A880" s="100"/>
      <c r="B880" s="100"/>
      <c r="C880" s="100"/>
    </row>
    <row r="881" spans="1:3" ht="15.75">
      <c r="A881" s="100" t="s">
        <v>1009</v>
      </c>
      <c r="B881" s="100"/>
      <c r="C881" s="100"/>
    </row>
    <row r="882" spans="1:3" ht="15.75">
      <c r="A882" s="100"/>
      <c r="B882" s="100"/>
      <c r="C882" s="100"/>
    </row>
    <row r="883" spans="1:3" ht="15.75">
      <c r="A883" s="100" t="s">
        <v>1010</v>
      </c>
      <c r="B883" s="100"/>
      <c r="C883" s="100"/>
    </row>
    <row r="884" spans="1:3" ht="15.75">
      <c r="A884" s="100"/>
      <c r="B884" s="100"/>
      <c r="C884" s="100"/>
    </row>
    <row r="885" spans="1:3" ht="15.75">
      <c r="A885" s="100" t="s">
        <v>1011</v>
      </c>
      <c r="B885" s="100"/>
      <c r="C885" s="100"/>
    </row>
    <row r="886" spans="1:3" ht="15.75">
      <c r="A886" s="100"/>
      <c r="B886" s="100"/>
      <c r="C886" s="100"/>
    </row>
    <row r="887" spans="1:3" ht="15.75" customHeight="1">
      <c r="A887" s="100"/>
      <c r="B887" s="100"/>
      <c r="C887" s="100"/>
    </row>
    <row r="888" spans="1:3" ht="15.75">
      <c r="A888" s="100"/>
      <c r="B888" s="100"/>
      <c r="C888" s="100"/>
    </row>
    <row r="889" spans="1:3" ht="15.75">
      <c r="A889" s="100" t="s">
        <v>1012</v>
      </c>
      <c r="B889" s="100"/>
      <c r="C889" s="100"/>
    </row>
    <row r="890" spans="1:3" ht="15.75">
      <c r="A890" s="100"/>
      <c r="B890" s="100"/>
      <c r="C890" s="100"/>
    </row>
    <row r="891" spans="1:3" ht="15.75">
      <c r="A891" s="100"/>
      <c r="B891" s="100"/>
      <c r="C891" s="100"/>
    </row>
    <row r="892" spans="1:3" ht="15.75">
      <c r="A892" s="100"/>
      <c r="B892" s="100"/>
      <c r="C892" s="100"/>
    </row>
    <row r="893" spans="1:3" ht="15.75" customHeight="1">
      <c r="A893" s="100"/>
      <c r="B893" s="100"/>
      <c r="C893" s="100"/>
    </row>
    <row r="894" spans="1:3" ht="15.75">
      <c r="A894" s="100" t="s">
        <v>1013</v>
      </c>
      <c r="B894" s="100"/>
      <c r="C894" s="100"/>
    </row>
    <row r="895" spans="1:3" ht="15.75">
      <c r="A895" s="100"/>
      <c r="B895" s="100"/>
      <c r="C895" s="100"/>
    </row>
    <row r="896" spans="1:3" ht="15.75" customHeight="1">
      <c r="A896" s="100"/>
      <c r="B896" s="100"/>
      <c r="C896" s="100"/>
    </row>
    <row r="897" spans="1:3" ht="15.75">
      <c r="A897" s="100"/>
      <c r="B897" s="100"/>
      <c r="C897" s="100"/>
    </row>
    <row r="898" spans="1:3" ht="15.75">
      <c r="A898" s="100"/>
      <c r="B898" s="100"/>
      <c r="C898" s="100"/>
    </row>
    <row r="899" spans="1:3" ht="15.75">
      <c r="A899" s="100" t="s">
        <v>1014</v>
      </c>
      <c r="B899" s="100"/>
      <c r="C899" s="100"/>
    </row>
    <row r="900" spans="1:3" ht="15.75">
      <c r="A900" s="100"/>
      <c r="B900" s="100"/>
      <c r="C900" s="100"/>
    </row>
    <row r="901" spans="1:3" ht="15.75" customHeight="1">
      <c r="A901" s="100"/>
      <c r="B901" s="100"/>
      <c r="C901" s="100"/>
    </row>
    <row r="902" spans="1:3" ht="15.75">
      <c r="A902" s="112" t="s">
        <v>1019</v>
      </c>
      <c r="B902" s="112"/>
      <c r="C902" s="112"/>
    </row>
    <row r="903" spans="1:3" ht="15.75" customHeight="1">
      <c r="A903" s="112"/>
      <c r="B903" s="112"/>
      <c r="C903" s="112"/>
    </row>
    <row r="904" spans="1:3" ht="15.75">
      <c r="A904" s="112"/>
      <c r="B904" s="112"/>
      <c r="C904" s="112"/>
    </row>
    <row r="905" spans="1:3" ht="15.75" customHeight="1">
      <c r="A905" s="112"/>
      <c r="B905" s="112"/>
      <c r="C905" s="112"/>
    </row>
    <row r="906" spans="1:3" ht="15.75">
      <c r="A906" s="112" t="s">
        <v>1015</v>
      </c>
      <c r="B906" s="112"/>
      <c r="C906" s="112"/>
    </row>
    <row r="907" spans="1:3" ht="15.75">
      <c r="A907" s="112"/>
      <c r="B907" s="112"/>
      <c r="C907" s="112"/>
    </row>
    <row r="908" spans="1:3" ht="15.75" customHeight="1">
      <c r="A908" s="112"/>
      <c r="B908" s="112"/>
      <c r="C908" s="112"/>
    </row>
    <row r="909" spans="1:3" ht="15.75">
      <c r="A909" s="112" t="s">
        <v>1020</v>
      </c>
      <c r="B909" s="112"/>
      <c r="C909" s="112"/>
    </row>
    <row r="910" spans="1:3" ht="15.75">
      <c r="A910" s="112"/>
      <c r="B910" s="112"/>
      <c r="C910" s="112"/>
    </row>
    <row r="911" spans="1:3" ht="15.75" customHeight="1">
      <c r="A911" s="63"/>
      <c r="B911" s="63"/>
      <c r="C911" s="63"/>
    </row>
    <row r="912" spans="1:3" ht="15.75">
      <c r="A912" s="66" t="s">
        <v>1016</v>
      </c>
      <c r="B912" s="63"/>
      <c r="C912" s="63"/>
    </row>
    <row r="913" spans="1:3" ht="15.75">
      <c r="A913" s="63"/>
      <c r="B913" s="63"/>
      <c r="C913" s="64"/>
    </row>
    <row r="914" spans="1:3" ht="15.75" customHeight="1">
      <c r="A914" s="65" t="s">
        <v>1043</v>
      </c>
      <c r="B914" s="65"/>
      <c r="C914" s="65"/>
    </row>
    <row r="915" spans="1:3" ht="15.75">
      <c r="A915" s="63"/>
      <c r="B915" s="63"/>
      <c r="C915" s="63"/>
    </row>
    <row r="916" spans="1:3" ht="15.75" customHeight="1">
      <c r="A916" s="63"/>
      <c r="B916" s="63"/>
      <c r="C916" s="63"/>
    </row>
    <row r="917" spans="1:3" ht="15.75">
      <c r="A917" s="63"/>
      <c r="B917" s="63"/>
      <c r="C917" s="63"/>
    </row>
    <row r="918" spans="1:3" ht="15.75">
      <c r="A918" s="66" t="s">
        <v>834</v>
      </c>
      <c r="B918" s="63"/>
      <c r="C918" s="63"/>
    </row>
    <row r="919" spans="1:3" ht="15.75">
      <c r="A919" s="63" t="s">
        <v>833</v>
      </c>
      <c r="B919" s="63"/>
      <c r="C919" s="63"/>
    </row>
    <row r="920" spans="1:3" ht="15.75">
      <c r="A920" s="63"/>
      <c r="B920" s="63"/>
      <c r="C920" s="63"/>
    </row>
    <row r="921" spans="1:3" ht="15.75">
      <c r="A921" s="63"/>
      <c r="B921" s="63"/>
      <c r="C921" s="63"/>
    </row>
    <row r="922" spans="1:3" ht="15.75">
      <c r="A922" s="63"/>
      <c r="B922" s="63"/>
      <c r="C922" s="63"/>
    </row>
    <row r="923" spans="1:3" ht="15.75">
      <c r="A923" s="63"/>
      <c r="B923" s="63"/>
      <c r="C923" s="63"/>
    </row>
    <row r="924" spans="1:3" ht="15.75">
      <c r="A924" s="66"/>
      <c r="B924" s="63"/>
      <c r="C924" s="63"/>
    </row>
    <row r="925" spans="1:3" ht="15.75">
      <c r="A925" s="63"/>
      <c r="B925" s="63"/>
      <c r="C925" s="63"/>
    </row>
  </sheetData>
  <sheetProtection/>
  <mergeCells count="91">
    <mergeCell ref="A902:C905"/>
    <mergeCell ref="A906:C908"/>
    <mergeCell ref="A909:C910"/>
    <mergeCell ref="A18:C19"/>
    <mergeCell ref="A37:C37"/>
    <mergeCell ref="A883:C884"/>
    <mergeCell ref="A885:C888"/>
    <mergeCell ref="A889:C893"/>
    <mergeCell ref="A894:C898"/>
    <mergeCell ref="A899:C901"/>
    <mergeCell ref="A864:C869"/>
    <mergeCell ref="A870:C875"/>
    <mergeCell ref="A876:C878"/>
    <mergeCell ref="A879:C880"/>
    <mergeCell ref="A881:C882"/>
    <mergeCell ref="A20:C24"/>
    <mergeCell ref="A1:C1"/>
    <mergeCell ref="A2:C2"/>
    <mergeCell ref="A3:C3"/>
    <mergeCell ref="A4:C4"/>
    <mergeCell ref="A5:C5"/>
    <mergeCell ref="A6:C6"/>
    <mergeCell ref="A7:C7"/>
    <mergeCell ref="A9:C11"/>
    <mergeCell ref="A13:C14"/>
    <mergeCell ref="A16:C16"/>
    <mergeCell ref="A221:C221"/>
    <mergeCell ref="A26:C26"/>
    <mergeCell ref="A28:C28"/>
    <mergeCell ref="A30:C33"/>
    <mergeCell ref="A35:C35"/>
    <mergeCell ref="A36:C36"/>
    <mergeCell ref="A38:C38"/>
    <mergeCell ref="A39:C39"/>
    <mergeCell ref="A212:C215"/>
    <mergeCell ref="A217:C217"/>
    <mergeCell ref="A218:C218"/>
    <mergeCell ref="A220:C220"/>
    <mergeCell ref="A714:C714"/>
    <mergeCell ref="A415:C415"/>
    <mergeCell ref="A416:C416"/>
    <mergeCell ref="A559:C559"/>
    <mergeCell ref="A560:C560"/>
    <mergeCell ref="A574:C574"/>
    <mergeCell ref="A575:C575"/>
    <mergeCell ref="A673:C673"/>
    <mergeCell ref="A674:C674"/>
    <mergeCell ref="A691:C691"/>
    <mergeCell ref="A692:C692"/>
    <mergeCell ref="A713:C713"/>
    <mergeCell ref="A735:C735"/>
    <mergeCell ref="A736:C736"/>
    <mergeCell ref="A742:C742"/>
    <mergeCell ref="A743:C743"/>
    <mergeCell ref="A749:C749"/>
    <mergeCell ref="A745:C746"/>
    <mergeCell ref="A748:C748"/>
    <mergeCell ref="A751:C752"/>
    <mergeCell ref="A754:C754"/>
    <mergeCell ref="A755:C755"/>
    <mergeCell ref="A757:C760"/>
    <mergeCell ref="A761:C763"/>
    <mergeCell ref="A764:C768"/>
    <mergeCell ref="A770:C770"/>
    <mergeCell ref="A771:C771"/>
    <mergeCell ref="A773:C774"/>
    <mergeCell ref="A775:C777"/>
    <mergeCell ref="A778:C781"/>
    <mergeCell ref="A782:C783"/>
    <mergeCell ref="A784:C787"/>
    <mergeCell ref="A790:C792"/>
    <mergeCell ref="A788:C789"/>
    <mergeCell ref="A793:C796"/>
    <mergeCell ref="A809:C813"/>
    <mergeCell ref="A797:C803"/>
    <mergeCell ref="A804:C808"/>
    <mergeCell ref="A814:C819"/>
    <mergeCell ref="A820:C823"/>
    <mergeCell ref="A824:C825"/>
    <mergeCell ref="A829:C830"/>
    <mergeCell ref="A831:C833"/>
    <mergeCell ref="A834:C836"/>
    <mergeCell ref="A826:C828"/>
    <mergeCell ref="A851:C856"/>
    <mergeCell ref="A857:C859"/>
    <mergeCell ref="A860:C863"/>
    <mergeCell ref="A837:C838"/>
    <mergeCell ref="A839:C842"/>
    <mergeCell ref="A843:C844"/>
    <mergeCell ref="A845:C848"/>
    <mergeCell ref="A849:C850"/>
  </mergeCells>
  <printOptions horizontalCentered="1"/>
  <pageMargins left="0.3937007874015748" right="0.31496062992125984" top="0.9448818897637796" bottom="0.9448818897637796" header="0.31496062992125984" footer="0.31496062992125984"/>
  <pageSetup horizontalDpi="600" verticalDpi="600" orientation="portrait" scale="75" r:id="rId1"/>
  <headerFooter>
    <oddHeader>&amp;CPágina &amp;P&amp;RDECRETO LIQUIDACION 2013 OTANCHE</oddHeader>
  </headerFooter>
</worksheet>
</file>

<file path=xl/worksheets/sheet2.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421875" defaultRowHeight="15"/>
  <cols>
    <col min="2" max="3" width="13.140625" style="0" bestFit="1" customWidth="1"/>
    <col min="4" max="4" width="14.140625" style="0" bestFit="1" customWidth="1"/>
    <col min="5" max="5" width="13.140625" style="0" bestFit="1" customWidth="1"/>
    <col min="6" max="7" width="14.140625" style="0" bestFit="1" customWidth="1"/>
    <col min="8" max="8" width="18.8515625" style="0" bestFit="1" customWidth="1"/>
    <col min="9" max="9" width="15.140625" style="0" bestFit="1" customWidth="1"/>
    <col min="10" max="10" width="17.140625" style="0" customWidth="1"/>
  </cols>
  <sheetData>
    <row r="1" ht="15">
      <c r="B1" s="36">
        <v>2879348</v>
      </c>
    </row>
    <row r="2" spans="2:4" ht="15">
      <c r="B2" s="36">
        <v>1886822</v>
      </c>
      <c r="D2" s="45">
        <f>SUM(B1*5%+B1)</f>
        <v>3023315.4</v>
      </c>
    </row>
    <row r="3" spans="2:5" ht="15">
      <c r="B3" s="36">
        <v>1886822</v>
      </c>
      <c r="E3" s="45">
        <f>SUM(D2/30*21)</f>
        <v>2116320.78</v>
      </c>
    </row>
    <row r="4" spans="2:8" ht="15">
      <c r="B4" s="36">
        <v>1886822</v>
      </c>
      <c r="D4" s="45">
        <f>SUM(B4*5%+B4)</f>
        <v>1981163.1</v>
      </c>
      <c r="E4" s="45">
        <f>SUM(D4/30*21)</f>
        <v>1386814.1700000002</v>
      </c>
      <c r="H4" s="35">
        <v>44659</v>
      </c>
    </row>
    <row r="5" spans="2:5" ht="15">
      <c r="B5" s="36">
        <v>1071030</v>
      </c>
      <c r="E5" s="45">
        <f>SUM(E3:E4)</f>
        <v>3503134.95</v>
      </c>
    </row>
    <row r="6" spans="2:8" ht="15">
      <c r="B6" s="36">
        <v>1010333</v>
      </c>
      <c r="H6" s="44">
        <v>0.05</v>
      </c>
    </row>
    <row r="7" spans="2:7" ht="15">
      <c r="B7" s="36">
        <v>1010333</v>
      </c>
      <c r="F7" s="37">
        <f>SUM(B1*8)</f>
        <v>23034784</v>
      </c>
      <c r="G7" s="45">
        <f>SUM(F7/3)</f>
        <v>7678261.333333333</v>
      </c>
    </row>
    <row r="8" spans="2:8" ht="15">
      <c r="B8" s="36">
        <v>836271</v>
      </c>
      <c r="F8" s="45">
        <f>SUM(F7*5%+F7)</f>
        <v>24186523.2</v>
      </c>
      <c r="H8" s="45">
        <f>SUM(H4*H6+H4)</f>
        <v>46891.95</v>
      </c>
    </row>
    <row r="9" spans="2:8" ht="15">
      <c r="B9" s="36">
        <v>681275</v>
      </c>
      <c r="H9">
        <v>16</v>
      </c>
    </row>
    <row r="10" ht="15">
      <c r="B10" s="36">
        <v>1071030</v>
      </c>
    </row>
    <row r="11" spans="2:10" ht="15">
      <c r="B11" s="36">
        <v>681275</v>
      </c>
      <c r="H11" s="45">
        <f>SUM(H8*H9)</f>
        <v>750271.2</v>
      </c>
      <c r="I11">
        <v>12</v>
      </c>
      <c r="J11" s="45">
        <f>SUM(H11*I11)</f>
        <v>9003254.399999999</v>
      </c>
    </row>
    <row r="12" spans="2:10" ht="15">
      <c r="B12" s="36">
        <v>681275</v>
      </c>
      <c r="J12" s="45">
        <f>SUM(H18*H14*2)</f>
        <v>179308483.2</v>
      </c>
    </row>
    <row r="13" ht="15">
      <c r="B13" s="36">
        <v>681275</v>
      </c>
    </row>
    <row r="14" spans="2:8" ht="15">
      <c r="B14" s="36">
        <v>1344222</v>
      </c>
      <c r="H14">
        <v>24</v>
      </c>
    </row>
    <row r="15" ht="15">
      <c r="B15" s="36">
        <v>1198279</v>
      </c>
    </row>
    <row r="16" spans="2:8" ht="15">
      <c r="B16" s="36">
        <v>1198279</v>
      </c>
      <c r="H16" s="34">
        <v>1000000</v>
      </c>
    </row>
    <row r="17" ht="15">
      <c r="B17" s="38">
        <v>1279550</v>
      </c>
    </row>
    <row r="18" spans="2:10" ht="15">
      <c r="B18" s="38">
        <v>562362</v>
      </c>
      <c r="D18" s="41" t="s">
        <v>600</v>
      </c>
      <c r="F18" s="43">
        <f>SUM(B17:B21)</f>
        <v>3557708</v>
      </c>
      <c r="G18" s="44">
        <v>0.05</v>
      </c>
      <c r="H18" s="49">
        <f>SUM(F18*G18+F18)</f>
        <v>3735593.4</v>
      </c>
      <c r="I18" s="37">
        <v>14</v>
      </c>
      <c r="J18" s="45">
        <f>SUM(H18*I18)</f>
        <v>52298307.6</v>
      </c>
    </row>
    <row r="19" ht="15">
      <c r="B19" s="38">
        <v>591072</v>
      </c>
    </row>
    <row r="20" ht="15">
      <c r="B20" s="38">
        <v>562362</v>
      </c>
    </row>
    <row r="21" ht="15">
      <c r="B21" s="38">
        <v>562362</v>
      </c>
    </row>
    <row r="22" spans="2:7" ht="15">
      <c r="B22" s="39">
        <v>1071030</v>
      </c>
      <c r="D22" s="40" t="s">
        <v>601</v>
      </c>
      <c r="G22" s="42">
        <f>SUM(B22+B24+B25)</f>
        <v>3649739</v>
      </c>
    </row>
    <row r="23" ht="15">
      <c r="B23" s="36">
        <v>1886822</v>
      </c>
    </row>
    <row r="24" ht="15">
      <c r="B24" s="39">
        <v>1886822</v>
      </c>
    </row>
    <row r="25" ht="15">
      <c r="B25" s="39">
        <v>691887</v>
      </c>
    </row>
    <row r="26" ht="15">
      <c r="B26" s="36">
        <v>1071030</v>
      </c>
    </row>
    <row r="27" spans="2:5" ht="15">
      <c r="B27" s="36">
        <v>681275</v>
      </c>
      <c r="E27" s="37"/>
    </row>
    <row r="28" spans="2:10" ht="15">
      <c r="B28" s="36">
        <v>836271</v>
      </c>
      <c r="H28" s="37"/>
      <c r="J28" s="37"/>
    </row>
    <row r="29" spans="2:8" ht="15">
      <c r="B29" s="46">
        <f>SUM(B1:B28)</f>
        <v>31687536</v>
      </c>
      <c r="D29" s="47" t="s">
        <v>602</v>
      </c>
      <c r="F29" s="37">
        <f>SUM(B29-G22-F18)</f>
        <v>24480089</v>
      </c>
      <c r="G29">
        <v>12</v>
      </c>
      <c r="H29" s="37">
        <f>SUM(F29*G29)</f>
        <v>293761068</v>
      </c>
    </row>
    <row r="30" spans="1:6" ht="15">
      <c r="A30" t="s">
        <v>818</v>
      </c>
      <c r="B30" s="37">
        <f>SUM(B29/2)</f>
        <v>15843768</v>
      </c>
      <c r="C30" s="37">
        <f>SUM(B30/12)</f>
        <v>1320314</v>
      </c>
      <c r="F30" s="44">
        <v>0.05</v>
      </c>
    </row>
    <row r="31" spans="1:8" ht="15">
      <c r="A31" t="s">
        <v>820</v>
      </c>
      <c r="B31" s="37">
        <f>SUM(B29/2)</f>
        <v>15843768</v>
      </c>
      <c r="C31" s="37">
        <f>SUM(B31/12)</f>
        <v>1320314</v>
      </c>
      <c r="F31" s="36">
        <f>SUM(F29*F30+F29)</f>
        <v>25704093.45</v>
      </c>
      <c r="G31">
        <v>12</v>
      </c>
      <c r="H31" s="48">
        <f>SUM(F31*G31)</f>
        <v>308449121.4</v>
      </c>
    </row>
    <row r="32" spans="1:9" ht="15">
      <c r="A32" t="s">
        <v>819</v>
      </c>
      <c r="B32" s="37">
        <f>SUM(B29+C30+C31)</f>
        <v>34328164</v>
      </c>
      <c r="C32" s="45">
        <f>SUM(B32/12)</f>
        <v>2860680.3333333335</v>
      </c>
      <c r="E32" s="37"/>
      <c r="G32" s="44"/>
      <c r="I32" s="45"/>
    </row>
    <row r="33" spans="1:7" ht="15">
      <c r="A33" t="s">
        <v>822</v>
      </c>
      <c r="B33" s="37">
        <f>SUM(D33*16*12)</f>
        <v>8573760</v>
      </c>
      <c r="C33" s="37">
        <f>SUM(B33/12)</f>
        <v>714480</v>
      </c>
      <c r="D33" s="37">
        <v>44655</v>
      </c>
      <c r="F33" s="44"/>
      <c r="G33" s="45"/>
    </row>
    <row r="34" spans="1:4" ht="15">
      <c r="A34" t="s">
        <v>821</v>
      </c>
      <c r="B34" s="37">
        <f>SUM(B29+C30+C31+C32+C33)</f>
        <v>37903324.333333336</v>
      </c>
      <c r="C34" s="44">
        <v>0.05</v>
      </c>
      <c r="D34" s="45">
        <f>SUM(B34*C34+B34)</f>
        <v>39798490.550000004</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K16"/>
  <sheetViews>
    <sheetView zoomScalePageLayoutView="0" workbookViewId="0" topLeftCell="A1">
      <selection activeCell="A1" sqref="A1"/>
    </sheetView>
  </sheetViews>
  <sheetFormatPr defaultColWidth="11.421875" defaultRowHeight="15"/>
  <sheetData>
    <row r="2" spans="3:6" ht="15">
      <c r="C2" t="s">
        <v>737</v>
      </c>
      <c r="D2" t="s">
        <v>738</v>
      </c>
      <c r="E2" t="s">
        <v>739</v>
      </c>
      <c r="F2" t="s">
        <v>740</v>
      </c>
    </row>
    <row r="3" spans="2:7" ht="15">
      <c r="B3" t="s">
        <v>138</v>
      </c>
      <c r="C3">
        <v>475</v>
      </c>
      <c r="D3">
        <v>252</v>
      </c>
      <c r="E3">
        <v>684</v>
      </c>
      <c r="G3">
        <f aca="true" t="shared" si="0" ref="G3:G8">SUM(C3:F3)</f>
        <v>1411</v>
      </c>
    </row>
    <row r="4" spans="2:7" ht="15">
      <c r="B4" t="s">
        <v>107</v>
      </c>
      <c r="C4">
        <v>1488</v>
      </c>
      <c r="D4">
        <v>15</v>
      </c>
      <c r="F4">
        <v>315</v>
      </c>
      <c r="G4">
        <f t="shared" si="0"/>
        <v>1818</v>
      </c>
    </row>
    <row r="5" spans="2:7" ht="15">
      <c r="B5" t="s">
        <v>741</v>
      </c>
      <c r="C5">
        <v>558</v>
      </c>
      <c r="E5">
        <v>640</v>
      </c>
      <c r="G5">
        <f t="shared" si="0"/>
        <v>1198</v>
      </c>
    </row>
    <row r="6" spans="2:7" ht="15">
      <c r="B6" t="s">
        <v>742</v>
      </c>
      <c r="C6">
        <v>56</v>
      </c>
      <c r="E6">
        <v>60</v>
      </c>
      <c r="F6">
        <v>53</v>
      </c>
      <c r="G6">
        <f t="shared" si="0"/>
        <v>169</v>
      </c>
    </row>
    <row r="7" spans="2:7" ht="15">
      <c r="B7" t="s">
        <v>120</v>
      </c>
      <c r="C7">
        <v>41</v>
      </c>
      <c r="E7">
        <v>127</v>
      </c>
      <c r="F7">
        <v>53</v>
      </c>
      <c r="G7">
        <f t="shared" si="0"/>
        <v>221</v>
      </c>
    </row>
    <row r="8" spans="2:7" ht="15">
      <c r="B8" t="s">
        <v>738</v>
      </c>
      <c r="C8">
        <v>1159</v>
      </c>
      <c r="E8">
        <v>500</v>
      </c>
      <c r="F8">
        <v>186</v>
      </c>
      <c r="G8">
        <f t="shared" si="0"/>
        <v>1845</v>
      </c>
    </row>
    <row r="9" spans="7:11" ht="15">
      <c r="G9">
        <f>SUM(G3:G8)</f>
        <v>6662</v>
      </c>
      <c r="I9">
        <v>7183</v>
      </c>
      <c r="K9">
        <f>SUM(I9-G9)</f>
        <v>521</v>
      </c>
    </row>
    <row r="10" spans="3:6" ht="15">
      <c r="C10">
        <f>SUM(C3:C8)</f>
        <v>3777</v>
      </c>
      <c r="D10">
        <f>SUM(D3:D8)</f>
        <v>267</v>
      </c>
      <c r="E10">
        <f>SUM(E3:E8)</f>
        <v>2011</v>
      </c>
      <c r="F10">
        <f>SUM(F3:F8)</f>
        <v>607</v>
      </c>
    </row>
    <row r="11" ht="15">
      <c r="I11">
        <f>SUM(I9-522)</f>
        <v>6661</v>
      </c>
    </row>
    <row r="12" ht="15">
      <c r="E12">
        <f>SUM(C10:F10)</f>
        <v>6662</v>
      </c>
    </row>
    <row r="14" ht="15">
      <c r="F14">
        <v>1050</v>
      </c>
    </row>
    <row r="16" ht="15">
      <c r="F16">
        <f>SUM(E12+F14)</f>
        <v>7712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D800"/>
  <sheetViews>
    <sheetView tabSelected="1" zoomScalePageLayoutView="0" workbookViewId="0" topLeftCell="A190">
      <selection activeCell="D9" sqref="D9"/>
    </sheetView>
  </sheetViews>
  <sheetFormatPr defaultColWidth="11.421875" defaultRowHeight="15"/>
  <cols>
    <col min="1" max="1" width="84.57421875" style="71" customWidth="1"/>
    <col min="2" max="2" width="21.140625" style="6" customWidth="1"/>
    <col min="3" max="3" width="18.28125" style="6" bestFit="1" customWidth="1"/>
    <col min="4" max="4" width="13.7109375" style="6" bestFit="1" customWidth="1"/>
    <col min="5" max="16384" width="11.421875" style="6" customWidth="1"/>
  </cols>
  <sheetData>
    <row r="1" spans="1:2" ht="15.75">
      <c r="A1" s="104" t="s">
        <v>1091</v>
      </c>
      <c r="B1" s="104"/>
    </row>
    <row r="2" spans="1:2" ht="15.75">
      <c r="A2" s="92"/>
      <c r="B2" s="92"/>
    </row>
    <row r="3" spans="1:2" ht="15.75">
      <c r="A3" s="105" t="s">
        <v>1092</v>
      </c>
      <c r="B3" s="105"/>
    </row>
    <row r="4" ht="15.75">
      <c r="A4" s="99">
        <v>2013</v>
      </c>
    </row>
    <row r="5" spans="1:2" ht="15.75">
      <c r="A5" s="114"/>
      <c r="B5" s="115"/>
    </row>
    <row r="6" spans="1:2" ht="15.75">
      <c r="A6" s="21"/>
      <c r="B6" s="56"/>
    </row>
    <row r="7" spans="1:4" ht="15.75">
      <c r="A7" s="21" t="s">
        <v>53</v>
      </c>
      <c r="B7" s="56">
        <f>SUM(B9+B293+B613)</f>
        <v>8054374931</v>
      </c>
      <c r="D7" s="7"/>
    </row>
    <row r="8" spans="1:2" ht="15.75">
      <c r="A8" s="21"/>
      <c r="B8" s="56"/>
    </row>
    <row r="9" spans="1:2" ht="15.75">
      <c r="A9" s="4" t="s">
        <v>55</v>
      </c>
      <c r="B9" s="5">
        <f>SUM(B10+B112+B205)</f>
        <v>1065874931</v>
      </c>
    </row>
    <row r="10" spans="1:2" ht="15.75">
      <c r="A10" s="4" t="s">
        <v>57</v>
      </c>
      <c r="B10" s="5">
        <f>SUM(B12+B42+B56)</f>
        <v>114124613</v>
      </c>
    </row>
    <row r="11" spans="1:2" ht="15.75" hidden="1">
      <c r="A11" s="21"/>
      <c r="B11" s="13"/>
    </row>
    <row r="12" spans="1:2" ht="15.75" hidden="1">
      <c r="A12" s="1" t="s">
        <v>3</v>
      </c>
      <c r="B12" s="5">
        <f>SUM(B14+B23+B26)</f>
        <v>114124613</v>
      </c>
    </row>
    <row r="13" spans="1:2" ht="15.75" hidden="1">
      <c r="A13" s="21"/>
      <c r="B13" s="15"/>
    </row>
    <row r="14" spans="1:2" ht="15.75" hidden="1">
      <c r="A14" s="21" t="s">
        <v>60</v>
      </c>
      <c r="B14" s="13">
        <f>SUM(B15+B16+B21)</f>
        <v>20254793</v>
      </c>
    </row>
    <row r="15" spans="1:2" ht="15.75" hidden="1">
      <c r="A15" s="17" t="s">
        <v>548</v>
      </c>
      <c r="B15" s="15">
        <v>20254793</v>
      </c>
    </row>
    <row r="16" spans="1:2" ht="15.75" hidden="1">
      <c r="A16" s="21" t="s">
        <v>8</v>
      </c>
      <c r="B16" s="13">
        <f>SUM(B17:B19)</f>
        <v>0</v>
      </c>
    </row>
    <row r="17" spans="1:2" ht="15.75" hidden="1">
      <c r="A17" s="75" t="s">
        <v>957</v>
      </c>
      <c r="B17" s="15"/>
    </row>
    <row r="18" spans="1:2" ht="15.75" hidden="1">
      <c r="A18" s="17" t="s">
        <v>559</v>
      </c>
      <c r="B18" s="15"/>
    </row>
    <row r="19" spans="1:2" ht="15.75" hidden="1">
      <c r="A19" s="17" t="s">
        <v>560</v>
      </c>
      <c r="B19" s="15"/>
    </row>
    <row r="20" spans="1:2" ht="15.75" hidden="1">
      <c r="A20" s="17"/>
      <c r="B20" s="15"/>
    </row>
    <row r="21" spans="1:2" ht="15.75" hidden="1">
      <c r="A21" s="17" t="s">
        <v>845</v>
      </c>
      <c r="B21" s="15"/>
    </row>
    <row r="22" spans="1:2" ht="15.75" hidden="1">
      <c r="A22" s="17"/>
      <c r="B22" s="15"/>
    </row>
    <row r="23" spans="1:2" ht="15.75" hidden="1">
      <c r="A23" s="21" t="s">
        <v>68</v>
      </c>
      <c r="B23" s="13">
        <f>SUM(B24)</f>
        <v>93869820</v>
      </c>
    </row>
    <row r="24" spans="1:2" ht="15.75" hidden="1">
      <c r="A24" s="17" t="s">
        <v>958</v>
      </c>
      <c r="B24" s="15">
        <v>93869820</v>
      </c>
    </row>
    <row r="25" spans="1:2" ht="15.75" hidden="1">
      <c r="A25" s="17"/>
      <c r="B25" s="15"/>
    </row>
    <row r="26" spans="1:2" ht="15.75" hidden="1">
      <c r="A26" s="21" t="s">
        <v>71</v>
      </c>
      <c r="B26" s="13">
        <f>SUM(B28+B35)</f>
        <v>0</v>
      </c>
    </row>
    <row r="27" spans="1:2" ht="15.75" hidden="1">
      <c r="A27" s="17"/>
      <c r="B27" s="15"/>
    </row>
    <row r="28" spans="1:2" ht="15.75" hidden="1">
      <c r="A28" s="21" t="s">
        <v>549</v>
      </c>
      <c r="B28" s="13"/>
    </row>
    <row r="29" spans="1:2" ht="15.75" hidden="1">
      <c r="A29" s="21" t="s">
        <v>74</v>
      </c>
      <c r="B29" s="13">
        <f>SUM(B30:B33)</f>
        <v>0</v>
      </c>
    </row>
    <row r="30" spans="1:2" ht="15.75" hidden="1">
      <c r="A30" s="17" t="s">
        <v>959</v>
      </c>
      <c r="B30" s="15"/>
    </row>
    <row r="31" spans="1:2" ht="15.75" hidden="1">
      <c r="A31" s="17" t="s">
        <v>1025</v>
      </c>
      <c r="B31" s="15"/>
    </row>
    <row r="32" spans="1:2" ht="15.75" hidden="1">
      <c r="A32" s="17" t="s">
        <v>960</v>
      </c>
      <c r="B32" s="15"/>
    </row>
    <row r="33" spans="1:2" ht="15.75" hidden="1">
      <c r="A33" s="17" t="s">
        <v>961</v>
      </c>
      <c r="B33" s="15"/>
    </row>
    <row r="34" spans="1:2" ht="15.75" hidden="1">
      <c r="A34" s="17"/>
      <c r="B34" s="15"/>
    </row>
    <row r="35" spans="1:2" ht="15.75" hidden="1">
      <c r="A35" s="21" t="s">
        <v>80</v>
      </c>
      <c r="B35" s="13">
        <f>SUM(B36:B40)</f>
        <v>0</v>
      </c>
    </row>
    <row r="36" spans="1:2" ht="15.75" hidden="1">
      <c r="A36" s="17" t="s">
        <v>1026</v>
      </c>
      <c r="B36" s="15"/>
    </row>
    <row r="37" spans="1:2" ht="15.75" hidden="1">
      <c r="A37" s="17" t="s">
        <v>1027</v>
      </c>
      <c r="B37" s="15"/>
    </row>
    <row r="38" spans="1:2" ht="15.75" hidden="1">
      <c r="A38" s="17" t="s">
        <v>1028</v>
      </c>
      <c r="B38" s="15"/>
    </row>
    <row r="39" spans="1:2" ht="15.75" hidden="1">
      <c r="A39" s="17" t="s">
        <v>1029</v>
      </c>
      <c r="B39" s="15"/>
    </row>
    <row r="40" spans="1:2" ht="15.75" hidden="1">
      <c r="A40" s="17" t="s">
        <v>962</v>
      </c>
      <c r="B40" s="15"/>
    </row>
    <row r="41" spans="1:2" ht="15.75" hidden="1">
      <c r="A41" s="17"/>
      <c r="B41" s="15"/>
    </row>
    <row r="42" spans="1:2" ht="15.75" hidden="1">
      <c r="A42" s="1" t="s">
        <v>31</v>
      </c>
      <c r="B42" s="5">
        <f>SUM(B44+B49+B53+B54)</f>
        <v>0</v>
      </c>
    </row>
    <row r="43" spans="1:2" ht="15.75" hidden="1">
      <c r="A43" s="21"/>
      <c r="B43" s="13"/>
    </row>
    <row r="44" spans="1:2" ht="15.75" hidden="1">
      <c r="A44" s="21" t="s">
        <v>33</v>
      </c>
      <c r="B44" s="13">
        <f>SUM(B45:B47)</f>
        <v>0</v>
      </c>
    </row>
    <row r="45" spans="1:2" ht="15.75" hidden="1">
      <c r="A45" s="17" t="s">
        <v>963</v>
      </c>
      <c r="B45" s="15"/>
    </row>
    <row r="46" spans="1:2" ht="15.75" hidden="1">
      <c r="A46" s="17" t="s">
        <v>569</v>
      </c>
      <c r="B46" s="15"/>
    </row>
    <row r="47" spans="1:2" ht="15.75" hidden="1">
      <c r="A47" s="17" t="s">
        <v>1030</v>
      </c>
      <c r="B47" s="15"/>
    </row>
    <row r="48" spans="1:2" ht="15.75" hidden="1">
      <c r="A48" s="17"/>
      <c r="B48" s="15"/>
    </row>
    <row r="49" spans="1:2" ht="15.75" hidden="1">
      <c r="A49" s="21" t="s">
        <v>37</v>
      </c>
      <c r="B49" s="13">
        <f>SUM(B50:B51)</f>
        <v>0</v>
      </c>
    </row>
    <row r="50" spans="1:2" ht="15.75" hidden="1">
      <c r="A50" s="17" t="s">
        <v>964</v>
      </c>
      <c r="B50" s="15"/>
    </row>
    <row r="51" spans="1:2" ht="15.75" hidden="1">
      <c r="A51" s="17" t="s">
        <v>965</v>
      </c>
      <c r="B51" s="15"/>
    </row>
    <row r="52" spans="1:2" ht="15.75" hidden="1">
      <c r="A52" s="17"/>
      <c r="B52" s="15"/>
    </row>
    <row r="53" spans="1:2" ht="15.75" hidden="1">
      <c r="A53" s="17" t="s">
        <v>572</v>
      </c>
      <c r="B53" s="15"/>
    </row>
    <row r="54" spans="1:2" ht="15.75" hidden="1">
      <c r="A54" s="17" t="s">
        <v>1031</v>
      </c>
      <c r="B54" s="15"/>
    </row>
    <row r="55" spans="1:2" ht="15.75" hidden="1">
      <c r="A55" s="17"/>
      <c r="B55" s="15"/>
    </row>
    <row r="56" spans="1:2" ht="15.75" hidden="1">
      <c r="A56" s="1" t="s">
        <v>46</v>
      </c>
      <c r="B56" s="5">
        <f>SUM(B58+B59)</f>
        <v>0</v>
      </c>
    </row>
    <row r="57" spans="1:2" ht="15.75" hidden="1">
      <c r="A57" s="17"/>
      <c r="B57" s="15"/>
    </row>
    <row r="58" spans="1:2" ht="15.75" hidden="1">
      <c r="A58" s="17" t="s">
        <v>594</v>
      </c>
      <c r="B58" s="15"/>
    </row>
    <row r="59" spans="1:2" ht="15.75" hidden="1">
      <c r="A59" s="21" t="s">
        <v>99</v>
      </c>
      <c r="B59" s="13">
        <f>SUM(B60)</f>
        <v>0</v>
      </c>
    </row>
    <row r="60" spans="1:2" ht="15.75" hidden="1">
      <c r="A60" s="17" t="s">
        <v>1032</v>
      </c>
      <c r="B60" s="15"/>
    </row>
    <row r="61" spans="1:2" ht="15.75" hidden="1">
      <c r="A61" s="17"/>
      <c r="B61" s="15"/>
    </row>
    <row r="62" spans="1:2" ht="15.75">
      <c r="A62" s="17"/>
      <c r="B62" s="15"/>
    </row>
    <row r="63" spans="1:2" ht="18">
      <c r="A63" s="82" t="s">
        <v>3</v>
      </c>
      <c r="B63" s="83">
        <f>(B65+B74+B77)</f>
        <v>109868155</v>
      </c>
    </row>
    <row r="64" spans="1:2" ht="16.5" thickBot="1">
      <c r="A64" s="94"/>
      <c r="B64" s="95"/>
    </row>
    <row r="65" spans="1:2" ht="18">
      <c r="A65" s="82" t="s">
        <v>60</v>
      </c>
      <c r="B65" s="83">
        <f>(B66+B67+B72)</f>
        <v>10602032</v>
      </c>
    </row>
    <row r="66" spans="1:2" ht="15.75">
      <c r="A66" s="9" t="s">
        <v>557</v>
      </c>
      <c r="B66" s="10">
        <v>8162304</v>
      </c>
    </row>
    <row r="67" spans="1:2" ht="18">
      <c r="A67" s="82" t="s">
        <v>8</v>
      </c>
      <c r="B67" s="83">
        <f>(B68+B69+B70+B71)</f>
        <v>2139728</v>
      </c>
    </row>
    <row r="68" spans="1:2" ht="15.75">
      <c r="A68" s="9" t="s">
        <v>558</v>
      </c>
      <c r="B68" s="10">
        <v>794000</v>
      </c>
    </row>
    <row r="69" spans="1:2" ht="15.75">
      <c r="A69" s="9" t="s">
        <v>559</v>
      </c>
      <c r="B69" s="10">
        <v>410171</v>
      </c>
    </row>
    <row r="70" spans="1:2" ht="15.75">
      <c r="A70" s="9" t="s">
        <v>560</v>
      </c>
      <c r="B70" s="10">
        <v>444352</v>
      </c>
    </row>
    <row r="71" spans="1:2" ht="15.75">
      <c r="A71" s="9" t="s">
        <v>1070</v>
      </c>
      <c r="B71" s="10">
        <v>491205</v>
      </c>
    </row>
    <row r="72" spans="1:2" ht="15.75">
      <c r="A72" s="9" t="s">
        <v>845</v>
      </c>
      <c r="B72" s="10">
        <v>300000</v>
      </c>
    </row>
    <row r="73" spans="1:2" ht="16.5" thickBot="1">
      <c r="A73" s="96"/>
      <c r="B73" s="95"/>
    </row>
    <row r="74" spans="1:2" ht="15.75">
      <c r="A74" s="8" t="s">
        <v>1071</v>
      </c>
      <c r="B74" s="9">
        <f>(97130*90*11)</f>
        <v>96158700</v>
      </c>
    </row>
    <row r="75" spans="1:2" ht="15.75">
      <c r="A75" s="9" t="s">
        <v>958</v>
      </c>
      <c r="B75" s="10">
        <f>(97130*90*11)</f>
        <v>96158700</v>
      </c>
    </row>
    <row r="76" spans="1:2" ht="15.75">
      <c r="A76" s="86"/>
      <c r="B76" s="87"/>
    </row>
    <row r="77" spans="1:2" ht="18">
      <c r="A77" s="82" t="s">
        <v>71</v>
      </c>
      <c r="B77" s="83">
        <v>3107423</v>
      </c>
    </row>
    <row r="78" spans="1:2" ht="15.75">
      <c r="A78" s="9"/>
      <c r="B78" s="10"/>
    </row>
    <row r="79" spans="1:2" ht="15.75">
      <c r="A79" s="9" t="s">
        <v>1072</v>
      </c>
      <c r="B79" s="10">
        <f>(B80+B86)</f>
        <v>3107423.0599999996</v>
      </c>
    </row>
    <row r="80" spans="1:2" ht="15.75">
      <c r="A80" s="9" t="s">
        <v>1073</v>
      </c>
      <c r="B80" s="10">
        <f>(B81+B82+B83+B84)</f>
        <v>2372814.0599999996</v>
      </c>
    </row>
    <row r="81" spans="1:2" ht="15.75">
      <c r="A81" s="9" t="s">
        <v>1074</v>
      </c>
      <c r="B81" s="10">
        <v>693795.84</v>
      </c>
    </row>
    <row r="82" spans="1:2" ht="15.75">
      <c r="A82" s="9" t="s">
        <v>1075</v>
      </c>
      <c r="B82" s="10">
        <v>925516</v>
      </c>
    </row>
    <row r="83" spans="1:2" ht="15.75">
      <c r="A83" s="9" t="s">
        <v>1076</v>
      </c>
      <c r="B83" s="10">
        <v>42607.22</v>
      </c>
    </row>
    <row r="84" spans="1:2" ht="15.75">
      <c r="A84" s="9" t="s">
        <v>1077</v>
      </c>
      <c r="B84" s="10">
        <v>710895</v>
      </c>
    </row>
    <row r="85" spans="1:2" ht="15.75">
      <c r="A85" s="9"/>
      <c r="B85" s="10"/>
    </row>
    <row r="86" spans="1:2" ht="15.75">
      <c r="A86" s="9" t="s">
        <v>1078</v>
      </c>
      <c r="B86" s="10">
        <f>(B87+B88+B89+B90+B91)</f>
        <v>734609</v>
      </c>
    </row>
    <row r="87" spans="1:2" ht="15.75">
      <c r="A87" s="9" t="s">
        <v>1079</v>
      </c>
      <c r="B87" s="10">
        <v>40812</v>
      </c>
    </row>
    <row r="88" spans="1:2" ht="15.75">
      <c r="A88" s="9" t="s">
        <v>1080</v>
      </c>
      <c r="B88" s="10">
        <v>244870</v>
      </c>
    </row>
    <row r="89" spans="1:2" ht="15.75">
      <c r="A89" s="9" t="s">
        <v>1081</v>
      </c>
      <c r="B89" s="10">
        <v>40812</v>
      </c>
    </row>
    <row r="90" spans="1:2" ht="15.75">
      <c r="A90" s="9" t="s">
        <v>1082</v>
      </c>
      <c r="B90" s="10">
        <v>326492</v>
      </c>
    </row>
    <row r="91" spans="1:2" ht="15.75">
      <c r="A91" s="9" t="s">
        <v>1083</v>
      </c>
      <c r="B91" s="10">
        <v>81623</v>
      </c>
    </row>
    <row r="92" spans="1:2" ht="15.75">
      <c r="A92" s="86"/>
      <c r="B92" s="87"/>
    </row>
    <row r="93" spans="1:2" ht="18">
      <c r="A93" s="82" t="s">
        <v>31</v>
      </c>
      <c r="B93" s="83">
        <v>4256458</v>
      </c>
    </row>
    <row r="94" spans="1:2" ht="15.75">
      <c r="A94" s="9"/>
      <c r="B94" s="10"/>
    </row>
    <row r="95" spans="1:2" ht="15.75">
      <c r="A95" s="9" t="s">
        <v>1063</v>
      </c>
      <c r="B95" s="10">
        <v>0</v>
      </c>
    </row>
    <row r="96" spans="1:2" ht="15.75">
      <c r="A96" s="9" t="s">
        <v>568</v>
      </c>
      <c r="B96" s="10">
        <v>0</v>
      </c>
    </row>
    <row r="97" spans="1:2" ht="15.75">
      <c r="A97" s="9" t="s">
        <v>569</v>
      </c>
      <c r="B97" s="10">
        <v>2556458</v>
      </c>
    </row>
    <row r="98" spans="1:2" ht="15.75">
      <c r="A98" s="9" t="s">
        <v>1084</v>
      </c>
      <c r="B98" s="10">
        <v>0</v>
      </c>
    </row>
    <row r="99" spans="1:2" ht="15.75">
      <c r="A99" s="9"/>
      <c r="B99" s="10"/>
    </row>
    <row r="100" spans="1:2" ht="15.75">
      <c r="A100" s="9" t="s">
        <v>1085</v>
      </c>
      <c r="B100" s="10">
        <v>0</v>
      </c>
    </row>
    <row r="101" spans="1:2" ht="15.75">
      <c r="A101" s="9" t="s">
        <v>1086</v>
      </c>
      <c r="B101" s="10">
        <v>0</v>
      </c>
    </row>
    <row r="102" spans="1:2" ht="15.75">
      <c r="A102" s="9" t="s">
        <v>965</v>
      </c>
      <c r="B102" s="10">
        <v>0</v>
      </c>
    </row>
    <row r="103" spans="1:2" ht="15.75">
      <c r="A103" s="9" t="s">
        <v>1087</v>
      </c>
      <c r="B103" s="10">
        <v>0</v>
      </c>
    </row>
    <row r="104" spans="1:2" ht="15.75">
      <c r="A104" s="9" t="s">
        <v>572</v>
      </c>
      <c r="B104" s="10">
        <v>0</v>
      </c>
    </row>
    <row r="105" spans="1:2" ht="15.75">
      <c r="A105" s="9" t="s">
        <v>1031</v>
      </c>
      <c r="B105" s="10">
        <v>1700000</v>
      </c>
    </row>
    <row r="106" spans="1:2" ht="18">
      <c r="A106" s="82" t="s">
        <v>46</v>
      </c>
      <c r="B106" s="83">
        <v>0</v>
      </c>
    </row>
    <row r="107" spans="1:2" ht="16.5" thickBot="1">
      <c r="A107" s="96"/>
      <c r="B107" s="95"/>
    </row>
    <row r="108" spans="1:2" ht="15.75">
      <c r="A108" s="17" t="s">
        <v>1088</v>
      </c>
      <c r="B108" s="15">
        <v>0</v>
      </c>
    </row>
    <row r="109" spans="1:2" ht="15.75">
      <c r="A109" s="17" t="s">
        <v>1089</v>
      </c>
      <c r="B109" s="15">
        <v>0</v>
      </c>
    </row>
    <row r="110" spans="1:2" ht="15.75">
      <c r="A110" s="17" t="s">
        <v>1090</v>
      </c>
      <c r="B110" s="15">
        <v>0</v>
      </c>
    </row>
    <row r="111" spans="1:2" ht="15.75">
      <c r="A111" s="97"/>
      <c r="B111" s="98"/>
    </row>
    <row r="112" spans="1:2" ht="18">
      <c r="A112" s="82" t="s">
        <v>1</v>
      </c>
      <c r="B112" s="83">
        <f>+B164+B188+B200</f>
        <v>88050450</v>
      </c>
    </row>
    <row r="113" spans="1:2" ht="15.75" hidden="1">
      <c r="A113" s="21"/>
      <c r="B113" s="13"/>
    </row>
    <row r="114" spans="1:2" ht="15.75" hidden="1">
      <c r="A114" s="1" t="s">
        <v>3</v>
      </c>
      <c r="B114" s="5">
        <f>SUM(B116+B127)</f>
        <v>56467734</v>
      </c>
    </row>
    <row r="115" spans="1:2" ht="15.75" hidden="1">
      <c r="A115" s="21"/>
      <c r="B115" s="13"/>
    </row>
    <row r="116" spans="1:2" ht="15.75" hidden="1">
      <c r="A116" s="21" t="s">
        <v>5</v>
      </c>
      <c r="B116" s="13">
        <f>SUM(B118+B120+B124+B125)</f>
        <v>56467734</v>
      </c>
    </row>
    <row r="117" spans="1:2" ht="15.75" hidden="1">
      <c r="A117" s="17"/>
      <c r="B117" s="15"/>
    </row>
    <row r="118" spans="1:2" ht="15.75" hidden="1">
      <c r="A118" s="17" t="s">
        <v>966</v>
      </c>
      <c r="B118" s="15">
        <v>46823328</v>
      </c>
    </row>
    <row r="119" spans="1:2" ht="15.75" hidden="1">
      <c r="A119" s="17"/>
      <c r="B119" s="15"/>
    </row>
    <row r="120" spans="1:2" ht="15.75" hidden="1">
      <c r="A120" s="21" t="s">
        <v>8</v>
      </c>
      <c r="B120" s="13">
        <f>SUM(B121+B122+B125)</f>
        <v>6252916</v>
      </c>
    </row>
    <row r="121" spans="1:2" ht="15.75" hidden="1">
      <c r="A121" s="17" t="s">
        <v>558</v>
      </c>
      <c r="B121" s="15">
        <v>3901944</v>
      </c>
    </row>
    <row r="122" spans="1:2" ht="15.75" hidden="1">
      <c r="A122" s="17" t="s">
        <v>559</v>
      </c>
      <c r="B122" s="15">
        <v>1950972</v>
      </c>
    </row>
    <row r="123" spans="1:2" ht="15.75" hidden="1">
      <c r="A123" s="17" t="s">
        <v>967</v>
      </c>
      <c r="B123" s="15">
        <v>1950972</v>
      </c>
    </row>
    <row r="124" spans="1:2" ht="15.75" hidden="1">
      <c r="A124" s="17" t="s">
        <v>561</v>
      </c>
      <c r="B124" s="15">
        <v>2991490</v>
      </c>
    </row>
    <row r="125" spans="1:2" ht="15.75" hidden="1">
      <c r="A125" s="17" t="s">
        <v>1033</v>
      </c>
      <c r="B125" s="15">
        <v>400000</v>
      </c>
    </row>
    <row r="126" spans="1:2" ht="15.75" hidden="1">
      <c r="A126" s="17"/>
      <c r="B126" s="15"/>
    </row>
    <row r="127" spans="1:2" ht="15.75" hidden="1">
      <c r="A127" s="21" t="s">
        <v>15</v>
      </c>
      <c r="B127" s="13">
        <f>SUM(B129+B136)</f>
        <v>0</v>
      </c>
    </row>
    <row r="128" spans="1:2" ht="15.75" hidden="1">
      <c r="A128" s="17"/>
      <c r="B128" s="15"/>
    </row>
    <row r="129" spans="1:2" ht="15.75" hidden="1">
      <c r="A129" s="21" t="s">
        <v>556</v>
      </c>
      <c r="B129" s="13"/>
    </row>
    <row r="130" spans="1:2" ht="15.75" hidden="1">
      <c r="A130" s="21" t="s">
        <v>18</v>
      </c>
      <c r="B130" s="13">
        <f>SUM(B131:B134)</f>
        <v>0</v>
      </c>
    </row>
    <row r="131" spans="1:2" ht="15.75" hidden="1">
      <c r="A131" s="17" t="s">
        <v>968</v>
      </c>
      <c r="B131" s="15"/>
    </row>
    <row r="132" spans="1:2" ht="15.75" hidden="1">
      <c r="A132" s="17" t="s">
        <v>969</v>
      </c>
      <c r="B132" s="15"/>
    </row>
    <row r="133" spans="1:2" ht="15.75" hidden="1">
      <c r="A133" s="17" t="s">
        <v>550</v>
      </c>
      <c r="B133" s="15"/>
    </row>
    <row r="134" spans="1:2" ht="15.75" hidden="1">
      <c r="A134" s="17" t="s">
        <v>597</v>
      </c>
      <c r="B134" s="15"/>
    </row>
    <row r="135" spans="1:2" ht="15.75" hidden="1">
      <c r="A135" s="17"/>
      <c r="B135" s="15"/>
    </row>
    <row r="136" spans="1:2" ht="15.75" hidden="1">
      <c r="A136" s="21" t="s">
        <v>24</v>
      </c>
      <c r="B136" s="13">
        <f>SUM(B137:B141)</f>
        <v>0</v>
      </c>
    </row>
    <row r="137" spans="1:2" ht="15.75" hidden="1">
      <c r="A137" s="17" t="s">
        <v>551</v>
      </c>
      <c r="B137" s="15"/>
    </row>
    <row r="138" spans="1:2" ht="15.75" hidden="1">
      <c r="A138" s="17" t="s">
        <v>552</v>
      </c>
      <c r="B138" s="15"/>
    </row>
    <row r="139" spans="1:2" ht="15.75" hidden="1">
      <c r="A139" s="17" t="s">
        <v>553</v>
      </c>
      <c r="B139" s="15"/>
    </row>
    <row r="140" spans="1:2" ht="15.75" hidden="1">
      <c r="A140" s="17" t="s">
        <v>554</v>
      </c>
      <c r="B140" s="15"/>
    </row>
    <row r="141" spans="1:2" ht="15.75" hidden="1">
      <c r="A141" s="17" t="s">
        <v>970</v>
      </c>
      <c r="B141" s="15"/>
    </row>
    <row r="142" spans="1:2" ht="15.75" hidden="1">
      <c r="A142" s="17"/>
      <c r="B142" s="15"/>
    </row>
    <row r="143" spans="1:2" ht="15.75" hidden="1">
      <c r="A143" s="1" t="s">
        <v>31</v>
      </c>
      <c r="B143" s="5">
        <f>SUM(B145+B149)</f>
        <v>0</v>
      </c>
    </row>
    <row r="144" spans="1:2" ht="15.75" hidden="1">
      <c r="A144" s="21"/>
      <c r="B144" s="13"/>
    </row>
    <row r="145" spans="1:2" ht="15.75" hidden="1">
      <c r="A145" s="21" t="s">
        <v>33</v>
      </c>
      <c r="B145" s="13">
        <f>SUM(B146:B147)</f>
        <v>0</v>
      </c>
    </row>
    <row r="146" spans="1:2" ht="15.75" hidden="1">
      <c r="A146" s="17" t="s">
        <v>971</v>
      </c>
      <c r="B146" s="15"/>
    </row>
    <row r="147" spans="1:2" ht="15.75" hidden="1">
      <c r="A147" s="17" t="s">
        <v>972</v>
      </c>
      <c r="B147" s="15"/>
    </row>
    <row r="148" spans="1:2" ht="15.75" hidden="1">
      <c r="A148" s="17"/>
      <c r="B148" s="15"/>
    </row>
    <row r="149" spans="1:2" ht="15.75" hidden="1">
      <c r="A149" s="21" t="s">
        <v>37</v>
      </c>
      <c r="B149" s="13">
        <f>SUM(B150+B151+B152+B153+B154+B155)</f>
        <v>0</v>
      </c>
    </row>
    <row r="150" spans="1:2" ht="15.75" hidden="1">
      <c r="A150" s="17" t="s">
        <v>973</v>
      </c>
      <c r="B150" s="15"/>
    </row>
    <row r="151" spans="1:2" ht="15.75" hidden="1">
      <c r="A151" s="17" t="s">
        <v>573</v>
      </c>
      <c r="B151" s="15"/>
    </row>
    <row r="152" spans="1:2" ht="15.75" hidden="1">
      <c r="A152" s="17" t="s">
        <v>572</v>
      </c>
      <c r="B152" s="15"/>
    </row>
    <row r="153" spans="1:2" ht="15.75" hidden="1">
      <c r="A153" s="17" t="s">
        <v>1031</v>
      </c>
      <c r="B153" s="15"/>
    </row>
    <row r="154" spans="1:2" ht="15.75" hidden="1">
      <c r="A154" s="17" t="s">
        <v>1034</v>
      </c>
      <c r="B154" s="15"/>
    </row>
    <row r="155" spans="1:2" ht="15.75" hidden="1">
      <c r="A155" s="21" t="s">
        <v>555</v>
      </c>
      <c r="B155" s="13">
        <f>SUM(B156)</f>
        <v>0</v>
      </c>
    </row>
    <row r="156" spans="1:2" ht="15.75" hidden="1">
      <c r="A156" s="17" t="s">
        <v>974</v>
      </c>
      <c r="B156" s="15"/>
    </row>
    <row r="157" spans="1:2" ht="15.75" hidden="1">
      <c r="A157" s="17"/>
      <c r="B157" s="15"/>
    </row>
    <row r="158" spans="1:2" ht="15.75" hidden="1">
      <c r="A158" s="1" t="s">
        <v>46</v>
      </c>
      <c r="B158" s="5">
        <f>SUM(B160)</f>
        <v>0</v>
      </c>
    </row>
    <row r="159" spans="1:2" ht="15.75" hidden="1">
      <c r="A159" s="17"/>
      <c r="B159" s="15"/>
    </row>
    <row r="160" spans="1:2" ht="15.75" hidden="1">
      <c r="A160" s="21" t="s">
        <v>48</v>
      </c>
      <c r="B160" s="13">
        <f>SUM(B161)</f>
        <v>0</v>
      </c>
    </row>
    <row r="161" spans="1:2" ht="15.75" hidden="1">
      <c r="A161" s="17" t="s">
        <v>1035</v>
      </c>
      <c r="B161" s="15"/>
    </row>
    <row r="162" spans="1:2" ht="15.75" hidden="1">
      <c r="A162" s="17"/>
      <c r="B162" s="15"/>
    </row>
    <row r="163" spans="1:2" ht="15.75">
      <c r="A163" s="17"/>
      <c r="B163" s="15"/>
    </row>
    <row r="164" spans="1:2" ht="18">
      <c r="A164" s="82" t="s">
        <v>3</v>
      </c>
      <c r="B164" s="83">
        <f>B165+B176+B182</f>
        <v>75622313</v>
      </c>
    </row>
    <row r="165" spans="1:2" ht="15.75">
      <c r="A165" s="84" t="s">
        <v>5</v>
      </c>
      <c r="B165" s="85">
        <f>B166+B167+B173+B174</f>
        <v>58833652</v>
      </c>
    </row>
    <row r="166" spans="1:2" ht="15.75">
      <c r="A166" s="17" t="s">
        <v>1051</v>
      </c>
      <c r="B166" s="15">
        <v>46823328</v>
      </c>
    </row>
    <row r="167" spans="1:2" ht="15.75">
      <c r="A167" s="17" t="s">
        <v>1052</v>
      </c>
      <c r="B167" s="15">
        <f>B168+B169+B170+B171+B172</f>
        <v>8618834</v>
      </c>
    </row>
    <row r="168" spans="1:2" ht="15.75">
      <c r="A168" s="17" t="s">
        <v>558</v>
      </c>
      <c r="B168" s="15">
        <v>3901944</v>
      </c>
    </row>
    <row r="169" spans="1:2" ht="15.75">
      <c r="A169" s="17" t="s">
        <v>559</v>
      </c>
      <c r="B169" s="15">
        <v>1950972</v>
      </c>
    </row>
    <row r="170" spans="1:2" ht="15.75">
      <c r="A170" s="17" t="s">
        <v>560</v>
      </c>
      <c r="B170" s="15">
        <v>1950972</v>
      </c>
    </row>
    <row r="171" spans="1:2" ht="15.75">
      <c r="A171" s="17" t="s">
        <v>1053</v>
      </c>
      <c r="B171" s="15">
        <v>557294</v>
      </c>
    </row>
    <row r="172" spans="1:2" ht="15.75">
      <c r="A172" s="17" t="s">
        <v>1054</v>
      </c>
      <c r="B172" s="15">
        <v>257652</v>
      </c>
    </row>
    <row r="173" spans="1:2" ht="15.75">
      <c r="A173" s="17" t="s">
        <v>561</v>
      </c>
      <c r="B173" s="15">
        <v>2991490</v>
      </c>
    </row>
    <row r="174" spans="1:2" ht="15.75">
      <c r="A174" s="17" t="s">
        <v>845</v>
      </c>
      <c r="B174" s="15">
        <v>400000</v>
      </c>
    </row>
    <row r="175" spans="1:2" ht="15.75">
      <c r="A175" s="17" t="s">
        <v>1055</v>
      </c>
      <c r="B175" s="15"/>
    </row>
    <row r="176" spans="1:2" ht="15.75">
      <c r="A176" s="84" t="s">
        <v>1047</v>
      </c>
      <c r="B176" s="85">
        <f>+B177</f>
        <v>12574561</v>
      </c>
    </row>
    <row r="177" spans="1:2" ht="15.75">
      <c r="A177" s="17" t="s">
        <v>1056</v>
      </c>
      <c r="B177" s="15">
        <f>+B178+B179+B180+B181</f>
        <v>12574561</v>
      </c>
    </row>
    <row r="178" spans="1:2" ht="15.75">
      <c r="A178" s="17" t="s">
        <v>1057</v>
      </c>
      <c r="B178" s="15">
        <v>3979983</v>
      </c>
    </row>
    <row r="179" spans="1:2" ht="15.75">
      <c r="A179" s="17" t="s">
        <v>1058</v>
      </c>
      <c r="B179" s="15">
        <v>3979983</v>
      </c>
    </row>
    <row r="180" spans="1:2" ht="15.75">
      <c r="A180" s="17" t="s">
        <v>1048</v>
      </c>
      <c r="B180" s="15">
        <v>244418</v>
      </c>
    </row>
    <row r="181" spans="1:2" ht="15.75">
      <c r="A181" s="17" t="s">
        <v>1059</v>
      </c>
      <c r="B181" s="15">
        <v>4370177</v>
      </c>
    </row>
    <row r="182" spans="1:2" ht="15.75">
      <c r="A182" s="84" t="s">
        <v>24</v>
      </c>
      <c r="B182" s="85">
        <f>+B183+B184+B185+B186+B187</f>
        <v>4214100</v>
      </c>
    </row>
    <row r="183" spans="1:2" ht="15.75">
      <c r="A183" s="17" t="s">
        <v>1049</v>
      </c>
      <c r="B183" s="15">
        <v>234117</v>
      </c>
    </row>
    <row r="184" spans="1:2" ht="15.75">
      <c r="A184" s="17" t="s">
        <v>1050</v>
      </c>
      <c r="B184" s="15">
        <v>1404700</v>
      </c>
    </row>
    <row r="185" spans="1:2" ht="15.75">
      <c r="A185" s="17" t="s">
        <v>1060</v>
      </c>
      <c r="B185" s="15">
        <v>234117</v>
      </c>
    </row>
    <row r="186" spans="1:2" ht="15.75">
      <c r="A186" s="17" t="s">
        <v>1061</v>
      </c>
      <c r="B186" s="15">
        <v>1872933</v>
      </c>
    </row>
    <row r="187" spans="1:2" ht="15.75">
      <c r="A187" s="17" t="s">
        <v>1062</v>
      </c>
      <c r="B187" s="15">
        <v>468233</v>
      </c>
    </row>
    <row r="188" spans="1:2" ht="18">
      <c r="A188" s="82" t="s">
        <v>31</v>
      </c>
      <c r="B188" s="83">
        <f>B189+B192</f>
        <v>11684706</v>
      </c>
    </row>
    <row r="189" spans="1:2" ht="15.75">
      <c r="A189" s="17" t="s">
        <v>1063</v>
      </c>
      <c r="B189" s="15">
        <f>B190+B191</f>
        <v>3300000</v>
      </c>
    </row>
    <row r="190" spans="1:2" ht="15.75">
      <c r="A190" s="17" t="s">
        <v>568</v>
      </c>
      <c r="B190" s="15">
        <v>1300000</v>
      </c>
    </row>
    <row r="191" spans="1:2" ht="15.75">
      <c r="A191" s="17" t="s">
        <v>569</v>
      </c>
      <c r="B191" s="15">
        <v>2000000</v>
      </c>
    </row>
    <row r="192" spans="1:2" ht="15.75">
      <c r="A192" s="17" t="s">
        <v>1064</v>
      </c>
      <c r="B192" s="15">
        <f>B193+B194+B195+B196+B197+B199</f>
        <v>8384706</v>
      </c>
    </row>
    <row r="193" spans="1:2" ht="15.75">
      <c r="A193" s="17" t="s">
        <v>973</v>
      </c>
      <c r="B193" s="15">
        <v>599706</v>
      </c>
    </row>
    <row r="194" spans="1:2" ht="15.75">
      <c r="A194" s="17" t="s">
        <v>573</v>
      </c>
      <c r="B194" s="15">
        <v>700000</v>
      </c>
    </row>
    <row r="195" spans="1:2" ht="15.75">
      <c r="A195" s="17" t="s">
        <v>572</v>
      </c>
      <c r="B195" s="15">
        <v>700000</v>
      </c>
    </row>
    <row r="196" spans="1:2" ht="15.75">
      <c r="A196" s="17" t="s">
        <v>1031</v>
      </c>
      <c r="B196" s="15">
        <v>2385000</v>
      </c>
    </row>
    <row r="197" spans="1:2" ht="15.75">
      <c r="A197" s="17" t="s">
        <v>1065</v>
      </c>
      <c r="B197" s="15">
        <v>2000000</v>
      </c>
    </row>
    <row r="198" spans="1:2" ht="15.75">
      <c r="A198" s="17" t="s">
        <v>1066</v>
      </c>
      <c r="B198" s="15">
        <v>2000000</v>
      </c>
    </row>
    <row r="199" spans="1:2" ht="15.75">
      <c r="A199" s="17" t="s">
        <v>1067</v>
      </c>
      <c r="B199" s="15">
        <v>2000000</v>
      </c>
    </row>
    <row r="200" spans="1:2" ht="18">
      <c r="A200" s="82" t="s">
        <v>46</v>
      </c>
      <c r="B200" s="83">
        <f>B201</f>
        <v>743431</v>
      </c>
    </row>
    <row r="201" spans="1:2" ht="15.75">
      <c r="A201" s="17" t="s">
        <v>1068</v>
      </c>
      <c r="B201" s="15">
        <v>743431</v>
      </c>
    </row>
    <row r="202" spans="1:2" ht="15.75">
      <c r="A202" s="17" t="s">
        <v>1069</v>
      </c>
      <c r="B202" s="15">
        <v>743431</v>
      </c>
    </row>
    <row r="203" spans="1:2" ht="15.75">
      <c r="A203" s="17"/>
      <c r="B203" s="15"/>
    </row>
    <row r="204" spans="1:2" ht="15.75">
      <c r="A204" s="17"/>
      <c r="B204" s="15"/>
    </row>
    <row r="205" spans="1:4" ht="15.75">
      <c r="A205" s="4" t="s">
        <v>746</v>
      </c>
      <c r="B205" s="5">
        <f>SUM(B207+B242+B275)</f>
        <v>863699868</v>
      </c>
      <c r="D205" s="7"/>
    </row>
    <row r="206" spans="1:2" ht="15.75">
      <c r="A206" s="21"/>
      <c r="B206" s="13"/>
    </row>
    <row r="207" spans="1:2" ht="15.75">
      <c r="A207" s="1" t="s">
        <v>747</v>
      </c>
      <c r="B207" s="5">
        <f>SUM(B209+B219+B225)</f>
        <v>602887222</v>
      </c>
    </row>
    <row r="208" spans="1:2" ht="15.75">
      <c r="A208" s="17"/>
      <c r="B208" s="15"/>
    </row>
    <row r="209" spans="1:2" ht="15.75">
      <c r="A209" s="21" t="s">
        <v>748</v>
      </c>
      <c r="B209" s="13">
        <f>SUM(B210:B217)</f>
        <v>398755155</v>
      </c>
    </row>
    <row r="210" spans="1:2" ht="15.75">
      <c r="A210" s="17" t="s">
        <v>557</v>
      </c>
      <c r="B210" s="15">
        <v>308449121</v>
      </c>
    </row>
    <row r="211" spans="1:2" ht="15.75">
      <c r="A211" s="17" t="s">
        <v>558</v>
      </c>
      <c r="B211" s="15">
        <v>26708431</v>
      </c>
    </row>
    <row r="212" spans="1:2" ht="15.75">
      <c r="A212" s="17" t="s">
        <v>559</v>
      </c>
      <c r="B212" s="15">
        <v>12052046</v>
      </c>
    </row>
    <row r="213" spans="1:2" ht="15.75">
      <c r="A213" s="17" t="s">
        <v>560</v>
      </c>
      <c r="B213" s="15">
        <v>12852046</v>
      </c>
    </row>
    <row r="214" spans="1:2" ht="15.75">
      <c r="A214" s="17" t="s">
        <v>561</v>
      </c>
      <c r="B214" s="15">
        <v>3503734</v>
      </c>
    </row>
    <row r="215" spans="1:2" ht="15.75">
      <c r="A215" s="17" t="s">
        <v>842</v>
      </c>
      <c r="B215" s="15">
        <v>24186523</v>
      </c>
    </row>
    <row r="216" spans="1:2" ht="15.75">
      <c r="A216" s="17" t="s">
        <v>843</v>
      </c>
      <c r="B216" s="15">
        <v>9003254</v>
      </c>
    </row>
    <row r="217" spans="1:2" ht="15.75">
      <c r="A217" s="17" t="s">
        <v>562</v>
      </c>
      <c r="B217" s="15">
        <v>2000000</v>
      </c>
    </row>
    <row r="218" spans="1:2" ht="15.75">
      <c r="A218" s="17"/>
      <c r="B218" s="15"/>
    </row>
    <row r="219" spans="1:2" ht="15.75">
      <c r="A219" s="21" t="s">
        <v>749</v>
      </c>
      <c r="B219" s="13">
        <f>SUM(B220:B223)</f>
        <v>71000000</v>
      </c>
    </row>
    <row r="220" spans="1:2" ht="15.75">
      <c r="A220" s="17" t="s">
        <v>563</v>
      </c>
      <c r="B220" s="15">
        <f>41000000</f>
        <v>41000000</v>
      </c>
    </row>
    <row r="221" spans="1:2" ht="15.75">
      <c r="A221" s="17" t="s">
        <v>564</v>
      </c>
      <c r="B221" s="15">
        <v>2000000</v>
      </c>
    </row>
    <row r="222" spans="1:2" ht="15.75">
      <c r="A222" s="17" t="s">
        <v>565</v>
      </c>
      <c r="B222" s="15">
        <f>18000000</f>
        <v>18000000</v>
      </c>
    </row>
    <row r="223" spans="1:2" ht="15.75">
      <c r="A223" s="17" t="s">
        <v>566</v>
      </c>
      <c r="B223" s="15">
        <v>10000000</v>
      </c>
    </row>
    <row r="224" spans="1:2" ht="15.75">
      <c r="A224" s="17"/>
      <c r="B224" s="15"/>
    </row>
    <row r="225" spans="1:2" ht="15.75">
      <c r="A225" s="21" t="s">
        <v>750</v>
      </c>
      <c r="B225" s="13">
        <f>SUM(B227+B235)</f>
        <v>133132067</v>
      </c>
    </row>
    <row r="226" spans="1:2" ht="15.75">
      <c r="A226" s="17"/>
      <c r="B226" s="15"/>
    </row>
    <row r="227" spans="1:2" ht="15.75">
      <c r="A227" s="21" t="s">
        <v>556</v>
      </c>
      <c r="B227" s="13">
        <f>SUM(B229)</f>
        <v>104732067</v>
      </c>
    </row>
    <row r="228" spans="1:2" ht="15.75">
      <c r="A228" s="17"/>
      <c r="B228" s="15"/>
    </row>
    <row r="229" spans="1:2" ht="15.75">
      <c r="A229" s="21" t="s">
        <v>751</v>
      </c>
      <c r="B229" s="13">
        <f>SUM(B230:B233)</f>
        <v>104732067</v>
      </c>
    </row>
    <row r="230" spans="1:2" ht="15.75">
      <c r="A230" s="17" t="s">
        <v>598</v>
      </c>
      <c r="B230" s="15">
        <v>26218174</v>
      </c>
    </row>
    <row r="231" spans="1:2" ht="15.75">
      <c r="A231" s="17" t="s">
        <v>595</v>
      </c>
      <c r="B231" s="15">
        <v>37013893</v>
      </c>
    </row>
    <row r="232" spans="1:2" ht="15.75">
      <c r="A232" s="17" t="s">
        <v>596</v>
      </c>
      <c r="B232" s="15">
        <v>1700000</v>
      </c>
    </row>
    <row r="233" spans="1:2" ht="15.75">
      <c r="A233" s="17" t="s">
        <v>597</v>
      </c>
      <c r="B233" s="15">
        <v>39800000</v>
      </c>
    </row>
    <row r="234" spans="1:2" ht="15.75">
      <c r="A234" s="17"/>
      <c r="B234" s="15"/>
    </row>
    <row r="235" spans="1:2" ht="15.75">
      <c r="A235" s="21" t="s">
        <v>752</v>
      </c>
      <c r="B235" s="13">
        <f>SUM(B236:B240)</f>
        <v>28400000</v>
      </c>
    </row>
    <row r="236" spans="1:2" ht="15.75">
      <c r="A236" s="17" t="s">
        <v>753</v>
      </c>
      <c r="B236" s="15">
        <v>1600000</v>
      </c>
    </row>
    <row r="237" spans="1:2" ht="15.75">
      <c r="A237" s="17" t="s">
        <v>754</v>
      </c>
      <c r="B237" s="15">
        <v>9500000</v>
      </c>
    </row>
    <row r="238" spans="1:2" ht="15.75">
      <c r="A238" s="17" t="s">
        <v>755</v>
      </c>
      <c r="B238" s="15">
        <v>1600000</v>
      </c>
    </row>
    <row r="239" spans="1:2" ht="15.75">
      <c r="A239" s="17" t="s">
        <v>844</v>
      </c>
      <c r="B239" s="15">
        <v>12500000</v>
      </c>
    </row>
    <row r="240" spans="1:2" ht="15.75">
      <c r="A240" s="17" t="s">
        <v>567</v>
      </c>
      <c r="B240" s="15">
        <v>3200000</v>
      </c>
    </row>
    <row r="241" spans="1:2" ht="15.75">
      <c r="A241" s="17"/>
      <c r="B241" s="15"/>
    </row>
    <row r="242" spans="1:2" ht="15.75">
      <c r="A242" s="1" t="s">
        <v>31</v>
      </c>
      <c r="B242" s="5">
        <f>SUM(B244+B249+B269)</f>
        <v>127152347</v>
      </c>
    </row>
    <row r="243" spans="1:2" ht="15.75">
      <c r="A243" s="17"/>
      <c r="B243" s="15"/>
    </row>
    <row r="244" spans="1:2" ht="15.75">
      <c r="A244" s="21" t="s">
        <v>756</v>
      </c>
      <c r="B244" s="13">
        <f>SUM(B245:B247)</f>
        <v>26100000</v>
      </c>
    </row>
    <row r="245" spans="1:2" ht="15.75">
      <c r="A245" s="17" t="s">
        <v>568</v>
      </c>
      <c r="B245" s="15">
        <v>8000000</v>
      </c>
    </row>
    <row r="246" spans="1:2" ht="15.75">
      <c r="A246" s="17" t="s">
        <v>569</v>
      </c>
      <c r="B246" s="15">
        <v>13800000</v>
      </c>
    </row>
    <row r="247" spans="1:2" ht="15.75">
      <c r="A247" s="17" t="s">
        <v>845</v>
      </c>
      <c r="B247" s="15">
        <v>4300000</v>
      </c>
    </row>
    <row r="248" spans="1:2" ht="15.75">
      <c r="A248" s="17"/>
      <c r="B248" s="15"/>
    </row>
    <row r="249" spans="1:2" ht="15.75">
      <c r="A249" s="21" t="s">
        <v>757</v>
      </c>
      <c r="B249" s="13">
        <f>SUM(B250:B267)</f>
        <v>100951347</v>
      </c>
    </row>
    <row r="250" spans="1:2" ht="15.75">
      <c r="A250" s="32" t="s">
        <v>582</v>
      </c>
      <c r="B250" s="15">
        <v>100000</v>
      </c>
    </row>
    <row r="251" spans="1:2" ht="15.75">
      <c r="A251" s="32" t="s">
        <v>570</v>
      </c>
      <c r="B251" s="15">
        <v>8240000</v>
      </c>
    </row>
    <row r="252" spans="1:2" ht="15.75">
      <c r="A252" s="32" t="s">
        <v>571</v>
      </c>
      <c r="B252" s="15">
        <v>13000000</v>
      </c>
    </row>
    <row r="253" spans="1:2" ht="15.75">
      <c r="A253" s="32" t="s">
        <v>846</v>
      </c>
      <c r="B253" s="15">
        <v>17400435</v>
      </c>
    </row>
    <row r="254" spans="1:2" ht="15.75">
      <c r="A254" s="32" t="s">
        <v>586</v>
      </c>
      <c r="B254" s="15">
        <v>5000000</v>
      </c>
    </row>
    <row r="255" spans="1:2" ht="15.75">
      <c r="A255" s="32" t="s">
        <v>587</v>
      </c>
      <c r="B255" s="15">
        <v>100000</v>
      </c>
    </row>
    <row r="256" spans="1:2" ht="15.75">
      <c r="A256" s="32" t="s">
        <v>572</v>
      </c>
      <c r="B256" s="15">
        <v>12360000</v>
      </c>
    </row>
    <row r="257" spans="1:2" ht="15.75">
      <c r="A257" s="32" t="s">
        <v>573</v>
      </c>
      <c r="B257" s="15">
        <v>5150000</v>
      </c>
    </row>
    <row r="258" spans="1:2" ht="15.75">
      <c r="A258" s="32" t="s">
        <v>588</v>
      </c>
      <c r="B258" s="15">
        <v>1000000</v>
      </c>
    </row>
    <row r="259" spans="1:2" ht="15.75">
      <c r="A259" s="32" t="s">
        <v>581</v>
      </c>
      <c r="B259" s="15">
        <v>12000000</v>
      </c>
    </row>
    <row r="260" spans="1:2" ht="15.75">
      <c r="A260" s="32" t="s">
        <v>574</v>
      </c>
      <c r="B260" s="15">
        <v>100000</v>
      </c>
    </row>
    <row r="261" spans="1:2" ht="15.75">
      <c r="A261" s="32" t="s">
        <v>575</v>
      </c>
      <c r="B261" s="15">
        <v>2000000</v>
      </c>
    </row>
    <row r="262" spans="1:2" ht="15.75">
      <c r="A262" s="32" t="s">
        <v>576</v>
      </c>
      <c r="B262" s="15">
        <v>5000000</v>
      </c>
    </row>
    <row r="263" spans="1:2" ht="15.75">
      <c r="A263" s="32" t="s">
        <v>577</v>
      </c>
      <c r="B263" s="15">
        <v>100000</v>
      </c>
    </row>
    <row r="264" spans="1:2" ht="15.75">
      <c r="A264" s="32" t="s">
        <v>578</v>
      </c>
      <c r="B264" s="15">
        <v>100000</v>
      </c>
    </row>
    <row r="265" spans="1:2" ht="15.75">
      <c r="A265" s="32" t="s">
        <v>579</v>
      </c>
      <c r="B265" s="15">
        <v>9133912</v>
      </c>
    </row>
    <row r="266" spans="1:2" ht="15.75">
      <c r="A266" s="32" t="s">
        <v>580</v>
      </c>
      <c r="B266" s="15">
        <v>5562000</v>
      </c>
    </row>
    <row r="267" spans="1:2" ht="15.75">
      <c r="A267" s="32" t="s">
        <v>1036</v>
      </c>
      <c r="B267" s="15">
        <v>4605000</v>
      </c>
    </row>
    <row r="268" spans="1:2" ht="15.75">
      <c r="A268" s="32"/>
      <c r="B268" s="13"/>
    </row>
    <row r="269" spans="1:2" ht="15.75">
      <c r="A269" s="33" t="s">
        <v>583</v>
      </c>
      <c r="B269" s="13">
        <f>SUM(B271)</f>
        <v>101000</v>
      </c>
    </row>
    <row r="270" spans="1:2" ht="15.75">
      <c r="A270" s="33"/>
      <c r="B270" s="13"/>
    </row>
    <row r="271" spans="1:2" ht="15.75">
      <c r="A271" s="33" t="s">
        <v>585</v>
      </c>
      <c r="B271" s="13">
        <f>SUM(B272:B273)</f>
        <v>101000</v>
      </c>
    </row>
    <row r="272" spans="1:2" ht="15.75">
      <c r="A272" s="32" t="s">
        <v>816</v>
      </c>
      <c r="B272" s="15">
        <v>100000</v>
      </c>
    </row>
    <row r="273" spans="1:2" ht="15.75">
      <c r="A273" s="32" t="s">
        <v>584</v>
      </c>
      <c r="B273" s="15">
        <v>1000</v>
      </c>
    </row>
    <row r="274" spans="1:2" ht="15.75">
      <c r="A274" s="17"/>
      <c r="B274" s="15"/>
    </row>
    <row r="275" spans="1:2" ht="15.75">
      <c r="A275" s="1" t="s">
        <v>46</v>
      </c>
      <c r="B275" s="5">
        <f>SUM(B277+B282)</f>
        <v>133660299</v>
      </c>
    </row>
    <row r="276" spans="1:2" ht="15.75">
      <c r="A276" s="1"/>
      <c r="B276" s="5"/>
    </row>
    <row r="277" spans="1:2" ht="15.75">
      <c r="A277" s="21" t="s">
        <v>590</v>
      </c>
      <c r="B277" s="13">
        <f>SUM(B278:B280)</f>
        <v>104281540</v>
      </c>
    </row>
    <row r="278" spans="1:2" ht="15.75">
      <c r="A278" s="17" t="s">
        <v>589</v>
      </c>
      <c r="B278" s="15">
        <v>52298307</v>
      </c>
    </row>
    <row r="279" spans="1:2" ht="15.75">
      <c r="A279" s="14" t="s">
        <v>591</v>
      </c>
      <c r="B279" s="15">
        <v>20000000</v>
      </c>
    </row>
    <row r="280" spans="1:2" ht="15.75">
      <c r="A280" s="17" t="s">
        <v>817</v>
      </c>
      <c r="B280" s="15">
        <v>31983233</v>
      </c>
    </row>
    <row r="281" spans="1:2" ht="15.75">
      <c r="A281" s="17"/>
      <c r="B281" s="15"/>
    </row>
    <row r="282" spans="1:2" ht="15.75">
      <c r="A282" s="21" t="s">
        <v>592</v>
      </c>
      <c r="B282" s="13">
        <f>SUM(B283:B288)</f>
        <v>29378759</v>
      </c>
    </row>
    <row r="283" spans="1:2" ht="15.75">
      <c r="A283" s="17" t="s">
        <v>847</v>
      </c>
      <c r="B283" s="15">
        <v>500000</v>
      </c>
    </row>
    <row r="284" spans="1:2" ht="15.75">
      <c r="A284" s="17" t="s">
        <v>848</v>
      </c>
      <c r="B284" s="18">
        <v>15778759</v>
      </c>
    </row>
    <row r="285" spans="1:2" ht="15.75">
      <c r="A285" s="17" t="s">
        <v>849</v>
      </c>
      <c r="B285" s="15">
        <v>3000000</v>
      </c>
    </row>
    <row r="286" spans="1:2" ht="15.75">
      <c r="A286" s="17" t="s">
        <v>599</v>
      </c>
      <c r="B286" s="15">
        <v>5000000</v>
      </c>
    </row>
    <row r="287" spans="1:2" ht="15.75">
      <c r="A287" s="17" t="s">
        <v>594</v>
      </c>
      <c r="B287" s="15">
        <v>5000000</v>
      </c>
    </row>
    <row r="288" spans="1:2" ht="15.75">
      <c r="A288" s="16" t="s">
        <v>593</v>
      </c>
      <c r="B288" s="15">
        <v>100000</v>
      </c>
    </row>
    <row r="289" spans="1:2" ht="15.75">
      <c r="A289" s="4"/>
      <c r="B289" s="5"/>
    </row>
    <row r="290" spans="1:2" ht="15.75">
      <c r="A290" s="102"/>
      <c r="B290" s="102"/>
    </row>
    <row r="291" spans="1:2" ht="15.75">
      <c r="A291" s="102"/>
      <c r="B291" s="102"/>
    </row>
    <row r="292" spans="1:2" ht="15.75">
      <c r="A292" s="90"/>
      <c r="B292" s="90"/>
    </row>
    <row r="293" spans="1:2" ht="15.75">
      <c r="A293" s="4" t="s">
        <v>102</v>
      </c>
      <c r="B293" s="5">
        <f>SUM(B295+B437+B452+B551+B569+B591)</f>
        <v>6670319139</v>
      </c>
    </row>
    <row r="294" spans="1:2" ht="15.75">
      <c r="A294" s="4"/>
      <c r="B294" s="5"/>
    </row>
    <row r="295" spans="1:2" ht="15.75">
      <c r="A295" s="4" t="s">
        <v>455</v>
      </c>
      <c r="B295" s="5">
        <f>SUM(B297+B318+B330+B431)</f>
        <v>1970819139</v>
      </c>
    </row>
    <row r="296" spans="1:2" ht="15.75">
      <c r="A296" s="4"/>
      <c r="B296" s="5"/>
    </row>
    <row r="297" spans="1:2" ht="15.75">
      <c r="A297" s="1" t="s">
        <v>149</v>
      </c>
      <c r="B297" s="5">
        <f>SUM(B299+B314)</f>
        <v>429000000</v>
      </c>
    </row>
    <row r="298" spans="1:2" ht="15.75">
      <c r="A298" s="1"/>
      <c r="B298" s="5"/>
    </row>
    <row r="299" spans="1:2" ht="15.75">
      <c r="A299" s="1" t="s">
        <v>143</v>
      </c>
      <c r="B299" s="5">
        <f>SUM(B301+B304+B306+B308+B310)</f>
        <v>279000000</v>
      </c>
    </row>
    <row r="300" spans="1:2" ht="15.75">
      <c r="A300" s="1"/>
      <c r="B300" s="5"/>
    </row>
    <row r="301" spans="1:2" ht="15.75">
      <c r="A301" s="1" t="s">
        <v>170</v>
      </c>
      <c r="B301" s="5">
        <f>SUM(B302:B303)</f>
        <v>68000000</v>
      </c>
    </row>
    <row r="302" spans="1:2" ht="15.75">
      <c r="A302" s="9" t="s">
        <v>850</v>
      </c>
      <c r="B302" s="10">
        <v>26000000</v>
      </c>
    </row>
    <row r="303" spans="1:2" ht="15.75">
      <c r="A303" s="9" t="s">
        <v>1040</v>
      </c>
      <c r="B303" s="10">
        <v>42000000</v>
      </c>
    </row>
    <row r="304" spans="1:2" ht="31.5">
      <c r="A304" s="1" t="s">
        <v>851</v>
      </c>
      <c r="B304" s="5">
        <f>SUM(B305:B305)</f>
        <v>12000000</v>
      </c>
    </row>
    <row r="305" spans="1:2" ht="15.75">
      <c r="A305" s="9" t="s">
        <v>852</v>
      </c>
      <c r="B305" s="10">
        <v>12000000</v>
      </c>
    </row>
    <row r="306" spans="1:2" ht="15.75">
      <c r="A306" s="1" t="s">
        <v>853</v>
      </c>
      <c r="B306" s="5">
        <f>SUM(B307)</f>
        <v>25000000</v>
      </c>
    </row>
    <row r="307" spans="1:2" ht="15.75">
      <c r="A307" s="9" t="s">
        <v>854</v>
      </c>
      <c r="B307" s="10">
        <v>25000000</v>
      </c>
    </row>
    <row r="308" spans="1:2" ht="15.75">
      <c r="A308" s="1" t="s">
        <v>171</v>
      </c>
      <c r="B308" s="5">
        <f>SUM(B309)</f>
        <v>135000000</v>
      </c>
    </row>
    <row r="309" spans="1:2" ht="15.75">
      <c r="A309" s="9" t="s">
        <v>144</v>
      </c>
      <c r="B309" s="10">
        <v>135000000</v>
      </c>
    </row>
    <row r="310" spans="1:2" ht="15.75">
      <c r="A310" s="1" t="s">
        <v>855</v>
      </c>
      <c r="B310" s="5">
        <f>SUM(B311:B312)</f>
        <v>39000000</v>
      </c>
    </row>
    <row r="311" spans="1:2" ht="17.25" customHeight="1">
      <c r="A311" s="11" t="s">
        <v>145</v>
      </c>
      <c r="B311" s="10">
        <v>32000000</v>
      </c>
    </row>
    <row r="312" spans="1:2" ht="15.75">
      <c r="A312" s="9" t="s">
        <v>139</v>
      </c>
      <c r="B312" s="10">
        <v>7000000</v>
      </c>
    </row>
    <row r="313" spans="1:2" ht="15.75">
      <c r="A313" s="9"/>
      <c r="B313" s="10"/>
    </row>
    <row r="314" spans="1:2" ht="15.75">
      <c r="A314" s="4" t="s">
        <v>151</v>
      </c>
      <c r="B314" s="5">
        <f>SUM(B315)</f>
        <v>150000000</v>
      </c>
    </row>
    <row r="315" spans="1:2" ht="15.75">
      <c r="A315" s="4" t="s">
        <v>152</v>
      </c>
      <c r="B315" s="5">
        <f>SUM(B316)</f>
        <v>150000000</v>
      </c>
    </row>
    <row r="316" spans="1:2" ht="15.75">
      <c r="A316" s="9" t="s">
        <v>856</v>
      </c>
      <c r="B316" s="10">
        <v>150000000</v>
      </c>
    </row>
    <row r="317" spans="1:2" ht="15.75">
      <c r="A317" s="9"/>
      <c r="B317" s="10"/>
    </row>
    <row r="318" spans="1:2" ht="15.75">
      <c r="A318" s="1" t="s">
        <v>146</v>
      </c>
      <c r="B318" s="5">
        <f>SUM(B320)</f>
        <v>239819139</v>
      </c>
    </row>
    <row r="319" spans="1:2" ht="15.75">
      <c r="A319" s="1"/>
      <c r="B319" s="5"/>
    </row>
    <row r="320" spans="1:2" ht="31.5">
      <c r="A320" s="12" t="s">
        <v>202</v>
      </c>
      <c r="B320" s="13">
        <f>SUM(B321+B326)</f>
        <v>239819139</v>
      </c>
    </row>
    <row r="321" spans="1:2" ht="15.75">
      <c r="A321" s="1" t="s">
        <v>203</v>
      </c>
      <c r="B321" s="13">
        <f>SUM(B322:B324)</f>
        <v>95191476</v>
      </c>
    </row>
    <row r="322" spans="1:2" ht="15.75">
      <c r="A322" s="14" t="s">
        <v>204</v>
      </c>
      <c r="B322" s="15">
        <v>45000000</v>
      </c>
    </row>
    <row r="323" spans="1:2" ht="15.75">
      <c r="A323" s="14" t="s">
        <v>205</v>
      </c>
      <c r="B323" s="15">
        <v>20000000</v>
      </c>
    </row>
    <row r="324" spans="1:2" ht="15.75">
      <c r="A324" s="14" t="s">
        <v>206</v>
      </c>
      <c r="B324" s="15">
        <v>30191476</v>
      </c>
    </row>
    <row r="325" spans="1:2" ht="15.75">
      <c r="A325" s="14"/>
      <c r="B325" s="15"/>
    </row>
    <row r="326" spans="1:2" ht="31.5">
      <c r="A326" s="12" t="s">
        <v>209</v>
      </c>
      <c r="B326" s="13">
        <f>SUM(B327)</f>
        <v>144627663</v>
      </c>
    </row>
    <row r="327" spans="1:2" ht="15.75">
      <c r="A327" s="12" t="s">
        <v>207</v>
      </c>
      <c r="B327" s="13">
        <f>SUM(B328)</f>
        <v>144627663</v>
      </c>
    </row>
    <row r="328" spans="1:2" ht="15.75">
      <c r="A328" s="14" t="s">
        <v>208</v>
      </c>
      <c r="B328" s="15">
        <v>144627663</v>
      </c>
    </row>
    <row r="329" spans="1:2" ht="15.75">
      <c r="A329" s="14"/>
      <c r="B329" s="15"/>
    </row>
    <row r="330" spans="1:2" ht="15.75">
      <c r="A330" s="12" t="s">
        <v>333</v>
      </c>
      <c r="B330" s="13">
        <f>SUM(B332+B342+B350)</f>
        <v>1256000000</v>
      </c>
    </row>
    <row r="331" spans="1:2" ht="15.75">
      <c r="A331" s="17"/>
      <c r="B331" s="18"/>
    </row>
    <row r="332" spans="1:2" ht="15.75">
      <c r="A332" s="1" t="s">
        <v>334</v>
      </c>
      <c r="B332" s="5">
        <f>SUM(B334)</f>
        <v>56000000</v>
      </c>
    </row>
    <row r="333" spans="1:2" ht="15.75">
      <c r="A333" s="1"/>
      <c r="B333" s="5"/>
    </row>
    <row r="334" spans="1:2" ht="31.5">
      <c r="A334" s="1" t="s">
        <v>176</v>
      </c>
      <c r="B334" s="13">
        <f>SUM(B335+B339)</f>
        <v>56000000</v>
      </c>
    </row>
    <row r="335" spans="1:2" ht="15.75">
      <c r="A335" s="1" t="s">
        <v>147</v>
      </c>
      <c r="B335" s="13">
        <f>SUM(B336:B338)</f>
        <v>26000000</v>
      </c>
    </row>
    <row r="336" spans="1:2" ht="15.75">
      <c r="A336" s="2" t="s">
        <v>148</v>
      </c>
      <c r="B336" s="15">
        <v>2000000</v>
      </c>
    </row>
    <row r="337" spans="1:2" ht="15.75">
      <c r="A337" s="2" t="s">
        <v>198</v>
      </c>
      <c r="B337" s="15">
        <v>5000000</v>
      </c>
    </row>
    <row r="338" spans="1:2" ht="15.75">
      <c r="A338" s="2" t="s">
        <v>177</v>
      </c>
      <c r="B338" s="15">
        <v>19000000</v>
      </c>
    </row>
    <row r="339" spans="1:2" ht="15.75">
      <c r="A339" s="1" t="s">
        <v>178</v>
      </c>
      <c r="B339" s="13">
        <f>SUM(B340:B340)</f>
        <v>30000000</v>
      </c>
    </row>
    <row r="340" spans="1:2" ht="15.75">
      <c r="A340" s="2" t="s">
        <v>857</v>
      </c>
      <c r="B340" s="15">
        <v>30000000</v>
      </c>
    </row>
    <row r="341" spans="1:2" ht="15.75">
      <c r="A341" s="17"/>
      <c r="B341" s="18"/>
    </row>
    <row r="342" spans="1:2" ht="15.75">
      <c r="A342" s="1" t="s">
        <v>335</v>
      </c>
      <c r="B342" s="5">
        <f>SUM(B343)</f>
        <v>41000000</v>
      </c>
    </row>
    <row r="343" spans="1:2" ht="15.75">
      <c r="A343" s="1" t="s">
        <v>173</v>
      </c>
      <c r="B343" s="13">
        <f>SUM(B344)</f>
        <v>41000000</v>
      </c>
    </row>
    <row r="344" spans="1:2" ht="15.75">
      <c r="A344" s="1" t="s">
        <v>174</v>
      </c>
      <c r="B344" s="13">
        <f>SUM(B345:B348)</f>
        <v>41000000</v>
      </c>
    </row>
    <row r="345" spans="1:2" ht="15.75">
      <c r="A345" s="2" t="s">
        <v>175</v>
      </c>
      <c r="B345" s="10">
        <v>28000000</v>
      </c>
    </row>
    <row r="346" spans="1:2" ht="15.75">
      <c r="A346" s="2" t="s">
        <v>199</v>
      </c>
      <c r="B346" s="10">
        <v>5000000</v>
      </c>
    </row>
    <row r="347" spans="1:2" ht="15.75">
      <c r="A347" s="2" t="s">
        <v>196</v>
      </c>
      <c r="B347" s="10">
        <v>5000000</v>
      </c>
    </row>
    <row r="348" spans="1:2" ht="15.75">
      <c r="A348" s="2" t="s">
        <v>179</v>
      </c>
      <c r="B348" s="10">
        <v>3000000</v>
      </c>
    </row>
    <row r="349" spans="1:2" ht="15.75">
      <c r="A349" s="2"/>
      <c r="B349" s="10"/>
    </row>
    <row r="350" spans="1:2" ht="15.75">
      <c r="A350" s="21" t="s">
        <v>172</v>
      </c>
      <c r="B350" s="22">
        <f>SUM(B352+B359+B363+B367+B371+B378+B382+B387+B391+B401+B406+B421+B424)</f>
        <v>1159000000</v>
      </c>
    </row>
    <row r="351" spans="1:2" ht="15.75">
      <c r="A351" s="21"/>
      <c r="B351" s="22"/>
    </row>
    <row r="352" spans="1:2" ht="15.75">
      <c r="A352" s="21" t="s">
        <v>248</v>
      </c>
      <c r="B352" s="22">
        <f>SUM(B353:B357)</f>
        <v>20000000</v>
      </c>
    </row>
    <row r="353" spans="1:2" ht="15.75">
      <c r="A353" s="17" t="s">
        <v>180</v>
      </c>
      <c r="B353" s="18">
        <v>5000000</v>
      </c>
    </row>
    <row r="354" spans="1:2" ht="31.5">
      <c r="A354" s="14" t="s">
        <v>858</v>
      </c>
      <c r="B354" s="18">
        <v>5000000</v>
      </c>
    </row>
    <row r="355" spans="1:2" ht="15.75">
      <c r="A355" s="17"/>
      <c r="B355" s="18"/>
    </row>
    <row r="356" spans="1:2" ht="31.5">
      <c r="A356" s="14" t="s">
        <v>859</v>
      </c>
      <c r="B356" s="18">
        <v>5000000</v>
      </c>
    </row>
    <row r="357" spans="1:2" ht="31.5">
      <c r="A357" s="14" t="s">
        <v>860</v>
      </c>
      <c r="B357" s="18">
        <v>5000000</v>
      </c>
    </row>
    <row r="358" spans="1:2" ht="15.75">
      <c r="A358" s="14"/>
      <c r="B358" s="18"/>
    </row>
    <row r="359" spans="1:2" ht="15.75">
      <c r="A359" s="1" t="s">
        <v>249</v>
      </c>
      <c r="B359" s="5">
        <f>SUM(B360:B361)</f>
        <v>15000000</v>
      </c>
    </row>
    <row r="360" spans="1:2" ht="15.75">
      <c r="A360" s="2" t="s">
        <v>861</v>
      </c>
      <c r="B360" s="10">
        <v>10000000</v>
      </c>
    </row>
    <row r="361" spans="1:2" ht="15.75">
      <c r="A361" s="2" t="s">
        <v>137</v>
      </c>
      <c r="B361" s="10">
        <v>5000000</v>
      </c>
    </row>
    <row r="362" spans="1:2" ht="15.75">
      <c r="A362" s="17"/>
      <c r="B362" s="18"/>
    </row>
    <row r="363" spans="1:2" ht="15.75">
      <c r="A363" s="1" t="s">
        <v>322</v>
      </c>
      <c r="B363" s="5">
        <f>SUM(B364:B365)</f>
        <v>75000000</v>
      </c>
    </row>
    <row r="364" spans="1:2" ht="15.75">
      <c r="A364" s="2" t="s">
        <v>862</v>
      </c>
      <c r="B364" s="10">
        <v>50000000</v>
      </c>
    </row>
    <row r="365" spans="1:2" ht="15.75">
      <c r="A365" s="2" t="s">
        <v>181</v>
      </c>
      <c r="B365" s="10">
        <v>25000000</v>
      </c>
    </row>
    <row r="366" spans="1:2" ht="15.75">
      <c r="A366" s="17"/>
      <c r="B366" s="18"/>
    </row>
    <row r="367" spans="1:2" ht="15.75">
      <c r="A367" s="1" t="s">
        <v>323</v>
      </c>
      <c r="B367" s="5">
        <f>SUM(B368:B369)</f>
        <v>125000000</v>
      </c>
    </row>
    <row r="368" spans="1:2" ht="15.75">
      <c r="A368" s="2" t="s">
        <v>863</v>
      </c>
      <c r="B368" s="18">
        <v>5000000</v>
      </c>
    </row>
    <row r="369" spans="1:2" ht="15.75">
      <c r="A369" s="2" t="s">
        <v>864</v>
      </c>
      <c r="B369" s="18">
        <v>120000000</v>
      </c>
    </row>
    <row r="370" spans="1:2" ht="15.75">
      <c r="A370" s="17"/>
      <c r="B370" s="18"/>
    </row>
    <row r="371" spans="1:2" ht="15.75">
      <c r="A371" s="1" t="s">
        <v>324</v>
      </c>
      <c r="B371" s="5">
        <f>SUM(B372:B376)</f>
        <v>332000000</v>
      </c>
    </row>
    <row r="372" spans="1:2" ht="15.75">
      <c r="A372" s="2" t="s">
        <v>865</v>
      </c>
      <c r="B372" s="15">
        <v>30000000</v>
      </c>
    </row>
    <row r="373" spans="1:2" ht="15.75">
      <c r="A373" s="2" t="s">
        <v>866</v>
      </c>
      <c r="B373" s="10">
        <v>170000000</v>
      </c>
    </row>
    <row r="374" spans="1:2" ht="15.75">
      <c r="A374" s="2" t="s">
        <v>121</v>
      </c>
      <c r="B374" s="10">
        <v>80000000</v>
      </c>
    </row>
    <row r="375" spans="1:2" ht="15.75">
      <c r="A375" s="2" t="s">
        <v>191</v>
      </c>
      <c r="B375" s="10">
        <v>50000000</v>
      </c>
    </row>
    <row r="376" spans="1:2" ht="15.75">
      <c r="A376" s="17" t="s">
        <v>867</v>
      </c>
      <c r="B376" s="18">
        <v>2000000</v>
      </c>
    </row>
    <row r="377" spans="1:2" ht="15.75">
      <c r="A377" s="17"/>
      <c r="B377" s="18"/>
    </row>
    <row r="378" spans="1:2" ht="15.75">
      <c r="A378" s="1" t="s">
        <v>325</v>
      </c>
      <c r="B378" s="5">
        <f>SUM(B379:B380)</f>
        <v>30000000</v>
      </c>
    </row>
    <row r="379" spans="1:2" ht="15.75">
      <c r="A379" s="2" t="s">
        <v>190</v>
      </c>
      <c r="B379" s="15">
        <v>5000000</v>
      </c>
    </row>
    <row r="380" spans="1:2" ht="15.75">
      <c r="A380" s="2" t="s">
        <v>868</v>
      </c>
      <c r="B380" s="10">
        <v>25000000</v>
      </c>
    </row>
    <row r="381" spans="1:2" ht="15.75">
      <c r="A381" s="17"/>
      <c r="B381" s="18"/>
    </row>
    <row r="382" spans="1:2" ht="15.75">
      <c r="A382" s="1" t="s">
        <v>326</v>
      </c>
      <c r="B382" s="5">
        <f>SUM(B383:B385)</f>
        <v>55000000</v>
      </c>
    </row>
    <row r="383" spans="1:2" ht="15.75">
      <c r="A383" s="2" t="s">
        <v>869</v>
      </c>
      <c r="B383" s="15">
        <v>5000000</v>
      </c>
    </row>
    <row r="384" spans="1:2" ht="15.75">
      <c r="A384" s="2" t="s">
        <v>870</v>
      </c>
      <c r="B384" s="10">
        <v>10000000</v>
      </c>
    </row>
    <row r="385" spans="1:2" ht="15.75">
      <c r="A385" s="17" t="s">
        <v>871</v>
      </c>
      <c r="B385" s="18">
        <v>40000000</v>
      </c>
    </row>
    <row r="386" spans="1:2" ht="15.75">
      <c r="A386" s="17"/>
      <c r="B386" s="18"/>
    </row>
    <row r="387" spans="1:2" ht="15.75">
      <c r="A387" s="1" t="s">
        <v>327</v>
      </c>
      <c r="B387" s="5">
        <f>SUM(B388:B389)</f>
        <v>40000000</v>
      </c>
    </row>
    <row r="388" spans="1:2" ht="15.75">
      <c r="A388" s="2" t="s">
        <v>872</v>
      </c>
      <c r="B388" s="10">
        <v>30000000</v>
      </c>
    </row>
    <row r="389" spans="1:2" ht="15.75">
      <c r="A389" s="2" t="s">
        <v>189</v>
      </c>
      <c r="B389" s="18">
        <v>10000000</v>
      </c>
    </row>
    <row r="390" spans="1:2" ht="15.75">
      <c r="A390" s="2"/>
      <c r="B390" s="18"/>
    </row>
    <row r="391" spans="1:2" ht="15.75">
      <c r="A391" s="1" t="s">
        <v>328</v>
      </c>
      <c r="B391" s="19">
        <f>SUM(B392:B399)</f>
        <v>137000000</v>
      </c>
    </row>
    <row r="392" spans="1:2" ht="15.75">
      <c r="A392" s="2" t="s">
        <v>133</v>
      </c>
      <c r="B392" s="20">
        <v>50000000</v>
      </c>
    </row>
    <row r="393" spans="1:2" ht="15.75">
      <c r="A393" s="2" t="s">
        <v>188</v>
      </c>
      <c r="B393" s="20">
        <v>10000000</v>
      </c>
    </row>
    <row r="394" spans="1:2" ht="15.75">
      <c r="A394" s="2" t="s">
        <v>873</v>
      </c>
      <c r="B394" s="20">
        <v>10000000</v>
      </c>
    </row>
    <row r="395" spans="1:2" ht="15.75">
      <c r="A395" s="2" t="s">
        <v>140</v>
      </c>
      <c r="B395" s="20">
        <v>5000000</v>
      </c>
    </row>
    <row r="396" spans="1:2" ht="15.75">
      <c r="A396" s="2" t="s">
        <v>874</v>
      </c>
      <c r="B396" s="20">
        <v>10000000</v>
      </c>
    </row>
    <row r="397" spans="1:2" ht="15.75">
      <c r="A397" s="2" t="s">
        <v>875</v>
      </c>
      <c r="B397" s="20">
        <v>2000000</v>
      </c>
    </row>
    <row r="398" spans="1:2" ht="15.75">
      <c r="A398" s="2" t="s">
        <v>876</v>
      </c>
      <c r="B398" s="20">
        <v>20000000</v>
      </c>
    </row>
    <row r="399" spans="1:2" ht="15.75">
      <c r="A399" s="16" t="s">
        <v>877</v>
      </c>
      <c r="B399" s="20">
        <v>30000000</v>
      </c>
    </row>
    <row r="400" spans="1:2" ht="15.75">
      <c r="A400" s="17"/>
      <c r="B400" s="18"/>
    </row>
    <row r="401" spans="1:2" ht="15.75">
      <c r="A401" s="1" t="s">
        <v>329</v>
      </c>
      <c r="B401" s="5">
        <f>SUM(B402:B404)</f>
        <v>94000000</v>
      </c>
    </row>
    <row r="402" spans="1:2" ht="15.75">
      <c r="A402" s="2" t="s">
        <v>122</v>
      </c>
      <c r="B402" s="15">
        <v>80000000</v>
      </c>
    </row>
    <row r="403" spans="1:2" ht="15.75">
      <c r="A403" s="2" t="s">
        <v>182</v>
      </c>
      <c r="B403" s="15">
        <v>2000000</v>
      </c>
    </row>
    <row r="404" spans="1:2" ht="31.5">
      <c r="A404" s="2" t="s">
        <v>183</v>
      </c>
      <c r="B404" s="15">
        <v>12000000</v>
      </c>
    </row>
    <row r="405" spans="1:2" ht="15.75">
      <c r="A405" s="2"/>
      <c r="B405" s="15"/>
    </row>
    <row r="406" spans="1:2" ht="15.75">
      <c r="A406" s="1" t="s">
        <v>330</v>
      </c>
      <c r="B406" s="13">
        <f>SUM(B407:B419)</f>
        <v>109000000</v>
      </c>
    </row>
    <row r="407" spans="1:2" ht="15.75">
      <c r="A407" s="2" t="s">
        <v>878</v>
      </c>
      <c r="B407" s="15">
        <v>10000000</v>
      </c>
    </row>
    <row r="408" spans="1:2" ht="15.75">
      <c r="A408" s="2" t="s">
        <v>879</v>
      </c>
      <c r="B408" s="15">
        <v>15000000</v>
      </c>
    </row>
    <row r="409" spans="1:2" ht="15.75">
      <c r="A409" s="2" t="s">
        <v>880</v>
      </c>
      <c r="B409" s="15">
        <v>5000000</v>
      </c>
    </row>
    <row r="410" spans="1:2" ht="15.75">
      <c r="A410" s="2" t="s">
        <v>881</v>
      </c>
      <c r="B410" s="15">
        <v>10000000</v>
      </c>
    </row>
    <row r="411" spans="1:2" ht="15.75">
      <c r="A411" s="2" t="s">
        <v>882</v>
      </c>
      <c r="B411" s="15">
        <v>5000000</v>
      </c>
    </row>
    <row r="412" spans="1:2" ht="15.75">
      <c r="A412" s="2" t="s">
        <v>883</v>
      </c>
      <c r="B412" s="15">
        <v>5000000</v>
      </c>
    </row>
    <row r="413" spans="1:2" ht="15.75">
      <c r="A413" s="67" t="s">
        <v>884</v>
      </c>
      <c r="B413" s="15">
        <v>10000000</v>
      </c>
    </row>
    <row r="414" spans="1:2" ht="15.75">
      <c r="A414" s="2" t="s">
        <v>192</v>
      </c>
      <c r="B414" s="15">
        <v>5000000</v>
      </c>
    </row>
    <row r="415" spans="1:2" ht="34.5" customHeight="1">
      <c r="A415" s="2" t="s">
        <v>885</v>
      </c>
      <c r="B415" s="15">
        <v>5000000</v>
      </c>
    </row>
    <row r="416" spans="1:2" ht="36" customHeight="1">
      <c r="A416" s="2" t="s">
        <v>886</v>
      </c>
      <c r="B416" s="15">
        <v>5000000</v>
      </c>
    </row>
    <row r="417" spans="1:2" ht="36" customHeight="1">
      <c r="A417" s="2" t="s">
        <v>887</v>
      </c>
      <c r="B417" s="15">
        <v>10000000</v>
      </c>
    </row>
    <row r="418" spans="1:2" ht="15.75">
      <c r="A418" s="2" t="s">
        <v>193</v>
      </c>
      <c r="B418" s="15">
        <v>19000000</v>
      </c>
    </row>
    <row r="419" spans="1:2" ht="15.75">
      <c r="A419" s="2" t="s">
        <v>888</v>
      </c>
      <c r="B419" s="15">
        <v>5000000</v>
      </c>
    </row>
    <row r="420" spans="1:2" ht="15.75">
      <c r="A420" s="2"/>
      <c r="B420" s="15"/>
    </row>
    <row r="421" spans="1:2" ht="15.75">
      <c r="A421" s="1" t="s">
        <v>331</v>
      </c>
      <c r="B421" s="13">
        <f>SUM(B422:B422)</f>
        <v>75000000</v>
      </c>
    </row>
    <row r="422" spans="1:2" ht="15.75">
      <c r="A422" s="2" t="s">
        <v>889</v>
      </c>
      <c r="B422" s="15">
        <v>75000000</v>
      </c>
    </row>
    <row r="423" spans="1:2" ht="15.75">
      <c r="A423" s="2"/>
      <c r="B423" s="15"/>
    </row>
    <row r="424" spans="1:2" ht="15.75">
      <c r="A424" s="1" t="s">
        <v>332</v>
      </c>
      <c r="B424" s="13">
        <f>SUM(B425:B429)</f>
        <v>52000000</v>
      </c>
    </row>
    <row r="425" spans="1:2" ht="31.5">
      <c r="A425" s="2" t="s">
        <v>890</v>
      </c>
      <c r="B425" s="15">
        <v>11000000</v>
      </c>
    </row>
    <row r="426" spans="1:2" ht="15.75">
      <c r="A426" s="2" t="s">
        <v>184</v>
      </c>
      <c r="B426" s="15">
        <v>20000000</v>
      </c>
    </row>
    <row r="427" spans="1:2" ht="15.75">
      <c r="A427" s="2" t="s">
        <v>185</v>
      </c>
      <c r="B427" s="15">
        <v>8000000</v>
      </c>
    </row>
    <row r="428" spans="1:2" ht="15.75">
      <c r="A428" s="2" t="s">
        <v>186</v>
      </c>
      <c r="B428" s="15">
        <v>10000000</v>
      </c>
    </row>
    <row r="429" spans="1:2" ht="15.75">
      <c r="A429" s="2" t="s">
        <v>187</v>
      </c>
      <c r="B429" s="15">
        <v>3000000</v>
      </c>
    </row>
    <row r="430" spans="1:2" ht="15.75">
      <c r="A430" s="2"/>
      <c r="B430" s="15"/>
    </row>
    <row r="431" spans="1:2" ht="15.75">
      <c r="A431" s="1" t="s">
        <v>153</v>
      </c>
      <c r="B431" s="13">
        <f>SUM(B432)</f>
        <v>46000000</v>
      </c>
    </row>
    <row r="432" spans="1:2" ht="15.75">
      <c r="A432" s="2" t="s">
        <v>105</v>
      </c>
      <c r="B432" s="10">
        <v>46000000</v>
      </c>
    </row>
    <row r="433" spans="1:2" ht="15.75">
      <c r="A433" s="2"/>
      <c r="B433" s="10"/>
    </row>
    <row r="434" spans="1:2" ht="15.75">
      <c r="A434" s="102"/>
      <c r="B434" s="102"/>
    </row>
    <row r="435" spans="1:2" ht="15.75">
      <c r="A435" s="102"/>
      <c r="B435" s="102"/>
    </row>
    <row r="436" spans="1:2" ht="15.75">
      <c r="A436" s="2"/>
      <c r="B436" s="10"/>
    </row>
    <row r="437" spans="1:2" ht="15.75">
      <c r="A437" s="4" t="s">
        <v>135</v>
      </c>
      <c r="B437" s="5">
        <f>SUM(B439+B444)</f>
        <v>252000000</v>
      </c>
    </row>
    <row r="438" spans="1:2" ht="15.75">
      <c r="A438" s="4"/>
      <c r="B438" s="5"/>
    </row>
    <row r="439" spans="1:2" ht="15.75">
      <c r="A439" s="4" t="s">
        <v>138</v>
      </c>
      <c r="B439" s="5">
        <f>SUM(B440)</f>
        <v>236576829</v>
      </c>
    </row>
    <row r="440" spans="1:2" ht="15.75">
      <c r="A440" s="1" t="s">
        <v>143</v>
      </c>
      <c r="B440" s="5">
        <f>SUM(B441)</f>
        <v>236576829</v>
      </c>
    </row>
    <row r="441" spans="1:2" ht="15.75">
      <c r="A441" s="1" t="s">
        <v>171</v>
      </c>
      <c r="B441" s="5">
        <f>SUM(B442)</f>
        <v>236576829</v>
      </c>
    </row>
    <row r="442" spans="1:3" ht="15.75">
      <c r="A442" s="9" t="s">
        <v>541</v>
      </c>
      <c r="B442" s="10">
        <v>236576829</v>
      </c>
      <c r="C442" s="7"/>
    </row>
    <row r="443" spans="1:2" ht="15.75">
      <c r="A443" s="9"/>
      <c r="B443" s="10"/>
    </row>
    <row r="444" spans="1:2" ht="15.75">
      <c r="A444" s="1" t="s">
        <v>338</v>
      </c>
      <c r="B444" s="5">
        <f>SUM(B445)</f>
        <v>15423171</v>
      </c>
    </row>
    <row r="445" spans="1:2" ht="15.75">
      <c r="A445" s="1" t="s">
        <v>365</v>
      </c>
      <c r="B445" s="5">
        <f>SUM(B446)</f>
        <v>15423171</v>
      </c>
    </row>
    <row r="446" spans="1:2" ht="15.75">
      <c r="A446" s="1" t="s">
        <v>891</v>
      </c>
      <c r="B446" s="5">
        <f>SUM(B447)</f>
        <v>15423171</v>
      </c>
    </row>
    <row r="447" spans="1:3" ht="15.75">
      <c r="A447" s="2" t="s">
        <v>899</v>
      </c>
      <c r="B447" s="81">
        <v>15423171</v>
      </c>
      <c r="C447" s="7"/>
    </row>
    <row r="448" spans="1:2" ht="15.75">
      <c r="A448" s="9"/>
      <c r="B448" s="10"/>
    </row>
    <row r="449" spans="1:2" ht="15.75">
      <c r="A449" s="102"/>
      <c r="B449" s="102"/>
    </row>
    <row r="450" spans="1:2" ht="15.75">
      <c r="A450" s="102"/>
      <c r="B450" s="102"/>
    </row>
    <row r="451" spans="1:2" ht="15.75">
      <c r="A451" s="17"/>
      <c r="B451" s="18"/>
    </row>
    <row r="452" spans="1:2" ht="15.75">
      <c r="A452" s="21" t="s">
        <v>197</v>
      </c>
      <c r="B452" s="22">
        <f>SUM(B454+B479+B484+B507+B519+B528)</f>
        <v>1831000000</v>
      </c>
    </row>
    <row r="453" spans="1:2" ht="15.75">
      <c r="A453" s="17"/>
      <c r="B453" s="18"/>
    </row>
    <row r="454" spans="1:2" ht="15.75">
      <c r="A454" s="1" t="s">
        <v>337</v>
      </c>
      <c r="B454" s="22">
        <f>SUM(B456)</f>
        <v>619000000</v>
      </c>
    </row>
    <row r="455" spans="1:2" ht="15.75">
      <c r="A455" s="1"/>
      <c r="B455" s="22"/>
    </row>
    <row r="456" spans="1:2" ht="15.75">
      <c r="A456" s="1" t="s">
        <v>143</v>
      </c>
      <c r="B456" s="22">
        <f>SUM(B458+B464+B467+B470)</f>
        <v>619000000</v>
      </c>
    </row>
    <row r="457" spans="1:2" ht="15.75">
      <c r="A457" s="1"/>
      <c r="B457" s="22"/>
    </row>
    <row r="458" spans="1:2" ht="15.75">
      <c r="A458" s="1" t="s">
        <v>170</v>
      </c>
      <c r="B458" s="22">
        <f>SUM(B459:B462)</f>
        <v>280000000</v>
      </c>
    </row>
    <row r="459" spans="1:2" ht="15.75">
      <c r="A459" s="9" t="s">
        <v>850</v>
      </c>
      <c r="B459" s="18">
        <v>50000000</v>
      </c>
    </row>
    <row r="460" spans="1:2" ht="15.75">
      <c r="A460" s="9" t="s">
        <v>1040</v>
      </c>
      <c r="B460" s="18">
        <v>30000000</v>
      </c>
    </row>
    <row r="461" spans="1:2" ht="15.75">
      <c r="A461" s="9" t="s">
        <v>892</v>
      </c>
      <c r="B461" s="18">
        <v>200000000</v>
      </c>
    </row>
    <row r="462" spans="1:2" ht="15.75">
      <c r="A462" s="17" t="s">
        <v>893</v>
      </c>
      <c r="B462" s="18"/>
    </row>
    <row r="463" spans="1:2" ht="15.75">
      <c r="A463" s="9"/>
      <c r="B463" s="18"/>
    </row>
    <row r="464" spans="1:2" ht="31.5">
      <c r="A464" s="1" t="s">
        <v>851</v>
      </c>
      <c r="B464" s="22">
        <f>SUM(B465)</f>
        <v>20000000</v>
      </c>
    </row>
    <row r="465" spans="1:2" ht="15.75">
      <c r="A465" s="9" t="s">
        <v>852</v>
      </c>
      <c r="B465" s="18">
        <v>20000000</v>
      </c>
    </row>
    <row r="466" spans="1:2" ht="15.75">
      <c r="A466" s="9"/>
      <c r="B466" s="18"/>
    </row>
    <row r="467" spans="1:2" ht="15.75">
      <c r="A467" s="1" t="s">
        <v>171</v>
      </c>
      <c r="B467" s="22">
        <f>SUM(B468)</f>
        <v>129000000</v>
      </c>
    </row>
    <row r="468" spans="1:2" ht="15.75">
      <c r="A468" s="9" t="s">
        <v>144</v>
      </c>
      <c r="B468" s="18">
        <v>129000000</v>
      </c>
    </row>
    <row r="469" spans="1:2" ht="15.75">
      <c r="A469" s="9"/>
      <c r="B469" s="18"/>
    </row>
    <row r="470" spans="1:2" ht="15.75">
      <c r="A470" s="1" t="s">
        <v>855</v>
      </c>
      <c r="B470" s="22">
        <f>SUM(B471:B477)</f>
        <v>190000000</v>
      </c>
    </row>
    <row r="471" spans="1:2" ht="15.75">
      <c r="A471" s="11" t="s">
        <v>773</v>
      </c>
      <c r="B471" s="18">
        <v>20000000</v>
      </c>
    </row>
    <row r="472" spans="1:2" ht="15.75">
      <c r="A472" s="9" t="s">
        <v>894</v>
      </c>
      <c r="B472" s="18">
        <v>10000000</v>
      </c>
    </row>
    <row r="473" spans="1:2" ht="15.75">
      <c r="A473" s="9" t="s">
        <v>895</v>
      </c>
      <c r="B473" s="18">
        <v>30000000</v>
      </c>
    </row>
    <row r="474" spans="1:2" ht="15.75">
      <c r="A474" s="9" t="s">
        <v>195</v>
      </c>
      <c r="B474" s="18">
        <v>30000000</v>
      </c>
    </row>
    <row r="475" spans="1:2" ht="15.75">
      <c r="A475" s="9" t="s">
        <v>896</v>
      </c>
      <c r="B475" s="18">
        <v>50000000</v>
      </c>
    </row>
    <row r="476" spans="1:2" ht="15.75">
      <c r="A476" s="9" t="s">
        <v>897</v>
      </c>
      <c r="B476" s="18">
        <v>30000000</v>
      </c>
    </row>
    <row r="477" spans="1:2" ht="15.75">
      <c r="A477" s="9" t="s">
        <v>898</v>
      </c>
      <c r="B477" s="18">
        <v>20000000</v>
      </c>
    </row>
    <row r="478" spans="1:2" ht="15.75">
      <c r="A478" s="9"/>
      <c r="B478" s="18"/>
    </row>
    <row r="479" spans="1:2" ht="15.75">
      <c r="A479" s="1" t="s">
        <v>338</v>
      </c>
      <c r="B479" s="22">
        <f>SUM(B480)</f>
        <v>0</v>
      </c>
    </row>
    <row r="480" spans="1:2" ht="15.75">
      <c r="A480" s="1" t="s">
        <v>365</v>
      </c>
      <c r="B480" s="22">
        <f>SUM(B481)</f>
        <v>0</v>
      </c>
    </row>
    <row r="481" spans="1:2" ht="15.75">
      <c r="A481" s="1" t="s">
        <v>891</v>
      </c>
      <c r="B481" s="22">
        <f>SUM(B482)</f>
        <v>0</v>
      </c>
    </row>
    <row r="482" spans="1:2" ht="15.75">
      <c r="A482" s="2" t="s">
        <v>899</v>
      </c>
      <c r="B482" s="18"/>
    </row>
    <row r="483" spans="1:2" ht="15.75">
      <c r="A483" s="4"/>
      <c r="B483" s="18"/>
    </row>
    <row r="484" spans="1:2" ht="15.75">
      <c r="A484" s="1" t="s">
        <v>339</v>
      </c>
      <c r="B484" s="22">
        <f>SUM(B486)</f>
        <v>610000000</v>
      </c>
    </row>
    <row r="485" spans="1:2" ht="15.75">
      <c r="A485" s="1"/>
      <c r="B485" s="22"/>
    </row>
    <row r="486" spans="1:2" ht="31.5">
      <c r="A486" s="12" t="s">
        <v>202</v>
      </c>
      <c r="B486" s="22">
        <f>SUM(B488+B497+B503)</f>
        <v>610000000</v>
      </c>
    </row>
    <row r="487" spans="1:2" ht="15.75">
      <c r="A487" s="12"/>
      <c r="B487" s="22"/>
    </row>
    <row r="488" spans="1:2" ht="15.75">
      <c r="A488" s="1" t="s">
        <v>210</v>
      </c>
      <c r="B488" s="22">
        <f>SUM(B489:B495)</f>
        <v>230000000</v>
      </c>
    </row>
    <row r="489" spans="1:2" ht="15.75">
      <c r="A489" s="14" t="s">
        <v>900</v>
      </c>
      <c r="B489" s="18">
        <v>10000000</v>
      </c>
    </row>
    <row r="490" spans="1:2" ht="15.75">
      <c r="A490" s="28" t="s">
        <v>211</v>
      </c>
      <c r="B490" s="18">
        <v>50000000</v>
      </c>
    </row>
    <row r="491" spans="1:2" ht="15.75">
      <c r="A491" s="14" t="s">
        <v>901</v>
      </c>
      <c r="B491" s="18">
        <v>100000000</v>
      </c>
    </row>
    <row r="492" spans="1:2" ht="15.75">
      <c r="A492" s="14" t="s">
        <v>212</v>
      </c>
      <c r="B492" s="18">
        <v>30000000</v>
      </c>
    </row>
    <row r="493" spans="1:2" ht="31.5">
      <c r="A493" s="14" t="s">
        <v>215</v>
      </c>
      <c r="B493" s="18">
        <v>10000000</v>
      </c>
    </row>
    <row r="494" spans="1:2" ht="15.75">
      <c r="A494" s="14" t="s">
        <v>216</v>
      </c>
      <c r="B494" s="18">
        <v>10000000</v>
      </c>
    </row>
    <row r="495" spans="1:2" ht="15.75">
      <c r="A495" s="14" t="s">
        <v>902</v>
      </c>
      <c r="B495" s="18">
        <v>20000000</v>
      </c>
    </row>
    <row r="496" spans="1:2" ht="15.75">
      <c r="A496" s="14"/>
      <c r="B496" s="18"/>
    </row>
    <row r="497" spans="1:2" ht="15.75">
      <c r="A497" s="1" t="s">
        <v>213</v>
      </c>
      <c r="B497" s="22">
        <f>SUM(B498:B501)</f>
        <v>350000000</v>
      </c>
    </row>
    <row r="498" spans="1:2" ht="15.75">
      <c r="A498" s="14" t="s">
        <v>903</v>
      </c>
      <c r="B498" s="18">
        <v>200000000</v>
      </c>
    </row>
    <row r="499" spans="1:2" ht="15.75">
      <c r="A499" s="14" t="s">
        <v>904</v>
      </c>
      <c r="B499" s="18">
        <v>50000000</v>
      </c>
    </row>
    <row r="500" spans="1:2" ht="15.75">
      <c r="A500" s="14" t="s">
        <v>905</v>
      </c>
      <c r="B500" s="18">
        <v>50000000</v>
      </c>
    </row>
    <row r="501" spans="1:2" ht="15.75">
      <c r="A501" s="14" t="s">
        <v>906</v>
      </c>
      <c r="B501" s="18">
        <v>50000000</v>
      </c>
    </row>
    <row r="502" spans="1:2" ht="15.75">
      <c r="A502" s="14"/>
      <c r="B502" s="18"/>
    </row>
    <row r="503" spans="1:2" ht="15.75">
      <c r="A503" s="1" t="s">
        <v>214</v>
      </c>
      <c r="B503" s="22">
        <f>SUM(B504:B505)</f>
        <v>30000000</v>
      </c>
    </row>
    <row r="504" spans="1:2" ht="15.75">
      <c r="A504" s="14" t="s">
        <v>907</v>
      </c>
      <c r="B504" s="18">
        <v>20000000</v>
      </c>
    </row>
    <row r="505" spans="1:2" ht="15.75">
      <c r="A505" s="14" t="s">
        <v>908</v>
      </c>
      <c r="B505" s="18">
        <v>10000000</v>
      </c>
    </row>
    <row r="506" spans="1:2" ht="15.75">
      <c r="A506" s="17"/>
      <c r="B506" s="18"/>
    </row>
    <row r="507" spans="1:2" ht="15.75">
      <c r="A507" s="1" t="s">
        <v>340</v>
      </c>
      <c r="B507" s="22">
        <f>SUM(B509)</f>
        <v>90000000</v>
      </c>
    </row>
    <row r="508" spans="1:2" ht="15.75">
      <c r="A508" s="1"/>
      <c r="B508" s="22"/>
    </row>
    <row r="509" spans="1:2" ht="31.5">
      <c r="A509" s="1" t="s">
        <v>200</v>
      </c>
      <c r="B509" s="22">
        <f>SUM(B511+B515)</f>
        <v>90000000</v>
      </c>
    </row>
    <row r="510" spans="1:2" ht="15.75">
      <c r="A510" s="1"/>
      <c r="B510" s="22"/>
    </row>
    <row r="511" spans="1:2" ht="15.75">
      <c r="A511" s="1" t="s">
        <v>147</v>
      </c>
      <c r="B511" s="22">
        <f>SUM(B512:B513)</f>
        <v>40000000</v>
      </c>
    </row>
    <row r="512" spans="1:2" ht="15.75">
      <c r="A512" s="2" t="s">
        <v>198</v>
      </c>
      <c r="B512" s="18">
        <v>10000000</v>
      </c>
    </row>
    <row r="513" spans="1:2" ht="15.75">
      <c r="A513" s="2" t="s">
        <v>784</v>
      </c>
      <c r="B513" s="18">
        <v>30000000</v>
      </c>
    </row>
    <row r="514" spans="1:2" ht="15.75">
      <c r="A514" s="2"/>
      <c r="B514" s="18"/>
    </row>
    <row r="515" spans="1:2" ht="15.75">
      <c r="A515" s="1" t="s">
        <v>776</v>
      </c>
      <c r="B515" s="22">
        <f>SUM(B516:B517)</f>
        <v>50000000</v>
      </c>
    </row>
    <row r="516" spans="1:2" ht="15.75">
      <c r="A516" s="2" t="s">
        <v>909</v>
      </c>
      <c r="B516" s="18">
        <v>40000000</v>
      </c>
    </row>
    <row r="517" spans="1:2" ht="15.75">
      <c r="A517" s="2" t="s">
        <v>857</v>
      </c>
      <c r="B517" s="18">
        <v>10000000</v>
      </c>
    </row>
    <row r="518" spans="1:2" ht="15.75">
      <c r="A518" s="17"/>
      <c r="B518" s="18"/>
    </row>
    <row r="519" spans="1:2" ht="15.75">
      <c r="A519" s="1" t="s">
        <v>341</v>
      </c>
      <c r="B519" s="22">
        <f>SUM(B521)</f>
        <v>117000000</v>
      </c>
    </row>
    <row r="520" spans="1:2" ht="15.75">
      <c r="A520" s="1"/>
      <c r="B520" s="22"/>
    </row>
    <row r="521" spans="1:2" ht="15.75">
      <c r="A521" s="21" t="s">
        <v>173</v>
      </c>
      <c r="B521" s="22">
        <f>SUM(B523)</f>
        <v>117000000</v>
      </c>
    </row>
    <row r="522" spans="1:2" ht="15.75">
      <c r="A522" s="1"/>
      <c r="B522" s="22"/>
    </row>
    <row r="523" spans="1:2" ht="15.75">
      <c r="A523" s="21" t="s">
        <v>174</v>
      </c>
      <c r="B523" s="22">
        <f>SUM(B524:B526)</f>
        <v>117000000</v>
      </c>
    </row>
    <row r="524" spans="1:2" ht="15.75">
      <c r="A524" s="2" t="s">
        <v>175</v>
      </c>
      <c r="B524" s="18">
        <v>57000000</v>
      </c>
    </row>
    <row r="525" spans="1:2" ht="15.75">
      <c r="A525" s="2" t="s">
        <v>199</v>
      </c>
      <c r="B525" s="18">
        <v>50000000</v>
      </c>
    </row>
    <row r="526" spans="1:2" ht="15.75">
      <c r="A526" s="2" t="s">
        <v>196</v>
      </c>
      <c r="B526" s="18">
        <v>10000000</v>
      </c>
    </row>
    <row r="527" spans="1:2" ht="15.75">
      <c r="A527" s="2"/>
      <c r="B527" s="18"/>
    </row>
    <row r="528" spans="1:2" ht="15.75">
      <c r="A528" s="21" t="s">
        <v>201</v>
      </c>
      <c r="B528" s="22">
        <f>SUM(B530+B533+B537+B540+B544)</f>
        <v>395000000</v>
      </c>
    </row>
    <row r="529" spans="1:2" ht="15.75">
      <c r="A529" s="14"/>
      <c r="B529" s="18"/>
    </row>
    <row r="530" spans="1:2" ht="15.75">
      <c r="A530" s="1" t="s">
        <v>342</v>
      </c>
      <c r="B530" s="22">
        <f>SUM(B531)</f>
        <v>20000000</v>
      </c>
    </row>
    <row r="531" spans="1:2" ht="15.75">
      <c r="A531" s="2" t="s">
        <v>137</v>
      </c>
      <c r="B531" s="18">
        <v>20000000</v>
      </c>
    </row>
    <row r="532" spans="1:2" ht="15.75">
      <c r="A532" s="17"/>
      <c r="B532" s="18"/>
    </row>
    <row r="533" spans="1:2" ht="15.75">
      <c r="A533" s="1" t="s">
        <v>343</v>
      </c>
      <c r="B533" s="22">
        <f>SUM(B534:B535)</f>
        <v>220000000</v>
      </c>
    </row>
    <row r="534" spans="1:2" ht="15.75">
      <c r="A534" s="17" t="s">
        <v>866</v>
      </c>
      <c r="B534" s="18">
        <v>100000000</v>
      </c>
    </row>
    <row r="535" spans="1:2" ht="15.75">
      <c r="A535" s="17" t="s">
        <v>910</v>
      </c>
      <c r="B535" s="18">
        <v>120000000</v>
      </c>
    </row>
    <row r="536" spans="1:2" ht="15.75">
      <c r="A536" s="2"/>
      <c r="B536" s="18"/>
    </row>
    <row r="537" spans="1:2" ht="15.75">
      <c r="A537" s="1" t="s">
        <v>344</v>
      </c>
      <c r="B537" s="22">
        <f>SUM(B538:B538)</f>
        <v>30000000</v>
      </c>
    </row>
    <row r="538" spans="1:2" ht="15.75">
      <c r="A538" s="2" t="s">
        <v>133</v>
      </c>
      <c r="B538" s="18">
        <v>30000000</v>
      </c>
    </row>
    <row r="539" spans="1:2" ht="15.75">
      <c r="A539" s="16"/>
      <c r="B539" s="18"/>
    </row>
    <row r="540" spans="1:2" ht="15.75">
      <c r="A540" s="1" t="s">
        <v>345</v>
      </c>
      <c r="B540" s="22">
        <f>SUM(B541:B542)</f>
        <v>100000000</v>
      </c>
    </row>
    <row r="541" spans="1:2" ht="31.5">
      <c r="A541" s="2" t="s">
        <v>886</v>
      </c>
      <c r="B541" s="18">
        <v>90000000</v>
      </c>
    </row>
    <row r="542" spans="1:2" ht="15.75">
      <c r="A542" s="2" t="s">
        <v>786</v>
      </c>
      <c r="B542" s="18">
        <v>10000000</v>
      </c>
    </row>
    <row r="543" spans="1:2" ht="15.75">
      <c r="A543" s="16"/>
      <c r="B543" s="18"/>
    </row>
    <row r="544" spans="1:2" ht="15.75">
      <c r="A544" s="1" t="s">
        <v>346</v>
      </c>
      <c r="B544" s="22">
        <f>SUM(B545:B546)</f>
        <v>25000000</v>
      </c>
    </row>
    <row r="545" spans="1:2" ht="31.5">
      <c r="A545" s="2" t="s">
        <v>890</v>
      </c>
      <c r="B545" s="18">
        <v>10000000</v>
      </c>
    </row>
    <row r="546" spans="1:2" ht="15.75">
      <c r="A546" s="9" t="s">
        <v>217</v>
      </c>
      <c r="B546" s="18">
        <v>15000000</v>
      </c>
    </row>
    <row r="547" spans="1:2" ht="15.75">
      <c r="A547" s="2"/>
      <c r="B547" s="18"/>
    </row>
    <row r="548" spans="1:2" ht="15.75">
      <c r="A548" s="102"/>
      <c r="B548" s="102"/>
    </row>
    <row r="549" spans="1:2" ht="15.75">
      <c r="A549" s="102"/>
      <c r="B549" s="102"/>
    </row>
    <row r="550" spans="1:2" ht="15.75">
      <c r="A550" s="17"/>
      <c r="B550" s="18"/>
    </row>
    <row r="551" spans="1:2" ht="15.75">
      <c r="A551" s="4" t="s">
        <v>243</v>
      </c>
      <c r="B551" s="5">
        <f>SUM(B553+B562)</f>
        <v>521500000</v>
      </c>
    </row>
    <row r="552" spans="1:2" ht="15.75">
      <c r="A552" s="21"/>
      <c r="B552" s="13"/>
    </row>
    <row r="553" spans="1:2" ht="15.75">
      <c r="A553" s="4" t="s">
        <v>102</v>
      </c>
      <c r="B553" s="5">
        <f>SUM(B555+B559)</f>
        <v>521500000</v>
      </c>
    </row>
    <row r="554" spans="1:2" ht="15.75">
      <c r="A554" s="21"/>
      <c r="B554" s="13"/>
    </row>
    <row r="555" spans="1:2" ht="15.75">
      <c r="A555" s="4" t="s">
        <v>238</v>
      </c>
      <c r="B555" s="5">
        <f>SUM(B556:B557)</f>
        <v>0</v>
      </c>
    </row>
    <row r="556" spans="1:2" ht="15.75">
      <c r="A556" s="9" t="s">
        <v>239</v>
      </c>
      <c r="B556" s="10"/>
    </row>
    <row r="557" spans="1:2" ht="15.75">
      <c r="A557" s="9" t="s">
        <v>240</v>
      </c>
      <c r="B557" s="24"/>
    </row>
    <row r="558" spans="1:2" ht="15.75">
      <c r="A558" s="24"/>
      <c r="B558" s="24"/>
    </row>
    <row r="559" spans="1:2" ht="15.75">
      <c r="A559" s="1" t="s">
        <v>102</v>
      </c>
      <c r="B559" s="13">
        <f>SUM(B560)</f>
        <v>521500000</v>
      </c>
    </row>
    <row r="560" spans="1:2" ht="15.75">
      <c r="A560" s="2" t="s">
        <v>893</v>
      </c>
      <c r="B560" s="15">
        <v>521500000</v>
      </c>
    </row>
    <row r="561" spans="1:2" ht="15.75">
      <c r="A561" s="21"/>
      <c r="B561" s="15"/>
    </row>
    <row r="562" spans="1:2" ht="15.75">
      <c r="A562" s="1" t="s">
        <v>136</v>
      </c>
      <c r="B562" s="5">
        <f>SUM(B563:B564)</f>
        <v>0</v>
      </c>
    </row>
    <row r="563" spans="1:2" ht="15.75">
      <c r="A563" s="2" t="s">
        <v>241</v>
      </c>
      <c r="B563" s="5"/>
    </row>
    <row r="564" spans="1:2" ht="15.75">
      <c r="A564" s="2" t="s">
        <v>242</v>
      </c>
      <c r="B564" s="5"/>
    </row>
    <row r="565" spans="1:2" ht="15.75">
      <c r="A565" s="2"/>
      <c r="B565" s="5"/>
    </row>
    <row r="566" spans="1:2" ht="15.75">
      <c r="A566" s="102"/>
      <c r="B566" s="102"/>
    </row>
    <row r="567" spans="1:2" ht="15.75">
      <c r="A567" s="103"/>
      <c r="B567" s="103"/>
    </row>
    <row r="568" spans="1:2" ht="15.75">
      <c r="A568" s="91"/>
      <c r="B568" s="91"/>
    </row>
    <row r="569" spans="1:2" ht="15.75">
      <c r="A569" s="25" t="s">
        <v>52</v>
      </c>
      <c r="B569" s="26">
        <f>SUM(B571+B580+B584)</f>
        <v>1803000000</v>
      </c>
    </row>
    <row r="570" spans="1:2" ht="15.75">
      <c r="A570" s="91"/>
      <c r="B570" s="91"/>
    </row>
    <row r="571" spans="1:2" ht="15.75">
      <c r="A571" s="25" t="s">
        <v>218</v>
      </c>
      <c r="B571" s="27">
        <f>SUM(B572:B578)</f>
        <v>1703000000</v>
      </c>
    </row>
    <row r="572" spans="1:3" ht="15.75">
      <c r="A572" s="28" t="s">
        <v>219</v>
      </c>
      <c r="B572" s="18">
        <v>1388000000</v>
      </c>
      <c r="C572" s="80"/>
    </row>
    <row r="573" spans="1:2" ht="15.75">
      <c r="A573" s="28" t="s">
        <v>220</v>
      </c>
      <c r="B573" s="29"/>
    </row>
    <row r="574" spans="1:2" ht="15.75">
      <c r="A574" s="28" t="s">
        <v>221</v>
      </c>
      <c r="B574" s="18">
        <v>315000000</v>
      </c>
    </row>
    <row r="575" spans="1:2" ht="15.75">
      <c r="A575" s="28" t="s">
        <v>222</v>
      </c>
      <c r="B575" s="29"/>
    </row>
    <row r="576" spans="1:2" ht="15.75">
      <c r="A576" s="28" t="s">
        <v>223</v>
      </c>
      <c r="B576" s="29"/>
    </row>
    <row r="577" spans="1:2" ht="15.75">
      <c r="A577" s="28" t="s">
        <v>911</v>
      </c>
      <c r="B577" s="29"/>
    </row>
    <row r="578" spans="1:2" ht="15.75">
      <c r="A578" s="28" t="s">
        <v>1046</v>
      </c>
      <c r="B578" s="30"/>
    </row>
    <row r="579" spans="1:2" ht="15.75">
      <c r="A579" s="91"/>
      <c r="B579" s="91"/>
    </row>
    <row r="580" spans="1:2" ht="15.75">
      <c r="A580" s="25" t="s">
        <v>224</v>
      </c>
      <c r="B580" s="27">
        <f>SUM(B581:B582)</f>
        <v>100000000</v>
      </c>
    </row>
    <row r="581" spans="1:2" ht="15.75">
      <c r="A581" s="28" t="s">
        <v>225</v>
      </c>
      <c r="B581" s="29">
        <v>100000000</v>
      </c>
    </row>
    <row r="582" spans="1:2" ht="15.75">
      <c r="A582" s="28" t="s">
        <v>226</v>
      </c>
      <c r="B582" s="29"/>
    </row>
    <row r="583" spans="1:2" ht="15.75">
      <c r="A583" s="17"/>
      <c r="B583" s="18"/>
    </row>
    <row r="584" spans="1:2" ht="15.75">
      <c r="A584" s="25" t="s">
        <v>227</v>
      </c>
      <c r="B584" s="27">
        <f>SUM(B585:B586)</f>
        <v>0</v>
      </c>
    </row>
    <row r="585" spans="1:2" ht="15.75">
      <c r="A585" s="28" t="s">
        <v>228</v>
      </c>
      <c r="B585" s="29"/>
    </row>
    <row r="586" spans="1:2" ht="15.75">
      <c r="A586" s="28" t="s">
        <v>229</v>
      </c>
      <c r="B586" s="29">
        <v>0</v>
      </c>
    </row>
    <row r="587" spans="1:2" ht="15.75">
      <c r="A587" s="28"/>
      <c r="B587" s="29"/>
    </row>
    <row r="588" spans="1:2" ht="15.75">
      <c r="A588" s="102"/>
      <c r="B588" s="102"/>
    </row>
    <row r="589" spans="1:2" ht="15.75">
      <c r="A589" s="103"/>
      <c r="B589" s="103"/>
    </row>
    <row r="590" spans="1:2" ht="15.75">
      <c r="A590" s="91"/>
      <c r="B590" s="91"/>
    </row>
    <row r="591" spans="1:2" ht="15.75">
      <c r="A591" s="25" t="s">
        <v>444</v>
      </c>
      <c r="B591" s="27">
        <f>SUM(B593+B597+B603+B607)</f>
        <v>292000000</v>
      </c>
    </row>
    <row r="592" spans="1:2" ht="15.75">
      <c r="A592" s="28"/>
      <c r="B592" s="29"/>
    </row>
    <row r="593" spans="1:2" ht="15.75">
      <c r="A593" s="25" t="s">
        <v>442</v>
      </c>
      <c r="B593" s="27">
        <f>SUM(B594:B595)</f>
        <v>53000000</v>
      </c>
    </row>
    <row r="594" spans="1:2" ht="15.75">
      <c r="A594" s="28" t="s">
        <v>441</v>
      </c>
      <c r="B594" s="29">
        <v>53000000</v>
      </c>
    </row>
    <row r="595" spans="1:2" ht="15.75">
      <c r="A595" s="28" t="s">
        <v>744</v>
      </c>
      <c r="B595" s="29">
        <v>0</v>
      </c>
    </row>
    <row r="596" spans="1:2" ht="15.75">
      <c r="A596" s="28"/>
      <c r="B596" s="29"/>
    </row>
    <row r="597" spans="1:2" ht="15.75">
      <c r="A597" s="25" t="s">
        <v>443</v>
      </c>
      <c r="B597" s="27">
        <f>SUM(B598:B601)</f>
        <v>53000000</v>
      </c>
    </row>
    <row r="598" spans="1:2" ht="15.75">
      <c r="A598" s="28" t="s">
        <v>912</v>
      </c>
      <c r="B598" s="29">
        <v>31800000</v>
      </c>
    </row>
    <row r="599" spans="1:2" ht="15.75">
      <c r="A599" s="28" t="s">
        <v>783</v>
      </c>
      <c r="B599" s="29">
        <v>5300000</v>
      </c>
    </row>
    <row r="600" spans="1:2" ht="15.75">
      <c r="A600" s="28" t="s">
        <v>782</v>
      </c>
      <c r="B600" s="29">
        <v>5300000</v>
      </c>
    </row>
    <row r="601" spans="1:2" ht="15.75">
      <c r="A601" s="28" t="s">
        <v>779</v>
      </c>
      <c r="B601" s="29">
        <v>10600000</v>
      </c>
    </row>
    <row r="602" spans="1:2" ht="15.75">
      <c r="A602" s="28"/>
      <c r="B602" s="29"/>
    </row>
    <row r="603" spans="1:2" ht="15.75">
      <c r="A603" s="25" t="s">
        <v>453</v>
      </c>
      <c r="B603" s="27">
        <f>SUM(B604:B605)</f>
        <v>105000000</v>
      </c>
    </row>
    <row r="604" spans="1:2" ht="15.75">
      <c r="A604" s="28" t="s">
        <v>913</v>
      </c>
      <c r="B604" s="29">
        <v>73500000</v>
      </c>
    </row>
    <row r="605" spans="1:2" ht="15.75">
      <c r="A605" s="28" t="s">
        <v>914</v>
      </c>
      <c r="B605" s="29">
        <v>31500000</v>
      </c>
    </row>
    <row r="606" spans="1:2" ht="15.75">
      <c r="A606" s="28"/>
      <c r="B606" s="29"/>
    </row>
    <row r="607" spans="1:2" ht="15.75">
      <c r="A607" s="25" t="s">
        <v>915</v>
      </c>
      <c r="B607" s="27">
        <f>SUM(B608)</f>
        <v>81000000</v>
      </c>
    </row>
    <row r="608" spans="1:2" ht="15.75">
      <c r="A608" s="17" t="s">
        <v>454</v>
      </c>
      <c r="B608" s="18">
        <v>81000000</v>
      </c>
    </row>
    <row r="609" spans="1:2" ht="15.75">
      <c r="A609" s="4"/>
      <c r="B609" s="5"/>
    </row>
    <row r="610" spans="1:2" ht="15.75">
      <c r="A610" s="102"/>
      <c r="B610" s="102"/>
    </row>
    <row r="611" spans="1:2" ht="15.75">
      <c r="A611" s="103"/>
      <c r="B611" s="103"/>
    </row>
    <row r="612" spans="1:2" ht="15.75">
      <c r="A612" s="1"/>
      <c r="B612" s="5"/>
    </row>
    <row r="613" spans="1:2" ht="15.75">
      <c r="A613" s="1" t="s">
        <v>136</v>
      </c>
      <c r="B613" s="5">
        <f>SUM(B614)</f>
        <v>318180861</v>
      </c>
    </row>
    <row r="614" spans="1:2" ht="15.75">
      <c r="A614" s="1" t="s">
        <v>827</v>
      </c>
      <c r="B614" s="5">
        <f>SUM(B615)</f>
        <v>318180861</v>
      </c>
    </row>
    <row r="615" spans="1:2" ht="15.75">
      <c r="A615" s="14" t="s">
        <v>916</v>
      </c>
      <c r="B615" s="15">
        <v>318180861</v>
      </c>
    </row>
    <row r="616" spans="1:2" ht="15.75">
      <c r="A616" s="72"/>
      <c r="B616" s="50"/>
    </row>
    <row r="617" spans="1:2" ht="15.75">
      <c r="A617" s="101"/>
      <c r="B617" s="101"/>
    </row>
    <row r="618" spans="1:2" ht="15.75">
      <c r="A618" s="101"/>
      <c r="B618" s="101"/>
    </row>
    <row r="620" spans="1:2" ht="15.75" customHeight="1">
      <c r="A620" s="100"/>
      <c r="B620" s="100"/>
    </row>
    <row r="621" spans="1:2" ht="15.75">
      <c r="A621" s="100"/>
      <c r="B621" s="100"/>
    </row>
    <row r="622" spans="1:2" ht="15.75">
      <c r="A622" s="89"/>
      <c r="B622" s="89"/>
    </row>
    <row r="623" spans="1:2" ht="15.75">
      <c r="A623" s="101"/>
      <c r="B623" s="101"/>
    </row>
    <row r="624" spans="1:2" ht="15.75">
      <c r="A624" s="101"/>
      <c r="B624" s="101"/>
    </row>
    <row r="625" spans="1:2" ht="15.75">
      <c r="A625" s="76"/>
      <c r="B625" s="76"/>
    </row>
    <row r="626" spans="1:2" ht="15.75">
      <c r="A626" s="100"/>
      <c r="B626" s="100"/>
    </row>
    <row r="627" spans="1:2" ht="15.75" customHeight="1">
      <c r="A627" s="100"/>
      <c r="B627" s="100"/>
    </row>
    <row r="628" spans="1:2" ht="15.75">
      <c r="A628" s="88"/>
      <c r="B628" s="88"/>
    </row>
    <row r="629" spans="1:2" ht="15.75">
      <c r="A629" s="101"/>
      <c r="B629" s="101"/>
    </row>
    <row r="630" spans="1:2" ht="15.75" customHeight="1">
      <c r="A630" s="101"/>
      <c r="B630" s="101"/>
    </row>
    <row r="631" spans="1:2" ht="15.75">
      <c r="A631" s="76"/>
      <c r="B631" s="76"/>
    </row>
    <row r="632" spans="1:2" ht="15.75">
      <c r="A632" s="100"/>
      <c r="B632" s="100"/>
    </row>
    <row r="633" spans="1:2" ht="15.75">
      <c r="A633" s="100"/>
      <c r="B633" s="100"/>
    </row>
    <row r="634" spans="1:2" ht="15.75">
      <c r="A634" s="100"/>
      <c r="B634" s="100"/>
    </row>
    <row r="635" spans="1:2" ht="15.75" customHeight="1">
      <c r="A635" s="100"/>
      <c r="B635" s="100"/>
    </row>
    <row r="636" spans="1:2" ht="15.75">
      <c r="A636" s="100"/>
      <c r="B636" s="100"/>
    </row>
    <row r="637" spans="1:2" ht="15.75" customHeight="1">
      <c r="A637" s="100"/>
      <c r="B637" s="100"/>
    </row>
    <row r="638" spans="1:2" ht="15.75">
      <c r="A638" s="100"/>
      <c r="B638" s="100"/>
    </row>
    <row r="639" spans="1:2" ht="15.75">
      <c r="A639" s="100"/>
      <c r="B639" s="100"/>
    </row>
    <row r="640" spans="1:2" ht="15.75">
      <c r="A640" s="100"/>
      <c r="B640" s="100"/>
    </row>
    <row r="641" spans="1:2" ht="15.75">
      <c r="A641" s="100"/>
      <c r="B641" s="100"/>
    </row>
    <row r="642" spans="1:2" ht="15.75">
      <c r="A642" s="100"/>
      <c r="B642" s="100"/>
    </row>
    <row r="643" spans="1:2" ht="15.75" customHeight="1">
      <c r="A643" s="100"/>
      <c r="B643" s="100"/>
    </row>
    <row r="644" spans="1:2" ht="15.75">
      <c r="A644" s="93"/>
      <c r="B644" s="93"/>
    </row>
    <row r="645" spans="1:2" ht="15.75">
      <c r="A645" s="101"/>
      <c r="B645" s="101"/>
    </row>
    <row r="646" spans="1:2" ht="15.75" customHeight="1">
      <c r="A646" s="101"/>
      <c r="B646" s="101"/>
    </row>
    <row r="647" spans="1:2" ht="15.75">
      <c r="A647" s="93"/>
      <c r="B647" s="93"/>
    </row>
    <row r="648" spans="1:2" ht="15.75">
      <c r="A648" s="100"/>
      <c r="B648" s="100"/>
    </row>
    <row r="649" spans="1:2" ht="15.75">
      <c r="A649" s="100"/>
      <c r="B649" s="100"/>
    </row>
    <row r="650" spans="1:2" ht="15.75">
      <c r="A650" s="100"/>
      <c r="B650" s="100"/>
    </row>
    <row r="651" spans="1:2" ht="15.75">
      <c r="A651" s="100"/>
      <c r="B651" s="100"/>
    </row>
    <row r="652" spans="1:2" ht="15.75">
      <c r="A652" s="100"/>
      <c r="B652" s="100"/>
    </row>
    <row r="653" spans="1:2" ht="15.75" customHeight="1">
      <c r="A653" s="100"/>
      <c r="B653" s="100"/>
    </row>
    <row r="654" spans="1:2" ht="15.75">
      <c r="A654" s="100"/>
      <c r="B654" s="100"/>
    </row>
    <row r="655" spans="1:2" ht="15.75">
      <c r="A655" s="100"/>
      <c r="B655" s="100"/>
    </row>
    <row r="656" spans="1:2" ht="15.75" customHeight="1">
      <c r="A656" s="100"/>
      <c r="B656" s="100"/>
    </row>
    <row r="657" spans="1:2" ht="15.75">
      <c r="A657" s="100"/>
      <c r="B657" s="100"/>
    </row>
    <row r="658" spans="1:2" ht="15.75">
      <c r="A658" s="100"/>
      <c r="B658" s="100"/>
    </row>
    <row r="659" spans="1:2" ht="15.75">
      <c r="A659" s="100"/>
      <c r="B659" s="100"/>
    </row>
    <row r="660" spans="1:2" ht="15.75">
      <c r="A660" s="100"/>
      <c r="B660" s="100"/>
    </row>
    <row r="661" spans="1:2" ht="15.75" customHeight="1">
      <c r="A661" s="100"/>
      <c r="B661" s="100"/>
    </row>
    <row r="662" spans="1:2" ht="15.75">
      <c r="A662" s="100"/>
      <c r="B662" s="100"/>
    </row>
    <row r="663" spans="1:2" ht="15.75" customHeight="1">
      <c r="A663" s="100"/>
      <c r="B663" s="100"/>
    </row>
    <row r="664" spans="1:2" ht="15.75">
      <c r="A664" s="100"/>
      <c r="B664" s="100"/>
    </row>
    <row r="665" spans="1:2" ht="15.75" customHeight="1">
      <c r="A665" s="100"/>
      <c r="B665" s="100"/>
    </row>
    <row r="666" spans="1:2" ht="15.75">
      <c r="A666" s="100"/>
      <c r="B666" s="100"/>
    </row>
    <row r="667" spans="1:2" ht="15.75">
      <c r="A667" s="100"/>
      <c r="B667" s="100"/>
    </row>
    <row r="668" spans="1:2" ht="15.75">
      <c r="A668" s="100"/>
      <c r="B668" s="100"/>
    </row>
    <row r="669" spans="1:2" ht="15.75" customHeight="1">
      <c r="A669" s="100"/>
      <c r="B669" s="100"/>
    </row>
    <row r="670" spans="1:2" ht="15.75">
      <c r="A670" s="100"/>
      <c r="B670" s="100"/>
    </row>
    <row r="671" spans="1:2" ht="15.75">
      <c r="A671" s="100"/>
      <c r="B671" s="100"/>
    </row>
    <row r="672" spans="1:2" ht="15.75" customHeight="1">
      <c r="A672" s="100"/>
      <c r="B672" s="100"/>
    </row>
    <row r="673" spans="1:2" ht="15.75">
      <c r="A673" s="100"/>
      <c r="B673" s="100"/>
    </row>
    <row r="674" spans="1:2" ht="15.75">
      <c r="A674" s="100"/>
      <c r="B674" s="100"/>
    </row>
    <row r="675" spans="1:2" ht="15.75">
      <c r="A675" s="100"/>
      <c r="B675" s="100"/>
    </row>
    <row r="676" spans="1:2" ht="15.75" customHeight="1">
      <c r="A676" s="100"/>
      <c r="B676" s="100"/>
    </row>
    <row r="677" spans="1:2" ht="15.75">
      <c r="A677" s="100"/>
      <c r="B677" s="100"/>
    </row>
    <row r="678" spans="1:2" ht="15.75">
      <c r="A678" s="100"/>
      <c r="B678" s="100"/>
    </row>
    <row r="679" spans="1:2" ht="15.75" customHeight="1">
      <c r="A679" s="100"/>
      <c r="B679" s="100"/>
    </row>
    <row r="680" spans="1:2" ht="15.75">
      <c r="A680" s="100"/>
      <c r="B680" s="100"/>
    </row>
    <row r="681" spans="1:2" ht="15.75">
      <c r="A681" s="100"/>
      <c r="B681" s="100"/>
    </row>
    <row r="682" spans="1:2" ht="15.75" customHeight="1">
      <c r="A682" s="100"/>
      <c r="B682" s="100"/>
    </row>
    <row r="683" spans="1:2" ht="15.75">
      <c r="A683" s="100"/>
      <c r="B683" s="100"/>
    </row>
    <row r="684" spans="1:2" ht="15.75" customHeight="1">
      <c r="A684" s="100"/>
      <c r="B684" s="100"/>
    </row>
    <row r="685" spans="1:2" ht="15.75">
      <c r="A685" s="100"/>
      <c r="B685" s="100"/>
    </row>
    <row r="686" spans="1:2" ht="15.75">
      <c r="A686" s="100"/>
      <c r="B686" s="100"/>
    </row>
    <row r="687" spans="1:2" ht="15.75">
      <c r="A687" s="100"/>
      <c r="B687" s="100"/>
    </row>
    <row r="688" spans="1:2" ht="15.75">
      <c r="A688" s="100"/>
      <c r="B688" s="100"/>
    </row>
    <row r="689" spans="1:2" ht="15.75" customHeight="1">
      <c r="A689" s="100"/>
      <c r="B689" s="100"/>
    </row>
    <row r="690" spans="1:2" ht="15.75">
      <c r="A690" s="100"/>
      <c r="B690" s="100"/>
    </row>
    <row r="691" spans="1:2" ht="15.75">
      <c r="A691" s="100"/>
      <c r="B691" s="100"/>
    </row>
    <row r="692" spans="1:2" ht="15.75" customHeight="1">
      <c r="A692" s="100"/>
      <c r="B692" s="100"/>
    </row>
    <row r="693" spans="1:2" ht="15.75">
      <c r="A693" s="100"/>
      <c r="B693" s="100"/>
    </row>
    <row r="694" spans="1:2" ht="15.75" customHeight="1">
      <c r="A694" s="100"/>
      <c r="B694" s="100"/>
    </row>
    <row r="695" spans="1:2" ht="15.75">
      <c r="A695" s="100"/>
      <c r="B695" s="100"/>
    </row>
    <row r="696" spans="1:2" ht="15.75">
      <c r="A696" s="100"/>
      <c r="B696" s="100"/>
    </row>
    <row r="697" spans="1:2" ht="15.75">
      <c r="A697" s="100"/>
      <c r="B697" s="100"/>
    </row>
    <row r="698" spans="1:2" ht="15.75" customHeight="1">
      <c r="A698" s="100"/>
      <c r="B698" s="100"/>
    </row>
    <row r="699" spans="1:2" ht="15.75">
      <c r="A699" s="100"/>
      <c r="B699" s="100"/>
    </row>
    <row r="700" spans="1:2" ht="15.75">
      <c r="A700" s="100"/>
      <c r="B700" s="100"/>
    </row>
    <row r="701" spans="1:2" ht="15.75" customHeight="1">
      <c r="A701" s="100"/>
      <c r="B701" s="100"/>
    </row>
    <row r="702" spans="1:2" ht="15.75">
      <c r="A702" s="100"/>
      <c r="B702" s="100"/>
    </row>
    <row r="703" spans="1:2" ht="15.75">
      <c r="A703" s="100"/>
      <c r="B703" s="100"/>
    </row>
    <row r="704" spans="1:2" ht="15.75" customHeight="1">
      <c r="A704" s="100"/>
      <c r="B704" s="100"/>
    </row>
    <row r="705" spans="1:2" ht="15.75">
      <c r="A705" s="100"/>
      <c r="B705" s="100"/>
    </row>
    <row r="706" spans="1:2" ht="15.75">
      <c r="A706" s="100"/>
      <c r="B706" s="100"/>
    </row>
    <row r="707" spans="1:2" ht="15.75">
      <c r="A707" s="100"/>
      <c r="B707" s="100"/>
    </row>
    <row r="708" spans="1:2" ht="15.75">
      <c r="A708" s="100"/>
      <c r="B708" s="100"/>
    </row>
    <row r="709" spans="1:2" ht="15.75">
      <c r="A709" s="100"/>
      <c r="B709" s="100"/>
    </row>
    <row r="710" spans="1:2" ht="15.75">
      <c r="A710" s="100"/>
      <c r="B710" s="100"/>
    </row>
    <row r="711" spans="1:2" ht="15.75" customHeight="1">
      <c r="A711" s="100"/>
      <c r="B711" s="100"/>
    </row>
    <row r="712" spans="1:2" ht="15.75">
      <c r="A712" s="100"/>
      <c r="B712" s="100"/>
    </row>
    <row r="713" spans="1:2" ht="15.75">
      <c r="A713" s="100"/>
      <c r="B713" s="100"/>
    </row>
    <row r="714" spans="1:2" ht="15.75">
      <c r="A714" s="100"/>
      <c r="B714" s="100"/>
    </row>
    <row r="715" spans="1:2" ht="15.75">
      <c r="A715" s="100"/>
      <c r="B715" s="100"/>
    </row>
    <row r="716" spans="1:2" ht="15.75" customHeight="1">
      <c r="A716" s="100"/>
      <c r="B716" s="100"/>
    </row>
    <row r="717" spans="1:2" ht="15.75">
      <c r="A717" s="100"/>
      <c r="B717" s="100"/>
    </row>
    <row r="718" spans="1:2" ht="15.75">
      <c r="A718" s="100"/>
      <c r="B718" s="100"/>
    </row>
    <row r="719" spans="1:2" ht="15.75">
      <c r="A719" s="100"/>
      <c r="B719" s="100"/>
    </row>
    <row r="720" spans="1:2" ht="15.75">
      <c r="A720" s="100"/>
      <c r="B720" s="100"/>
    </row>
    <row r="721" spans="1:2" ht="15.75">
      <c r="A721" s="100"/>
      <c r="B721" s="100"/>
    </row>
    <row r="722" spans="1:2" ht="15.75" customHeight="1">
      <c r="A722" s="100"/>
      <c r="B722" s="100"/>
    </row>
    <row r="723" spans="1:2" ht="15.75">
      <c r="A723" s="100"/>
      <c r="B723" s="100"/>
    </row>
    <row r="724" spans="1:2" ht="15.75">
      <c r="A724" s="100"/>
      <c r="B724" s="100"/>
    </row>
    <row r="725" spans="1:2" ht="15.75" customHeight="1">
      <c r="A725" s="100"/>
      <c r="B725" s="100"/>
    </row>
    <row r="726" spans="1:2" ht="15.75">
      <c r="A726" s="100"/>
      <c r="B726" s="100"/>
    </row>
    <row r="727" spans="1:2" ht="15.75">
      <c r="A727" s="100"/>
      <c r="B727" s="100"/>
    </row>
    <row r="728" spans="1:2" ht="15.75" customHeight="1">
      <c r="A728" s="100"/>
      <c r="B728" s="100"/>
    </row>
    <row r="729" spans="1:2" ht="15.75">
      <c r="A729" s="100"/>
      <c r="B729" s="100"/>
    </row>
    <row r="730" spans="1:2" ht="15.75">
      <c r="A730" s="100"/>
      <c r="B730" s="100"/>
    </row>
    <row r="731" spans="1:2" ht="15.75">
      <c r="A731" s="100"/>
      <c r="B731" s="100"/>
    </row>
    <row r="732" spans="1:2" ht="15.75">
      <c r="A732" s="100"/>
      <c r="B732" s="100"/>
    </row>
    <row r="733" spans="1:2" ht="15.75" customHeight="1">
      <c r="A733" s="100"/>
      <c r="B733" s="100"/>
    </row>
    <row r="734" spans="1:2" ht="15.75">
      <c r="A734" s="100"/>
      <c r="B734" s="100"/>
    </row>
    <row r="735" spans="1:2" ht="15.75">
      <c r="A735" s="100"/>
      <c r="B735" s="100"/>
    </row>
    <row r="736" spans="1:2" ht="15.75" customHeight="1">
      <c r="A736" s="100"/>
      <c r="B736" s="100"/>
    </row>
    <row r="737" spans="1:2" ht="15.75">
      <c r="A737" s="100"/>
      <c r="B737" s="100"/>
    </row>
    <row r="738" spans="1:2" ht="15.75">
      <c r="A738" s="100"/>
      <c r="B738" s="100"/>
    </row>
    <row r="739" spans="1:2" ht="15.75">
      <c r="A739" s="100"/>
      <c r="B739" s="100"/>
    </row>
    <row r="740" spans="1:2" ht="15.75" customHeight="1">
      <c r="A740" s="100"/>
      <c r="B740" s="100"/>
    </row>
    <row r="741" spans="1:2" ht="15.75">
      <c r="A741" s="100"/>
      <c r="B741" s="100"/>
    </row>
    <row r="742" spans="1:2" ht="15.75">
      <c r="A742" s="100"/>
      <c r="B742" s="100"/>
    </row>
    <row r="743" spans="1:2" ht="15.75">
      <c r="A743" s="100"/>
      <c r="B743" s="100"/>
    </row>
    <row r="744" spans="1:2" ht="15.75">
      <c r="A744" s="100"/>
      <c r="B744" s="100"/>
    </row>
    <row r="745" spans="1:2" ht="15.75">
      <c r="A745" s="100"/>
      <c r="B745" s="100"/>
    </row>
    <row r="746" spans="1:2" ht="15.75">
      <c r="A746" s="100"/>
      <c r="B746" s="100"/>
    </row>
    <row r="747" spans="1:2" ht="15.75" customHeight="1">
      <c r="A747" s="100"/>
      <c r="B747" s="100"/>
    </row>
    <row r="748" spans="1:2" ht="15.75">
      <c r="A748" s="100"/>
      <c r="B748" s="100"/>
    </row>
    <row r="749" spans="1:2" ht="15.75">
      <c r="A749" s="100"/>
      <c r="B749" s="100"/>
    </row>
    <row r="750" spans="1:2" ht="15.75">
      <c r="A750" s="100"/>
      <c r="B750" s="100"/>
    </row>
    <row r="751" spans="1:2" ht="15.75">
      <c r="A751" s="100"/>
      <c r="B751" s="100"/>
    </row>
    <row r="752" spans="1:2" ht="15.75">
      <c r="A752" s="100"/>
      <c r="B752" s="100"/>
    </row>
    <row r="753" spans="1:2" ht="15.75">
      <c r="A753" s="100"/>
      <c r="B753" s="100"/>
    </row>
    <row r="754" spans="1:2" ht="15.75">
      <c r="A754" s="100"/>
      <c r="B754" s="100"/>
    </row>
    <row r="755" spans="1:2" ht="15.75" customHeight="1">
      <c r="A755" s="100"/>
      <c r="B755" s="100"/>
    </row>
    <row r="756" spans="1:2" ht="15.75">
      <c r="A756" s="100"/>
      <c r="B756" s="100"/>
    </row>
    <row r="757" spans="1:2" ht="15.75">
      <c r="A757" s="100"/>
      <c r="B757" s="100"/>
    </row>
    <row r="758" spans="1:2" ht="15.75">
      <c r="A758" s="100"/>
      <c r="B758" s="100"/>
    </row>
    <row r="759" spans="1:2" ht="15.75">
      <c r="A759" s="100"/>
      <c r="B759" s="100"/>
    </row>
    <row r="760" spans="1:2" ht="15.75">
      <c r="A760" s="100"/>
      <c r="B760" s="100"/>
    </row>
    <row r="761" spans="1:2" ht="15.75">
      <c r="A761" s="100"/>
      <c r="B761" s="100"/>
    </row>
    <row r="762" spans="1:2" ht="15.75" customHeight="1">
      <c r="A762" s="100"/>
      <c r="B762" s="100"/>
    </row>
    <row r="763" spans="1:2" ht="15.75">
      <c r="A763" s="100"/>
      <c r="B763" s="100"/>
    </row>
    <row r="764" spans="1:2" ht="15.75">
      <c r="A764" s="100"/>
      <c r="B764" s="100"/>
    </row>
    <row r="765" spans="1:2" ht="15.75">
      <c r="A765" s="100"/>
      <c r="B765" s="100"/>
    </row>
    <row r="766" spans="1:2" ht="15.75">
      <c r="A766" s="100"/>
      <c r="B766" s="100"/>
    </row>
    <row r="767" spans="1:2" ht="15.75">
      <c r="A767" s="100"/>
      <c r="B767" s="100"/>
    </row>
    <row r="768" spans="1:2" ht="15.75" customHeight="1">
      <c r="A768" s="100"/>
      <c r="B768" s="100"/>
    </row>
    <row r="769" spans="1:2" ht="15.75">
      <c r="A769" s="100"/>
      <c r="B769" s="100"/>
    </row>
    <row r="770" spans="1:2" ht="15.75">
      <c r="A770" s="100"/>
      <c r="B770" s="100"/>
    </row>
    <row r="771" spans="1:2" ht="15.75" customHeight="1">
      <c r="A771" s="100"/>
      <c r="B771" s="100"/>
    </row>
    <row r="772" spans="1:2" ht="15.75">
      <c r="A772" s="100"/>
      <c r="B772" s="100"/>
    </row>
    <row r="773" spans="1:2" ht="15.75">
      <c r="A773" s="100"/>
      <c r="B773" s="100"/>
    </row>
    <row r="774" spans="1:2" ht="15.75">
      <c r="A774" s="100"/>
      <c r="B774" s="100"/>
    </row>
    <row r="775" spans="1:2" ht="15.75">
      <c r="A775" s="100"/>
      <c r="B775" s="100"/>
    </row>
    <row r="776" spans="1:2" ht="15.75" customHeight="1">
      <c r="A776" s="100"/>
      <c r="B776" s="100"/>
    </row>
    <row r="777" spans="1:2" ht="15.75">
      <c r="A777" s="112"/>
      <c r="B777" s="112"/>
    </row>
    <row r="778" spans="1:2" ht="15.75" customHeight="1">
      <c r="A778" s="112"/>
      <c r="B778" s="112"/>
    </row>
    <row r="779" spans="1:2" ht="15.75">
      <c r="A779" s="112"/>
      <c r="B779" s="112"/>
    </row>
    <row r="780" spans="1:2" ht="15.75" customHeight="1">
      <c r="A780" s="112"/>
      <c r="B780" s="112"/>
    </row>
    <row r="781" spans="1:2" ht="15.75">
      <c r="A781" s="112"/>
      <c r="B781" s="112"/>
    </row>
    <row r="782" spans="1:2" ht="15.75">
      <c r="A782" s="112"/>
      <c r="B782" s="112"/>
    </row>
    <row r="783" spans="1:2" ht="15.75" customHeight="1">
      <c r="A783" s="112"/>
      <c r="B783" s="112"/>
    </row>
    <row r="784" spans="1:2" ht="15.75">
      <c r="A784" s="112"/>
      <c r="B784" s="112"/>
    </row>
    <row r="785" spans="1:2" ht="15.75">
      <c r="A785" s="112"/>
      <c r="B785" s="112"/>
    </row>
    <row r="786" spans="1:2" ht="15.75" customHeight="1">
      <c r="A786" s="63"/>
      <c r="B786" s="63"/>
    </row>
    <row r="787" spans="1:2" ht="15.75">
      <c r="A787" s="63"/>
      <c r="B787" s="63"/>
    </row>
    <row r="788" spans="1:2" ht="15.75">
      <c r="A788" s="63"/>
      <c r="B788" s="64"/>
    </row>
    <row r="789" spans="1:2" ht="15.75" customHeight="1">
      <c r="A789" s="65"/>
      <c r="B789" s="65"/>
    </row>
    <row r="790" spans="1:2" ht="15.75">
      <c r="A790" s="63"/>
      <c r="B790" s="63"/>
    </row>
    <row r="791" spans="1:2" ht="15.75" customHeight="1">
      <c r="A791" s="63"/>
      <c r="B791" s="63"/>
    </row>
    <row r="792" spans="1:2" ht="15.75">
      <c r="A792" s="63"/>
      <c r="B792" s="63"/>
    </row>
    <row r="793" spans="1:2" ht="15.75">
      <c r="A793" s="63"/>
      <c r="B793" s="63"/>
    </row>
    <row r="794" spans="1:2" ht="15.75">
      <c r="A794" s="63"/>
      <c r="B794" s="63"/>
    </row>
    <row r="795" spans="1:2" ht="15.75">
      <c r="A795" s="63"/>
      <c r="B795" s="63"/>
    </row>
    <row r="796" spans="1:2" ht="15.75">
      <c r="A796" s="63"/>
      <c r="B796" s="63"/>
    </row>
    <row r="797" spans="1:2" ht="15.75">
      <c r="A797" s="63"/>
      <c r="B797" s="63"/>
    </row>
    <row r="798" spans="1:2" ht="15.75">
      <c r="A798" s="63"/>
      <c r="B798" s="63"/>
    </row>
    <row r="799" spans="1:2" ht="15.75">
      <c r="A799" s="63"/>
      <c r="B799" s="63"/>
    </row>
    <row r="800" spans="1:2" ht="15.75">
      <c r="A800" s="63"/>
      <c r="B800" s="63"/>
    </row>
  </sheetData>
  <sheetProtection/>
  <mergeCells count="69">
    <mergeCell ref="A1:B1"/>
    <mergeCell ref="A3:B3"/>
    <mergeCell ref="A5:B5"/>
    <mergeCell ref="A588:B588"/>
    <mergeCell ref="A290:B290"/>
    <mergeCell ref="A291:B291"/>
    <mergeCell ref="A434:B434"/>
    <mergeCell ref="A435:B435"/>
    <mergeCell ref="A449:B449"/>
    <mergeCell ref="A450:B450"/>
    <mergeCell ref="A548:B548"/>
    <mergeCell ref="A549:B549"/>
    <mergeCell ref="A566:B566"/>
    <mergeCell ref="A567:B567"/>
    <mergeCell ref="A632:B635"/>
    <mergeCell ref="A589:B589"/>
    <mergeCell ref="A610:B610"/>
    <mergeCell ref="A611:B611"/>
    <mergeCell ref="A617:B617"/>
    <mergeCell ref="A618:B618"/>
    <mergeCell ref="A620:B621"/>
    <mergeCell ref="A623:B623"/>
    <mergeCell ref="A624:B624"/>
    <mergeCell ref="A626:B627"/>
    <mergeCell ref="A629:B629"/>
    <mergeCell ref="A630:B630"/>
    <mergeCell ref="A668:B671"/>
    <mergeCell ref="A636:B638"/>
    <mergeCell ref="A639:B643"/>
    <mergeCell ref="A645:B645"/>
    <mergeCell ref="A646:B646"/>
    <mergeCell ref="A648:B649"/>
    <mergeCell ref="A650:B652"/>
    <mergeCell ref="A653:B656"/>
    <mergeCell ref="A657:B658"/>
    <mergeCell ref="A659:B662"/>
    <mergeCell ref="A663:B664"/>
    <mergeCell ref="A665:B667"/>
    <mergeCell ref="A714:B717"/>
    <mergeCell ref="A672:B678"/>
    <mergeCell ref="A679:B683"/>
    <mergeCell ref="A684:B688"/>
    <mergeCell ref="A689:B694"/>
    <mergeCell ref="A695:B698"/>
    <mergeCell ref="A699:B700"/>
    <mergeCell ref="A701:B703"/>
    <mergeCell ref="A704:B705"/>
    <mergeCell ref="A706:B708"/>
    <mergeCell ref="A709:B711"/>
    <mergeCell ref="A712:B713"/>
    <mergeCell ref="A758:B759"/>
    <mergeCell ref="A718:B719"/>
    <mergeCell ref="A720:B723"/>
    <mergeCell ref="A724:B725"/>
    <mergeCell ref="A726:B731"/>
    <mergeCell ref="A732:B734"/>
    <mergeCell ref="A735:B738"/>
    <mergeCell ref="A739:B744"/>
    <mergeCell ref="A745:B750"/>
    <mergeCell ref="A751:B753"/>
    <mergeCell ref="A754:B755"/>
    <mergeCell ref="A756:B757"/>
    <mergeCell ref="A784:B785"/>
    <mergeCell ref="A760:B763"/>
    <mergeCell ref="A764:B768"/>
    <mergeCell ref="A769:B773"/>
    <mergeCell ref="A774:B776"/>
    <mergeCell ref="A777:B780"/>
    <mergeCell ref="A781:B783"/>
  </mergeCells>
  <printOptions horizontalCentered="1"/>
  <pageMargins left="0.3937007874015748" right="0.31496062992125984" top="0.9448818897637796" bottom="0.9448818897637796" header="0.31496062992125984" footer="0.31496062992125984"/>
  <pageSetup horizontalDpi="600" verticalDpi="600" orientation="portrait" scale="75" r:id="rId1"/>
  <headerFooter>
    <oddHeader>&amp;CPágina &amp;P&amp;RDECRETO LIQUIDACION 2013 OTANCHE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Mayra Leguizamon</cp:lastModifiedBy>
  <cp:lastPrinted>2013-01-28T16:27:22Z</cp:lastPrinted>
  <dcterms:created xsi:type="dcterms:W3CDTF">2012-01-11T14:30:38Z</dcterms:created>
  <dcterms:modified xsi:type="dcterms:W3CDTF">2014-02-06T15:04:37Z</dcterms:modified>
  <cp:category/>
  <cp:version/>
  <cp:contentType/>
  <cp:contentStatus/>
</cp:coreProperties>
</file>