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80" windowHeight="5655"/>
  </bookViews>
  <sheets>
    <sheet name="PLAN FINANCIERO 2012 A 2015" sheetId="1" r:id="rId1"/>
    <sheet name="MATRIZ FINANCIERA 2012 A 2015" sheetId="4" r:id="rId2"/>
  </sheets>
  <definedNames>
    <definedName name="_xlnm._FilterDatabase" localSheetId="1" hidden="1">'MATRIZ FINANCIERA 2012 A 2015'!$A$2:$S$36</definedName>
    <definedName name="_xlnm._FilterDatabase" localSheetId="0" hidden="1">'PLAN FINANCIERO 2012 A 2015'!$A$2:$Y$36</definedName>
  </definedNames>
  <calcPr calcId="145621"/>
</workbook>
</file>

<file path=xl/calcChain.xml><?xml version="1.0" encoding="utf-8"?>
<calcChain xmlns="http://schemas.openxmlformats.org/spreadsheetml/2006/main">
  <c r="N34" i="1" l="1"/>
  <c r="O34" i="1" s="1"/>
  <c r="N33" i="1"/>
  <c r="O33" i="1" s="1"/>
  <c r="N32" i="1"/>
  <c r="O32" i="1" s="1"/>
  <c r="N30" i="1"/>
  <c r="N29" i="1"/>
  <c r="O29" i="1"/>
  <c r="N35" i="1"/>
  <c r="N31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H32" i="1"/>
  <c r="H33" i="1"/>
  <c r="H34" i="1"/>
  <c r="P29" i="1"/>
  <c r="I29" i="1"/>
  <c r="H29" i="1"/>
  <c r="H30" i="1"/>
  <c r="O30" i="1"/>
  <c r="N5" i="1"/>
  <c r="C8" i="1"/>
  <c r="C7" i="1"/>
  <c r="L9" i="1"/>
  <c r="K9" i="1"/>
  <c r="J9" i="1"/>
  <c r="I9" i="1"/>
  <c r="H9" i="1"/>
  <c r="I30" i="1"/>
  <c r="P30" i="1"/>
  <c r="Q29" i="1"/>
  <c r="K29" i="1"/>
  <c r="J29" i="1"/>
  <c r="Q30" i="1"/>
  <c r="K30" i="1" s="1"/>
  <c r="J30" i="1"/>
  <c r="R29" i="1"/>
  <c r="L29" i="1" s="1"/>
  <c r="H10" i="1"/>
  <c r="D36" i="1"/>
  <c r="B15" i="1"/>
  <c r="A15" i="1"/>
  <c r="L35" i="1"/>
  <c r="K35" i="1"/>
  <c r="J35" i="1"/>
  <c r="I35" i="1"/>
  <c r="H35" i="1"/>
  <c r="H31" i="1"/>
  <c r="H28" i="1"/>
  <c r="H27" i="1"/>
  <c r="H26" i="1"/>
  <c r="H25" i="1"/>
  <c r="H24" i="1"/>
  <c r="H23" i="1"/>
  <c r="H22" i="1"/>
  <c r="H21" i="1"/>
  <c r="L20" i="1"/>
  <c r="K20" i="1"/>
  <c r="J20" i="1"/>
  <c r="I20" i="1"/>
  <c r="H20" i="1"/>
  <c r="H19" i="1"/>
  <c r="H18" i="1"/>
  <c r="H17" i="1"/>
  <c r="H16" i="1"/>
  <c r="H15" i="1"/>
  <c r="H14" i="1"/>
  <c r="H12" i="1"/>
  <c r="H11" i="1"/>
  <c r="H6" i="1"/>
  <c r="O28" i="1"/>
  <c r="I28" i="1"/>
  <c r="H13" i="1"/>
  <c r="N8" i="1"/>
  <c r="H8" i="1" s="1"/>
  <c r="N7" i="1"/>
  <c r="H7" i="1" s="1"/>
  <c r="O6" i="1"/>
  <c r="I6" i="1" s="1"/>
  <c r="O10" i="1"/>
  <c r="I10" i="1" s="1"/>
  <c r="O11" i="1"/>
  <c r="I11" i="1" s="1"/>
  <c r="O12" i="1"/>
  <c r="I12" i="1" s="1"/>
  <c r="O14" i="1"/>
  <c r="I14" i="1" s="1"/>
  <c r="O15" i="1"/>
  <c r="I15" i="1" s="1"/>
  <c r="O16" i="1"/>
  <c r="I16" i="1" s="1"/>
  <c r="O17" i="1"/>
  <c r="I17" i="1" s="1"/>
  <c r="O18" i="1"/>
  <c r="I18" i="1" s="1"/>
  <c r="O19" i="1"/>
  <c r="I19" i="1" s="1"/>
  <c r="O21" i="1"/>
  <c r="I21" i="1" s="1"/>
  <c r="O22" i="1"/>
  <c r="I22" i="1" s="1"/>
  <c r="O23" i="1"/>
  <c r="I23" i="1" s="1"/>
  <c r="O24" i="1"/>
  <c r="I24" i="1" s="1"/>
  <c r="O25" i="1"/>
  <c r="I25" i="1" s="1"/>
  <c r="O26" i="1"/>
  <c r="I26" i="1" s="1"/>
  <c r="O27" i="1"/>
  <c r="I27" i="1" s="1"/>
  <c r="O31" i="1"/>
  <c r="I31" i="1" s="1"/>
  <c r="A36" i="1"/>
  <c r="B36" i="1"/>
  <c r="C36" i="1"/>
  <c r="O7" i="1"/>
  <c r="P7" i="1"/>
  <c r="P24" i="1"/>
  <c r="J24" i="1"/>
  <c r="P17" i="1"/>
  <c r="J17" i="1"/>
  <c r="P16" i="1"/>
  <c r="J16" i="1"/>
  <c r="P15" i="1"/>
  <c r="P11" i="1"/>
  <c r="O13" i="1"/>
  <c r="P31" i="1"/>
  <c r="J31" i="1" s="1"/>
  <c r="P27" i="1"/>
  <c r="J27" i="1" s="1"/>
  <c r="P22" i="1"/>
  <c r="J22" i="1" s="1"/>
  <c r="P21" i="1"/>
  <c r="O8" i="1"/>
  <c r="P8" i="1"/>
  <c r="P6" i="1"/>
  <c r="J6" i="1"/>
  <c r="P23" i="1"/>
  <c r="J23" i="1"/>
  <c r="P19" i="1"/>
  <c r="Q6" i="1"/>
  <c r="P28" i="1"/>
  <c r="H5" i="1"/>
  <c r="N37" i="1"/>
  <c r="O5" i="1"/>
  <c r="N36" i="1"/>
  <c r="N4" i="1"/>
  <c r="H4" i="1"/>
  <c r="Q17" i="1"/>
  <c r="K17" i="1"/>
  <c r="Q24" i="1"/>
  <c r="K24" i="1"/>
  <c r="J11" i="1"/>
  <c r="Q11" i="1"/>
  <c r="K11" i="1" s="1"/>
  <c r="J15" i="1"/>
  <c r="Q15" i="1"/>
  <c r="R15" i="1"/>
  <c r="L15" i="1" s="1"/>
  <c r="Q22" i="1"/>
  <c r="K22" i="1" s="1"/>
  <c r="I13" i="1"/>
  <c r="P13" i="1"/>
  <c r="J13" i="1"/>
  <c r="I8" i="1"/>
  <c r="Q27" i="1"/>
  <c r="R27" i="1" s="1"/>
  <c r="L27" i="1" s="1"/>
  <c r="J21" i="1"/>
  <c r="Q21" i="1"/>
  <c r="R21" i="1" s="1"/>
  <c r="L21" i="1" s="1"/>
  <c r="K6" i="1"/>
  <c r="R6" i="1"/>
  <c r="L6" i="1" s="1"/>
  <c r="R17" i="1"/>
  <c r="L17" i="1" s="1"/>
  <c r="J19" i="1"/>
  <c r="Q19" i="1"/>
  <c r="K19" i="1"/>
  <c r="Q28" i="1"/>
  <c r="K28" i="1"/>
  <c r="J28" i="1"/>
  <c r="Q23" i="1"/>
  <c r="K23" i="1" s="1"/>
  <c r="I5" i="1"/>
  <c r="P5" i="1"/>
  <c r="Q5" i="1"/>
  <c r="R5" i="1" s="1"/>
  <c r="K15" i="1"/>
  <c r="Q13" i="1"/>
  <c r="K13" i="1" s="1"/>
  <c r="R13" i="1"/>
  <c r="L13" i="1" s="1"/>
  <c r="Q8" i="1"/>
  <c r="K8" i="1" s="1"/>
  <c r="J8" i="1"/>
  <c r="Q31" i="1"/>
  <c r="K31" i="1" s="1"/>
  <c r="P26" i="1"/>
  <c r="J26" i="1" s="1"/>
  <c r="P25" i="1"/>
  <c r="Q16" i="1"/>
  <c r="K16" i="1"/>
  <c r="P14" i="1"/>
  <c r="Q14" i="1"/>
  <c r="K14" i="1" s="1"/>
  <c r="P12" i="1"/>
  <c r="Q12" i="1"/>
  <c r="K12" i="1" s="1"/>
  <c r="P10" i="1"/>
  <c r="J10" i="1"/>
  <c r="I7" i="1"/>
  <c r="R8" i="1"/>
  <c r="L8" i="1" s="1"/>
  <c r="Q25" i="1"/>
  <c r="K25" i="1" s="1"/>
  <c r="J25" i="1"/>
  <c r="R16" i="1"/>
  <c r="L16" i="1"/>
  <c r="J14" i="1"/>
  <c r="Q10" i="1"/>
  <c r="K10" i="1" s="1"/>
  <c r="R10" i="1"/>
  <c r="L10" i="1" s="1"/>
  <c r="J5" i="1"/>
  <c r="P18" i="1"/>
  <c r="R30" i="1"/>
  <c r="L30" i="1" s="1"/>
  <c r="R14" i="1"/>
  <c r="L14" i="1" s="1"/>
  <c r="R25" i="1"/>
  <c r="L25" i="1" s="1"/>
  <c r="Q26" i="1"/>
  <c r="K26" i="1" s="1"/>
  <c r="K27" i="1"/>
  <c r="R24" i="1"/>
  <c r="L24" i="1"/>
  <c r="R12" i="1"/>
  <c r="L12" i="1" s="1"/>
  <c r="J12" i="1"/>
  <c r="R31" i="1"/>
  <c r="L31" i="1" s="1"/>
  <c r="K5" i="1"/>
  <c r="R28" i="1"/>
  <c r="L28" i="1"/>
  <c r="R19" i="1"/>
  <c r="L19" i="1" s="1"/>
  <c r="Q7" i="1"/>
  <c r="J7" i="1"/>
  <c r="J18" i="1"/>
  <c r="Q18" i="1"/>
  <c r="R18" i="1" s="1"/>
  <c r="L18" i="1" s="1"/>
  <c r="K7" i="1"/>
  <c r="R7" i="1"/>
  <c r="L7" i="1"/>
  <c r="L5" i="1" l="1"/>
  <c r="I33" i="1"/>
  <c r="P33" i="1"/>
  <c r="H36" i="1"/>
  <c r="H37" i="1"/>
  <c r="I32" i="1"/>
  <c r="I36" i="1" s="1"/>
  <c r="P32" i="1"/>
  <c r="O36" i="1"/>
  <c r="O4" i="1"/>
  <c r="O37" i="1"/>
  <c r="I34" i="1"/>
  <c r="P34" i="1"/>
  <c r="K18" i="1"/>
  <c r="K21" i="1"/>
  <c r="R26" i="1"/>
  <c r="L26" i="1" s="1"/>
  <c r="R11" i="1"/>
  <c r="L11" i="1" s="1"/>
  <c r="R23" i="1"/>
  <c r="L23" i="1" s="1"/>
  <c r="R22" i="1"/>
  <c r="L22" i="1" s="1"/>
  <c r="Q32" i="1" l="1"/>
  <c r="P36" i="1"/>
  <c r="J32" i="1"/>
  <c r="P37" i="1"/>
  <c r="Q34" i="1"/>
  <c r="J34" i="1"/>
  <c r="I4" i="1"/>
  <c r="Q33" i="1"/>
  <c r="K33" i="1" s="1"/>
  <c r="J33" i="1"/>
  <c r="I37" i="1"/>
  <c r="P4" i="1"/>
  <c r="J37" i="1" l="1"/>
  <c r="J4" i="1"/>
  <c r="J36" i="1"/>
  <c r="K32" i="1"/>
  <c r="Q36" i="1"/>
  <c r="Q37" i="1"/>
  <c r="Q4" i="1"/>
  <c r="R32" i="1"/>
  <c r="K34" i="1"/>
  <c r="R34" i="1"/>
  <c r="L34" i="1" s="1"/>
  <c r="R33" i="1"/>
  <c r="L33" i="1" s="1"/>
  <c r="L32" i="1" l="1"/>
  <c r="R4" i="1"/>
  <c r="R36" i="1"/>
  <c r="R37" i="1"/>
  <c r="K36" i="1"/>
  <c r="K37" i="1"/>
  <c r="K4" i="1"/>
  <c r="L36" i="1" l="1"/>
  <c r="L4" i="1"/>
</calcChain>
</file>

<file path=xl/sharedStrings.xml><?xml version="1.0" encoding="utf-8"?>
<sst xmlns="http://schemas.openxmlformats.org/spreadsheetml/2006/main" count="109" uniqueCount="46">
  <si>
    <t>TOTAL</t>
  </si>
  <si>
    <t>Ingresos Corrientes de Libre Destinación</t>
  </si>
  <si>
    <t>Estampilla pro - cultura dotación biblioteca 10%</t>
  </si>
  <si>
    <t xml:space="preserve">Rifas                                                                                                                                                                                                             </t>
  </si>
  <si>
    <t xml:space="preserve">Tránsito y transporte                                                                                                                                                                                               </t>
  </si>
  <si>
    <t xml:space="preserve">S. G. P. Educación - Calidad                                                                                                                                                                       </t>
  </si>
  <si>
    <t xml:space="preserve">S. G. P. Educación - Gratuidad                                                                                                                                                           </t>
  </si>
  <si>
    <t xml:space="preserve">S. G. P. Salud - Régimen subsidiado continuidad                                                                                                                                                             </t>
  </si>
  <si>
    <t xml:space="preserve">S. G. P. Salud - Salud pública                                                                                                                                                                                </t>
  </si>
  <si>
    <t xml:space="preserve">S. G. P. Salud - Complemento Prestación de servicios a población pobre no afiliada                                                                                                                          </t>
  </si>
  <si>
    <t xml:space="preserve">2.6.2.1.2.3.2   S. G. P. Salud - Aportes patronales (Sin situación de fondos) (Municipios certificados)                                                                                                                     </t>
  </si>
  <si>
    <t xml:space="preserve">Sistema General de Participaciones Alimentación escolar                                                                                                                                                         </t>
  </si>
  <si>
    <t>S.G.P. - Agua Potable y Saneamiento Básico</t>
  </si>
  <si>
    <t>S.G.P. - Deportes</t>
  </si>
  <si>
    <t>S.G.P. - Cultura</t>
  </si>
  <si>
    <t xml:space="preserve">S.G.P. - Propósito General Llibre Inversión otros sectores de inversion                                                                                                                                           </t>
  </si>
  <si>
    <t xml:space="preserve">FOSYGA régimen subsidiado                                                                                                                                                                                            </t>
  </si>
  <si>
    <t>Primera Infancia</t>
  </si>
  <si>
    <t>S.G.P. Propósito General – Libre Destinación</t>
  </si>
  <si>
    <t>ETESA</t>
  </si>
  <si>
    <t>BASE DE PROYECCIÓN</t>
  </si>
  <si>
    <t>Estampilla pro - cultura 70%</t>
  </si>
  <si>
    <t>Contribuciones de Obra Pública 5% Fondo de Seguridad</t>
  </si>
  <si>
    <t>Transferencias del sector electrico</t>
  </si>
  <si>
    <t>Regalias</t>
  </si>
  <si>
    <t>icld</t>
  </si>
  <si>
    <t>de</t>
  </si>
  <si>
    <t>sgp</t>
  </si>
  <si>
    <t>fosy</t>
  </si>
  <si>
    <t>otro</t>
  </si>
  <si>
    <t>r</t>
  </si>
  <si>
    <t>t</t>
  </si>
  <si>
    <t>y</t>
  </si>
  <si>
    <t>u</t>
  </si>
  <si>
    <t>Educacion</t>
  </si>
  <si>
    <t>Estampilla Pro Hospital</t>
  </si>
  <si>
    <t>2012*</t>
  </si>
  <si>
    <t>* Proyecciones</t>
  </si>
  <si>
    <t>Licencia De Transporte De Ganado</t>
  </si>
  <si>
    <t>Venta De Fichos Para Transporte Escolar</t>
  </si>
  <si>
    <t>Venta De Fichos Para Restaurante Escolar</t>
  </si>
  <si>
    <t>Aportes EEPPMM</t>
  </si>
  <si>
    <t>Aportes CORANTIOQUIA</t>
  </si>
  <si>
    <t>Aportes de la Nación</t>
  </si>
  <si>
    <t>Aportes del Departamento</t>
  </si>
  <si>
    <t xml:space="preserve">PLAN FINANCIERO 2012 - 2015 (cifras en miles de pesos)
Municipio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</si>
</sst>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"/>
    <numFmt numFmtId="165" formatCode="_ [$€-2]\ * #,##0.00_ ;_ [$€-2]\ * \-#,##0.00_ ;_ [$€-2]\ * &quot;-&quot;??_ 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4" borderId="0" applyNumberFormat="0" applyBorder="0" applyAlignment="0" applyProtection="0"/>
    <xf numFmtId="0" fontId="15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Font="0" applyFill="0" applyBorder="0" applyAlignment="0" applyProtection="0"/>
    <xf numFmtId="164" fontId="11" fillId="0" borderId="0">
      <protection locked="0"/>
    </xf>
    <xf numFmtId="164" fontId="11" fillId="0" borderId="0">
      <protection locked="0"/>
    </xf>
    <xf numFmtId="164" fontId="11" fillId="0" borderId="0">
      <protection locked="0"/>
    </xf>
    <xf numFmtId="164" fontId="12" fillId="0" borderId="0">
      <protection locked="0"/>
    </xf>
    <xf numFmtId="164" fontId="13" fillId="0" borderId="0">
      <protection locked="0"/>
    </xf>
    <xf numFmtId="164" fontId="12" fillId="0" borderId="0">
      <protection locked="0"/>
    </xf>
    <xf numFmtId="164" fontId="13" fillId="0" borderId="0">
      <protection locked="0"/>
    </xf>
    <xf numFmtId="0" fontId="16" fillId="3" borderId="0" applyNumberFormat="0" applyBorder="0" applyAlignment="0" applyProtection="0"/>
    <xf numFmtId="0" fontId="8" fillId="22" borderId="0" applyNumberFormat="0" applyBorder="0" applyAlignment="0" applyProtection="0"/>
    <xf numFmtId="0" fontId="22" fillId="0" borderId="0"/>
    <xf numFmtId="0" fontId="2" fillId="0" borderId="0"/>
    <xf numFmtId="16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23" borderId="4" applyNumberFormat="0" applyFont="0" applyAlignment="0" applyProtection="0"/>
    <xf numFmtId="0" fontId="17" fillId="16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49">
    <xf numFmtId="0" fontId="0" fillId="0" borderId="0" xfId="0"/>
    <xf numFmtId="0" fontId="23" fillId="0" borderId="0" xfId="51" applyFont="1" applyFill="1"/>
    <xf numFmtId="0" fontId="23" fillId="0" borderId="0" xfId="51" applyFont="1" applyFill="1" applyAlignment="1">
      <alignment vertical="center"/>
    </xf>
    <xf numFmtId="3" fontId="23" fillId="0" borderId="0" xfId="51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</xf>
    <xf numFmtId="0" fontId="24" fillId="0" borderId="10" xfId="51" applyFont="1" applyFill="1" applyBorder="1" applyAlignment="1">
      <alignment horizontal="center" vertical="center" wrapText="1"/>
    </xf>
    <xf numFmtId="0" fontId="24" fillId="0" borderId="11" xfId="51" applyFont="1" applyFill="1" applyBorder="1" applyAlignment="1">
      <alignment horizontal="center" vertical="center" wrapText="1"/>
    </xf>
    <xf numFmtId="0" fontId="23" fillId="0" borderId="0" xfId="51" applyFont="1" applyFill="1" applyBorder="1" applyAlignment="1">
      <alignment horizontal="center" vertical="center" wrapText="1"/>
    </xf>
    <xf numFmtId="3" fontId="24" fillId="0" borderId="12" xfId="51" applyNumberFormat="1" applyFont="1" applyFill="1" applyBorder="1" applyAlignment="1">
      <alignment horizontal="center" vertical="center"/>
    </xf>
    <xf numFmtId="3" fontId="23" fillId="0" borderId="10" xfId="51" applyNumberFormat="1" applyFont="1" applyFill="1" applyBorder="1" applyAlignment="1">
      <alignment vertical="center"/>
    </xf>
    <xf numFmtId="3" fontId="23" fillId="0" borderId="0" xfId="51" applyNumberFormat="1" applyFont="1" applyFill="1" applyBorder="1" applyAlignment="1">
      <alignment vertical="center"/>
    </xf>
    <xf numFmtId="3" fontId="23" fillId="0" borderId="0" xfId="51" applyNumberFormat="1" applyFont="1" applyFill="1"/>
    <xf numFmtId="3" fontId="23" fillId="0" borderId="0" xfId="51" applyNumberFormat="1" applyFont="1" applyFill="1" applyAlignment="1">
      <alignment horizontal="right" vertical="top" wrapText="1"/>
    </xf>
    <xf numFmtId="3" fontId="23" fillId="0" borderId="0" xfId="51" applyNumberFormat="1" applyFont="1" applyFill="1" applyAlignment="1">
      <alignment vertical="center"/>
    </xf>
    <xf numFmtId="3" fontId="24" fillId="0" borderId="13" xfId="51" applyNumberFormat="1" applyFont="1" applyFill="1" applyBorder="1"/>
    <xf numFmtId="3" fontId="24" fillId="0" borderId="14" xfId="51" applyNumberFormat="1" applyFont="1" applyFill="1" applyBorder="1"/>
    <xf numFmtId="0" fontId="24" fillId="0" borderId="15" xfId="51" applyFont="1" applyFill="1" applyBorder="1"/>
    <xf numFmtId="3" fontId="24" fillId="0" borderId="16" xfId="51" applyNumberFormat="1" applyFont="1" applyFill="1" applyBorder="1"/>
    <xf numFmtId="0" fontId="23" fillId="0" borderId="0" xfId="0" applyFont="1"/>
    <xf numFmtId="0" fontId="23" fillId="24" borderId="12" xfId="50" applyFont="1" applyFill="1" applyBorder="1" applyAlignment="1">
      <alignment horizontal="left" vertical="top" wrapText="1"/>
    </xf>
    <xf numFmtId="3" fontId="23" fillId="24" borderId="10" xfId="51" applyNumberFormat="1" applyFont="1" applyFill="1" applyBorder="1" applyAlignment="1">
      <alignment vertical="center"/>
    </xf>
    <xf numFmtId="3" fontId="23" fillId="24" borderId="11" xfId="51" applyNumberFormat="1" applyFont="1" applyFill="1" applyBorder="1" applyAlignment="1">
      <alignment vertical="center"/>
    </xf>
    <xf numFmtId="3" fontId="23" fillId="24" borderId="10" xfId="51" applyNumberFormat="1" applyFont="1" applyFill="1" applyBorder="1"/>
    <xf numFmtId="3" fontId="23" fillId="24" borderId="11" xfId="51" applyNumberFormat="1" applyFont="1" applyFill="1" applyBorder="1"/>
    <xf numFmtId="0" fontId="23" fillId="0" borderId="17" xfId="51" applyFont="1" applyFill="1" applyBorder="1"/>
    <xf numFmtId="3" fontId="24" fillId="0" borderId="17" xfId="51" applyNumberFormat="1" applyFont="1" applyFill="1" applyBorder="1" applyAlignment="1">
      <alignment horizontal="center" vertical="center"/>
    </xf>
    <xf numFmtId="0" fontId="23" fillId="24" borderId="17" xfId="50" applyFont="1" applyFill="1" applyBorder="1" applyAlignment="1">
      <alignment horizontal="left" vertical="top" wrapText="1"/>
    </xf>
    <xf numFmtId="0" fontId="24" fillId="0" borderId="14" xfId="51" applyFont="1" applyFill="1" applyBorder="1"/>
    <xf numFmtId="3" fontId="23" fillId="24" borderId="17" xfId="50" applyNumberFormat="1" applyFont="1" applyFill="1" applyBorder="1" applyAlignment="1">
      <alignment horizontal="right" vertical="center" wrapText="1"/>
    </xf>
    <xf numFmtId="3" fontId="24" fillId="0" borderId="14" xfId="51" applyNumberFormat="1" applyFont="1" applyFill="1" applyBorder="1" applyAlignment="1">
      <alignment horizontal="right" vertical="center"/>
    </xf>
    <xf numFmtId="3" fontId="24" fillId="0" borderId="18" xfId="51" applyNumberFormat="1" applyFont="1" applyFill="1" applyBorder="1" applyAlignment="1">
      <alignment horizontal="center" vertical="center"/>
    </xf>
    <xf numFmtId="3" fontId="24" fillId="0" borderId="19" xfId="51" applyNumberFormat="1" applyFont="1" applyFill="1" applyBorder="1" applyAlignment="1">
      <alignment horizontal="center" vertical="center"/>
    </xf>
    <xf numFmtId="0" fontId="23" fillId="0" borderId="20" xfId="51" applyFont="1" applyFill="1" applyBorder="1"/>
    <xf numFmtId="0" fontId="24" fillId="0" borderId="21" xfId="51" applyFont="1" applyFill="1" applyBorder="1" applyAlignment="1">
      <alignment horizontal="center" vertical="center" wrapText="1"/>
    </xf>
    <xf numFmtId="0" fontId="24" fillId="0" borderId="22" xfId="51" applyFont="1" applyFill="1" applyBorder="1" applyAlignment="1">
      <alignment horizontal="center" vertical="center" wrapText="1"/>
    </xf>
    <xf numFmtId="0" fontId="23" fillId="0" borderId="0" xfId="51" applyFont="1" applyFill="1" applyBorder="1"/>
    <xf numFmtId="0" fontId="23" fillId="0" borderId="0" xfId="0" applyFont="1" applyBorder="1"/>
    <xf numFmtId="0" fontId="0" fillId="25" borderId="0" xfId="0" applyFill="1" applyBorder="1" applyAlignment="1">
      <alignment horizontal="center" vertical="center" wrapText="1"/>
    </xf>
    <xf numFmtId="0" fontId="24" fillId="25" borderId="23" xfId="51" applyFont="1" applyFill="1" applyBorder="1" applyAlignment="1">
      <alignment horizontal="center" vertical="center" wrapText="1"/>
    </xf>
    <xf numFmtId="3" fontId="23" fillId="25" borderId="24" xfId="51" applyNumberFormat="1" applyFont="1" applyFill="1" applyBorder="1" applyAlignment="1">
      <alignment vertical="center"/>
    </xf>
    <xf numFmtId="3" fontId="23" fillId="25" borderId="25" xfId="50" applyNumberFormat="1" applyFont="1" applyFill="1" applyBorder="1" applyAlignment="1">
      <alignment horizontal="right" vertical="center" wrapText="1"/>
    </xf>
    <xf numFmtId="3" fontId="24" fillId="25" borderId="25" xfId="51" applyNumberFormat="1" applyFont="1" applyFill="1" applyBorder="1" applyAlignment="1">
      <alignment horizontal="right" vertical="center"/>
    </xf>
    <xf numFmtId="3" fontId="23" fillId="0" borderId="0" xfId="0" applyNumberFormat="1" applyFont="1"/>
    <xf numFmtId="3" fontId="24" fillId="0" borderId="26" xfId="5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24" fillId="0" borderId="18" xfId="5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F2" xfId="32"/>
    <cellStyle name="F3" xfId="33"/>
    <cellStyle name="F4" xfId="34"/>
    <cellStyle name="F5" xfId="35"/>
    <cellStyle name="F6" xfId="36"/>
    <cellStyle name="F7" xfId="37"/>
    <cellStyle name="F8" xfId="38"/>
    <cellStyle name="Incorrecto 2" xfId="39"/>
    <cellStyle name="Neutral 2" xfId="40"/>
    <cellStyle name="Normal" xfId="0" builtinId="0"/>
    <cellStyle name="Normal 2" xfId="41"/>
    <cellStyle name="Normal 2 2" xfId="42"/>
    <cellStyle name="Normal 2 2 2" xfId="43"/>
    <cellStyle name="Normal 2 2 2 2" xfId="44"/>
    <cellStyle name="Normal 2 3" xfId="45"/>
    <cellStyle name="Normal 2 4" xfId="46"/>
    <cellStyle name="Normal 3" xfId="47"/>
    <cellStyle name="Normal 4" xfId="48"/>
    <cellStyle name="Normal 4 2" xfId="49"/>
    <cellStyle name="Normal_AAAFormatos SICEP_Acuerdo Presupuesto para el año 2009" xfId="50"/>
    <cellStyle name="Normal_Acuerdo Presupuesto para el año 2009" xfId="51"/>
    <cellStyle name="Notas 2" xfId="52"/>
    <cellStyle name="Salida 2" xfId="53"/>
    <cellStyle name="Texto de advertencia 2" xfId="54"/>
    <cellStyle name="Texto explicativo 2" xfId="55"/>
    <cellStyle name="Título 1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pane xSplit="7" ySplit="4" topLeftCell="L5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41.28515625" defaultRowHeight="11.25" x14ac:dyDescent="0.2"/>
  <cols>
    <col min="1" max="3" width="10.85546875" style="1" bestFit="1" customWidth="1"/>
    <col min="4" max="4" width="10.85546875" style="1" customWidth="1"/>
    <col min="5" max="5" width="10.85546875" style="1" bestFit="1" customWidth="1"/>
    <col min="6" max="6" width="5.5703125" style="1" customWidth="1"/>
    <col min="7" max="7" width="30.28515625" style="1" customWidth="1"/>
    <col min="8" max="8" width="12.85546875" style="1" customWidth="1"/>
    <col min="9" max="9" width="15.28515625" style="1" customWidth="1"/>
    <col min="10" max="10" width="14.28515625" style="1" customWidth="1"/>
    <col min="11" max="11" width="14" style="1" customWidth="1"/>
    <col min="12" max="12" width="11.85546875" style="1" customWidth="1"/>
    <col min="13" max="13" width="4.140625" style="35" customWidth="1"/>
    <col min="14" max="17" width="14.140625" style="1" bestFit="1" customWidth="1"/>
    <col min="18" max="18" width="15.28515625" style="1" bestFit="1" customWidth="1"/>
    <col min="19" max="19" width="12.7109375" style="2" customWidth="1"/>
    <col min="20" max="20" width="23.42578125" style="2" customWidth="1"/>
    <col min="21" max="37" width="10.7109375" style="1" customWidth="1"/>
    <col min="38" max="16384" width="41.28515625" style="1"/>
  </cols>
  <sheetData>
    <row r="1" spans="1:23" ht="14.25" customHeight="1" thickBot="1" x14ac:dyDescent="0.25"/>
    <row r="2" spans="1:23" ht="26.25" customHeight="1" thickBot="1" x14ac:dyDescent="0.25">
      <c r="A2" s="1" t="s">
        <v>30</v>
      </c>
      <c r="B2" s="1" t="s">
        <v>31</v>
      </c>
      <c r="C2" s="1" t="s">
        <v>32</v>
      </c>
      <c r="E2" s="1" t="s">
        <v>33</v>
      </c>
      <c r="F2" s="1" t="s">
        <v>30</v>
      </c>
      <c r="G2" s="43" t="s">
        <v>45</v>
      </c>
      <c r="H2" s="44"/>
      <c r="I2" s="44"/>
      <c r="J2" s="44"/>
      <c r="K2" s="44"/>
      <c r="L2" s="45"/>
      <c r="M2" s="37"/>
      <c r="N2" s="30"/>
      <c r="O2" s="30"/>
      <c r="P2" s="30"/>
      <c r="Q2" s="30"/>
      <c r="R2" s="31"/>
      <c r="S2" s="3"/>
    </row>
    <row r="3" spans="1:23" ht="22.5" x14ac:dyDescent="0.2">
      <c r="A3" s="4">
        <v>2009</v>
      </c>
      <c r="B3" s="4">
        <v>2010</v>
      </c>
      <c r="C3" s="4">
        <v>2011</v>
      </c>
      <c r="D3" s="4" t="s">
        <v>36</v>
      </c>
      <c r="E3" s="4" t="s">
        <v>20</v>
      </c>
      <c r="F3" s="24"/>
      <c r="G3" s="32"/>
      <c r="H3" s="33">
        <v>2012</v>
      </c>
      <c r="I3" s="33">
        <v>2013</v>
      </c>
      <c r="J3" s="33">
        <v>2014</v>
      </c>
      <c r="K3" s="33">
        <v>2015</v>
      </c>
      <c r="L3" s="34" t="s">
        <v>0</v>
      </c>
      <c r="M3" s="38"/>
      <c r="N3" s="5">
        <v>2012</v>
      </c>
      <c r="O3" s="5">
        <v>2013</v>
      </c>
      <c r="P3" s="5">
        <v>2014</v>
      </c>
      <c r="Q3" s="5">
        <v>2015</v>
      </c>
      <c r="R3" s="6" t="s">
        <v>0</v>
      </c>
      <c r="S3" s="7"/>
    </row>
    <row r="4" spans="1:23" ht="38.25" customHeight="1" x14ac:dyDescent="0.2">
      <c r="F4" s="25"/>
      <c r="G4" s="8" t="s">
        <v>0</v>
      </c>
      <c r="H4" s="28">
        <f>N4/1000</f>
        <v>6160364.9976000004</v>
      </c>
      <c r="I4" s="9">
        <f>SUM(I5:I35)</f>
        <v>5983824.1225399999</v>
      </c>
      <c r="J4" s="9">
        <f>SUM(J5:J35)</f>
        <v>6154419.7256035004</v>
      </c>
      <c r="K4" s="9">
        <f>SUM(K5:K35)</f>
        <v>6330330.2187435869</v>
      </c>
      <c r="L4" s="9">
        <f>SUM(L5:L35)</f>
        <v>24286939.064487085</v>
      </c>
      <c r="M4" s="39"/>
      <c r="N4" s="9">
        <f>SUM(N5:N35)</f>
        <v>6160364997.6000004</v>
      </c>
      <c r="O4" s="9">
        <f>SUM(O5:O35)</f>
        <v>5983824122.54</v>
      </c>
      <c r="P4" s="9">
        <f>SUM(P5:P35)</f>
        <v>6154419725.6035004</v>
      </c>
      <c r="Q4" s="9">
        <f>SUM(Q5:Q35)</f>
        <v>6330330218.7435875</v>
      </c>
      <c r="R4" s="9">
        <f>SUM(R5:R35)</f>
        <v>24286939064.487087</v>
      </c>
      <c r="S4" s="10"/>
      <c r="W4" s="11"/>
    </row>
    <row r="5" spans="1:23" x14ac:dyDescent="0.2">
      <c r="A5" s="12"/>
      <c r="B5" s="12"/>
      <c r="C5" s="12">
        <v>3100473601.8900003</v>
      </c>
      <c r="D5" s="12">
        <v>3034400000</v>
      </c>
      <c r="E5" s="12">
        <v>3200000000</v>
      </c>
      <c r="F5" s="26" t="s">
        <v>25</v>
      </c>
      <c r="G5" s="19" t="s">
        <v>1</v>
      </c>
      <c r="H5" s="28">
        <f>N5/1000</f>
        <v>800000</v>
      </c>
      <c r="I5" s="28">
        <f>O5/1000</f>
        <v>840000</v>
      </c>
      <c r="J5" s="28">
        <f>P5/1000</f>
        <v>882000</v>
      </c>
      <c r="K5" s="28">
        <f>Q5/1000</f>
        <v>926100</v>
      </c>
      <c r="L5" s="28">
        <f>R5/1000</f>
        <v>3448100</v>
      </c>
      <c r="M5" s="40"/>
      <c r="N5" s="20">
        <f>SUM(E5:E6)*25/100</f>
        <v>800000000</v>
      </c>
      <c r="O5" s="20">
        <f t="shared" ref="O5:Q6" si="0">N5*1.05</f>
        <v>840000000</v>
      </c>
      <c r="P5" s="20">
        <f t="shared" si="0"/>
        <v>882000000</v>
      </c>
      <c r="Q5" s="20">
        <f t="shared" si="0"/>
        <v>926100000</v>
      </c>
      <c r="R5" s="21">
        <f>SUM(N5:Q5)</f>
        <v>3448100000</v>
      </c>
      <c r="S5" s="10"/>
      <c r="U5" s="11"/>
      <c r="W5" s="11"/>
    </row>
    <row r="6" spans="1:23" ht="22.5" x14ac:dyDescent="0.2">
      <c r="A6" s="12">
        <v>424530585</v>
      </c>
      <c r="B6" s="12">
        <v>335464616</v>
      </c>
      <c r="C6" s="12">
        <v>389497733</v>
      </c>
      <c r="D6" s="12">
        <v>416596528</v>
      </c>
      <c r="E6" s="12"/>
      <c r="F6" s="26"/>
      <c r="G6" s="19" t="s">
        <v>18</v>
      </c>
      <c r="H6" s="28">
        <f t="shared" ref="H6:H35" si="1">N6/1000</f>
        <v>0</v>
      </c>
      <c r="I6" s="28">
        <f t="shared" ref="I6:I35" si="2">O6/1000</f>
        <v>0</v>
      </c>
      <c r="J6" s="28">
        <f t="shared" ref="J6:J35" si="3">P6/1000</f>
        <v>0</v>
      </c>
      <c r="K6" s="28">
        <f t="shared" ref="K6:K35" si="4">Q6/1000</f>
        <v>0</v>
      </c>
      <c r="L6" s="28">
        <f t="shared" ref="L6:L35" si="5">R6/1000</f>
        <v>0</v>
      </c>
      <c r="M6" s="40"/>
      <c r="N6" s="20"/>
      <c r="O6" s="20">
        <f t="shared" si="0"/>
        <v>0</v>
      </c>
      <c r="P6" s="20">
        <f t="shared" si="0"/>
        <v>0</v>
      </c>
      <c r="Q6" s="20">
        <f t="shared" si="0"/>
        <v>0</v>
      </c>
      <c r="R6" s="21">
        <f>SUM(N6:Q6)</f>
        <v>0</v>
      </c>
      <c r="S6" s="10"/>
      <c r="U6" s="11"/>
      <c r="W6" s="11"/>
    </row>
    <row r="7" spans="1:23" s="11" customFormat="1" x14ac:dyDescent="0.2">
      <c r="A7" s="12"/>
      <c r="B7" s="12"/>
      <c r="C7" s="12">
        <f>E7*70/100</f>
        <v>92194372.900000006</v>
      </c>
      <c r="D7" s="12"/>
      <c r="E7" s="12">
        <v>131706247</v>
      </c>
      <c r="F7" s="26" t="s">
        <v>26</v>
      </c>
      <c r="G7" s="19" t="s">
        <v>21</v>
      </c>
      <c r="H7" s="28">
        <f t="shared" si="1"/>
        <v>92194.372900000002</v>
      </c>
      <c r="I7" s="28">
        <f t="shared" si="2"/>
        <v>94499.232222499995</v>
      </c>
      <c r="J7" s="28">
        <f t="shared" si="3"/>
        <v>96861.713028062499</v>
      </c>
      <c r="K7" s="28">
        <f t="shared" si="4"/>
        <v>99283.255853764043</v>
      </c>
      <c r="L7" s="28">
        <f t="shared" si="5"/>
        <v>382838.5740043266</v>
      </c>
      <c r="M7" s="40"/>
      <c r="N7" s="20">
        <f>E7*70/100</f>
        <v>92194372.900000006</v>
      </c>
      <c r="O7" s="20">
        <f>N7*1.025</f>
        <v>94499232.222499996</v>
      </c>
      <c r="P7" s="20">
        <f>O7*1.025</f>
        <v>96861713.028062493</v>
      </c>
      <c r="Q7" s="20">
        <f>P7*1.025</f>
        <v>99283255.853764042</v>
      </c>
      <c r="R7" s="21">
        <f>SUM(N7:Q7)</f>
        <v>382838574.00432658</v>
      </c>
      <c r="S7" s="10"/>
      <c r="T7" s="13"/>
    </row>
    <row r="8" spans="1:23" s="11" customFormat="1" ht="22.5" x14ac:dyDescent="0.2">
      <c r="A8" s="12"/>
      <c r="B8" s="12"/>
      <c r="C8" s="12">
        <f>E7*10/100</f>
        <v>13170624.699999999</v>
      </c>
      <c r="D8" s="12"/>
      <c r="E8" s="12"/>
      <c r="F8" s="26" t="s">
        <v>26</v>
      </c>
      <c r="G8" s="19" t="s">
        <v>2</v>
      </c>
      <c r="H8" s="28">
        <f t="shared" si="1"/>
        <v>13170.624699999998</v>
      </c>
      <c r="I8" s="28">
        <f t="shared" si="2"/>
        <v>13499.8903175</v>
      </c>
      <c r="J8" s="28">
        <f t="shared" si="3"/>
        <v>13837.387575437497</v>
      </c>
      <c r="K8" s="28">
        <f t="shared" si="4"/>
        <v>14183.322264823433</v>
      </c>
      <c r="L8" s="28">
        <f t="shared" si="5"/>
        <v>54691.224857760935</v>
      </c>
      <c r="M8" s="40"/>
      <c r="N8" s="20">
        <f>E7*10/100</f>
        <v>13170624.699999999</v>
      </c>
      <c r="O8" s="20">
        <f>+N8*1.025</f>
        <v>13499890.317499999</v>
      </c>
      <c r="P8" s="20">
        <f>+O8*1.025</f>
        <v>13837387.575437497</v>
      </c>
      <c r="Q8" s="20">
        <f>+P8*1.025</f>
        <v>14183322.264823433</v>
      </c>
      <c r="R8" s="21">
        <f>SUM(N8:Q8)</f>
        <v>54691224.857760936</v>
      </c>
      <c r="S8" s="10"/>
      <c r="T8" s="13"/>
    </row>
    <row r="9" spans="1:23" s="11" customFormat="1" x14ac:dyDescent="0.2">
      <c r="A9" s="12"/>
      <c r="B9" s="12"/>
      <c r="C9" s="12">
        <v>41117398</v>
      </c>
      <c r="D9" s="12"/>
      <c r="E9" s="12">
        <v>42000000</v>
      </c>
      <c r="F9" s="26"/>
      <c r="G9" s="19" t="s">
        <v>35</v>
      </c>
      <c r="H9" s="28">
        <f>N9/1000</f>
        <v>42000</v>
      </c>
      <c r="I9" s="28">
        <f>O9/1000</f>
        <v>0</v>
      </c>
      <c r="J9" s="28">
        <f>P9/1000</f>
        <v>0</v>
      </c>
      <c r="K9" s="28">
        <f>Q9/1000</f>
        <v>0</v>
      </c>
      <c r="L9" s="28">
        <f>R9/1000</f>
        <v>0</v>
      </c>
      <c r="M9" s="40"/>
      <c r="N9" s="20">
        <f>E9</f>
        <v>42000000</v>
      </c>
      <c r="O9" s="20"/>
      <c r="P9" s="20"/>
      <c r="Q9" s="20"/>
      <c r="R9" s="21"/>
      <c r="S9" s="10"/>
      <c r="T9" s="13"/>
    </row>
    <row r="10" spans="1:23" ht="22.5" x14ac:dyDescent="0.2">
      <c r="A10" s="12"/>
      <c r="B10" s="12"/>
      <c r="C10" s="12">
        <v>282257031</v>
      </c>
      <c r="D10" s="12"/>
      <c r="E10" s="12">
        <v>280000000</v>
      </c>
      <c r="F10" s="26" t="s">
        <v>26</v>
      </c>
      <c r="G10" s="19" t="s">
        <v>22</v>
      </c>
      <c r="H10" s="28">
        <f>N10/1000</f>
        <v>280000</v>
      </c>
      <c r="I10" s="28">
        <f t="shared" si="2"/>
        <v>287000</v>
      </c>
      <c r="J10" s="28">
        <f t="shared" si="3"/>
        <v>294175</v>
      </c>
      <c r="K10" s="28">
        <f t="shared" si="4"/>
        <v>301529.375</v>
      </c>
      <c r="L10" s="28">
        <f t="shared" si="5"/>
        <v>1162704.375</v>
      </c>
      <c r="M10" s="40"/>
      <c r="N10" s="20">
        <f t="shared" ref="N10:N35" si="6">E10</f>
        <v>280000000</v>
      </c>
      <c r="O10" s="20">
        <f t="shared" ref="O10:Q18" si="7">N10*1.025</f>
        <v>287000000</v>
      </c>
      <c r="P10" s="20">
        <f t="shared" si="7"/>
        <v>294175000</v>
      </c>
      <c r="Q10" s="20">
        <f t="shared" si="7"/>
        <v>301529375</v>
      </c>
      <c r="R10" s="21">
        <f t="shared" ref="R10:R28" si="8">SUM(N10:Q10)</f>
        <v>1162704375</v>
      </c>
      <c r="S10" s="10"/>
      <c r="U10" s="11"/>
    </row>
    <row r="11" spans="1:23" x14ac:dyDescent="0.2">
      <c r="A11" s="12"/>
      <c r="B11" s="12"/>
      <c r="C11" s="12"/>
      <c r="D11" s="12"/>
      <c r="E11" s="12">
        <v>1000000</v>
      </c>
      <c r="F11" s="26" t="s">
        <v>26</v>
      </c>
      <c r="G11" s="19" t="s">
        <v>3</v>
      </c>
      <c r="H11" s="28">
        <f t="shared" si="1"/>
        <v>1000</v>
      </c>
      <c r="I11" s="28">
        <f t="shared" si="2"/>
        <v>1024.9999999999998</v>
      </c>
      <c r="J11" s="28">
        <f t="shared" si="3"/>
        <v>1050.6249999999998</v>
      </c>
      <c r="K11" s="28">
        <f t="shared" si="4"/>
        <v>1076.8906249999998</v>
      </c>
      <c r="L11" s="28">
        <f t="shared" si="5"/>
        <v>4152.515625</v>
      </c>
      <c r="M11" s="40"/>
      <c r="N11" s="20">
        <f t="shared" si="6"/>
        <v>1000000</v>
      </c>
      <c r="O11" s="22">
        <f t="shared" si="7"/>
        <v>1024999.9999999999</v>
      </c>
      <c r="P11" s="22">
        <f t="shared" si="7"/>
        <v>1050624.9999999998</v>
      </c>
      <c r="Q11" s="22">
        <f t="shared" si="7"/>
        <v>1076890.6249999998</v>
      </c>
      <c r="R11" s="23">
        <f t="shared" si="8"/>
        <v>4152515.625</v>
      </c>
      <c r="S11" s="10"/>
      <c r="U11" s="11"/>
    </row>
    <row r="12" spans="1:23" x14ac:dyDescent="0.2">
      <c r="A12" s="12"/>
      <c r="B12" s="12"/>
      <c r="C12" s="12">
        <v>28640413</v>
      </c>
      <c r="D12" s="12"/>
      <c r="E12" s="12">
        <v>29000000</v>
      </c>
      <c r="F12" s="26" t="s">
        <v>26</v>
      </c>
      <c r="G12" s="19" t="s">
        <v>4</v>
      </c>
      <c r="H12" s="28">
        <f t="shared" si="1"/>
        <v>29000</v>
      </c>
      <c r="I12" s="28">
        <f t="shared" si="2"/>
        <v>29724.999999999996</v>
      </c>
      <c r="J12" s="28">
        <f t="shared" si="3"/>
        <v>30468.124999999993</v>
      </c>
      <c r="K12" s="28">
        <f t="shared" si="4"/>
        <v>31229.828124999989</v>
      </c>
      <c r="L12" s="28">
        <f t="shared" si="5"/>
        <v>120422.95312499999</v>
      </c>
      <c r="M12" s="40"/>
      <c r="N12" s="20">
        <f t="shared" si="6"/>
        <v>29000000</v>
      </c>
      <c r="O12" s="22">
        <f t="shared" si="7"/>
        <v>29724999.999999996</v>
      </c>
      <c r="P12" s="22">
        <f t="shared" si="7"/>
        <v>30468124.999999993</v>
      </c>
      <c r="Q12" s="22">
        <f t="shared" si="7"/>
        <v>31229828.124999989</v>
      </c>
      <c r="R12" s="23">
        <f t="shared" si="8"/>
        <v>120422953.12499999</v>
      </c>
      <c r="S12" s="10"/>
      <c r="U12" s="11"/>
    </row>
    <row r="13" spans="1:23" s="11" customFormat="1" x14ac:dyDescent="0.2">
      <c r="A13" s="12">
        <v>118730214</v>
      </c>
      <c r="B13" s="12">
        <v>118626664</v>
      </c>
      <c r="C13" s="12">
        <v>118833763</v>
      </c>
      <c r="D13" s="12">
        <v>115521289</v>
      </c>
      <c r="E13" s="12">
        <v>115500000</v>
      </c>
      <c r="F13" s="26" t="s">
        <v>27</v>
      </c>
      <c r="G13" s="19" t="s">
        <v>5</v>
      </c>
      <c r="H13" s="28">
        <f t="shared" si="1"/>
        <v>115500</v>
      </c>
      <c r="I13" s="28">
        <f t="shared" si="2"/>
        <v>118387.49999999999</v>
      </c>
      <c r="J13" s="28">
        <f t="shared" si="3"/>
        <v>121347.18749999997</v>
      </c>
      <c r="K13" s="28">
        <f t="shared" si="4"/>
        <v>124380.86718749996</v>
      </c>
      <c r="L13" s="28">
        <f t="shared" si="5"/>
        <v>479615.55468749994</v>
      </c>
      <c r="M13" s="40"/>
      <c r="N13" s="20">
        <f t="shared" si="6"/>
        <v>115500000</v>
      </c>
      <c r="O13" s="22">
        <f t="shared" si="7"/>
        <v>118387499.99999999</v>
      </c>
      <c r="P13" s="22">
        <f t="shared" si="7"/>
        <v>121347187.49999997</v>
      </c>
      <c r="Q13" s="22">
        <f t="shared" si="7"/>
        <v>124380867.18749996</v>
      </c>
      <c r="R13" s="23">
        <f t="shared" si="8"/>
        <v>479615554.68749994</v>
      </c>
      <c r="S13" s="10"/>
      <c r="T13" s="13"/>
    </row>
    <row r="14" spans="1:23" s="11" customFormat="1" x14ac:dyDescent="0.2">
      <c r="A14" s="12">
        <v>28542000</v>
      </c>
      <c r="B14" s="12">
        <v>28614000</v>
      </c>
      <c r="C14" s="12">
        <v>51313000</v>
      </c>
      <c r="D14" s="12">
        <v>132888000</v>
      </c>
      <c r="E14" s="12">
        <v>132000000</v>
      </c>
      <c r="F14" s="26" t="s">
        <v>27</v>
      </c>
      <c r="G14" s="19" t="s">
        <v>6</v>
      </c>
      <c r="H14" s="28">
        <f t="shared" si="1"/>
        <v>132000</v>
      </c>
      <c r="I14" s="28">
        <f t="shared" si="2"/>
        <v>135300</v>
      </c>
      <c r="J14" s="28">
        <f t="shared" si="3"/>
        <v>138682.5</v>
      </c>
      <c r="K14" s="28">
        <f t="shared" si="4"/>
        <v>142149.5625</v>
      </c>
      <c r="L14" s="28">
        <f t="shared" si="5"/>
        <v>548132.0625</v>
      </c>
      <c r="M14" s="40"/>
      <c r="N14" s="20">
        <f t="shared" si="6"/>
        <v>132000000</v>
      </c>
      <c r="O14" s="22">
        <f t="shared" si="7"/>
        <v>135300000</v>
      </c>
      <c r="P14" s="22">
        <f t="shared" si="7"/>
        <v>138682500</v>
      </c>
      <c r="Q14" s="22">
        <f t="shared" si="7"/>
        <v>142149562.5</v>
      </c>
      <c r="R14" s="23">
        <f t="shared" si="8"/>
        <v>548132062.5</v>
      </c>
      <c r="S14" s="10"/>
      <c r="T14" s="13"/>
    </row>
    <row r="15" spans="1:23" s="11" customFormat="1" ht="22.5" x14ac:dyDescent="0.2">
      <c r="A15" s="12">
        <f>391309022+56197303</f>
        <v>447506325</v>
      </c>
      <c r="B15" s="12">
        <f>410816235+5570803</f>
        <v>416387038</v>
      </c>
      <c r="C15" s="12">
        <v>384165309</v>
      </c>
      <c r="D15" s="12">
        <v>410992976</v>
      </c>
      <c r="E15" s="12">
        <v>411000000</v>
      </c>
      <c r="F15" s="26" t="s">
        <v>27</v>
      </c>
      <c r="G15" s="19" t="s">
        <v>7</v>
      </c>
      <c r="H15" s="28">
        <f t="shared" si="1"/>
        <v>411000</v>
      </c>
      <c r="I15" s="28">
        <f t="shared" si="2"/>
        <v>421274.99999999994</v>
      </c>
      <c r="J15" s="28">
        <f t="shared" si="3"/>
        <v>431806.87499999988</v>
      </c>
      <c r="K15" s="28">
        <f t="shared" si="4"/>
        <v>442602.04687499983</v>
      </c>
      <c r="L15" s="28">
        <f t="shared" si="5"/>
        <v>1706683.9218749998</v>
      </c>
      <c r="M15" s="40"/>
      <c r="N15" s="20">
        <f t="shared" si="6"/>
        <v>411000000</v>
      </c>
      <c r="O15" s="20">
        <f t="shared" si="7"/>
        <v>421274999.99999994</v>
      </c>
      <c r="P15" s="20">
        <f t="shared" si="7"/>
        <v>431806874.99999988</v>
      </c>
      <c r="Q15" s="20">
        <f t="shared" si="7"/>
        <v>442602046.87499982</v>
      </c>
      <c r="R15" s="21">
        <f t="shared" si="8"/>
        <v>1706683921.8749998</v>
      </c>
      <c r="S15" s="10"/>
      <c r="T15" s="13"/>
    </row>
    <row r="16" spans="1:23" s="11" customFormat="1" x14ac:dyDescent="0.2">
      <c r="A16" s="12">
        <v>32546221</v>
      </c>
      <c r="B16" s="12">
        <v>33164120</v>
      </c>
      <c r="C16" s="12">
        <v>33924187</v>
      </c>
      <c r="D16" s="12">
        <v>36727206</v>
      </c>
      <c r="E16" s="12">
        <v>37000000</v>
      </c>
      <c r="F16" s="26" t="s">
        <v>27</v>
      </c>
      <c r="G16" s="19" t="s">
        <v>8</v>
      </c>
      <c r="H16" s="28">
        <f t="shared" si="1"/>
        <v>37000</v>
      </c>
      <c r="I16" s="28">
        <f t="shared" si="2"/>
        <v>37925</v>
      </c>
      <c r="J16" s="28">
        <f t="shared" si="3"/>
        <v>38873.125</v>
      </c>
      <c r="K16" s="28">
        <f t="shared" si="4"/>
        <v>39844.953125</v>
      </c>
      <c r="L16" s="28">
        <f t="shared" si="5"/>
        <v>153643.078125</v>
      </c>
      <c r="M16" s="40"/>
      <c r="N16" s="20">
        <f t="shared" si="6"/>
        <v>37000000</v>
      </c>
      <c r="O16" s="20">
        <f t="shared" si="7"/>
        <v>37925000</v>
      </c>
      <c r="P16" s="20">
        <f t="shared" si="7"/>
        <v>38873125</v>
      </c>
      <c r="Q16" s="20">
        <f t="shared" si="7"/>
        <v>39844953.125</v>
      </c>
      <c r="R16" s="21">
        <f t="shared" si="8"/>
        <v>153643078.125</v>
      </c>
      <c r="S16" s="10"/>
      <c r="T16" s="13"/>
    </row>
    <row r="17" spans="1:24" s="11" customFormat="1" ht="22.5" x14ac:dyDescent="0.2">
      <c r="A17" s="12"/>
      <c r="B17" s="12"/>
      <c r="C17" s="12"/>
      <c r="D17" s="12">
        <v>5709492</v>
      </c>
      <c r="E17" s="12">
        <v>5000000</v>
      </c>
      <c r="F17" s="26" t="s">
        <v>27</v>
      </c>
      <c r="G17" s="19" t="s">
        <v>9</v>
      </c>
      <c r="H17" s="28">
        <f t="shared" si="1"/>
        <v>5000</v>
      </c>
      <c r="I17" s="28">
        <f t="shared" si="2"/>
        <v>5125</v>
      </c>
      <c r="J17" s="28">
        <f t="shared" si="3"/>
        <v>5253.125</v>
      </c>
      <c r="K17" s="28">
        <f t="shared" si="4"/>
        <v>5384.4531249999991</v>
      </c>
      <c r="L17" s="28">
        <f t="shared" si="5"/>
        <v>20762.578125</v>
      </c>
      <c r="M17" s="40"/>
      <c r="N17" s="20">
        <f t="shared" si="6"/>
        <v>5000000</v>
      </c>
      <c r="O17" s="20">
        <f t="shared" si="7"/>
        <v>5125000</v>
      </c>
      <c r="P17" s="20">
        <f t="shared" si="7"/>
        <v>5253125</v>
      </c>
      <c r="Q17" s="20">
        <f t="shared" si="7"/>
        <v>5384453.1249999991</v>
      </c>
      <c r="R17" s="21">
        <f>SUM(N17:Q17)</f>
        <v>20762578.125</v>
      </c>
      <c r="S17" s="10"/>
      <c r="T17" s="13"/>
    </row>
    <row r="18" spans="1:24" s="11" customFormat="1" ht="33.75" x14ac:dyDescent="0.2">
      <c r="A18" s="12">
        <v>154809938</v>
      </c>
      <c r="B18" s="12">
        <v>157906136</v>
      </c>
      <c r="C18" s="12">
        <v>162911760</v>
      </c>
      <c r="D18" s="12">
        <v>168988368</v>
      </c>
      <c r="E18" s="12">
        <v>168000000</v>
      </c>
      <c r="F18" s="26" t="s">
        <v>27</v>
      </c>
      <c r="G18" s="19" t="s">
        <v>10</v>
      </c>
      <c r="H18" s="28">
        <f t="shared" si="1"/>
        <v>168000</v>
      </c>
      <c r="I18" s="28">
        <f t="shared" si="2"/>
        <v>172199.99999999997</v>
      </c>
      <c r="J18" s="28">
        <f t="shared" si="3"/>
        <v>176504.99999999994</v>
      </c>
      <c r="K18" s="28">
        <f t="shared" si="4"/>
        <v>180917.62499999991</v>
      </c>
      <c r="L18" s="28">
        <f t="shared" si="5"/>
        <v>697622.62499999988</v>
      </c>
      <c r="M18" s="40"/>
      <c r="N18" s="20">
        <f t="shared" si="6"/>
        <v>168000000</v>
      </c>
      <c r="O18" s="20">
        <f t="shared" si="7"/>
        <v>172199999.99999997</v>
      </c>
      <c r="P18" s="20">
        <f t="shared" si="7"/>
        <v>176504999.99999994</v>
      </c>
      <c r="Q18" s="20">
        <f t="shared" si="7"/>
        <v>180917624.99999991</v>
      </c>
      <c r="R18" s="21">
        <f>SUM(N18:Q18)</f>
        <v>697622624.99999988</v>
      </c>
      <c r="S18" s="10"/>
      <c r="T18" s="13"/>
    </row>
    <row r="19" spans="1:24" s="11" customFormat="1" ht="22.5" x14ac:dyDescent="0.2">
      <c r="A19" s="12">
        <v>15290587</v>
      </c>
      <c r="B19" s="12">
        <v>14732443</v>
      </c>
      <c r="C19" s="12">
        <v>17084087</v>
      </c>
      <c r="D19" s="12">
        <v>16706258</v>
      </c>
      <c r="E19" s="12">
        <v>17000000</v>
      </c>
      <c r="F19" s="26" t="s">
        <v>27</v>
      </c>
      <c r="G19" s="19" t="s">
        <v>11</v>
      </c>
      <c r="H19" s="28">
        <f t="shared" si="1"/>
        <v>17000</v>
      </c>
      <c r="I19" s="28">
        <f t="shared" si="2"/>
        <v>17425</v>
      </c>
      <c r="J19" s="28">
        <f t="shared" si="3"/>
        <v>17860.625</v>
      </c>
      <c r="K19" s="28">
        <f t="shared" si="4"/>
        <v>18307.140625</v>
      </c>
      <c r="L19" s="28">
        <f t="shared" si="5"/>
        <v>70592.765625</v>
      </c>
      <c r="M19" s="40"/>
      <c r="N19" s="20">
        <f t="shared" si="6"/>
        <v>17000000</v>
      </c>
      <c r="O19" s="20">
        <f t="shared" ref="O19:Q26" si="9">N19*1.025</f>
        <v>17425000</v>
      </c>
      <c r="P19" s="20">
        <f t="shared" si="9"/>
        <v>17860625</v>
      </c>
      <c r="Q19" s="20">
        <f t="shared" si="9"/>
        <v>18307140.625</v>
      </c>
      <c r="R19" s="21">
        <f t="shared" si="8"/>
        <v>70592765.625</v>
      </c>
      <c r="S19" s="10"/>
      <c r="T19" s="13"/>
    </row>
    <row r="20" spans="1:24" s="11" customFormat="1" x14ac:dyDescent="0.2">
      <c r="A20" s="12">
        <v>36472144</v>
      </c>
      <c r="B20" s="12"/>
      <c r="C20" s="12"/>
      <c r="D20" s="12"/>
      <c r="E20" s="12"/>
      <c r="F20" s="26" t="s">
        <v>27</v>
      </c>
      <c r="G20" s="19" t="s">
        <v>17</v>
      </c>
      <c r="H20" s="28">
        <f t="shared" si="1"/>
        <v>0</v>
      </c>
      <c r="I20" s="28">
        <f t="shared" si="2"/>
        <v>0</v>
      </c>
      <c r="J20" s="28">
        <f t="shared" si="3"/>
        <v>0</v>
      </c>
      <c r="K20" s="28">
        <f t="shared" si="4"/>
        <v>0</v>
      </c>
      <c r="L20" s="28">
        <f t="shared" si="5"/>
        <v>0</v>
      </c>
      <c r="M20" s="40"/>
      <c r="N20" s="20">
        <f t="shared" si="6"/>
        <v>0</v>
      </c>
      <c r="O20" s="20"/>
      <c r="P20" s="20"/>
      <c r="Q20" s="20"/>
      <c r="R20" s="21"/>
      <c r="S20" s="10"/>
      <c r="T20" s="13"/>
    </row>
    <row r="21" spans="1:24" ht="22.5" x14ac:dyDescent="0.2">
      <c r="A21" s="12">
        <v>348060554</v>
      </c>
      <c r="B21" s="12">
        <v>304590052</v>
      </c>
      <c r="C21" s="12">
        <v>215376198</v>
      </c>
      <c r="D21" s="12">
        <v>250467778.54545453</v>
      </c>
      <c r="E21" s="12">
        <v>250000000</v>
      </c>
      <c r="F21" s="26" t="s">
        <v>27</v>
      </c>
      <c r="G21" s="19" t="s">
        <v>12</v>
      </c>
      <c r="H21" s="28">
        <f t="shared" si="1"/>
        <v>250000</v>
      </c>
      <c r="I21" s="28">
        <f t="shared" si="2"/>
        <v>256249.99999999997</v>
      </c>
      <c r="J21" s="28">
        <f t="shared" si="3"/>
        <v>262656.24999999994</v>
      </c>
      <c r="K21" s="28">
        <f t="shared" si="4"/>
        <v>269222.65624999994</v>
      </c>
      <c r="L21" s="28">
        <f t="shared" si="5"/>
        <v>1038128.90625</v>
      </c>
      <c r="M21" s="40"/>
      <c r="N21" s="20">
        <f t="shared" si="6"/>
        <v>250000000</v>
      </c>
      <c r="O21" s="20">
        <f t="shared" si="9"/>
        <v>256249999.99999997</v>
      </c>
      <c r="P21" s="20">
        <f t="shared" si="9"/>
        <v>262656249.99999994</v>
      </c>
      <c r="Q21" s="20">
        <f t="shared" si="9"/>
        <v>269222656.24999994</v>
      </c>
      <c r="R21" s="21">
        <f t="shared" si="8"/>
        <v>1038128906.25</v>
      </c>
      <c r="S21" s="10"/>
      <c r="U21" s="11"/>
    </row>
    <row r="22" spans="1:24" x14ac:dyDescent="0.2">
      <c r="A22" s="12">
        <v>54030303</v>
      </c>
      <c r="B22" s="12">
        <v>54820790</v>
      </c>
      <c r="C22" s="12">
        <v>56420552</v>
      </c>
      <c r="D22" s="12">
        <v>23054877</v>
      </c>
      <c r="E22" s="12">
        <v>25000000</v>
      </c>
      <c r="F22" s="26" t="s">
        <v>27</v>
      </c>
      <c r="G22" s="19" t="s">
        <v>13</v>
      </c>
      <c r="H22" s="28">
        <f t="shared" si="1"/>
        <v>25000</v>
      </c>
      <c r="I22" s="28">
        <f t="shared" si="2"/>
        <v>25624.999999999996</v>
      </c>
      <c r="J22" s="28">
        <f t="shared" si="3"/>
        <v>26265.624999999993</v>
      </c>
      <c r="K22" s="28">
        <f t="shared" si="4"/>
        <v>26922.265624999989</v>
      </c>
      <c r="L22" s="28">
        <f t="shared" si="5"/>
        <v>103812.89062499999</v>
      </c>
      <c r="M22" s="40"/>
      <c r="N22" s="20">
        <f t="shared" si="6"/>
        <v>25000000</v>
      </c>
      <c r="O22" s="20">
        <f t="shared" si="9"/>
        <v>25624999.999999996</v>
      </c>
      <c r="P22" s="20">
        <f t="shared" si="9"/>
        <v>26265624.999999993</v>
      </c>
      <c r="Q22" s="20">
        <f t="shared" si="9"/>
        <v>26922265.624999989</v>
      </c>
      <c r="R22" s="21">
        <f t="shared" si="8"/>
        <v>103812890.62499999</v>
      </c>
      <c r="S22" s="10"/>
      <c r="U22" s="11"/>
    </row>
    <row r="23" spans="1:24" x14ac:dyDescent="0.2">
      <c r="A23" s="12">
        <v>40522727</v>
      </c>
      <c r="B23" s="12">
        <v>41115592</v>
      </c>
      <c r="C23" s="12">
        <v>42315415</v>
      </c>
      <c r="D23" s="12">
        <v>17291158</v>
      </c>
      <c r="E23" s="12">
        <v>18000000</v>
      </c>
      <c r="F23" s="26" t="s">
        <v>27</v>
      </c>
      <c r="G23" s="19" t="s">
        <v>14</v>
      </c>
      <c r="H23" s="28">
        <f t="shared" si="1"/>
        <v>18000</v>
      </c>
      <c r="I23" s="28">
        <f t="shared" si="2"/>
        <v>18450</v>
      </c>
      <c r="J23" s="28">
        <f t="shared" si="3"/>
        <v>18911.25</v>
      </c>
      <c r="K23" s="28">
        <f t="shared" si="4"/>
        <v>19384.03125</v>
      </c>
      <c r="L23" s="28">
        <f t="shared" si="5"/>
        <v>74745.28125</v>
      </c>
      <c r="M23" s="40"/>
      <c r="N23" s="20">
        <f t="shared" si="6"/>
        <v>18000000</v>
      </c>
      <c r="O23" s="22">
        <f t="shared" si="9"/>
        <v>18450000</v>
      </c>
      <c r="P23" s="22">
        <f t="shared" si="9"/>
        <v>18911250</v>
      </c>
      <c r="Q23" s="22">
        <f t="shared" si="9"/>
        <v>19384031.25</v>
      </c>
      <c r="R23" s="23">
        <f t="shared" si="8"/>
        <v>74745281.25</v>
      </c>
      <c r="S23" s="10"/>
      <c r="U23" s="11"/>
    </row>
    <row r="24" spans="1:24" s="2" customFormat="1" ht="22.5" x14ac:dyDescent="0.2">
      <c r="A24" s="12">
        <v>530761476</v>
      </c>
      <c r="B24" s="12">
        <v>444621750</v>
      </c>
      <c r="C24" s="12">
        <v>497550494</v>
      </c>
      <c r="D24" s="12">
        <v>517029799</v>
      </c>
      <c r="E24" s="12">
        <v>518000000</v>
      </c>
      <c r="F24" s="26" t="s">
        <v>27</v>
      </c>
      <c r="G24" s="19" t="s">
        <v>15</v>
      </c>
      <c r="H24" s="28">
        <f t="shared" si="1"/>
        <v>518000</v>
      </c>
      <c r="I24" s="28">
        <f t="shared" si="2"/>
        <v>530949.99999999988</v>
      </c>
      <c r="J24" s="28">
        <f t="shared" si="3"/>
        <v>544223.74999999988</v>
      </c>
      <c r="K24" s="28">
        <f t="shared" si="4"/>
        <v>557829.34374999988</v>
      </c>
      <c r="L24" s="28">
        <f t="shared" si="5"/>
        <v>2151003.09375</v>
      </c>
      <c r="M24" s="40"/>
      <c r="N24" s="20">
        <f t="shared" si="6"/>
        <v>518000000</v>
      </c>
      <c r="O24" s="20">
        <f t="shared" si="9"/>
        <v>530949999.99999994</v>
      </c>
      <c r="P24" s="20">
        <f t="shared" si="9"/>
        <v>544223749.99999988</v>
      </c>
      <c r="Q24" s="20">
        <f t="shared" si="9"/>
        <v>557829343.74999988</v>
      </c>
      <c r="R24" s="21">
        <f t="shared" si="8"/>
        <v>2151003093.75</v>
      </c>
      <c r="S24" s="10"/>
      <c r="U24" s="11"/>
      <c r="W24" s="9"/>
      <c r="X24" s="13"/>
    </row>
    <row r="25" spans="1:24" x14ac:dyDescent="0.2">
      <c r="A25" s="12"/>
      <c r="B25" s="12"/>
      <c r="C25" s="12">
        <v>119595538</v>
      </c>
      <c r="D25" s="12">
        <v>473855707</v>
      </c>
      <c r="E25" s="12">
        <v>470000000</v>
      </c>
      <c r="F25" s="26" t="s">
        <v>28</v>
      </c>
      <c r="G25" s="19" t="s">
        <v>16</v>
      </c>
      <c r="H25" s="28">
        <f t="shared" si="1"/>
        <v>470000</v>
      </c>
      <c r="I25" s="28">
        <f t="shared" si="2"/>
        <v>481749.99999999994</v>
      </c>
      <c r="J25" s="28">
        <f t="shared" si="3"/>
        <v>493793.74999999988</v>
      </c>
      <c r="K25" s="28">
        <f t="shared" si="4"/>
        <v>506138.59374999983</v>
      </c>
      <c r="L25" s="28">
        <f t="shared" si="5"/>
        <v>1951682.3437499998</v>
      </c>
      <c r="M25" s="40"/>
      <c r="N25" s="20">
        <f t="shared" si="6"/>
        <v>470000000</v>
      </c>
      <c r="O25" s="22">
        <f t="shared" si="9"/>
        <v>481749999.99999994</v>
      </c>
      <c r="P25" s="22">
        <f t="shared" si="9"/>
        <v>493793749.99999988</v>
      </c>
      <c r="Q25" s="22">
        <f t="shared" si="9"/>
        <v>506138593.74999982</v>
      </c>
      <c r="R25" s="23">
        <f t="shared" si="8"/>
        <v>1951682343.7499998</v>
      </c>
      <c r="S25" s="10"/>
      <c r="U25" s="11"/>
    </row>
    <row r="26" spans="1:24" x14ac:dyDescent="0.2">
      <c r="A26" s="12"/>
      <c r="B26" s="12"/>
      <c r="C26" s="12">
        <v>8159594</v>
      </c>
      <c r="D26" s="12"/>
      <c r="E26" s="12">
        <v>9500000</v>
      </c>
      <c r="F26" s="26" t="s">
        <v>28</v>
      </c>
      <c r="G26" s="19" t="s">
        <v>19</v>
      </c>
      <c r="H26" s="28">
        <f t="shared" si="1"/>
        <v>9500</v>
      </c>
      <c r="I26" s="28">
        <f t="shared" si="2"/>
        <v>9737.5</v>
      </c>
      <c r="J26" s="28">
        <f t="shared" si="3"/>
        <v>9980.9375</v>
      </c>
      <c r="K26" s="28">
        <f t="shared" si="4"/>
        <v>10230.4609375</v>
      </c>
      <c r="L26" s="28">
        <f t="shared" si="5"/>
        <v>39448.8984375</v>
      </c>
      <c r="M26" s="40"/>
      <c r="N26" s="20">
        <f t="shared" si="6"/>
        <v>9500000</v>
      </c>
      <c r="O26" s="22">
        <f t="shared" si="9"/>
        <v>9737500</v>
      </c>
      <c r="P26" s="22">
        <f t="shared" si="9"/>
        <v>9980937.5</v>
      </c>
      <c r="Q26" s="22">
        <f t="shared" si="9"/>
        <v>10230460.9375</v>
      </c>
      <c r="R26" s="23">
        <f t="shared" si="8"/>
        <v>39448898.4375</v>
      </c>
      <c r="S26" s="10"/>
      <c r="U26" s="11"/>
    </row>
    <row r="27" spans="1:24" x14ac:dyDescent="0.2">
      <c r="A27" s="12"/>
      <c r="B27" s="12"/>
      <c r="C27" s="12">
        <v>1163785652.2</v>
      </c>
      <c r="D27" s="12"/>
      <c r="E27" s="12">
        <v>1170000000</v>
      </c>
      <c r="F27" s="26" t="s">
        <v>26</v>
      </c>
      <c r="G27" s="19" t="s">
        <v>23</v>
      </c>
      <c r="H27" s="28">
        <f t="shared" si="1"/>
        <v>1170000</v>
      </c>
      <c r="I27" s="28">
        <f t="shared" si="2"/>
        <v>1199250</v>
      </c>
      <c r="J27" s="28">
        <f t="shared" si="3"/>
        <v>1229231.25</v>
      </c>
      <c r="K27" s="28">
        <f t="shared" si="4"/>
        <v>1259962.03125</v>
      </c>
      <c r="L27" s="28">
        <f t="shared" si="5"/>
        <v>4858443.28125</v>
      </c>
      <c r="M27" s="40"/>
      <c r="N27" s="20">
        <f t="shared" si="6"/>
        <v>1170000000</v>
      </c>
      <c r="O27" s="22">
        <f t="shared" ref="O27:Q31" si="10">N27*1.025</f>
        <v>1199250000</v>
      </c>
      <c r="P27" s="22">
        <f t="shared" si="10"/>
        <v>1229231250</v>
      </c>
      <c r="Q27" s="22">
        <f t="shared" si="10"/>
        <v>1259962031.25</v>
      </c>
      <c r="R27" s="23">
        <f t="shared" si="8"/>
        <v>4858443281.25</v>
      </c>
      <c r="S27" s="10"/>
      <c r="U27" s="11"/>
    </row>
    <row r="28" spans="1:24" x14ac:dyDescent="0.2">
      <c r="A28" s="12"/>
      <c r="B28" s="12"/>
      <c r="C28" s="12">
        <v>16525400</v>
      </c>
      <c r="D28" s="12"/>
      <c r="E28" s="12">
        <v>18000000</v>
      </c>
      <c r="F28" s="26" t="s">
        <v>26</v>
      </c>
      <c r="G28" s="19" t="s">
        <v>38</v>
      </c>
      <c r="H28" s="28">
        <f t="shared" si="1"/>
        <v>18000</v>
      </c>
      <c r="I28" s="28">
        <f t="shared" si="2"/>
        <v>18450</v>
      </c>
      <c r="J28" s="28">
        <f t="shared" si="3"/>
        <v>18911.25</v>
      </c>
      <c r="K28" s="28">
        <f t="shared" si="4"/>
        <v>19384.03125</v>
      </c>
      <c r="L28" s="28">
        <f t="shared" si="5"/>
        <v>74745.28125</v>
      </c>
      <c r="M28" s="40"/>
      <c r="N28" s="20">
        <f t="shared" si="6"/>
        <v>18000000</v>
      </c>
      <c r="O28" s="22">
        <f t="shared" si="10"/>
        <v>18450000</v>
      </c>
      <c r="P28" s="22">
        <f t="shared" si="10"/>
        <v>18911250</v>
      </c>
      <c r="Q28" s="22">
        <f t="shared" si="10"/>
        <v>19384031.25</v>
      </c>
      <c r="R28" s="23">
        <f t="shared" si="8"/>
        <v>74745281.25</v>
      </c>
      <c r="S28" s="10"/>
      <c r="U28" s="11"/>
    </row>
    <row r="29" spans="1:24" x14ac:dyDescent="0.2">
      <c r="A29" s="12"/>
      <c r="B29" s="12"/>
      <c r="C29" s="12">
        <v>71344400</v>
      </c>
      <c r="D29" s="12"/>
      <c r="E29" s="12">
        <v>80000000</v>
      </c>
      <c r="F29" s="26" t="s">
        <v>26</v>
      </c>
      <c r="G29" s="19" t="s">
        <v>39</v>
      </c>
      <c r="H29" s="28">
        <f t="shared" ref="H29:L30" si="11">N29/1000</f>
        <v>80000</v>
      </c>
      <c r="I29" s="28">
        <f t="shared" si="11"/>
        <v>82000</v>
      </c>
      <c r="J29" s="28">
        <f t="shared" si="11"/>
        <v>84050</v>
      </c>
      <c r="K29" s="28">
        <f t="shared" si="11"/>
        <v>86151.249999999985</v>
      </c>
      <c r="L29" s="28">
        <f t="shared" si="11"/>
        <v>332201.25</v>
      </c>
      <c r="M29" s="40"/>
      <c r="N29" s="20">
        <f>E29</f>
        <v>80000000</v>
      </c>
      <c r="O29" s="22">
        <f t="shared" ref="O29:Q30" si="12">N29*1.025</f>
        <v>82000000</v>
      </c>
      <c r="P29" s="22">
        <f t="shared" si="12"/>
        <v>84050000</v>
      </c>
      <c r="Q29" s="22">
        <f t="shared" si="12"/>
        <v>86151249.999999985</v>
      </c>
      <c r="R29" s="23">
        <f t="shared" ref="R29:R34" si="13">SUM(N29:Q29)</f>
        <v>332201250</v>
      </c>
      <c r="S29" s="10"/>
      <c r="U29" s="11"/>
    </row>
    <row r="30" spans="1:24" ht="22.5" x14ac:dyDescent="0.2">
      <c r="A30" s="12"/>
      <c r="B30" s="12"/>
      <c r="C30" s="12">
        <v>21460000</v>
      </c>
      <c r="D30" s="12"/>
      <c r="E30" s="12">
        <v>24000000</v>
      </c>
      <c r="F30" s="26" t="s">
        <v>26</v>
      </c>
      <c r="G30" s="19" t="s">
        <v>40</v>
      </c>
      <c r="H30" s="28">
        <f t="shared" si="11"/>
        <v>24000</v>
      </c>
      <c r="I30" s="28">
        <f t="shared" si="11"/>
        <v>24599.999999999996</v>
      </c>
      <c r="J30" s="28">
        <f t="shared" si="11"/>
        <v>25214.999999999993</v>
      </c>
      <c r="K30" s="28">
        <f t="shared" si="11"/>
        <v>25845.374999999989</v>
      </c>
      <c r="L30" s="28">
        <f t="shared" si="11"/>
        <v>99660.374999999985</v>
      </c>
      <c r="M30" s="40"/>
      <c r="N30" s="20">
        <f>E30</f>
        <v>24000000</v>
      </c>
      <c r="O30" s="22">
        <f t="shared" si="12"/>
        <v>24599999.999999996</v>
      </c>
      <c r="P30" s="22">
        <f t="shared" si="12"/>
        <v>25214999.999999993</v>
      </c>
      <c r="Q30" s="22">
        <f t="shared" si="12"/>
        <v>25845374.999999989</v>
      </c>
      <c r="R30" s="23">
        <f t="shared" si="13"/>
        <v>99660374.999999985</v>
      </c>
      <c r="S30" s="10"/>
      <c r="U30" s="11"/>
    </row>
    <row r="31" spans="1:24" x14ac:dyDescent="0.2">
      <c r="A31" s="12"/>
      <c r="B31" s="12"/>
      <c r="C31" s="12">
        <v>34723456</v>
      </c>
      <c r="D31" s="12"/>
      <c r="E31" s="12">
        <v>35000000</v>
      </c>
      <c r="F31" s="26" t="s">
        <v>29</v>
      </c>
      <c r="G31" s="19" t="s">
        <v>24</v>
      </c>
      <c r="H31" s="28">
        <f t="shared" si="1"/>
        <v>35000</v>
      </c>
      <c r="I31" s="28">
        <f t="shared" si="2"/>
        <v>35875</v>
      </c>
      <c r="J31" s="28">
        <f t="shared" si="3"/>
        <v>36771.875</v>
      </c>
      <c r="K31" s="28">
        <f t="shared" si="4"/>
        <v>37691.171875</v>
      </c>
      <c r="L31" s="28">
        <f t="shared" si="5"/>
        <v>145338.046875</v>
      </c>
      <c r="M31" s="40"/>
      <c r="N31" s="20">
        <f t="shared" si="6"/>
        <v>35000000</v>
      </c>
      <c r="O31" s="22">
        <f t="shared" si="10"/>
        <v>35875000</v>
      </c>
      <c r="P31" s="22">
        <f t="shared" si="10"/>
        <v>36771875</v>
      </c>
      <c r="Q31" s="22">
        <f t="shared" si="10"/>
        <v>37691171.875</v>
      </c>
      <c r="R31" s="23">
        <f t="shared" si="13"/>
        <v>145338046.875</v>
      </c>
      <c r="S31" s="10"/>
      <c r="U31" s="11"/>
    </row>
    <row r="32" spans="1:24" x14ac:dyDescent="0.2">
      <c r="A32" s="12"/>
      <c r="B32" s="12"/>
      <c r="C32" s="12"/>
      <c r="D32" s="12"/>
      <c r="E32" s="12">
        <v>400000000</v>
      </c>
      <c r="F32" s="26"/>
      <c r="G32" s="19" t="s">
        <v>43</v>
      </c>
      <c r="H32" s="28">
        <f t="shared" ref="H32:L34" si="14">N32/1000</f>
        <v>400000</v>
      </c>
      <c r="I32" s="28">
        <f t="shared" si="14"/>
        <v>409999.99999999994</v>
      </c>
      <c r="J32" s="28">
        <f t="shared" si="14"/>
        <v>420249.99999999988</v>
      </c>
      <c r="K32" s="28">
        <f t="shared" si="14"/>
        <v>430756.24999999983</v>
      </c>
      <c r="L32" s="28">
        <f t="shared" si="14"/>
        <v>1661006.2499999998</v>
      </c>
      <c r="M32" s="40"/>
      <c r="N32" s="20">
        <f>E32</f>
        <v>400000000</v>
      </c>
      <c r="O32" s="22">
        <f t="shared" ref="O32:Q34" si="15">N32*1.025</f>
        <v>409999999.99999994</v>
      </c>
      <c r="P32" s="22">
        <f t="shared" si="15"/>
        <v>420249999.99999988</v>
      </c>
      <c r="Q32" s="22">
        <f t="shared" si="15"/>
        <v>430756249.99999982</v>
      </c>
      <c r="R32" s="23">
        <f t="shared" si="13"/>
        <v>1661006249.9999998</v>
      </c>
      <c r="S32" s="10"/>
      <c r="U32" s="11"/>
    </row>
    <row r="33" spans="1:21" x14ac:dyDescent="0.2">
      <c r="A33" s="12"/>
      <c r="B33" s="12"/>
      <c r="C33" s="12"/>
      <c r="D33" s="12"/>
      <c r="E33" s="12">
        <v>500000000</v>
      </c>
      <c r="F33" s="26"/>
      <c r="G33" s="19" t="s">
        <v>44</v>
      </c>
      <c r="H33" s="28">
        <f t="shared" si="14"/>
        <v>500000</v>
      </c>
      <c r="I33" s="28">
        <f t="shared" si="14"/>
        <v>512499.99999999994</v>
      </c>
      <c r="J33" s="28">
        <f t="shared" si="14"/>
        <v>525312.49999999988</v>
      </c>
      <c r="K33" s="28">
        <f t="shared" si="14"/>
        <v>538445.31249999988</v>
      </c>
      <c r="L33" s="28">
        <f t="shared" si="14"/>
        <v>2076257.8125</v>
      </c>
      <c r="M33" s="40"/>
      <c r="N33" s="20">
        <f>E33</f>
        <v>500000000</v>
      </c>
      <c r="O33" s="22">
        <f t="shared" si="15"/>
        <v>512499999.99999994</v>
      </c>
      <c r="P33" s="22">
        <f t="shared" si="15"/>
        <v>525312499.99999988</v>
      </c>
      <c r="Q33" s="22">
        <f t="shared" si="15"/>
        <v>538445312.49999988</v>
      </c>
      <c r="R33" s="23">
        <f t="shared" si="13"/>
        <v>2076257812.5</v>
      </c>
      <c r="S33" s="10"/>
      <c r="U33" s="11"/>
    </row>
    <row r="34" spans="1:21" x14ac:dyDescent="0.2">
      <c r="A34" s="12"/>
      <c r="B34" s="12"/>
      <c r="C34" s="12"/>
      <c r="D34" s="12"/>
      <c r="E34" s="12">
        <v>200000000</v>
      </c>
      <c r="F34" s="26"/>
      <c r="G34" s="19" t="s">
        <v>41</v>
      </c>
      <c r="H34" s="28">
        <f t="shared" si="14"/>
        <v>200000</v>
      </c>
      <c r="I34" s="28">
        <f t="shared" si="14"/>
        <v>204999.99999999997</v>
      </c>
      <c r="J34" s="28">
        <f t="shared" si="14"/>
        <v>210124.99999999994</v>
      </c>
      <c r="K34" s="28">
        <f t="shared" si="14"/>
        <v>215378.12499999991</v>
      </c>
      <c r="L34" s="28">
        <f t="shared" si="14"/>
        <v>830503.12499999988</v>
      </c>
      <c r="M34" s="40"/>
      <c r="N34" s="20">
        <f>E34</f>
        <v>200000000</v>
      </c>
      <c r="O34" s="22">
        <f t="shared" si="15"/>
        <v>204999999.99999997</v>
      </c>
      <c r="P34" s="22">
        <f t="shared" si="15"/>
        <v>210124999.99999994</v>
      </c>
      <c r="Q34" s="22">
        <f t="shared" si="15"/>
        <v>215378124.99999991</v>
      </c>
      <c r="R34" s="23">
        <f t="shared" si="13"/>
        <v>830503124.99999988</v>
      </c>
      <c r="S34" s="10"/>
      <c r="U34" s="11"/>
    </row>
    <row r="35" spans="1:21" x14ac:dyDescent="0.2">
      <c r="A35" s="12"/>
      <c r="B35" s="12"/>
      <c r="C35" s="12"/>
      <c r="D35" s="12"/>
      <c r="E35" s="12">
        <v>300000000</v>
      </c>
      <c r="F35" s="26" t="s">
        <v>29</v>
      </c>
      <c r="G35" s="19" t="s">
        <v>42</v>
      </c>
      <c r="H35" s="28">
        <f t="shared" si="1"/>
        <v>300000</v>
      </c>
      <c r="I35" s="28">
        <f t="shared" si="2"/>
        <v>0</v>
      </c>
      <c r="J35" s="28">
        <f t="shared" si="3"/>
        <v>0</v>
      </c>
      <c r="K35" s="28">
        <f t="shared" si="4"/>
        <v>0</v>
      </c>
      <c r="L35" s="28">
        <f t="shared" si="5"/>
        <v>0</v>
      </c>
      <c r="M35" s="40"/>
      <c r="N35" s="20">
        <f t="shared" si="6"/>
        <v>300000000</v>
      </c>
      <c r="O35" s="22"/>
      <c r="P35" s="22"/>
      <c r="Q35" s="22"/>
      <c r="R35" s="23"/>
      <c r="S35" s="10"/>
      <c r="U35" s="11"/>
    </row>
    <row r="36" spans="1:21" ht="12" thickBot="1" x14ac:dyDescent="0.25">
      <c r="A36" s="14">
        <f>SUM(A5:A35)</f>
        <v>2231803074</v>
      </c>
      <c r="B36" s="14">
        <f>SUM(B5:B35)</f>
        <v>1950043201</v>
      </c>
      <c r="C36" s="14">
        <f>SUM(C5:C35)</f>
        <v>6962839979.6899996</v>
      </c>
      <c r="D36" s="14">
        <f>SUM(D5:D35)</f>
        <v>5620229436.545455</v>
      </c>
      <c r="E36" s="15"/>
      <c r="F36" s="27"/>
      <c r="G36" s="16" t="s">
        <v>0</v>
      </c>
      <c r="H36" s="29">
        <f>SUM(H5:H35)</f>
        <v>6160364.9976000004</v>
      </c>
      <c r="I36" s="29">
        <f>SUM(I5:I35)</f>
        <v>5983824.1225399999</v>
      </c>
      <c r="J36" s="29">
        <f>SUM(J5:J35)</f>
        <v>6154419.7256035004</v>
      </c>
      <c r="K36" s="29">
        <f>SUM(K5:K35)</f>
        <v>6330330.2187435869</v>
      </c>
      <c r="L36" s="29">
        <f>SUM(L5:L35)</f>
        <v>24286939.064487085</v>
      </c>
      <c r="M36" s="41"/>
      <c r="N36" s="14">
        <f>SUM(N5:N35)</f>
        <v>6160364997.6000004</v>
      </c>
      <c r="O36" s="14">
        <f>SUM(O5:O35)</f>
        <v>5983824122.54</v>
      </c>
      <c r="P36" s="14">
        <f>SUM(P5:P35)</f>
        <v>6154419725.6035004</v>
      </c>
      <c r="Q36" s="14">
        <f>SUM(Q5:Q35)</f>
        <v>6330330218.7435875</v>
      </c>
      <c r="R36" s="17">
        <f>SUM(R5:R35)</f>
        <v>24286939064.487087</v>
      </c>
      <c r="S36" s="10"/>
    </row>
    <row r="37" spans="1:21" x14ac:dyDescent="0.2">
      <c r="A37" s="1" t="s">
        <v>37</v>
      </c>
      <c r="H37" s="11">
        <f>SUBTOTAL(9,H5:H35)</f>
        <v>6160364.9976000004</v>
      </c>
      <c r="I37" s="11">
        <f>SUBTOTAL(9,I5:I35)</f>
        <v>5983824.1225399999</v>
      </c>
      <c r="J37" s="11">
        <f>SUBTOTAL(9,J5:J35)</f>
        <v>6154419.7256035004</v>
      </c>
      <c r="K37" s="11">
        <f>SUBTOTAL(9,K5:K35)</f>
        <v>6330330.2187435869</v>
      </c>
      <c r="N37" s="11">
        <f>SUBTOTAL(9,N5:N35)</f>
        <v>6160364997.6000004</v>
      </c>
      <c r="O37" s="11">
        <f>SUBTOTAL(9,O5:O35)</f>
        <v>5983824122.54</v>
      </c>
      <c r="P37" s="11">
        <f>SUBTOTAL(9,P5:P35)</f>
        <v>6154419725.6035004</v>
      </c>
      <c r="Q37" s="11">
        <f>SUBTOTAL(9,Q5:Q35)</f>
        <v>6330330218.7435875</v>
      </c>
      <c r="R37" s="11">
        <f>SUBTOTAL(9,R5:R35)</f>
        <v>24286939064.487087</v>
      </c>
      <c r="T37" s="1"/>
    </row>
    <row r="38" spans="1:21" x14ac:dyDescent="0.2">
      <c r="F38" s="18"/>
      <c r="G38" s="18"/>
      <c r="H38" s="42"/>
      <c r="I38" s="42"/>
      <c r="J38" s="42"/>
      <c r="K38" s="42"/>
      <c r="L38" s="18"/>
      <c r="M38" s="36"/>
      <c r="N38" s="11"/>
      <c r="O38" s="11"/>
      <c r="P38" s="11"/>
      <c r="Q38" s="11"/>
      <c r="R38" s="11"/>
      <c r="T38" s="1"/>
    </row>
    <row r="39" spans="1:21" x14ac:dyDescent="0.2">
      <c r="H39" s="11"/>
      <c r="N39" s="11"/>
      <c r="O39" s="11"/>
      <c r="P39" s="11"/>
      <c r="Q39" s="11"/>
      <c r="T39" s="1"/>
    </row>
    <row r="40" spans="1:21" x14ac:dyDescent="0.2">
      <c r="G40" s="1" t="s">
        <v>34</v>
      </c>
      <c r="H40" s="11"/>
      <c r="I40" s="11"/>
      <c r="J40" s="11"/>
      <c r="K40" s="11"/>
      <c r="N40" s="11"/>
      <c r="O40" s="11"/>
      <c r="P40" s="11"/>
      <c r="Q40" s="11"/>
      <c r="R40" s="11"/>
      <c r="T40" s="1"/>
    </row>
    <row r="41" spans="1:21" x14ac:dyDescent="0.2">
      <c r="N41" s="11"/>
      <c r="O41" s="11"/>
      <c r="P41" s="11"/>
      <c r="Q41" s="11"/>
      <c r="T41" s="1"/>
    </row>
    <row r="42" spans="1:21" x14ac:dyDescent="0.2">
      <c r="N42" s="11"/>
      <c r="O42" s="11"/>
      <c r="P42" s="11"/>
      <c r="Q42" s="11"/>
      <c r="T42" s="1"/>
    </row>
    <row r="43" spans="1:21" x14ac:dyDescent="0.2">
      <c r="N43" s="11"/>
      <c r="O43" s="11"/>
      <c r="P43" s="11"/>
      <c r="Q43" s="11"/>
      <c r="T43" s="1"/>
    </row>
    <row r="44" spans="1:21" x14ac:dyDescent="0.2">
      <c r="N44" s="11"/>
      <c r="O44" s="11"/>
      <c r="P44" s="11"/>
      <c r="Q44" s="11"/>
      <c r="T44" s="1"/>
    </row>
    <row r="45" spans="1:21" x14ac:dyDescent="0.2">
      <c r="N45" s="11"/>
      <c r="O45" s="11"/>
      <c r="P45" s="11"/>
      <c r="Q45" s="11"/>
      <c r="T45" s="1"/>
    </row>
    <row r="46" spans="1:21" x14ac:dyDescent="0.2">
      <c r="N46" s="11"/>
      <c r="O46" s="11"/>
      <c r="P46" s="11"/>
      <c r="Q46" s="11"/>
      <c r="T46" s="1"/>
    </row>
    <row r="47" spans="1:21" x14ac:dyDescent="0.2">
      <c r="N47" s="11"/>
      <c r="O47" s="11"/>
      <c r="P47" s="11"/>
      <c r="Q47" s="11"/>
      <c r="T47" s="1"/>
    </row>
  </sheetData>
  <autoFilter ref="A2:Y36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</autoFilter>
  <mergeCells count="1">
    <mergeCell ref="G2:L2"/>
  </mergeCells>
  <pageMargins left="0.7" right="0.7" top="0.75" bottom="0.75" header="0.3" footer="0.3"/>
  <pageSetup scale="89" orientation="portrait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3" sqref="H3"/>
    </sheetView>
  </sheetViews>
  <sheetFormatPr baseColWidth="10" defaultColWidth="41.28515625" defaultRowHeight="11.25" x14ac:dyDescent="0.2"/>
  <cols>
    <col min="1" max="1" width="30.28515625" style="1" customWidth="1"/>
    <col min="2" max="2" width="12.85546875" style="1" customWidth="1"/>
    <col min="3" max="3" width="15.28515625" style="1" customWidth="1"/>
    <col min="4" max="4" width="14.28515625" style="1" customWidth="1"/>
    <col min="5" max="5" width="14" style="1" customWidth="1"/>
    <col min="6" max="6" width="11.85546875" style="1" customWidth="1"/>
    <col min="7" max="7" width="4.140625" style="35" customWidth="1"/>
    <col min="8" max="11" width="14.140625" style="1" bestFit="1" customWidth="1"/>
    <col min="12" max="12" width="15.28515625" style="1" bestFit="1" customWidth="1"/>
    <col min="13" max="13" width="12.7109375" style="2" customWidth="1"/>
    <col min="14" max="14" width="23.42578125" style="2" customWidth="1"/>
    <col min="15" max="31" width="10.7109375" style="1" customWidth="1"/>
    <col min="32" max="16384" width="41.28515625" style="1"/>
  </cols>
  <sheetData>
    <row r="1" spans="1:17" ht="14.25" customHeight="1" thickBot="1" x14ac:dyDescent="0.25"/>
    <row r="2" spans="1:17" ht="26.25" customHeight="1" thickBot="1" x14ac:dyDescent="0.25">
      <c r="A2" s="43" t="s">
        <v>45</v>
      </c>
      <c r="B2" s="44"/>
      <c r="C2" s="44"/>
      <c r="D2" s="44"/>
      <c r="E2" s="44"/>
      <c r="F2" s="45"/>
      <c r="G2" s="37"/>
      <c r="H2" s="46" t="s">
        <v>45</v>
      </c>
      <c r="I2" s="47"/>
      <c r="J2" s="47"/>
      <c r="K2" s="47"/>
      <c r="L2" s="48"/>
      <c r="M2" s="3"/>
    </row>
    <row r="3" spans="1:17" x14ac:dyDescent="0.2">
      <c r="A3" s="32"/>
      <c r="B3" s="33">
        <v>2012</v>
      </c>
      <c r="C3" s="33">
        <v>2013</v>
      </c>
      <c r="D3" s="33">
        <v>2014</v>
      </c>
      <c r="E3" s="33">
        <v>2015</v>
      </c>
      <c r="F3" s="34" t="s">
        <v>0</v>
      </c>
      <c r="G3" s="38"/>
      <c r="H3" s="5">
        <v>2012</v>
      </c>
      <c r="I3" s="5">
        <v>2013</v>
      </c>
      <c r="J3" s="5">
        <v>2014</v>
      </c>
      <c r="K3" s="5">
        <v>2015</v>
      </c>
      <c r="L3" s="6" t="s">
        <v>0</v>
      </c>
      <c r="M3" s="7"/>
    </row>
    <row r="4" spans="1:17" ht="38.25" customHeight="1" x14ac:dyDescent="0.2">
      <c r="A4" s="8" t="s">
        <v>0</v>
      </c>
      <c r="B4" s="28">
        <v>6160364.9976000004</v>
      </c>
      <c r="C4" s="9">
        <v>5983824.1225399999</v>
      </c>
      <c r="D4" s="9">
        <v>6154419.7256035004</v>
      </c>
      <c r="E4" s="9">
        <v>6330330.2187435869</v>
      </c>
      <c r="F4" s="9">
        <v>24286939.064487085</v>
      </c>
      <c r="G4" s="39"/>
      <c r="H4" s="9">
        <v>6160364997.6000004</v>
      </c>
      <c r="I4" s="9">
        <v>5983824122.54</v>
      </c>
      <c r="J4" s="9">
        <v>6154419725.6035004</v>
      </c>
      <c r="K4" s="9">
        <v>6330330218.7435875</v>
      </c>
      <c r="L4" s="9">
        <v>24286939064.487087</v>
      </c>
      <c r="M4" s="10"/>
      <c r="Q4" s="11"/>
    </row>
    <row r="5" spans="1:17" x14ac:dyDescent="0.2">
      <c r="A5" s="19" t="s">
        <v>1</v>
      </c>
      <c r="B5" s="28">
        <v>800000</v>
      </c>
      <c r="C5" s="28">
        <v>840000</v>
      </c>
      <c r="D5" s="28">
        <v>882000</v>
      </c>
      <c r="E5" s="28">
        <v>926100</v>
      </c>
      <c r="F5" s="28">
        <v>3448100</v>
      </c>
      <c r="G5" s="40"/>
      <c r="H5" s="20">
        <v>800000000</v>
      </c>
      <c r="I5" s="20">
        <v>840000000</v>
      </c>
      <c r="J5" s="20">
        <v>882000000</v>
      </c>
      <c r="K5" s="20">
        <v>926100000</v>
      </c>
      <c r="L5" s="21">
        <v>3448100000</v>
      </c>
      <c r="M5" s="10"/>
      <c r="O5" s="11"/>
      <c r="Q5" s="11"/>
    </row>
    <row r="6" spans="1:17" ht="22.5" x14ac:dyDescent="0.2">
      <c r="A6" s="19" t="s">
        <v>18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40"/>
      <c r="H6" s="20"/>
      <c r="I6" s="20">
        <v>0</v>
      </c>
      <c r="J6" s="20">
        <v>0</v>
      </c>
      <c r="K6" s="20">
        <v>0</v>
      </c>
      <c r="L6" s="21">
        <v>0</v>
      </c>
      <c r="M6" s="10"/>
      <c r="O6" s="11"/>
      <c r="Q6" s="11"/>
    </row>
    <row r="7" spans="1:17" s="11" customFormat="1" x14ac:dyDescent="0.2">
      <c r="A7" s="19" t="s">
        <v>21</v>
      </c>
      <c r="B7" s="28">
        <v>92194.372900000002</v>
      </c>
      <c r="C7" s="28">
        <v>94499.232222499995</v>
      </c>
      <c r="D7" s="28">
        <v>96861.713028062499</v>
      </c>
      <c r="E7" s="28">
        <v>99283.255853764043</v>
      </c>
      <c r="F7" s="28">
        <v>382838.5740043266</v>
      </c>
      <c r="G7" s="40"/>
      <c r="H7" s="20">
        <v>92194372.900000006</v>
      </c>
      <c r="I7" s="20">
        <v>94499232.222499996</v>
      </c>
      <c r="J7" s="20">
        <v>96861713.028062493</v>
      </c>
      <c r="K7" s="20">
        <v>99283255.853764042</v>
      </c>
      <c r="L7" s="21">
        <v>382838574.00432658</v>
      </c>
      <c r="M7" s="10"/>
      <c r="N7" s="13"/>
    </row>
    <row r="8" spans="1:17" s="11" customFormat="1" ht="22.5" x14ac:dyDescent="0.2">
      <c r="A8" s="19" t="s">
        <v>2</v>
      </c>
      <c r="B8" s="28">
        <v>13170.624699999998</v>
      </c>
      <c r="C8" s="28">
        <v>13499.8903175</v>
      </c>
      <c r="D8" s="28">
        <v>13837.387575437497</v>
      </c>
      <c r="E8" s="28">
        <v>14183.322264823433</v>
      </c>
      <c r="F8" s="28">
        <v>54691.224857760935</v>
      </c>
      <c r="G8" s="40"/>
      <c r="H8" s="20">
        <v>13170624.699999999</v>
      </c>
      <c r="I8" s="20">
        <v>13499890.317499999</v>
      </c>
      <c r="J8" s="20">
        <v>13837387.575437497</v>
      </c>
      <c r="K8" s="20">
        <v>14183322.264823433</v>
      </c>
      <c r="L8" s="21">
        <v>54691224.857760936</v>
      </c>
      <c r="M8" s="10"/>
      <c r="N8" s="13"/>
    </row>
    <row r="9" spans="1:17" s="11" customFormat="1" x14ac:dyDescent="0.2">
      <c r="A9" s="19" t="s">
        <v>35</v>
      </c>
      <c r="B9" s="28">
        <v>42000</v>
      </c>
      <c r="C9" s="28">
        <v>0</v>
      </c>
      <c r="D9" s="28">
        <v>0</v>
      </c>
      <c r="E9" s="28">
        <v>0</v>
      </c>
      <c r="F9" s="28">
        <v>0</v>
      </c>
      <c r="G9" s="40"/>
      <c r="H9" s="20">
        <v>42000000</v>
      </c>
      <c r="I9" s="20"/>
      <c r="J9" s="20"/>
      <c r="K9" s="20"/>
      <c r="L9" s="21"/>
      <c r="M9" s="10"/>
      <c r="N9" s="13"/>
    </row>
    <row r="10" spans="1:17" ht="22.5" x14ac:dyDescent="0.2">
      <c r="A10" s="19" t="s">
        <v>22</v>
      </c>
      <c r="B10" s="28">
        <v>280000</v>
      </c>
      <c r="C10" s="28">
        <v>287000</v>
      </c>
      <c r="D10" s="28">
        <v>294175</v>
      </c>
      <c r="E10" s="28">
        <v>301529.375</v>
      </c>
      <c r="F10" s="28">
        <v>1162704.375</v>
      </c>
      <c r="G10" s="40"/>
      <c r="H10" s="20">
        <v>280000000</v>
      </c>
      <c r="I10" s="20">
        <v>287000000</v>
      </c>
      <c r="J10" s="20">
        <v>294175000</v>
      </c>
      <c r="K10" s="20">
        <v>301529375</v>
      </c>
      <c r="L10" s="21">
        <v>1162704375</v>
      </c>
      <c r="M10" s="10"/>
      <c r="O10" s="11"/>
    </row>
    <row r="11" spans="1:17" x14ac:dyDescent="0.2">
      <c r="A11" s="19" t="s">
        <v>3</v>
      </c>
      <c r="B11" s="28">
        <v>1000</v>
      </c>
      <c r="C11" s="28">
        <v>1024.9999999999998</v>
      </c>
      <c r="D11" s="28">
        <v>1050.6249999999998</v>
      </c>
      <c r="E11" s="28">
        <v>1076.8906249999998</v>
      </c>
      <c r="F11" s="28">
        <v>4152.515625</v>
      </c>
      <c r="G11" s="40"/>
      <c r="H11" s="20">
        <v>1000000</v>
      </c>
      <c r="I11" s="22">
        <v>1024999.9999999999</v>
      </c>
      <c r="J11" s="22">
        <v>1050624.9999999998</v>
      </c>
      <c r="K11" s="22">
        <v>1076890.6249999998</v>
      </c>
      <c r="L11" s="23">
        <v>4152515.625</v>
      </c>
      <c r="M11" s="10"/>
      <c r="O11" s="11"/>
    </row>
    <row r="12" spans="1:17" x14ac:dyDescent="0.2">
      <c r="A12" s="19" t="s">
        <v>4</v>
      </c>
      <c r="B12" s="28">
        <v>29000</v>
      </c>
      <c r="C12" s="28">
        <v>29724.999999999996</v>
      </c>
      <c r="D12" s="28">
        <v>30468.124999999993</v>
      </c>
      <c r="E12" s="28">
        <v>31229.828124999989</v>
      </c>
      <c r="F12" s="28">
        <v>120422.95312499999</v>
      </c>
      <c r="G12" s="40"/>
      <c r="H12" s="20">
        <v>29000000</v>
      </c>
      <c r="I12" s="22">
        <v>29724999.999999996</v>
      </c>
      <c r="J12" s="22">
        <v>30468124.999999993</v>
      </c>
      <c r="K12" s="22">
        <v>31229828.124999989</v>
      </c>
      <c r="L12" s="23">
        <v>120422953.12499999</v>
      </c>
      <c r="M12" s="10"/>
      <c r="O12" s="11"/>
    </row>
    <row r="13" spans="1:17" s="11" customFormat="1" x14ac:dyDescent="0.2">
      <c r="A13" s="19" t="s">
        <v>5</v>
      </c>
      <c r="B13" s="28">
        <v>115500</v>
      </c>
      <c r="C13" s="28">
        <v>118387.49999999999</v>
      </c>
      <c r="D13" s="28">
        <v>121347.18749999997</v>
      </c>
      <c r="E13" s="28">
        <v>124380.86718749996</v>
      </c>
      <c r="F13" s="28">
        <v>479615.55468749994</v>
      </c>
      <c r="G13" s="40"/>
      <c r="H13" s="20">
        <v>115500000</v>
      </c>
      <c r="I13" s="22">
        <v>118387499.99999999</v>
      </c>
      <c r="J13" s="22">
        <v>121347187.49999997</v>
      </c>
      <c r="K13" s="22">
        <v>124380867.18749996</v>
      </c>
      <c r="L13" s="23">
        <v>479615554.68749994</v>
      </c>
      <c r="M13" s="10"/>
      <c r="N13" s="13"/>
    </row>
    <row r="14" spans="1:17" s="11" customFormat="1" x14ac:dyDescent="0.2">
      <c r="A14" s="19" t="s">
        <v>6</v>
      </c>
      <c r="B14" s="28">
        <v>132000</v>
      </c>
      <c r="C14" s="28">
        <v>135300</v>
      </c>
      <c r="D14" s="28">
        <v>138682.5</v>
      </c>
      <c r="E14" s="28">
        <v>142149.5625</v>
      </c>
      <c r="F14" s="28">
        <v>548132.0625</v>
      </c>
      <c r="G14" s="40"/>
      <c r="H14" s="20">
        <v>132000000</v>
      </c>
      <c r="I14" s="22">
        <v>135300000</v>
      </c>
      <c r="J14" s="22">
        <v>138682500</v>
      </c>
      <c r="K14" s="22">
        <v>142149562.5</v>
      </c>
      <c r="L14" s="23">
        <v>548132062.5</v>
      </c>
      <c r="M14" s="10"/>
      <c r="N14" s="13"/>
    </row>
    <row r="15" spans="1:17" s="11" customFormat="1" ht="22.5" x14ac:dyDescent="0.2">
      <c r="A15" s="19" t="s">
        <v>7</v>
      </c>
      <c r="B15" s="28">
        <v>411000</v>
      </c>
      <c r="C15" s="28">
        <v>421274.99999999994</v>
      </c>
      <c r="D15" s="28">
        <v>431806.87499999988</v>
      </c>
      <c r="E15" s="28">
        <v>442602.04687499983</v>
      </c>
      <c r="F15" s="28">
        <v>1706683.9218749998</v>
      </c>
      <c r="G15" s="40"/>
      <c r="H15" s="20">
        <v>411000000</v>
      </c>
      <c r="I15" s="20">
        <v>421274999.99999994</v>
      </c>
      <c r="J15" s="20">
        <v>431806874.99999988</v>
      </c>
      <c r="K15" s="20">
        <v>442602046.87499982</v>
      </c>
      <c r="L15" s="21">
        <v>1706683921.8749998</v>
      </c>
      <c r="M15" s="10"/>
      <c r="N15" s="13"/>
    </row>
    <row r="16" spans="1:17" s="11" customFormat="1" x14ac:dyDescent="0.2">
      <c r="A16" s="19" t="s">
        <v>8</v>
      </c>
      <c r="B16" s="28">
        <v>37000</v>
      </c>
      <c r="C16" s="28">
        <v>37925</v>
      </c>
      <c r="D16" s="28">
        <v>38873.125</v>
      </c>
      <c r="E16" s="28">
        <v>39844.953125</v>
      </c>
      <c r="F16" s="28">
        <v>153643.078125</v>
      </c>
      <c r="G16" s="40"/>
      <c r="H16" s="20">
        <v>37000000</v>
      </c>
      <c r="I16" s="20">
        <v>37925000</v>
      </c>
      <c r="J16" s="20">
        <v>38873125</v>
      </c>
      <c r="K16" s="20">
        <v>39844953.125</v>
      </c>
      <c r="L16" s="21">
        <v>153643078.125</v>
      </c>
      <c r="M16" s="10"/>
      <c r="N16" s="13"/>
    </row>
    <row r="17" spans="1:18" s="11" customFormat="1" ht="22.5" x14ac:dyDescent="0.2">
      <c r="A17" s="19" t="s">
        <v>9</v>
      </c>
      <c r="B17" s="28">
        <v>5000</v>
      </c>
      <c r="C17" s="28">
        <v>5125</v>
      </c>
      <c r="D17" s="28">
        <v>5253.125</v>
      </c>
      <c r="E17" s="28">
        <v>5384.4531249999991</v>
      </c>
      <c r="F17" s="28">
        <v>20762.578125</v>
      </c>
      <c r="G17" s="40"/>
      <c r="H17" s="20">
        <v>5000000</v>
      </c>
      <c r="I17" s="20">
        <v>5125000</v>
      </c>
      <c r="J17" s="20">
        <v>5253125</v>
      </c>
      <c r="K17" s="20">
        <v>5384453.1249999991</v>
      </c>
      <c r="L17" s="21">
        <v>20762578.125</v>
      </c>
      <c r="M17" s="10"/>
      <c r="N17" s="13"/>
    </row>
    <row r="18" spans="1:18" s="11" customFormat="1" ht="33.75" x14ac:dyDescent="0.2">
      <c r="A18" s="19" t="s">
        <v>10</v>
      </c>
      <c r="B18" s="28">
        <v>168000</v>
      </c>
      <c r="C18" s="28">
        <v>172199.99999999997</v>
      </c>
      <c r="D18" s="28">
        <v>176504.99999999994</v>
      </c>
      <c r="E18" s="28">
        <v>180917.62499999991</v>
      </c>
      <c r="F18" s="28">
        <v>697622.62499999988</v>
      </c>
      <c r="G18" s="40"/>
      <c r="H18" s="20">
        <v>168000000</v>
      </c>
      <c r="I18" s="20">
        <v>172199999.99999997</v>
      </c>
      <c r="J18" s="20">
        <v>176504999.99999994</v>
      </c>
      <c r="K18" s="20">
        <v>180917624.99999991</v>
      </c>
      <c r="L18" s="21">
        <v>697622624.99999988</v>
      </c>
      <c r="M18" s="10"/>
      <c r="N18" s="13"/>
    </row>
    <row r="19" spans="1:18" s="11" customFormat="1" ht="22.5" x14ac:dyDescent="0.2">
      <c r="A19" s="19" t="s">
        <v>11</v>
      </c>
      <c r="B19" s="28">
        <v>17000</v>
      </c>
      <c r="C19" s="28">
        <v>17425</v>
      </c>
      <c r="D19" s="28">
        <v>17860.625</v>
      </c>
      <c r="E19" s="28">
        <v>18307.140625</v>
      </c>
      <c r="F19" s="28">
        <v>70592.765625</v>
      </c>
      <c r="G19" s="40"/>
      <c r="H19" s="20">
        <v>17000000</v>
      </c>
      <c r="I19" s="20">
        <v>17425000</v>
      </c>
      <c r="J19" s="20">
        <v>17860625</v>
      </c>
      <c r="K19" s="20">
        <v>18307140.625</v>
      </c>
      <c r="L19" s="21">
        <v>70592765.625</v>
      </c>
      <c r="M19" s="10"/>
      <c r="N19" s="13"/>
    </row>
    <row r="20" spans="1:18" s="11" customFormat="1" x14ac:dyDescent="0.2">
      <c r="A20" s="19" t="s">
        <v>17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40"/>
      <c r="H20" s="20">
        <v>0</v>
      </c>
      <c r="I20" s="20"/>
      <c r="J20" s="20"/>
      <c r="K20" s="20"/>
      <c r="L20" s="21"/>
      <c r="M20" s="10"/>
      <c r="N20" s="13"/>
    </row>
    <row r="21" spans="1:18" ht="22.5" x14ac:dyDescent="0.2">
      <c r="A21" s="19" t="s">
        <v>12</v>
      </c>
      <c r="B21" s="28">
        <v>250000</v>
      </c>
      <c r="C21" s="28">
        <v>256249.99999999997</v>
      </c>
      <c r="D21" s="28">
        <v>262656.24999999994</v>
      </c>
      <c r="E21" s="28">
        <v>269222.65624999994</v>
      </c>
      <c r="F21" s="28">
        <v>1038128.90625</v>
      </c>
      <c r="G21" s="40"/>
      <c r="H21" s="20">
        <v>250000000</v>
      </c>
      <c r="I21" s="20">
        <v>256249999.99999997</v>
      </c>
      <c r="J21" s="20">
        <v>262656249.99999994</v>
      </c>
      <c r="K21" s="20">
        <v>269222656.24999994</v>
      </c>
      <c r="L21" s="21">
        <v>1038128906.25</v>
      </c>
      <c r="M21" s="10"/>
      <c r="O21" s="11"/>
    </row>
    <row r="22" spans="1:18" x14ac:dyDescent="0.2">
      <c r="A22" s="19" t="s">
        <v>13</v>
      </c>
      <c r="B22" s="28">
        <v>25000</v>
      </c>
      <c r="C22" s="28">
        <v>25624.999999999996</v>
      </c>
      <c r="D22" s="28">
        <v>26265.624999999993</v>
      </c>
      <c r="E22" s="28">
        <v>26922.265624999989</v>
      </c>
      <c r="F22" s="28">
        <v>103812.89062499999</v>
      </c>
      <c r="G22" s="40"/>
      <c r="H22" s="20">
        <v>25000000</v>
      </c>
      <c r="I22" s="20">
        <v>25624999.999999996</v>
      </c>
      <c r="J22" s="20">
        <v>26265624.999999993</v>
      </c>
      <c r="K22" s="20">
        <v>26922265.624999989</v>
      </c>
      <c r="L22" s="21">
        <v>103812890.62499999</v>
      </c>
      <c r="M22" s="10"/>
      <c r="O22" s="11"/>
    </row>
    <row r="23" spans="1:18" x14ac:dyDescent="0.2">
      <c r="A23" s="19" t="s">
        <v>14</v>
      </c>
      <c r="B23" s="28">
        <v>18000</v>
      </c>
      <c r="C23" s="28">
        <v>18450</v>
      </c>
      <c r="D23" s="28">
        <v>18911.25</v>
      </c>
      <c r="E23" s="28">
        <v>19384.03125</v>
      </c>
      <c r="F23" s="28">
        <v>74745.28125</v>
      </c>
      <c r="G23" s="40"/>
      <c r="H23" s="20">
        <v>18000000</v>
      </c>
      <c r="I23" s="22">
        <v>18450000</v>
      </c>
      <c r="J23" s="22">
        <v>18911250</v>
      </c>
      <c r="K23" s="22">
        <v>19384031.25</v>
      </c>
      <c r="L23" s="23">
        <v>74745281.25</v>
      </c>
      <c r="M23" s="10"/>
      <c r="O23" s="11"/>
    </row>
    <row r="24" spans="1:18" s="2" customFormat="1" ht="22.5" x14ac:dyDescent="0.2">
      <c r="A24" s="19" t="s">
        <v>15</v>
      </c>
      <c r="B24" s="28">
        <v>518000</v>
      </c>
      <c r="C24" s="28">
        <v>530949.99999999988</v>
      </c>
      <c r="D24" s="28">
        <v>544223.74999999988</v>
      </c>
      <c r="E24" s="28">
        <v>557829.34374999988</v>
      </c>
      <c r="F24" s="28">
        <v>2151003.09375</v>
      </c>
      <c r="G24" s="40"/>
      <c r="H24" s="20">
        <v>518000000</v>
      </c>
      <c r="I24" s="20">
        <v>530949999.99999994</v>
      </c>
      <c r="J24" s="20">
        <v>544223749.99999988</v>
      </c>
      <c r="K24" s="20">
        <v>557829343.74999988</v>
      </c>
      <c r="L24" s="21">
        <v>2151003093.75</v>
      </c>
      <c r="M24" s="10"/>
      <c r="O24" s="11"/>
      <c r="Q24" s="9"/>
      <c r="R24" s="13"/>
    </row>
    <row r="25" spans="1:18" x14ac:dyDescent="0.2">
      <c r="A25" s="19" t="s">
        <v>16</v>
      </c>
      <c r="B25" s="28">
        <v>470000</v>
      </c>
      <c r="C25" s="28">
        <v>481749.99999999994</v>
      </c>
      <c r="D25" s="28">
        <v>493793.74999999988</v>
      </c>
      <c r="E25" s="28">
        <v>506138.59374999983</v>
      </c>
      <c r="F25" s="28">
        <v>1951682.3437499998</v>
      </c>
      <c r="G25" s="40"/>
      <c r="H25" s="20">
        <v>470000000</v>
      </c>
      <c r="I25" s="22">
        <v>481749999.99999994</v>
      </c>
      <c r="J25" s="22">
        <v>493793749.99999988</v>
      </c>
      <c r="K25" s="22">
        <v>506138593.74999982</v>
      </c>
      <c r="L25" s="23">
        <v>1951682343.7499998</v>
      </c>
      <c r="M25" s="10"/>
      <c r="O25" s="11"/>
    </row>
    <row r="26" spans="1:18" x14ac:dyDescent="0.2">
      <c r="A26" s="19" t="s">
        <v>19</v>
      </c>
      <c r="B26" s="28">
        <v>9500</v>
      </c>
      <c r="C26" s="28">
        <v>9737.5</v>
      </c>
      <c r="D26" s="28">
        <v>9980.9375</v>
      </c>
      <c r="E26" s="28">
        <v>10230.4609375</v>
      </c>
      <c r="F26" s="28">
        <v>39448.8984375</v>
      </c>
      <c r="G26" s="40"/>
      <c r="H26" s="20">
        <v>9500000</v>
      </c>
      <c r="I26" s="22">
        <v>9737500</v>
      </c>
      <c r="J26" s="22">
        <v>9980937.5</v>
      </c>
      <c r="K26" s="22">
        <v>10230460.9375</v>
      </c>
      <c r="L26" s="23">
        <v>39448898.4375</v>
      </c>
      <c r="M26" s="10"/>
      <c r="O26" s="11"/>
    </row>
    <row r="27" spans="1:18" x14ac:dyDescent="0.2">
      <c r="A27" s="19" t="s">
        <v>23</v>
      </c>
      <c r="B27" s="28">
        <v>1170000</v>
      </c>
      <c r="C27" s="28">
        <v>1199250</v>
      </c>
      <c r="D27" s="28">
        <v>1229231.25</v>
      </c>
      <c r="E27" s="28">
        <v>1259962.03125</v>
      </c>
      <c r="F27" s="28">
        <v>4858443.28125</v>
      </c>
      <c r="G27" s="40"/>
      <c r="H27" s="20">
        <v>1170000000</v>
      </c>
      <c r="I27" s="22">
        <v>1199250000</v>
      </c>
      <c r="J27" s="22">
        <v>1229231250</v>
      </c>
      <c r="K27" s="22">
        <v>1259962031.25</v>
      </c>
      <c r="L27" s="23">
        <v>4858443281.25</v>
      </c>
      <c r="M27" s="10"/>
      <c r="O27" s="11"/>
    </row>
    <row r="28" spans="1:18" x14ac:dyDescent="0.2">
      <c r="A28" s="19" t="s">
        <v>38</v>
      </c>
      <c r="B28" s="28">
        <v>18000</v>
      </c>
      <c r="C28" s="28">
        <v>18450</v>
      </c>
      <c r="D28" s="28">
        <v>18911.25</v>
      </c>
      <c r="E28" s="28">
        <v>19384.03125</v>
      </c>
      <c r="F28" s="28">
        <v>74745.28125</v>
      </c>
      <c r="G28" s="40"/>
      <c r="H28" s="20">
        <v>18000000</v>
      </c>
      <c r="I28" s="22">
        <v>18450000</v>
      </c>
      <c r="J28" s="22">
        <v>18911250</v>
      </c>
      <c r="K28" s="22">
        <v>19384031.25</v>
      </c>
      <c r="L28" s="23">
        <v>74745281.25</v>
      </c>
      <c r="M28" s="10"/>
      <c r="O28" s="11"/>
    </row>
    <row r="29" spans="1:18" x14ac:dyDescent="0.2">
      <c r="A29" s="19" t="s">
        <v>39</v>
      </c>
      <c r="B29" s="28">
        <v>80000</v>
      </c>
      <c r="C29" s="28">
        <v>82000</v>
      </c>
      <c r="D29" s="28">
        <v>84050</v>
      </c>
      <c r="E29" s="28">
        <v>86151.249999999985</v>
      </c>
      <c r="F29" s="28">
        <v>332201.25</v>
      </c>
      <c r="G29" s="40"/>
      <c r="H29" s="20">
        <v>80000000</v>
      </c>
      <c r="I29" s="22">
        <v>82000000</v>
      </c>
      <c r="J29" s="22">
        <v>84050000</v>
      </c>
      <c r="K29" s="22">
        <v>86151249.999999985</v>
      </c>
      <c r="L29" s="23">
        <v>332201250</v>
      </c>
      <c r="M29" s="10"/>
      <c r="O29" s="11"/>
    </row>
    <row r="30" spans="1:18" ht="22.5" x14ac:dyDescent="0.2">
      <c r="A30" s="19" t="s">
        <v>40</v>
      </c>
      <c r="B30" s="28">
        <v>24000</v>
      </c>
      <c r="C30" s="28">
        <v>24599.999999999996</v>
      </c>
      <c r="D30" s="28">
        <v>25214.999999999993</v>
      </c>
      <c r="E30" s="28">
        <v>25845.374999999989</v>
      </c>
      <c r="F30" s="28">
        <v>99660.374999999985</v>
      </c>
      <c r="G30" s="40"/>
      <c r="H30" s="20">
        <v>24000000</v>
      </c>
      <c r="I30" s="22">
        <v>24599999.999999996</v>
      </c>
      <c r="J30" s="22">
        <v>25214999.999999993</v>
      </c>
      <c r="K30" s="22">
        <v>25845374.999999989</v>
      </c>
      <c r="L30" s="23">
        <v>99660374.999999985</v>
      </c>
      <c r="M30" s="10"/>
      <c r="O30" s="11"/>
    </row>
    <row r="31" spans="1:18" x14ac:dyDescent="0.2">
      <c r="A31" s="19" t="s">
        <v>24</v>
      </c>
      <c r="B31" s="28">
        <v>35000</v>
      </c>
      <c r="C31" s="28">
        <v>35875</v>
      </c>
      <c r="D31" s="28">
        <v>36771.875</v>
      </c>
      <c r="E31" s="28">
        <v>37691.171875</v>
      </c>
      <c r="F31" s="28">
        <v>145338.046875</v>
      </c>
      <c r="G31" s="40"/>
      <c r="H31" s="20">
        <v>35000000</v>
      </c>
      <c r="I31" s="22">
        <v>35875000</v>
      </c>
      <c r="J31" s="22">
        <v>36771875</v>
      </c>
      <c r="K31" s="22">
        <v>37691171.875</v>
      </c>
      <c r="L31" s="23">
        <v>145338046.875</v>
      </c>
      <c r="M31" s="10"/>
      <c r="O31" s="11"/>
    </row>
    <row r="32" spans="1:18" x14ac:dyDescent="0.2">
      <c r="A32" s="19" t="s">
        <v>43</v>
      </c>
      <c r="B32" s="28">
        <v>400000</v>
      </c>
      <c r="C32" s="28">
        <v>409999.99999999994</v>
      </c>
      <c r="D32" s="28">
        <v>420249.99999999988</v>
      </c>
      <c r="E32" s="28">
        <v>430756.24999999983</v>
      </c>
      <c r="F32" s="28">
        <v>1661006.2499999998</v>
      </c>
      <c r="G32" s="40"/>
      <c r="H32" s="20">
        <v>400000000</v>
      </c>
      <c r="I32" s="22">
        <v>409999999.99999994</v>
      </c>
      <c r="J32" s="22">
        <v>420249999.99999988</v>
      </c>
      <c r="K32" s="22">
        <v>430756249.99999982</v>
      </c>
      <c r="L32" s="23">
        <v>1661006249.9999998</v>
      </c>
      <c r="M32" s="10"/>
      <c r="O32" s="11"/>
    </row>
    <row r="33" spans="1:15" x14ac:dyDescent="0.2">
      <c r="A33" s="19" t="s">
        <v>44</v>
      </c>
      <c r="B33" s="28">
        <v>500000</v>
      </c>
      <c r="C33" s="28">
        <v>512499.99999999994</v>
      </c>
      <c r="D33" s="28">
        <v>525312.49999999988</v>
      </c>
      <c r="E33" s="28">
        <v>538445.31249999988</v>
      </c>
      <c r="F33" s="28">
        <v>2076257.8125</v>
      </c>
      <c r="G33" s="40"/>
      <c r="H33" s="20">
        <v>500000000</v>
      </c>
      <c r="I33" s="22">
        <v>512499999.99999994</v>
      </c>
      <c r="J33" s="22">
        <v>525312499.99999988</v>
      </c>
      <c r="K33" s="22">
        <v>538445312.49999988</v>
      </c>
      <c r="L33" s="23">
        <v>2076257812.5</v>
      </c>
      <c r="M33" s="10"/>
      <c r="O33" s="11"/>
    </row>
    <row r="34" spans="1:15" x14ac:dyDescent="0.2">
      <c r="A34" s="19" t="s">
        <v>41</v>
      </c>
      <c r="B34" s="28">
        <v>200000</v>
      </c>
      <c r="C34" s="28">
        <v>204999.99999999997</v>
      </c>
      <c r="D34" s="28">
        <v>210124.99999999994</v>
      </c>
      <c r="E34" s="28">
        <v>215378.12499999991</v>
      </c>
      <c r="F34" s="28">
        <v>830503.12499999988</v>
      </c>
      <c r="G34" s="40"/>
      <c r="H34" s="20">
        <v>200000000</v>
      </c>
      <c r="I34" s="22">
        <v>204999999.99999997</v>
      </c>
      <c r="J34" s="22">
        <v>210124999.99999994</v>
      </c>
      <c r="K34" s="22">
        <v>215378124.99999991</v>
      </c>
      <c r="L34" s="23">
        <v>830503124.99999988</v>
      </c>
      <c r="M34" s="10"/>
      <c r="O34" s="11"/>
    </row>
    <row r="35" spans="1:15" x14ac:dyDescent="0.2">
      <c r="A35" s="19" t="s">
        <v>42</v>
      </c>
      <c r="B35" s="28">
        <v>300000</v>
      </c>
      <c r="C35" s="28">
        <v>0</v>
      </c>
      <c r="D35" s="28">
        <v>0</v>
      </c>
      <c r="E35" s="28">
        <v>0</v>
      </c>
      <c r="F35" s="28">
        <v>0</v>
      </c>
      <c r="G35" s="40"/>
      <c r="H35" s="20">
        <v>300000000</v>
      </c>
      <c r="I35" s="22"/>
      <c r="J35" s="22"/>
      <c r="K35" s="22"/>
      <c r="L35" s="23"/>
      <c r="M35" s="10"/>
      <c r="O35" s="11"/>
    </row>
    <row r="36" spans="1:15" ht="12" thickBot="1" x14ac:dyDescent="0.25">
      <c r="A36" s="16" t="s">
        <v>0</v>
      </c>
      <c r="B36" s="29">
        <v>6160364.9976000004</v>
      </c>
      <c r="C36" s="29">
        <v>5983824.1225399999</v>
      </c>
      <c r="D36" s="29">
        <v>6154419.7256035004</v>
      </c>
      <c r="E36" s="29">
        <v>6330330.2187435869</v>
      </c>
      <c r="F36" s="29">
        <v>24286939.064487085</v>
      </c>
      <c r="G36" s="41"/>
      <c r="H36" s="14">
        <v>6160364997.6000004</v>
      </c>
      <c r="I36" s="14">
        <v>5983824122.54</v>
      </c>
      <c r="J36" s="14">
        <v>6154419725.6035004</v>
      </c>
      <c r="K36" s="14">
        <v>6330330218.7435875</v>
      </c>
      <c r="L36" s="17">
        <v>24286939064.487087</v>
      </c>
      <c r="M36" s="10"/>
    </row>
    <row r="37" spans="1:15" x14ac:dyDescent="0.2">
      <c r="B37" s="11">
        <v>6160364.9976000004</v>
      </c>
      <c r="C37" s="11">
        <v>5983824.1225399999</v>
      </c>
      <c r="D37" s="11">
        <v>6154419.7256035004</v>
      </c>
      <c r="E37" s="11">
        <v>6330330.2187435869</v>
      </c>
      <c r="H37" s="11">
        <v>6160364997.6000004</v>
      </c>
      <c r="I37" s="11">
        <v>5983824122.54</v>
      </c>
      <c r="J37" s="11">
        <v>6154419725.6035004</v>
      </c>
      <c r="K37" s="11">
        <v>6330330218.7435875</v>
      </c>
      <c r="L37" s="11">
        <v>24286939064.487087</v>
      </c>
      <c r="N37" s="1"/>
    </row>
    <row r="38" spans="1:15" x14ac:dyDescent="0.2">
      <c r="A38" s="18"/>
      <c r="B38" s="42"/>
      <c r="C38" s="42"/>
      <c r="D38" s="42"/>
      <c r="E38" s="42"/>
      <c r="F38" s="18"/>
      <c r="G38" s="36"/>
      <c r="H38" s="11"/>
      <c r="I38" s="11"/>
      <c r="J38" s="11"/>
      <c r="K38" s="11"/>
      <c r="L38" s="11"/>
      <c r="N38" s="1"/>
    </row>
    <row r="39" spans="1:15" x14ac:dyDescent="0.2">
      <c r="B39" s="11"/>
      <c r="H39" s="11"/>
      <c r="I39" s="11"/>
      <c r="J39" s="11"/>
      <c r="K39" s="11"/>
      <c r="N39" s="1"/>
    </row>
    <row r="40" spans="1:15" x14ac:dyDescent="0.2">
      <c r="A40" s="1" t="s">
        <v>34</v>
      </c>
      <c r="B40" s="11"/>
      <c r="C40" s="11"/>
      <c r="D40" s="11"/>
      <c r="E40" s="11"/>
      <c r="H40" s="11"/>
      <c r="I40" s="11"/>
      <c r="J40" s="11"/>
      <c r="K40" s="11"/>
      <c r="L40" s="11"/>
      <c r="N40" s="1"/>
    </row>
    <row r="41" spans="1:15" x14ac:dyDescent="0.2">
      <c r="H41" s="11"/>
      <c r="I41" s="11"/>
      <c r="J41" s="11"/>
      <c r="K41" s="11"/>
      <c r="N41" s="1"/>
    </row>
    <row r="42" spans="1:15" x14ac:dyDescent="0.2">
      <c r="H42" s="11"/>
      <c r="I42" s="11"/>
      <c r="J42" s="11"/>
      <c r="K42" s="11"/>
      <c r="N42" s="1"/>
    </row>
    <row r="43" spans="1:15" x14ac:dyDescent="0.2">
      <c r="H43" s="11"/>
      <c r="I43" s="11"/>
      <c r="J43" s="11"/>
      <c r="K43" s="11"/>
      <c r="N43" s="1"/>
    </row>
    <row r="44" spans="1:15" x14ac:dyDescent="0.2">
      <c r="H44" s="11"/>
      <c r="I44" s="11"/>
      <c r="J44" s="11"/>
      <c r="K44" s="11"/>
      <c r="N44" s="1"/>
    </row>
    <row r="45" spans="1:15" x14ac:dyDescent="0.2">
      <c r="H45" s="11"/>
      <c r="I45" s="11"/>
      <c r="J45" s="11"/>
      <c r="K45" s="11"/>
      <c r="N45" s="1"/>
    </row>
    <row r="46" spans="1:15" x14ac:dyDescent="0.2">
      <c r="H46" s="11"/>
      <c r="I46" s="11"/>
      <c r="J46" s="11"/>
      <c r="K46" s="11"/>
      <c r="N46" s="1"/>
    </row>
    <row r="47" spans="1:15" x14ac:dyDescent="0.2">
      <c r="H47" s="11"/>
      <c r="I47" s="11"/>
      <c r="J47" s="11"/>
      <c r="K47" s="11"/>
      <c r="N47" s="1"/>
    </row>
  </sheetData>
  <autoFilter ref="A2:S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</autoFilter>
  <mergeCells count="2">
    <mergeCell ref="A2:F2"/>
    <mergeCell ref="H2:L2"/>
  </mergeCells>
  <pageMargins left="0.7" right="0.7" top="0.75" bottom="0.75" header="0.3" footer="0.3"/>
  <pageSetup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FINANCIERO 2012 A 2015</vt:lpstr>
      <vt:lpstr>MATRIZ FINANCIERA 2012 A 2015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David Suarez Sanchez</cp:lastModifiedBy>
  <dcterms:created xsi:type="dcterms:W3CDTF">2012-03-01T17:03:51Z</dcterms:created>
  <dcterms:modified xsi:type="dcterms:W3CDTF">2014-02-06T15:53:14Z</dcterms:modified>
</cp:coreProperties>
</file>