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4115" windowHeight="5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<sst xmlns="http://schemas.openxmlformats.org/spreadsheetml/2006/main" count="594" uniqueCount="440">
  <si>
    <t>NIT 891502482-4</t>
  </si>
  <si>
    <t>ALCALDIA MUNICIPAL DE SAN SEBASTIAN CAUCA</t>
  </si>
  <si>
    <t>CODIGO: PA F01</t>
  </si>
  <si>
    <t>VERSION: 02</t>
  </si>
  <si>
    <t>PLAN DE ACCION VIGENCIA FISCAL 2013</t>
  </si>
  <si>
    <t>FECHA: 03/01/2013</t>
  </si>
  <si>
    <t>"De la mano con el pueblo"</t>
  </si>
  <si>
    <t>PAGINA 1 DE 1</t>
  </si>
  <si>
    <t>PROGRAMAS</t>
  </si>
  <si>
    <t>SUBPROGRAMAS</t>
  </si>
  <si>
    <t>PONDERACION %</t>
  </si>
  <si>
    <t>PROYECTO</t>
  </si>
  <si>
    <t>META CUATRENIO</t>
  </si>
  <si>
    <t>LINEA BASE</t>
  </si>
  <si>
    <t>INDICADORES DE PRODUCTO</t>
  </si>
  <si>
    <t>META ANUAL</t>
  </si>
  <si>
    <t>RECURSOS Y FUENTES</t>
  </si>
  <si>
    <t>TOTAL</t>
  </si>
  <si>
    <t>RESPONSABLE</t>
  </si>
  <si>
    <t>RP</t>
  </si>
  <si>
    <t>SGP</t>
  </si>
  <si>
    <t>DPTOS</t>
  </si>
  <si>
    <t>OTROS</t>
  </si>
  <si>
    <t>EDUCACION</t>
  </si>
  <si>
    <t xml:space="preserve">INFRAESTRUCTURA BASICA </t>
  </si>
  <si>
    <t>CONSTRUCCION INFRAESTRUCTURA EDUCATIVA</t>
  </si>
  <si>
    <t>Construcción de nuevas aulas escolares modernas en Centros e Instituciones Educativas del Municipio</t>
  </si>
  <si>
    <t xml:space="preserve">Numero de aulas construidas </t>
  </si>
  <si>
    <t>Secretaría de Planeacion Municipal y Oficina de Obras Publicas</t>
  </si>
  <si>
    <t>Construcciòn de Aulas Multiples en Instituciones Educativas del Municipio</t>
  </si>
  <si>
    <t>Numero de aulas Multiples construidas</t>
  </si>
  <si>
    <t>Construcción de nuevos laboratorios de quimica y fisica</t>
  </si>
  <si>
    <t>Número de laboratorios de quimica y fisica construidas</t>
  </si>
  <si>
    <t>Construcción de restaurantes escolares en Centros e Instituciones Educativas del Municipio</t>
  </si>
  <si>
    <t>Numero de restaurantes escolares construidos</t>
  </si>
  <si>
    <t>Construcciòn de canchas Multiples en Centros e Instituciones Educativas del Municipio</t>
  </si>
  <si>
    <t>Numero de canchas Multiples construidas</t>
  </si>
  <si>
    <t>Construcciòn de nuevas baterias sanitarias en Centros e Instituciones Educativas del Municipio</t>
  </si>
  <si>
    <t>Numero de nuevas baterias sanitarias  construidas</t>
  </si>
  <si>
    <t>Construccion de cubiertas canchas deportivas en instituciones y centros eductaivos</t>
  </si>
  <si>
    <t>Número de cubiertas canchas deportivas en instituciones y centros educativos construidas</t>
  </si>
  <si>
    <t>Cerramiento de sedes educativas</t>
  </si>
  <si>
    <t>Numero de cerramiento de sedes educativas construidas</t>
  </si>
  <si>
    <t>MEJORAMIENTO Y MANTENIMIENTO INFRAESTRUCTURA EDUCATIVA</t>
  </si>
  <si>
    <t>Mejoramiento y adecuacion de Aulas Escolares en el Municipio de San Sebastián</t>
  </si>
  <si>
    <t>Numero de Aulas Escolares mejoradas y adecuadas</t>
  </si>
  <si>
    <t xml:space="preserve">Mejoramiento  y adecuación de espacios para aulas de Sistemas </t>
  </si>
  <si>
    <t>Numero de espacios para aulas de Sistemas Mejoradas y Adecuadas</t>
  </si>
  <si>
    <t>Mejoramiento de Restaurantes Escolares para una mejor atención a los estudiantes</t>
  </si>
  <si>
    <t>Numero de Restaurantes Escolares Mejorados</t>
  </si>
  <si>
    <t>Mejoramiento y adecuacion de canchas multilpes en centros e instuciones educativas</t>
  </si>
  <si>
    <t>Numero de canchas multilpes en centros e Instuciones Educativas Mejoradas</t>
  </si>
  <si>
    <t xml:space="preserve">Mejoramiento de Baterias Sanitarias de los centros e instituciones educativas </t>
  </si>
  <si>
    <t>Numero de Baterias Sanitarias de centros e instituciones educativas mejoradas</t>
  </si>
  <si>
    <t>CANASTA EDUCATIVA</t>
  </si>
  <si>
    <t xml:space="preserve">DOTACION MOBILIARIO Y OTROS ENSERES </t>
  </si>
  <si>
    <t xml:space="preserve">Dotaciòn en implementos deportivos para las  sedes educativas del municipio </t>
  </si>
  <si>
    <t>Numero de sedes educativas del municipio dotadas</t>
  </si>
  <si>
    <t xml:space="preserve">Dotacion y mantenimiento de Mobiliario para las sedes educativos educativas </t>
  </si>
  <si>
    <t>Numero  para las sedes educativas dotadas con mobiliario</t>
  </si>
  <si>
    <t xml:space="preserve">Dotaciòn de material didactico, bibliotecas y laboratorios  para las sedes educativas </t>
  </si>
  <si>
    <t>Numero  bibliotecas y laboratorios   dotados</t>
  </si>
  <si>
    <t>FORTALECIMIENTO DE LA CALIDAD</t>
  </si>
  <si>
    <t>CALIDAD PARA UNA MEJOR EDUCACION</t>
  </si>
  <si>
    <t>Suscripcion de Convenios Interinstitucionales de apoyo para el fortalecimiento de la calidad educativa</t>
  </si>
  <si>
    <t>Numero de Convenios Interinstitucionales  suscritos</t>
  </si>
  <si>
    <t>Secretaría de gobierno y oficina de cultura</t>
  </si>
  <si>
    <t>ALIMENTACION ESCOLAR</t>
  </si>
  <si>
    <t>ALIMENTACION ESCOLAR PARA UNA MEJOR NUTRICION DE LOS ESTUDIANTES</t>
  </si>
  <si>
    <t>Cofinanciación para la atencion de estudiantes con programas de Restaurantes escolares.</t>
  </si>
  <si>
    <t>Numero de estudiantes atendidos con programas de Restaurantes escolares</t>
  </si>
  <si>
    <t xml:space="preserve"> DOTACION DE RESTAURANTES ESCOLARES</t>
  </si>
  <si>
    <t>Dotación de restaurantes escolares</t>
  </si>
  <si>
    <t>Numero de restaurantes escolares dotados</t>
  </si>
  <si>
    <t>ACCESO A LA EDUCACION</t>
  </si>
  <si>
    <t>APOYOS EDUCATIVOS</t>
  </si>
  <si>
    <t>Fomentar el acceso a la educaciòn, con  apoyo en utiles escolares para  estudiantes de basica primaria</t>
  </si>
  <si>
    <t xml:space="preserve">Numero de estudiantes de basica primaria atendidos con utiles escolares </t>
  </si>
  <si>
    <t>ACCESO A LA EDUCACION SUPERIOR</t>
  </si>
  <si>
    <t>Apoyo a programas de educacion superior</t>
  </si>
  <si>
    <t>Número de programas de educacion superior implementados</t>
  </si>
  <si>
    <t xml:space="preserve">SERVICIOS PUBLICOS </t>
  </si>
  <si>
    <t>Pagos Servicios Publicos Instituciones</t>
  </si>
  <si>
    <t>Numero de sedes con educativas atendidas</t>
  </si>
  <si>
    <t>Secretaría de Hacienda Municipal</t>
  </si>
  <si>
    <t xml:space="preserve">GRATUIDAD DE LA EDUCACION </t>
  </si>
  <si>
    <t>Acceso a la educacion con gratuidad total</t>
  </si>
  <si>
    <t>Numero de estudiantes atendidos</t>
  </si>
  <si>
    <t>SALUD</t>
  </si>
  <si>
    <t>SEGURIDAD SOCIAL EN SALUD</t>
  </si>
  <si>
    <t>REGIMEN SUBSIDIADO PARA LA POBLACION POBRE Y VULNERABLE</t>
  </si>
  <si>
    <t>Garantizar la Continuidad del Regimen Subsidiado en el Municipio de San  Sebastian</t>
  </si>
  <si>
    <t>Numero de personas beneficiadas</t>
  </si>
  <si>
    <t>Coordinacion de Salud Municipal</t>
  </si>
  <si>
    <t xml:space="preserve">Propiciar la Ampliacion de cobertura al Regimen Subsidiado para la poblacion pobre no asegurada </t>
  </si>
  <si>
    <t>Numero de pesonas afiliadas</t>
  </si>
  <si>
    <t>Atencion a la poblacion pobre no asegurada PPNA</t>
  </si>
  <si>
    <t>SALUD PUBLICA</t>
  </si>
  <si>
    <t>PLAN NACIONAL DE SALUD PUBLICA</t>
  </si>
  <si>
    <t>Formulacion y ejecución del  Plan  Nacional de Salud Publica ajustado al perfil epidemiologico del Municipio</t>
  </si>
  <si>
    <t>Plan de salud publica formulado y ejecutado</t>
  </si>
  <si>
    <t>FORTALECIMIENTO DE LA MEDICINA TRADICIONAL</t>
  </si>
  <si>
    <t>Fortalecimiento de los programas de medicina tradicional en las comunidades indigenas del Municipio</t>
  </si>
  <si>
    <t>Numero de  programas implementados</t>
  </si>
  <si>
    <t>INFRESTRUCTURA BASICA EN SALUD</t>
  </si>
  <si>
    <t>CONSTRUCCION INFRAESTRUCTURA EN SALUD</t>
  </si>
  <si>
    <t>Construccion infraestructura en salud</t>
  </si>
  <si>
    <t>Numero de puestos de salud construidos</t>
  </si>
  <si>
    <t>Cofinanciacion para la Dotacion de ambulancias y vehiculos para la etencion en salud</t>
  </si>
  <si>
    <t>Numero de vehiculos para la tencion en salud gestionados</t>
  </si>
  <si>
    <t>Secretaría de Planeacion Municipal y coordinacion de salud municipal</t>
  </si>
  <si>
    <t>AGUA POTABLE Y SANEAMIENTO BASICO</t>
  </si>
  <si>
    <t>INFRAESTRUCTURA PARA AGUA POTABLE</t>
  </si>
  <si>
    <t>MEJORAMIENTO Y OPTIMIZACIÓN DE SISTEMAS DE ACUEDUCTO</t>
  </si>
  <si>
    <t xml:space="preserve">Mejoramiento y Optimizacion Acueducto Cabecera Municipal  </t>
  </si>
  <si>
    <t>Numero de acueductos mejorados y optimizados</t>
  </si>
  <si>
    <t>Mejoramiento y Optimizacion de abastecimientos interveredales de agua</t>
  </si>
  <si>
    <t>Numero de abastecimientos interveredales de agua mejorados y optimizados</t>
  </si>
  <si>
    <t>Mejoramiento y Optimizacion  de abastecimientos   veredales de agua</t>
  </si>
  <si>
    <t>Numero de abastecimientos veredales de agua mejorados y optimizados</t>
  </si>
  <si>
    <t>USO EFICIENTE Y AHORRO DEL AGUA</t>
  </si>
  <si>
    <t>USO EFICIENTE Y AHORRO DE AGUA</t>
  </si>
  <si>
    <t>Ejecucion de programas de uso eficiente y ahorro del agua en el Municipio</t>
  </si>
  <si>
    <t>Numero de programas implementados</t>
  </si>
  <si>
    <t>PLAN DE SANEAMIENTO Y MANEJO DE VERTIMIENTOS</t>
  </si>
  <si>
    <t>Planes de saneamiento y manejo de vertimientos en el Municipio</t>
  </si>
  <si>
    <t>Numero de vertimientos en el Municipio manejados y saneados</t>
  </si>
  <si>
    <t>Secretaria de Dearrollo Rural</t>
  </si>
  <si>
    <t>SANEAMIENTO BASICO</t>
  </si>
  <si>
    <t xml:space="preserve">CONSTRUCCION  INFRAESTRUCTURA MANEJO DE AGUAS RESIDUALES </t>
  </si>
  <si>
    <t>Construcción de nuevas baterias sanitarias en el Municipio para poblacion pobre y vulnerable</t>
  </si>
  <si>
    <t>Numero de baterias sanitarias  construidas</t>
  </si>
  <si>
    <t>TERMINACIÒN, MEJORAMIENTO Y MANTENIMIENTO DE LA INFRAESTRUCTURA PARA AGUAS RESIDUALES</t>
  </si>
  <si>
    <t xml:space="preserve">Terminación de  baterias sanitarias y pozos septicos individuales </t>
  </si>
  <si>
    <t>Numero de  baterias sanitarias y pozos septicos individuales terminados</t>
  </si>
  <si>
    <t xml:space="preserve">Optimizacion  de  sistemas de alcantarillado en el Municipio </t>
  </si>
  <si>
    <t>Numero de  sistemas de alcantarillado optimizados</t>
  </si>
  <si>
    <t>ASEO Y DISPOSICION FINAL DE RESIDUOS SOLIDOS</t>
  </si>
  <si>
    <t>Ejecucion del Plan de Gestion Integral de Residuos Solidos -PGIRS</t>
  </si>
  <si>
    <t>Plan formulado e implementado</t>
  </si>
  <si>
    <t>Secretaria de Desarrollo Rural y Secretaría de Planeacion Municipal</t>
  </si>
  <si>
    <t>ADQUISICIÓN DE AREAS PROTEJIDAS</t>
  </si>
  <si>
    <t>ADQUISICION DE AREAS PARA LA PROTECCION  Y RESERVA NATURAL</t>
  </si>
  <si>
    <t>Adquisición de terrenos de proteccion y reserva natural en el Municipio</t>
  </si>
  <si>
    <t>Numero de hectareas protegidas</t>
  </si>
  <si>
    <t>PLAN SECTORIAL DE SANEAMIENTO BASICO</t>
  </si>
  <si>
    <t>PRESTACION DE LOS SERVICIOS DE ACUEDUCTO, ALCANTARILLADO Y ASEO</t>
  </si>
  <si>
    <t>Fortalecimiento de las empresas  prestadoras de Servicios Publicos domiciliarios</t>
  </si>
  <si>
    <t>Secretaría de Planeacion Municipal</t>
  </si>
  <si>
    <t>FONDO DE SOLIDARIDAD Y REDISTRIBUCION DEL INGRESO</t>
  </si>
  <si>
    <t>SUBSIDIOS PARA USUARIOS EN ACUEDUCTO, ALCANTARILLADO Y ASEO</t>
  </si>
  <si>
    <t>Apoyo en Subsidios para los usuarios de los servicios públicos de acueducto, alcantarillado y aseo, de las empresas de servicios publicos domiliarios legalmente constituidas</t>
  </si>
  <si>
    <t>Numero de suscriptores beneficiados</t>
  </si>
  <si>
    <t>Secretaria de Hacienda Municipal</t>
  </si>
  <si>
    <t xml:space="preserve">RECREACION, DEPORTE Y APROVECHAMIENTO DEL TIEMPO LIBRE </t>
  </si>
  <si>
    <t>PROMOCION Y FOMENTO DE LA RECREACION, EL DEPORTE, Y EL APROVECHAMIENTO DEL TIEMPO LIBRE</t>
  </si>
  <si>
    <t>FOMENTO DE LA PRACTICA DEL DEPORTE Y LA RECREACION</t>
  </si>
  <si>
    <t>Apoyo y ejecución de eventos deportivos en el Municipio de San Sebastián</t>
  </si>
  <si>
    <t>Numero de actividades ejecutadas</t>
  </si>
  <si>
    <t>Oficina de Deporte y Cultura</t>
  </si>
  <si>
    <t>Apoyo para la realización de los juegos interescolares basica primaria</t>
  </si>
  <si>
    <t>Numero de activiades ejecutadas</t>
  </si>
  <si>
    <t>Apoyo para la realización de los juegos intercolegiados basica secundaria</t>
  </si>
  <si>
    <t xml:space="preserve">Creacion y apoyo  de escuelas de formaciòn deportiva del Municipio </t>
  </si>
  <si>
    <t>Una escuela de formacion deprotiva creada e implementada</t>
  </si>
  <si>
    <t>INFRAESTRUCTURA DEPORTIVA</t>
  </si>
  <si>
    <t>CONSTRUCCION, MEJORAMIENTO Y MANTENIMIENTO DE LA INFRAESTRUCTURA DEPORTIVA</t>
  </si>
  <si>
    <t>Construccion de nuevos escenarios deportivos en el Municipio</t>
  </si>
  <si>
    <t>Numero de escenarios construidos</t>
  </si>
  <si>
    <t>Adecuación y mantenimiento  escenarios deportivos en el Municipio</t>
  </si>
  <si>
    <t>Numero de escenarios mantenidos</t>
  </si>
  <si>
    <t>Construcciòn de cubiertas en canchas mutiples del Municipio</t>
  </si>
  <si>
    <t>Numero de cubiertas construidas</t>
  </si>
  <si>
    <t>DOTACION DEPORTIVA</t>
  </si>
  <si>
    <t>DOTACION IMPLEMENTOS PARA LA PRACTICA DEPORTIVA Y RECREATIVA</t>
  </si>
  <si>
    <t>Dotaciòn de implementos deportivos para  grupos deportivos del Municipio</t>
  </si>
  <si>
    <t>Numero de grupos deportivos dotados</t>
  </si>
  <si>
    <t>CULTURA</t>
  </si>
  <si>
    <t>CREACIÓN, PRODUCCION Y CONSERVACION  Y PARTICIPACION EN LAS DIVERSAS MANIFESTACIONES ARTISTICAS Y CULTURALES</t>
  </si>
  <si>
    <t>FORTALECIMIENTO DE LOS PROCESOS ARTISTICOS Y CULTURALES</t>
  </si>
  <si>
    <t xml:space="preserve">Desarrollar el Plan Municipal de Cultura </t>
  </si>
  <si>
    <t>Un plan municipal de cultura formulado y ejecutado</t>
  </si>
  <si>
    <t>Creacion y apoyo de escuelas de formacion artisticas y culturales en el Municipio</t>
  </si>
  <si>
    <t>Numero de escuelas de formacion artisticas y culturales  creadas y funcionando</t>
  </si>
  <si>
    <t>Fortalecimiento de las emisoras comunitarias</t>
  </si>
  <si>
    <t>Numero  de emisoras comunitarias fortalecidas</t>
  </si>
  <si>
    <t>INFRAESTRUCTURA CULTURAL</t>
  </si>
  <si>
    <t>CONSTRUCCION INFRAESTRUCTURA CULTURAL</t>
  </si>
  <si>
    <t>Construccion de  infraestructura cultural en el Municipio</t>
  </si>
  <si>
    <t>Numero de casas para la cultura construidas</t>
  </si>
  <si>
    <t>GRUPOS ARTISTICOS Y CULTURALES</t>
  </si>
  <si>
    <t xml:space="preserve">DOTACION DE LOS GRUPOS ARTISTICOS </t>
  </si>
  <si>
    <t>Dotacion de implementos y trajes para el fortalecimiento de los grupos artisticos y culturales del Municipio de San Sebastian Cauca</t>
  </si>
  <si>
    <t>Numero de grupos artisticos dotados</t>
  </si>
  <si>
    <t>BIBLIOTECAS PUBLICAS</t>
  </si>
  <si>
    <t xml:space="preserve">FOMENTO DE LA LECTURA </t>
  </si>
  <si>
    <t>Fortalecimiento de las bibliotecas publicas</t>
  </si>
  <si>
    <t>Biblioteca publica fortalecida y en funcionamiento</t>
  </si>
  <si>
    <t>SERVICIOS PUBLICOS ELECTRIFICACION</t>
  </si>
  <si>
    <t>CONSTRUCCIÓN, AMPLIACIÓN, REHABILITACIÓN Y MEJORAMIENTO DE LA INFRAESTRUCTURA DE SERVICIOS PUBLICOS</t>
  </si>
  <si>
    <t xml:space="preserve">Proyecto ampliacion de redes Electricas </t>
  </si>
  <si>
    <t>Numero de redes electricas construidas</t>
  </si>
  <si>
    <t>Construccion y Optimizacion de redes electricas en el Municipio</t>
  </si>
  <si>
    <t>Numero de redes construidas</t>
  </si>
  <si>
    <t>ALUMBRADO PUBLICO</t>
  </si>
  <si>
    <t xml:space="preserve">Prestacion y Mantenimiento del alumbrado publico </t>
  </si>
  <si>
    <t>Numero de redes mantenidas</t>
  </si>
  <si>
    <t>VIVENDA</t>
  </si>
  <si>
    <t>AMPLIACION COBERTURA DE VIVIENDA</t>
  </si>
  <si>
    <t>CONSTRUCCION DE VIVIENDA NUEVA EN LA PARTE RURAL Y URBANA</t>
  </si>
  <si>
    <t xml:space="preserve">Cofinanciaciòn de proyectos para la construccion de nuevas viviendas de interes social, para población vulnerable, desplazados, y afectacion de desastres </t>
  </si>
  <si>
    <t>Numero de viviendas construidas</t>
  </si>
  <si>
    <t>MEJORAMIENTO DE VIVIENDA EN LA PARTE RURAL Y URBANA</t>
  </si>
  <si>
    <t>Cofinaciacion para el Mejoramiento de viviendas para población vulnerable, desplazados, y afectacion de desastres</t>
  </si>
  <si>
    <t>Numero de viviendas mejoradas</t>
  </si>
  <si>
    <t xml:space="preserve">DESARROLLO AGROPECUARIO </t>
  </si>
  <si>
    <t xml:space="preserve">PROMOVER, PARTICIPAR Y/O FINANCIAR PROYECTOS DE DESARROLLO DEL AREA RURAL </t>
  </si>
  <si>
    <t xml:space="preserve">FORTALECIMIENTO DE LA GANADERIA </t>
  </si>
  <si>
    <t xml:space="preserve">Recuperacion de Praderas </t>
  </si>
  <si>
    <t>Numero de hectareas recuperadas</t>
  </si>
  <si>
    <t xml:space="preserve">Proyectos de Ganaderia Semiestabulada </t>
  </si>
  <si>
    <t>Numero de Proyectos de Ganaderia Semiestabulada implementados</t>
  </si>
  <si>
    <t>Inseminacion Artificial Bovina</t>
  </si>
  <si>
    <t>Numero de proyectos implementados</t>
  </si>
  <si>
    <t xml:space="preserve">Fortalecimiento de la cadena productiva láctea del Municipio </t>
  </si>
  <si>
    <t>FINANCIAMIENTO DE PROYECTOS PRODUCTIVOS DE ESPECIES MENORES</t>
  </si>
  <si>
    <t>Apicola</t>
  </si>
  <si>
    <t>Ovinos</t>
  </si>
  <si>
    <t>Piscicolas</t>
  </si>
  <si>
    <t>PRODUCCION Y TRANSFORMACION AGROPECUARIA</t>
  </si>
  <si>
    <t>Apalancamiento de microcreditos blandos para proyectos productivos.</t>
  </si>
  <si>
    <t>Numero de microcreditos aprobados</t>
  </si>
  <si>
    <t xml:space="preserve">Establecimiento de nuevos arboles de café </t>
  </si>
  <si>
    <t>Numero de arboles plantados</t>
  </si>
  <si>
    <t>Montaje de parcelas demostrativas en  cultivo de caña panelera</t>
  </si>
  <si>
    <t>Numero de parcelas demostrativas implementadas</t>
  </si>
  <si>
    <t>Proyectos  produccion Fruticola</t>
  </si>
  <si>
    <t>Proyectos  produccion Horticola</t>
  </si>
  <si>
    <t>Numero de proyectos implemntados</t>
  </si>
  <si>
    <t>Proyectos  produccion de yuca</t>
  </si>
  <si>
    <t>Dotacion de equipos para la ejecución deproyectos agroindustriales</t>
  </si>
  <si>
    <t>Creación y apoyo  de nuevos grupos productivos</t>
  </si>
  <si>
    <t>Numero de grupos creados</t>
  </si>
  <si>
    <t>Fortalecimiento de las huertas escolares, para el mejoramiento nutricional de los estudiantes</t>
  </si>
  <si>
    <t>Numero de huertas plantadas</t>
  </si>
  <si>
    <t>Construccion de distritos de riego</t>
  </si>
  <si>
    <t>Numero de distrito de riego implementados</t>
  </si>
  <si>
    <t>Cofinanciación para la adquisición de tierras.</t>
  </si>
  <si>
    <t>Numero de hectareas adquiridas</t>
  </si>
  <si>
    <t>Legalizacion de baldios productivos</t>
  </si>
  <si>
    <t>Numero de predios recuperados</t>
  </si>
  <si>
    <t>Implementación de proyectos productivos para la sustitución de cultivos de uso ilícito</t>
  </si>
  <si>
    <t>PROMOCION Y DIFUSION DE LA PRODUCCION AGROPECUARIA</t>
  </si>
  <si>
    <t>Celebracion de ferias y eventos artesanales y agropecuarias</t>
  </si>
  <si>
    <t>Numero de ferias y eventos artesanales y agropecuarias realizados</t>
  </si>
  <si>
    <t>TRANSPORTE</t>
  </si>
  <si>
    <t xml:space="preserve">CONSTRUIR Y CONSERVAR LA INFRAESTRUCTURA VIAL </t>
  </si>
  <si>
    <t>CONSTRUCCION DE VIAS TERCIARIAS</t>
  </si>
  <si>
    <t>Construccion de vias terciarias</t>
  </si>
  <si>
    <t>Numero de vias terciarias construidas</t>
  </si>
  <si>
    <t>MEJORAMIENTO Y MANTENIMIENTO DE VIAS URBANAS Y RURALES</t>
  </si>
  <si>
    <t>Mantenimiento del camino nacional milenario  Higuerones - La Hoyola</t>
  </si>
  <si>
    <t>Numero de km mejorados</t>
  </si>
  <si>
    <t>Mejoramiento de  caminos veredales e interveredales del municipio</t>
  </si>
  <si>
    <t>Mantenimiento y adecuación de vias terciarias</t>
  </si>
  <si>
    <t>Cofinanciación para la construccion de nuevos puentes vehiculares en el municipio</t>
  </si>
  <si>
    <t>Numero de puentes vehiculares construidos</t>
  </si>
  <si>
    <t>Cofinancion y construcion de nuevos puentes peatonales en el Municipio</t>
  </si>
  <si>
    <t>Numero de puentes peatonales construidos</t>
  </si>
  <si>
    <t>mejoramiento de puentes peatonales en el Municipio</t>
  </si>
  <si>
    <t xml:space="preserve">Numero de puentes </t>
  </si>
  <si>
    <t>Cofinanciacion para la construccion de pavimentos de calles en los centros poblados del Municipio</t>
  </si>
  <si>
    <t>metros cuadrados de pavimento</t>
  </si>
  <si>
    <t>Mejoramiento y reconstruccion de pavimento de calles</t>
  </si>
  <si>
    <t>metros de pavimento mejorado</t>
  </si>
  <si>
    <t xml:space="preserve">Canalizacion de aguas lluvias en las calles de los centros poblados del Municipio </t>
  </si>
  <si>
    <t>metros lineales de canalizacion de aguas lluvia</t>
  </si>
  <si>
    <t>ADQUISICION MAQUINARIA PESADA</t>
  </si>
  <si>
    <t>FORTALECIMIENTO DEL PARQUE AUTOMOTOR PARA EL DESARROLLO VIAL</t>
  </si>
  <si>
    <t>Cofinanciación para la compra de maquinaria pesada.</t>
  </si>
  <si>
    <t>Numero de maquinia pesada adquirida</t>
  </si>
  <si>
    <t>MEDIO AMBIENTE</t>
  </si>
  <si>
    <t>INFRESTRUCTURA AMBIENTAL</t>
  </si>
  <si>
    <t>INFRAESTRUCTURA PARA LA PRESERVACION Y PROTECCION DEL MEDIO AMBIENTE</t>
  </si>
  <si>
    <t>Cofinanciacion para la construccion de  baterias sanitarias para mitigar el impacto ambiental</t>
  </si>
  <si>
    <t>Numero de baterias sanitarias construidas</t>
  </si>
  <si>
    <t>Secretaría de Planeacion Municipal, Secretaría de Desarrollo Rural y Oficina de Obras Publicas</t>
  </si>
  <si>
    <t>Cofinanciacion para la Reubicacion de familas y vivendas ubicadas en sitios ambientalmente estrategicos</t>
  </si>
  <si>
    <t>Numero de viviendas reubicadas</t>
  </si>
  <si>
    <t>Cofinanciacion para la electrificacion de  viviendas para disminuir el deterioro de los bosques</t>
  </si>
  <si>
    <t>Numero de viviendas electrificadas</t>
  </si>
  <si>
    <t>PRESERVACION Y DEFENSA DEL MEDIO AMBIENTE</t>
  </si>
  <si>
    <t>MANTENIMIENTO DE UN AMBIENTE SANO</t>
  </si>
  <si>
    <t xml:space="preserve">Cofianciacion de  proyectos productivos ambientalmente sostenibles </t>
  </si>
  <si>
    <t xml:space="preserve">Numero de proyectos sostenibles implementados </t>
  </si>
  <si>
    <t>Implementación de hornillas eficientes y ecologicas</t>
  </si>
  <si>
    <t>Numero de hornillas construidas</t>
  </si>
  <si>
    <t>CAMBIO CLIMATICO, REDUCCION DE LA VULNERABILIDAD Y ESTRATEGIA BAJO EN CARBONO</t>
  </si>
  <si>
    <t>Reforestacion de navimientos de aguas que surten acueductos veredales y corregimentales</t>
  </si>
  <si>
    <t>Numero de nacimientos de agua reforestados</t>
  </si>
  <si>
    <t>Fortalecimiento de viveros agroforestales</t>
  </si>
  <si>
    <t>Numero  de viveros agroforestales fortalecidos</t>
  </si>
  <si>
    <t>GESTION INTEGRAL DEL RECURSO HIDRICO</t>
  </si>
  <si>
    <t>Ordenamiento de cuencas y microcuencas del Municipio</t>
  </si>
  <si>
    <t>Numero de cuencas y microcuencas del Municipio ordenadas</t>
  </si>
  <si>
    <t>Aislamiento para la proteccion de  naciemientos y ojos de agua</t>
  </si>
  <si>
    <t>Numero de aislamiento para la proteccion de  nacimientos y ojos de agua</t>
  </si>
  <si>
    <t>Repoblamiento de especies icticas en el Municipio</t>
  </si>
  <si>
    <t>Numero de repoblacion de especies icticas en el Municipio</t>
  </si>
  <si>
    <t>APROVECHAMIENTO DE LOS RECURSOS NATURALES</t>
  </si>
  <si>
    <t>Ajuste del Plan Ambiental Municipal</t>
  </si>
  <si>
    <t>Plan Ambiental Municipal ajustado</t>
  </si>
  <si>
    <t>Mantenimiento de caminos ecologicos del Municipio de San Sebastian Cauca</t>
  </si>
  <si>
    <t>Numero de caminos ecologicos mejorados</t>
  </si>
  <si>
    <t>Apertura y Mantenimiento de  senderos ecologicos para la promoción del ecoturismo</t>
  </si>
  <si>
    <t>Ejecucion de  programas para la recuperación de suelos</t>
  </si>
  <si>
    <t>Numero de  programas para la recuperación de suelos</t>
  </si>
  <si>
    <t>Realizacion de estudios de suelo para el uso adecuado según las vocaciones agropecuarias del Municipio.</t>
  </si>
  <si>
    <t>Estudio de suelo realizado</t>
  </si>
  <si>
    <t>Fomento e implementación de  programas para la práctica de cercas vivas</t>
  </si>
  <si>
    <t>Numero de  programas para la práctica de cercas vivas</t>
  </si>
  <si>
    <t>Educacion Ambiental</t>
  </si>
  <si>
    <t>Numero de capacitaciones para la educacion ambiental</t>
  </si>
  <si>
    <t>CULTURA ECOTURISTICA</t>
  </si>
  <si>
    <t>RECONOCIMIENTO DE SAN SEBASTIAN COMO ZONA ECOLOGICA</t>
  </si>
  <si>
    <t>Mejoramiento y adecuacion de casas posada, para la promocion del ecoturistico del municipio.</t>
  </si>
  <si>
    <t>Numero de casas posada mejoradas</t>
  </si>
  <si>
    <t>Implementación de progrmas para la difusión y promoción del  Municipio de San Sebastián Cauca, como zona rica en ecoturismo y biodiversidad ambiental</t>
  </si>
  <si>
    <t>Numero de progrmas implementados</t>
  </si>
  <si>
    <t>PREVENCION Y ATENCION DE DESASTRES</t>
  </si>
  <si>
    <t>MITIGACION DEL RIESGO</t>
  </si>
  <si>
    <t>MEDIDAS PARA LA PREVENCION, ATENCION, MITIGACION Y/O ELIMINACION DEL RIESGO EN EL MUNICIPIO</t>
  </si>
  <si>
    <t>Reubicación y atencion de emergencias de viviendas afectadas por desastres naturales</t>
  </si>
  <si>
    <t>Atencion de emergencias para la mitigacion del riesgo y reconstrucción de la infraestructura publica y/o comunitaria</t>
  </si>
  <si>
    <t>Numero de acciones realizadas</t>
  </si>
  <si>
    <t>Cofinaciacion y atención para  familias afectadas por desastres y emergencias en los diferentes sectores de inversion</t>
  </si>
  <si>
    <t>Numero de familias atendidas</t>
  </si>
  <si>
    <t>Ajuste del Plan Local de Emergencia y contingencias PLEC´S</t>
  </si>
  <si>
    <t>Plan Local de Emergencia y contingencias PLEC´S ajustado</t>
  </si>
  <si>
    <t>Formalizacion y apoyo de  grupos de socorro para el Municipio</t>
  </si>
  <si>
    <t xml:space="preserve">Numero de  grupos de socorro </t>
  </si>
  <si>
    <t>ATENCION A GRUPOS VULNERABLES</t>
  </si>
  <si>
    <t>GARANTIZAR LA PROTECCION Y APOYO A LA POBLACION POBRE Y VULNERABLE</t>
  </si>
  <si>
    <t>MEJORAR LA ATENCION EN LOS HOGARES GRUPALES Y COMUNITARIOS</t>
  </si>
  <si>
    <t>Mejoramiento y dotacion de hogares grupales</t>
  </si>
  <si>
    <t>Numero   de hogares grupales dotados y mejorados</t>
  </si>
  <si>
    <t>Dotacion  de  hogares comunitarios</t>
  </si>
  <si>
    <t xml:space="preserve">Secretaria de gobierno </t>
  </si>
  <si>
    <t xml:space="preserve">FINANCIACION Y/O  COFINACIACION DE PROGRAMAS SOCIALES </t>
  </si>
  <si>
    <t>Construccion, mejoramiento y mantenimiento de infraestructura para la atencion de poblacion vulnerable.</t>
  </si>
  <si>
    <t>Numero de personas atendidas</t>
  </si>
  <si>
    <t>Fortalecimiento de los programas de apoyo integral a la población pobre y vulnerable del Municipio</t>
  </si>
  <si>
    <t>Apoyo y atencion para personas discapacitadas</t>
  </si>
  <si>
    <t>Secretaria de gobierno, coordinacion de salud municipal</t>
  </si>
  <si>
    <t xml:space="preserve">Cofinaciacion programa nacional cero a siempre </t>
  </si>
  <si>
    <t>Numero de niños atendidos</t>
  </si>
  <si>
    <t xml:space="preserve">Cofinaciación estrategia RED UNIDOS </t>
  </si>
  <si>
    <t>Numero de familias beneficiadas</t>
  </si>
  <si>
    <t>EQUIPAMENTO MUNICIPAL</t>
  </si>
  <si>
    <t>INFRAESTRUCTURA MUNICIPAL</t>
  </si>
  <si>
    <t>MEJORAMIENTO Y MANTENIMIENTO DE BIENES DE USO PUBLICO</t>
  </si>
  <si>
    <t xml:space="preserve">Mejoramiento de las instalaciones del edificio municipal </t>
  </si>
  <si>
    <t>Edificio municipal mejorado y mantenido</t>
  </si>
  <si>
    <t>Mejoramiento de parques y plazas publicas del Municipio</t>
  </si>
  <si>
    <t>aarques y plazas publicas del Municipio mejorados</t>
  </si>
  <si>
    <t>Mejoramiento de inspecciones de policia</t>
  </si>
  <si>
    <t>inspecciones de policia mejorados y mantenidos</t>
  </si>
  <si>
    <t>DESARROLLO COMUNITARIO</t>
  </si>
  <si>
    <t>FORTALECIMIENTO DE LAS ORGANIZACIONES COMUNITARIAS</t>
  </si>
  <si>
    <t>PROMOVER LA CAPACITACION PARA LAS ORGANIZACIONES COMUNITARIAS</t>
  </si>
  <si>
    <t>Fortalecimiento de las juntas de accion comunal y veedurias ciudadanas.</t>
  </si>
  <si>
    <t>Numero de JAC capacitadas</t>
  </si>
  <si>
    <t>Promotoria de desarrollo comunitario</t>
  </si>
  <si>
    <t>FORTALECIMIENTO DE LOS MECANISMOS DE PARTICIPACION Y CONTROL SOCIAL</t>
  </si>
  <si>
    <t>Promover mecanismos de participacion comunitaria y control social</t>
  </si>
  <si>
    <t>Numero de capacitaciones ejecutadas</t>
  </si>
  <si>
    <t xml:space="preserve">Secretaria de gobierno, Promotoria de desarrollo comunitario </t>
  </si>
  <si>
    <t>PROMOCION DEL DESARROLLO</t>
  </si>
  <si>
    <t>FORTALECIMIENTO DE LOS GRUPOS ORGANIZADOS</t>
  </si>
  <si>
    <t>PROMOVER LA CAPACITACION, APROPIACION TECNOLOGICA AVANZADA Y ASESORIA EMPRESARIAL E INDUSTRIAL</t>
  </si>
  <si>
    <t xml:space="preserve">Capacitacion a grupos de emprendedores, lideres comunitarios y  grupos organizados, </t>
  </si>
  <si>
    <t>Fortalecimiento de los procesos indigenas yanaconas y papallactas</t>
  </si>
  <si>
    <t>Numero de procesos de apoyo implementados</t>
  </si>
  <si>
    <t>Promocion y apoyo de asociaciones para el desarrollo empresarial</t>
  </si>
  <si>
    <t>Numero de asociaciones apoyadas</t>
  </si>
  <si>
    <t>FORTALECIMIENTO INSTITUCIONAL</t>
  </si>
  <si>
    <t>MEJORAMIENTO DE LA CALIDAD EN LA PRESTACION DE SERVICIOS</t>
  </si>
  <si>
    <t>MEJORAMIENTO DE LA CALIDAD EN LA PRESTACION DE LOS SERVICIOS DE LA ALCALDIA MUNICIPAL</t>
  </si>
  <si>
    <t>Realizar procesos integrales de evaluación institucional y capacitación</t>
  </si>
  <si>
    <t>Numero de procesos integrales de evaluación institucional y capacitación implementados</t>
  </si>
  <si>
    <t>Todas las secretarias</t>
  </si>
  <si>
    <t xml:space="preserve">FORTALECIMIENTO DE SISTEMAS ADMINISTRATIVOS </t>
  </si>
  <si>
    <t xml:space="preserve">Aquisicion de nueva tecnologia - soffware y equipos para la modernización institucional </t>
  </si>
  <si>
    <t>Numero de equipos adquiridos</t>
  </si>
  <si>
    <t>INCREMENTO DE LOS RECURSOS PROPIOS DEL MUNICIPIO</t>
  </si>
  <si>
    <t>Creacion de programas para el fortalecimiento fiscal del Municipio</t>
  </si>
  <si>
    <t>ACTUALIZACION DE HERRAMIENTAS DE PLANIFICACION TERRITORIAL</t>
  </si>
  <si>
    <t>Actualizacion del SISBEN</t>
  </si>
  <si>
    <t>SISBEN actualizado</t>
  </si>
  <si>
    <t>Secretaria de planeación</t>
  </si>
  <si>
    <t>Actualizacion de la Estratificacion Municipal</t>
  </si>
  <si>
    <t>Estratificacion Municipal actualizado</t>
  </si>
  <si>
    <t>REVISION Y AJUSTE DEL ESQUEMA DE ORDENAMIENTO TERRITORIAL</t>
  </si>
  <si>
    <t>Revisión y ajuste del Esquema de Ordenamiento Territorial -EOT</t>
  </si>
  <si>
    <t>Esquema de Ordenamiento Territorial -EOT ajustado</t>
  </si>
  <si>
    <t>JUSTICIA, SEGURIDAD Y CONVIVENCIA CIUDADANA</t>
  </si>
  <si>
    <t>FUNCIONAMIENTO  CENTROS DE CONCILIACION</t>
  </si>
  <si>
    <t>Fortalecimiento y financiación centros de conciliación en el Municipio.</t>
  </si>
  <si>
    <t>Numero de centros de conciliación en el Municipio funcionando.</t>
  </si>
  <si>
    <t>Comisaria de familia</t>
  </si>
  <si>
    <t>POLITICAS PARA LA INFANCIA Y ADOLESCENCIA LEY 1098 DE 2006</t>
  </si>
  <si>
    <t>Ejecucion de las politicas de infancia y adolescencia (Ley 1098 de 2006)</t>
  </si>
  <si>
    <t>Numero de politicas de infancia y adolescencia formuladas y ejecutadas</t>
  </si>
  <si>
    <t>SEGURIDAD Y CONVIVENCIA CIUDADANA</t>
  </si>
  <si>
    <t>PLANES Y PROGRAMAS PARA GARANTIZAR LA SEGURIDAD Y CONVIVENCIA CIUDADANA</t>
  </si>
  <si>
    <t>Implementación del plan integral de seguridad y convivencia ciudadana- PICSC</t>
  </si>
  <si>
    <t>Plan integral de seguridad y convivencia ciudadana- PICSC formulado y ejecutado</t>
  </si>
  <si>
    <t>Secretaria de gobierno</t>
  </si>
  <si>
    <t>Atencion de la poblacion desplazada - Formulación del Plan Integral Unico PIU</t>
  </si>
  <si>
    <t>Atencion intgeral a la poblacion victima de la violencia</t>
  </si>
  <si>
    <t>Apoyo para la ejecución del programa preventivo a minas antipersona y otros artefactos explosivos</t>
  </si>
  <si>
    <t>Numero de programas  formulados y ejecutados</t>
  </si>
  <si>
    <t>DERECHOS HUMANOS Y DIH</t>
  </si>
  <si>
    <t>Realizar capacitaciones en Derechos Humanos, Derecho Internacional Humanitario y mecanismos de protección y autoprotección</t>
  </si>
  <si>
    <t>Numero capacitaciones realizadas</t>
  </si>
  <si>
    <t>Secretaria de gobierno, personeria municipal</t>
  </si>
  <si>
    <t>ELABORACIÓN</t>
  </si>
  <si>
    <t>REVISION</t>
  </si>
  <si>
    <t>APROBACION</t>
  </si>
  <si>
    <t xml:space="preserve">Revisado Por: 
Pahola Elena Ordoñez Cerón
</t>
  </si>
  <si>
    <t xml:space="preserve">Aprobado Por: 
Mauricio Javier Ordoñez
</t>
  </si>
  <si>
    <t>Cargo:  Jefe de Planeacion</t>
  </si>
  <si>
    <t>Cargo:  Alcalde Municipal</t>
  </si>
  <si>
    <t xml:space="preserve">Elaborado Por: 
Jefes de Dependencia, MESSI
</t>
  </si>
  <si>
    <t>Cargo:  Jefes de Dependencia, MESSI</t>
  </si>
  <si>
    <t>arley</t>
  </si>
  <si>
    <t>Diseño hatos pantano tuno</t>
  </si>
  <si>
    <t>Ss-Paraiso(12km)  Tambo-Pradera-Trilladero(9km)</t>
  </si>
  <si>
    <t>2 santiago, 1 san sebastian</t>
  </si>
  <si>
    <t>Construcción de un centro recreacional multiple en la Cabecera Municipal  I etapa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</si>
</sst>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-* #,##0.000\ _€_-;\-* #,##0.000\ _€_-;_-* &quot;-&quot;??\ _€_-;_-@_-"/>
    <numFmt numFmtId="167" formatCode="_(* #,##0.000_);_(* \(#,##0.000\);_(* &quot;-&quot;???_);_(@_)"/>
    <numFmt numFmtId="168" formatCode="_(* #,##0_);_(* \(#,##0\);_(* &quot;-&quot;?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60"/>
      <name val="Arial"/>
      <family val="2"/>
    </font>
    <font>
      <sz val="11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24">
    <xf numFmtId="0" fontId="0" fillId="0" borderId="0" xfId="0" applyFont="1" applyAlignment="1">
      <alignment/>
    </xf>
    <xf numFmtId="0" fontId="0" fillId="0" borderId="0" xfId="0" applyAlignment="1">
      <alignment/>
    </xf>
    <xf numFmtId="4" fontId="2" fillId="11" borderId="10" xfId="52" applyNumberFormat="1" applyFont="1" applyFill="1" applyBorder="1" applyAlignment="1">
      <alignment horizontal="center" vertical="center"/>
      <protection/>
    </xf>
    <xf numFmtId="4" fontId="2" fillId="19" borderId="10" xfId="52" applyNumberFormat="1" applyFont="1" applyFill="1" applyBorder="1" applyAlignment="1">
      <alignment horizontal="center" vertical="center"/>
      <protection/>
    </xf>
    <xf numFmtId="0" fontId="6" fillId="11" borderId="10" xfId="0" applyFont="1" applyFill="1" applyBorder="1" applyAlignment="1">
      <alignment vertical="center" wrapText="1"/>
    </xf>
    <xf numFmtId="0" fontId="6" fillId="12" borderId="10" xfId="0" applyFont="1" applyFill="1" applyBorder="1" applyAlignment="1">
      <alignment vertical="center" wrapText="1"/>
    </xf>
    <xf numFmtId="0" fontId="6" fillId="19" borderId="10" xfId="0" applyFont="1" applyFill="1" applyBorder="1" applyAlignment="1">
      <alignment vertical="center" wrapText="1"/>
    </xf>
    <xf numFmtId="0" fontId="6" fillId="17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vertical="center" wrapText="1"/>
    </xf>
    <xf numFmtId="166" fontId="2" fillId="33" borderId="10" xfId="48" applyNumberFormat="1" applyFont="1" applyFill="1" applyBorder="1" applyAlignment="1">
      <alignment horizontal="right" vertical="top"/>
    </xf>
    <xf numFmtId="166" fontId="5" fillId="33" borderId="10" xfId="48" applyNumberFormat="1" applyFont="1" applyFill="1" applyBorder="1" applyAlignment="1">
      <alignment horizontal="center" vertical="center"/>
    </xf>
    <xf numFmtId="166" fontId="6" fillId="33" borderId="10" xfId="48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justify" wrapText="1"/>
    </xf>
    <xf numFmtId="0" fontId="5" fillId="33" borderId="10" xfId="0" applyFont="1" applyFill="1" applyBorder="1" applyAlignment="1">
      <alignment vertical="top" wrapText="1"/>
    </xf>
    <xf numFmtId="165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vertical="justify" wrapText="1"/>
    </xf>
    <xf numFmtId="0" fontId="5" fillId="33" borderId="10" xfId="0" applyFont="1" applyFill="1" applyBorder="1" applyAlignment="1">
      <alignment horizontal="center" vertical="center"/>
    </xf>
    <xf numFmtId="3" fontId="2" fillId="33" borderId="10" xfId="52" applyNumberFormat="1" applyFont="1" applyFill="1" applyBorder="1" applyAlignment="1">
      <alignment horizontal="center" vertical="center"/>
      <protection/>
    </xf>
    <xf numFmtId="166" fontId="5" fillId="33" borderId="10" xfId="48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166" fontId="7" fillId="33" borderId="10" xfId="48" applyNumberFormat="1" applyFont="1" applyFill="1" applyBorder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/>
      <protection/>
    </xf>
    <xf numFmtId="0" fontId="6" fillId="34" borderId="10" xfId="0" applyFont="1" applyFill="1" applyBorder="1" applyAlignment="1">
      <alignment vertical="center" wrapText="1"/>
    </xf>
    <xf numFmtId="0" fontId="2" fillId="34" borderId="0" xfId="52" applyFill="1">
      <alignment/>
      <protection/>
    </xf>
    <xf numFmtId="4" fontId="2" fillId="34" borderId="10" xfId="52" applyNumberFormat="1" applyFont="1" applyFill="1" applyBorder="1" applyAlignment="1">
      <alignment horizontal="center" vertical="center"/>
      <protection/>
    </xf>
    <xf numFmtId="0" fontId="2" fillId="5" borderId="0" xfId="52" applyFill="1">
      <alignment/>
      <protection/>
    </xf>
    <xf numFmtId="4" fontId="2" fillId="5" borderId="10" xfId="52" applyNumberFormat="1" applyFont="1" applyFill="1" applyBorder="1" applyAlignment="1">
      <alignment horizontal="center" vertical="center"/>
      <protection/>
    </xf>
    <xf numFmtId="0" fontId="2" fillId="11" borderId="0" xfId="52" applyFill="1">
      <alignment/>
      <protection/>
    </xf>
    <xf numFmtId="0" fontId="6" fillId="10" borderId="10" xfId="0" applyFont="1" applyFill="1" applyBorder="1" applyAlignment="1">
      <alignment vertical="center" wrapText="1"/>
    </xf>
    <xf numFmtId="4" fontId="2" fillId="10" borderId="10" xfId="52" applyNumberFormat="1" applyFont="1" applyFill="1" applyBorder="1" applyAlignment="1">
      <alignment horizontal="center" vertical="center"/>
      <protection/>
    </xf>
    <xf numFmtId="0" fontId="2" fillId="12" borderId="0" xfId="52" applyFill="1" applyBorder="1">
      <alignment/>
      <protection/>
    </xf>
    <xf numFmtId="4" fontId="2" fillId="12" borderId="10" xfId="52" applyNumberFormat="1" applyFont="1" applyFill="1" applyBorder="1" applyAlignment="1">
      <alignment horizontal="center" vertical="center"/>
      <protection/>
    </xf>
    <xf numFmtId="0" fontId="2" fillId="10" borderId="0" xfId="52" applyFill="1">
      <alignment/>
      <protection/>
    </xf>
    <xf numFmtId="0" fontId="2" fillId="8" borderId="0" xfId="52" applyFill="1">
      <alignment/>
      <protection/>
    </xf>
    <xf numFmtId="4" fontId="2" fillId="8" borderId="10" xfId="52" applyNumberFormat="1" applyFont="1" applyFill="1" applyBorder="1" applyAlignment="1">
      <alignment horizontal="center" vertical="center"/>
      <protection/>
    </xf>
    <xf numFmtId="0" fontId="2" fillId="19" borderId="0" xfId="52" applyFill="1">
      <alignment/>
      <protection/>
    </xf>
    <xf numFmtId="0" fontId="2" fillId="35" borderId="0" xfId="52" applyFill="1">
      <alignment/>
      <protection/>
    </xf>
    <xf numFmtId="4" fontId="2" fillId="35" borderId="10" xfId="52" applyNumberFormat="1" applyFont="1" applyFill="1" applyBorder="1" applyAlignment="1">
      <alignment horizontal="center" vertical="center"/>
      <protection/>
    </xf>
    <xf numFmtId="0" fontId="6" fillId="16" borderId="10" xfId="0" applyFont="1" applyFill="1" applyBorder="1" applyAlignment="1">
      <alignment vertical="center" wrapText="1"/>
    </xf>
    <xf numFmtId="0" fontId="2" fillId="16" borderId="0" xfId="52" applyFill="1">
      <alignment/>
      <protection/>
    </xf>
    <xf numFmtId="4" fontId="2" fillId="16" borderId="10" xfId="52" applyNumberFormat="1" applyFont="1" applyFill="1" applyBorder="1" applyAlignment="1">
      <alignment horizontal="center" vertical="center"/>
      <protection/>
    </xf>
    <xf numFmtId="0" fontId="6" fillId="8" borderId="10" xfId="0" applyFont="1" applyFill="1" applyBorder="1" applyAlignment="1">
      <alignment wrapText="1"/>
    </xf>
    <xf numFmtId="0" fontId="6" fillId="5" borderId="10" xfId="0" applyFont="1" applyFill="1" applyBorder="1" applyAlignment="1">
      <alignment wrapText="1"/>
    </xf>
    <xf numFmtId="0" fontId="6" fillId="36" borderId="10" xfId="0" applyFont="1" applyFill="1" applyBorder="1" applyAlignment="1">
      <alignment vertical="center" wrapText="1"/>
    </xf>
    <xf numFmtId="0" fontId="2" fillId="36" borderId="0" xfId="52" applyFill="1">
      <alignment/>
      <protection/>
    </xf>
    <xf numFmtId="4" fontId="2" fillId="36" borderId="10" xfId="52" applyNumberFormat="1" applyFont="1" applyFill="1" applyBorder="1" applyAlignment="1">
      <alignment horizontal="center" vertical="center"/>
      <protection/>
    </xf>
    <xf numFmtId="4" fontId="2" fillId="17" borderId="10" xfId="52" applyNumberFormat="1" applyFont="1" applyFill="1" applyBorder="1" applyAlignment="1">
      <alignment horizontal="center" vertical="center"/>
      <protection/>
    </xf>
    <xf numFmtId="0" fontId="6" fillId="13" borderId="10" xfId="0" applyFont="1" applyFill="1" applyBorder="1" applyAlignment="1">
      <alignment vertical="center" wrapText="1"/>
    </xf>
    <xf numFmtId="0" fontId="2" fillId="13" borderId="0" xfId="52" applyFill="1">
      <alignment/>
      <protection/>
    </xf>
    <xf numFmtId="4" fontId="2" fillId="13" borderId="10" xfId="52" applyNumberFormat="1" applyFont="1" applyFill="1" applyBorder="1" applyAlignment="1">
      <alignment horizontal="center" vertical="center"/>
      <protection/>
    </xf>
    <xf numFmtId="0" fontId="6" fillId="37" borderId="10" xfId="0" applyFont="1" applyFill="1" applyBorder="1" applyAlignment="1">
      <alignment wrapText="1"/>
    </xf>
    <xf numFmtId="0" fontId="2" fillId="37" borderId="0" xfId="52" applyFill="1">
      <alignment/>
      <protection/>
    </xf>
    <xf numFmtId="4" fontId="2" fillId="37" borderId="10" xfId="52" applyNumberFormat="1" applyFont="1" applyFill="1" applyBorder="1" applyAlignment="1">
      <alignment horizontal="center" vertical="center"/>
      <protection/>
    </xf>
    <xf numFmtId="0" fontId="6" fillId="6" borderId="10" xfId="0" applyFont="1" applyFill="1" applyBorder="1" applyAlignment="1">
      <alignment vertical="top" wrapText="1"/>
    </xf>
    <xf numFmtId="0" fontId="2" fillId="6" borderId="0" xfId="52" applyFill="1">
      <alignment/>
      <protection/>
    </xf>
    <xf numFmtId="4" fontId="2" fillId="6" borderId="10" xfId="52" applyNumberFormat="1" applyFont="1" applyFill="1" applyBorder="1" applyAlignment="1">
      <alignment horizontal="center" vertical="center"/>
      <protection/>
    </xf>
    <xf numFmtId="0" fontId="5" fillId="33" borderId="10" xfId="52" applyFont="1" applyFill="1" applyBorder="1" applyAlignment="1">
      <alignment horizontal="center" vertical="center"/>
      <protection/>
    </xf>
    <xf numFmtId="4" fontId="5" fillId="33" borderId="10" xfId="52" applyNumberFormat="1" applyFont="1" applyFill="1" applyBorder="1" applyAlignment="1">
      <alignment horizontal="center" vertical="center"/>
      <protection/>
    </xf>
    <xf numFmtId="0" fontId="3" fillId="9" borderId="10" xfId="52" applyFont="1" applyFill="1" applyBorder="1" applyAlignment="1">
      <alignment vertical="top" wrapText="1"/>
      <protection/>
    </xf>
    <xf numFmtId="0" fontId="3" fillId="9" borderId="10" xfId="52" applyFont="1" applyFill="1" applyBorder="1" applyAlignment="1">
      <alignment horizontal="justify" vertical="center" wrapText="1"/>
      <protection/>
    </xf>
    <xf numFmtId="0" fontId="5" fillId="33" borderId="11" xfId="0" applyFont="1" applyFill="1" applyBorder="1" applyAlignment="1">
      <alignment horizontal="justify" vertical="center" wrapText="1"/>
    </xf>
    <xf numFmtId="0" fontId="2" fillId="11" borderId="10" xfId="52" applyFill="1" applyBorder="1" applyAlignment="1">
      <alignment horizontal="justify" vertical="center" wrapText="1"/>
      <protection/>
    </xf>
    <xf numFmtId="0" fontId="2" fillId="12" borderId="10" xfId="52" applyFill="1" applyBorder="1" applyAlignment="1">
      <alignment horizontal="justify" vertical="center" wrapText="1"/>
      <protection/>
    </xf>
    <xf numFmtId="0" fontId="2" fillId="10" borderId="10" xfId="52" applyFill="1" applyBorder="1" applyAlignment="1">
      <alignment horizontal="justify" vertical="center" wrapText="1"/>
      <protection/>
    </xf>
    <xf numFmtId="0" fontId="2" fillId="19" borderId="10" xfId="52" applyFill="1" applyBorder="1" applyAlignment="1">
      <alignment horizontal="justify" vertical="center" wrapText="1"/>
      <protection/>
    </xf>
    <xf numFmtId="0" fontId="2" fillId="16" borderId="10" xfId="52" applyFill="1" applyBorder="1" applyAlignment="1">
      <alignment horizontal="justify" vertical="center" wrapText="1"/>
      <protection/>
    </xf>
    <xf numFmtId="0" fontId="2" fillId="34" borderId="10" xfId="52" applyFill="1" applyBorder="1" applyAlignment="1">
      <alignment horizontal="justify" vertical="center" wrapText="1"/>
      <protection/>
    </xf>
    <xf numFmtId="0" fontId="2" fillId="5" borderId="10" xfId="52" applyFill="1" applyBorder="1" applyAlignment="1">
      <alignment horizontal="justify" vertical="center" wrapText="1"/>
      <protection/>
    </xf>
    <xf numFmtId="0" fontId="2" fillId="36" borderId="10" xfId="52" applyFill="1" applyBorder="1" applyAlignment="1">
      <alignment horizontal="justify" vertical="center" wrapText="1"/>
      <protection/>
    </xf>
    <xf numFmtId="0" fontId="2" fillId="17" borderId="10" xfId="52" applyFill="1" applyBorder="1" applyAlignment="1">
      <alignment horizontal="justify" vertical="center" wrapText="1"/>
      <protection/>
    </xf>
    <xf numFmtId="0" fontId="2" fillId="35" borderId="10" xfId="52" applyFill="1" applyBorder="1" applyAlignment="1">
      <alignment horizontal="justify" vertical="center" wrapText="1"/>
      <protection/>
    </xf>
    <xf numFmtId="0" fontId="2" fillId="13" borderId="10" xfId="52" applyFill="1" applyBorder="1" applyAlignment="1">
      <alignment horizontal="justify" vertical="center" wrapText="1"/>
      <protection/>
    </xf>
    <xf numFmtId="0" fontId="2" fillId="8" borderId="10" xfId="52" applyFill="1" applyBorder="1" applyAlignment="1">
      <alignment horizontal="justify" vertical="center" wrapText="1"/>
      <protection/>
    </xf>
    <xf numFmtId="0" fontId="2" fillId="37" borderId="10" xfId="52" applyFill="1" applyBorder="1" applyAlignment="1">
      <alignment horizontal="justify" vertical="center" wrapText="1"/>
      <protection/>
    </xf>
    <xf numFmtId="0" fontId="2" fillId="6" borderId="10" xfId="52" applyFill="1" applyBorder="1" applyAlignment="1">
      <alignment horizontal="justify" vertical="center" wrapText="1"/>
      <protection/>
    </xf>
    <xf numFmtId="0" fontId="6" fillId="35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justify" wrapText="1"/>
    </xf>
    <xf numFmtId="0" fontId="2" fillId="19" borderId="0" xfId="52" applyFill="1" applyBorder="1" applyAlignment="1">
      <alignment vertical="center"/>
      <protection/>
    </xf>
    <xf numFmtId="0" fontId="3" fillId="9" borderId="10" xfId="52" applyFont="1" applyFill="1" applyBorder="1" applyAlignment="1">
      <alignment vertical="center" wrapText="1"/>
      <protection/>
    </xf>
    <xf numFmtId="0" fontId="2" fillId="11" borderId="0" xfId="52" applyFill="1" applyBorder="1" applyAlignment="1">
      <alignment vertical="center"/>
      <protection/>
    </xf>
    <xf numFmtId="0" fontId="2" fillId="12" borderId="0" xfId="52" applyFill="1" applyBorder="1" applyAlignment="1">
      <alignment vertical="center"/>
      <protection/>
    </xf>
    <xf numFmtId="0" fontId="2" fillId="10" borderId="0" xfId="52" applyFill="1" applyBorder="1" applyAlignment="1">
      <alignment vertical="center"/>
      <protection/>
    </xf>
    <xf numFmtId="0" fontId="2" fillId="16" borderId="0" xfId="52" applyFill="1" applyBorder="1" applyAlignment="1">
      <alignment vertical="center"/>
      <protection/>
    </xf>
    <xf numFmtId="0" fontId="2" fillId="34" borderId="0" xfId="52" applyFill="1" applyBorder="1" applyAlignment="1">
      <alignment vertical="center"/>
      <protection/>
    </xf>
    <xf numFmtId="0" fontId="2" fillId="5" borderId="0" xfId="52" applyFill="1" applyBorder="1" applyAlignment="1">
      <alignment vertical="center"/>
      <protection/>
    </xf>
    <xf numFmtId="0" fontId="2" fillId="36" borderId="0" xfId="52" applyFill="1" applyBorder="1" applyAlignment="1">
      <alignment vertical="center"/>
      <protection/>
    </xf>
    <xf numFmtId="0" fontId="2" fillId="17" borderId="10" xfId="52" applyFill="1" applyBorder="1" applyAlignment="1">
      <alignment vertical="center"/>
      <protection/>
    </xf>
    <xf numFmtId="0" fontId="2" fillId="35" borderId="0" xfId="52" applyFill="1" applyBorder="1" applyAlignment="1">
      <alignment vertical="center"/>
      <protection/>
    </xf>
    <xf numFmtId="0" fontId="2" fillId="13" borderId="0" xfId="52" applyFill="1" applyBorder="1" applyAlignment="1">
      <alignment vertical="center"/>
      <protection/>
    </xf>
    <xf numFmtId="0" fontId="2" fillId="8" borderId="0" xfId="52" applyFill="1" applyBorder="1" applyAlignment="1">
      <alignment vertical="center"/>
      <protection/>
    </xf>
    <xf numFmtId="0" fontId="2" fillId="37" borderId="0" xfId="52" applyFill="1" applyBorder="1" applyAlignment="1">
      <alignment vertical="center"/>
      <protection/>
    </xf>
    <xf numFmtId="0" fontId="2" fillId="6" borderId="0" xfId="52" applyFill="1" applyBorder="1" applyAlignment="1">
      <alignment vertical="center"/>
      <protection/>
    </xf>
    <xf numFmtId="0" fontId="6" fillId="9" borderId="10" xfId="52" applyFont="1" applyFill="1" applyBorder="1" applyAlignment="1">
      <alignment vertical="center" wrapText="1"/>
      <protection/>
    </xf>
    <xf numFmtId="0" fontId="5" fillId="11" borderId="10" xfId="52" applyFont="1" applyFill="1" applyBorder="1" applyAlignment="1">
      <alignment horizontal="left" vertical="center"/>
      <protection/>
    </xf>
    <xf numFmtId="0" fontId="5" fillId="12" borderId="10" xfId="52" applyFont="1" applyFill="1" applyBorder="1" applyAlignment="1">
      <alignment horizontal="left" vertical="center"/>
      <protection/>
    </xf>
    <xf numFmtId="0" fontId="5" fillId="10" borderId="10" xfId="52" applyFont="1" applyFill="1" applyBorder="1" applyAlignment="1">
      <alignment horizontal="left" vertical="center"/>
      <protection/>
    </xf>
    <xf numFmtId="0" fontId="5" fillId="19" borderId="10" xfId="52" applyFont="1" applyFill="1" applyBorder="1" applyAlignment="1">
      <alignment horizontal="left" vertical="center"/>
      <protection/>
    </xf>
    <xf numFmtId="0" fontId="5" fillId="16" borderId="10" xfId="52" applyFont="1" applyFill="1" applyBorder="1" applyAlignment="1">
      <alignment horizontal="left" vertical="center"/>
      <protection/>
    </xf>
    <xf numFmtId="0" fontId="5" fillId="34" borderId="10" xfId="52" applyFont="1" applyFill="1" applyBorder="1" applyAlignment="1">
      <alignment horizontal="left" vertical="center"/>
      <protection/>
    </xf>
    <xf numFmtId="0" fontId="5" fillId="5" borderId="10" xfId="52" applyFont="1" applyFill="1" applyBorder="1" applyAlignment="1">
      <alignment horizontal="left" vertical="center"/>
      <protection/>
    </xf>
    <xf numFmtId="0" fontId="5" fillId="36" borderId="10" xfId="52" applyFont="1" applyFill="1" applyBorder="1" applyAlignment="1">
      <alignment horizontal="left" vertical="center"/>
      <protection/>
    </xf>
    <xf numFmtId="0" fontId="5" fillId="17" borderId="10" xfId="52" applyFont="1" applyFill="1" applyBorder="1" applyAlignment="1">
      <alignment horizontal="left" vertical="center"/>
      <protection/>
    </xf>
    <xf numFmtId="0" fontId="5" fillId="35" borderId="10" xfId="52" applyFont="1" applyFill="1" applyBorder="1" applyAlignment="1">
      <alignment horizontal="left" vertical="center"/>
      <protection/>
    </xf>
    <xf numFmtId="0" fontId="5" fillId="13" borderId="10" xfId="52" applyFont="1" applyFill="1" applyBorder="1" applyAlignment="1">
      <alignment horizontal="left" vertical="center"/>
      <protection/>
    </xf>
    <xf numFmtId="0" fontId="5" fillId="8" borderId="10" xfId="52" applyFont="1" applyFill="1" applyBorder="1" applyAlignment="1">
      <alignment horizontal="left" vertical="center"/>
      <protection/>
    </xf>
    <xf numFmtId="0" fontId="5" fillId="37" borderId="10" xfId="52" applyFont="1" applyFill="1" applyBorder="1" applyAlignment="1">
      <alignment horizontal="left" vertical="center"/>
      <protection/>
    </xf>
    <xf numFmtId="0" fontId="5" fillId="6" borderId="10" xfId="52" applyFont="1" applyFill="1" applyBorder="1" applyAlignment="1">
      <alignment horizontal="left" vertical="center"/>
      <protection/>
    </xf>
    <xf numFmtId="0" fontId="2" fillId="11" borderId="10" xfId="52" applyFont="1" applyFill="1" applyBorder="1" applyAlignment="1">
      <alignment horizontal="left" vertical="center" wrapText="1"/>
      <protection/>
    </xf>
    <xf numFmtId="0" fontId="2" fillId="12" borderId="10" xfId="52" applyFont="1" applyFill="1" applyBorder="1" applyAlignment="1">
      <alignment horizontal="left" vertical="center" wrapText="1"/>
      <protection/>
    </xf>
    <xf numFmtId="0" fontId="2" fillId="10" borderId="10" xfId="52" applyFont="1" applyFill="1" applyBorder="1" applyAlignment="1">
      <alignment horizontal="left" vertical="center" wrapText="1"/>
      <protection/>
    </xf>
    <xf numFmtId="0" fontId="2" fillId="19" borderId="10" xfId="52" applyFont="1" applyFill="1" applyBorder="1" applyAlignment="1">
      <alignment horizontal="left" vertical="center" wrapText="1"/>
      <protection/>
    </xf>
    <xf numFmtId="0" fontId="2" fillId="16" borderId="10" xfId="52" applyFont="1" applyFill="1" applyBorder="1" applyAlignment="1">
      <alignment horizontal="left" vertical="center" wrapText="1"/>
      <protection/>
    </xf>
    <xf numFmtId="0" fontId="2" fillId="34" borderId="10" xfId="52" applyFont="1" applyFill="1" applyBorder="1" applyAlignment="1">
      <alignment horizontal="left" vertical="center" wrapText="1"/>
      <protection/>
    </xf>
    <xf numFmtId="0" fontId="2" fillId="5" borderId="10" xfId="52" applyFont="1" applyFill="1" applyBorder="1" applyAlignment="1">
      <alignment horizontal="left" vertical="center" wrapText="1"/>
      <protection/>
    </xf>
    <xf numFmtId="0" fontId="2" fillId="36" borderId="10" xfId="52" applyFont="1" applyFill="1" applyBorder="1" applyAlignment="1">
      <alignment horizontal="left" vertical="center" wrapText="1"/>
      <protection/>
    </xf>
    <xf numFmtId="0" fontId="2" fillId="17" borderId="10" xfId="52" applyFont="1" applyFill="1" applyBorder="1" applyAlignment="1">
      <alignment horizontal="left" vertical="center" wrapText="1"/>
      <protection/>
    </xf>
    <xf numFmtId="0" fontId="2" fillId="35" borderId="10" xfId="52" applyFont="1" applyFill="1" applyBorder="1" applyAlignment="1">
      <alignment horizontal="left" vertical="center" wrapText="1"/>
      <protection/>
    </xf>
    <xf numFmtId="0" fontId="2" fillId="13" borderId="10" xfId="52" applyFont="1" applyFill="1" applyBorder="1" applyAlignment="1">
      <alignment horizontal="left" vertical="center" wrapText="1"/>
      <protection/>
    </xf>
    <xf numFmtId="0" fontId="2" fillId="8" borderId="10" xfId="52" applyFont="1" applyFill="1" applyBorder="1" applyAlignment="1">
      <alignment horizontal="left" vertical="center" wrapText="1"/>
      <protection/>
    </xf>
    <xf numFmtId="0" fontId="2" fillId="37" borderId="10" xfId="52" applyFont="1" applyFill="1" applyBorder="1" applyAlignment="1">
      <alignment horizontal="left" vertical="center" wrapText="1"/>
      <protection/>
    </xf>
    <xf numFmtId="0" fontId="2" fillId="6" borderId="10" xfId="52" applyFont="1" applyFill="1" applyBorder="1" applyAlignment="1">
      <alignment horizontal="left" vertical="center" wrapText="1"/>
      <protection/>
    </xf>
    <xf numFmtId="0" fontId="2" fillId="33" borderId="10" xfId="52" applyFont="1" applyFill="1" applyBorder="1" applyAlignment="1">
      <alignment horizontal="justify" vertical="center" wrapText="1"/>
      <protection/>
    </xf>
    <xf numFmtId="166" fontId="2" fillId="33" borderId="11" xfId="48" applyNumberFormat="1" applyFont="1" applyFill="1" applyBorder="1" applyAlignment="1">
      <alignment horizontal="right" vertical="top"/>
    </xf>
    <xf numFmtId="166" fontId="2" fillId="33" borderId="12" xfId="48" applyNumberFormat="1" applyFont="1" applyFill="1" applyBorder="1" applyAlignment="1">
      <alignment horizontal="right" vertical="top"/>
    </xf>
    <xf numFmtId="0" fontId="5" fillId="33" borderId="12" xfId="0" applyFont="1" applyFill="1" applyBorder="1" applyAlignment="1">
      <alignment horizontal="justify" vertical="center" wrapText="1"/>
    </xf>
    <xf numFmtId="0" fontId="5" fillId="33" borderId="12" xfId="0" applyFont="1" applyFill="1" applyBorder="1" applyAlignment="1">
      <alignment horizontal="justify" vertical="justify" wrapText="1"/>
    </xf>
    <xf numFmtId="9" fontId="2" fillId="0" borderId="10" xfId="52" applyNumberFormat="1" applyFill="1" applyBorder="1" applyAlignment="1">
      <alignment vertical="center"/>
      <protection/>
    </xf>
    <xf numFmtId="0" fontId="2" fillId="11" borderId="10" xfId="52" applyFont="1" applyFill="1" applyBorder="1" applyAlignment="1">
      <alignment horizontal="justify" vertical="center" wrapText="1"/>
      <protection/>
    </xf>
    <xf numFmtId="0" fontId="2" fillId="12" borderId="10" xfId="52" applyFont="1" applyFill="1" applyBorder="1" applyAlignment="1">
      <alignment horizontal="justify" vertical="center" wrapText="1"/>
      <protection/>
    </xf>
    <xf numFmtId="0" fontId="2" fillId="10" borderId="10" xfId="52" applyFont="1" applyFill="1" applyBorder="1" applyAlignment="1">
      <alignment horizontal="justify" vertical="center" wrapText="1"/>
      <protection/>
    </xf>
    <xf numFmtId="0" fontId="2" fillId="19" borderId="10" xfId="52" applyFont="1" applyFill="1" applyBorder="1" applyAlignment="1">
      <alignment horizontal="justify" vertical="center" wrapText="1"/>
      <protection/>
    </xf>
    <xf numFmtId="0" fontId="2" fillId="16" borderId="10" xfId="52" applyFont="1" applyFill="1" applyBorder="1" applyAlignment="1">
      <alignment horizontal="justify" vertical="center" wrapText="1"/>
      <protection/>
    </xf>
    <xf numFmtId="0" fontId="2" fillId="34" borderId="10" xfId="52" applyFont="1" applyFill="1" applyBorder="1" applyAlignment="1">
      <alignment horizontal="justify" vertical="center" wrapText="1"/>
      <protection/>
    </xf>
    <xf numFmtId="0" fontId="2" fillId="5" borderId="10" xfId="52" applyFont="1" applyFill="1" applyBorder="1" applyAlignment="1">
      <alignment horizontal="justify" vertical="center" wrapText="1"/>
      <protection/>
    </xf>
    <xf numFmtId="0" fontId="2" fillId="36" borderId="10" xfId="52" applyFont="1" applyFill="1" applyBorder="1" applyAlignment="1">
      <alignment horizontal="justify" vertical="center" wrapText="1"/>
      <protection/>
    </xf>
    <xf numFmtId="0" fontId="2" fillId="17" borderId="10" xfId="52" applyFont="1" applyFill="1" applyBorder="1" applyAlignment="1">
      <alignment horizontal="justify" vertical="center" wrapText="1"/>
      <protection/>
    </xf>
    <xf numFmtId="0" fontId="2" fillId="35" borderId="10" xfId="52" applyFont="1" applyFill="1" applyBorder="1" applyAlignment="1">
      <alignment horizontal="justify" vertical="center" wrapText="1"/>
      <protection/>
    </xf>
    <xf numFmtId="0" fontId="2" fillId="13" borderId="10" xfId="52" applyFont="1" applyFill="1" applyBorder="1" applyAlignment="1">
      <alignment horizontal="justify" vertical="center" wrapText="1"/>
      <protection/>
    </xf>
    <xf numFmtId="0" fontId="2" fillId="8" borderId="10" xfId="52" applyFont="1" applyFill="1" applyBorder="1" applyAlignment="1">
      <alignment horizontal="justify" vertical="center" wrapText="1"/>
      <protection/>
    </xf>
    <xf numFmtId="0" fontId="2" fillId="37" borderId="10" xfId="52" applyFont="1" applyFill="1" applyBorder="1" applyAlignment="1">
      <alignment horizontal="justify" vertical="center" wrapText="1"/>
      <protection/>
    </xf>
    <xf numFmtId="0" fontId="2" fillId="6" borderId="10" xfId="52" applyFont="1" applyFill="1" applyBorder="1" applyAlignment="1">
      <alignment horizontal="justify" vertical="center" wrapText="1"/>
      <protection/>
    </xf>
    <xf numFmtId="0" fontId="0" fillId="0" borderId="0" xfId="0" applyAlignment="1">
      <alignment horizontal="justify" vertical="center" wrapText="1"/>
    </xf>
    <xf numFmtId="0" fontId="3" fillId="9" borderId="10" xfId="52" applyFont="1" applyFill="1" applyBorder="1" applyAlignment="1">
      <alignment horizontal="center" vertical="center" wrapText="1"/>
      <protection/>
    </xf>
    <xf numFmtId="0" fontId="6" fillId="11" borderId="10" xfId="0" applyFont="1" applyFill="1" applyBorder="1" applyAlignment="1">
      <alignment horizontal="center" vertical="center"/>
    </xf>
    <xf numFmtId="165" fontId="5" fillId="33" borderId="10" xfId="48" applyNumberFormat="1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  <xf numFmtId="0" fontId="6" fillId="17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13" borderId="10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7" fontId="3" fillId="9" borderId="10" xfId="52" applyNumberFormat="1" applyFont="1" applyFill="1" applyBorder="1" applyAlignment="1">
      <alignment vertical="center" wrapText="1"/>
      <protection/>
    </xf>
    <xf numFmtId="166" fontId="6" fillId="11" borderId="10" xfId="48" applyNumberFormat="1" applyFont="1" applyFill="1" applyBorder="1" applyAlignment="1">
      <alignment vertical="center"/>
    </xf>
    <xf numFmtId="166" fontId="5" fillId="12" borderId="10" xfId="48" applyNumberFormat="1" applyFont="1" applyFill="1" applyBorder="1" applyAlignment="1">
      <alignment vertical="center"/>
    </xf>
    <xf numFmtId="166" fontId="5" fillId="10" borderId="10" xfId="48" applyNumberFormat="1" applyFont="1" applyFill="1" applyBorder="1" applyAlignment="1">
      <alignment vertical="center"/>
    </xf>
    <xf numFmtId="166" fontId="5" fillId="19" borderId="10" xfId="48" applyNumberFormat="1" applyFont="1" applyFill="1" applyBorder="1" applyAlignment="1">
      <alignment vertical="center"/>
    </xf>
    <xf numFmtId="166" fontId="5" fillId="16" borderId="10" xfId="48" applyNumberFormat="1" applyFont="1" applyFill="1" applyBorder="1" applyAlignment="1">
      <alignment vertical="center"/>
    </xf>
    <xf numFmtId="166" fontId="5" fillId="34" borderId="10" xfId="48" applyNumberFormat="1" applyFont="1" applyFill="1" applyBorder="1" applyAlignment="1">
      <alignment vertical="center"/>
    </xf>
    <xf numFmtId="166" fontId="5" fillId="5" borderId="10" xfId="48" applyNumberFormat="1" applyFont="1" applyFill="1" applyBorder="1" applyAlignment="1">
      <alignment vertical="center"/>
    </xf>
    <xf numFmtId="166" fontId="5" fillId="36" borderId="10" xfId="48" applyNumberFormat="1" applyFont="1" applyFill="1" applyBorder="1" applyAlignment="1">
      <alignment vertical="center"/>
    </xf>
    <xf numFmtId="166" fontId="5" fillId="17" borderId="10" xfId="48" applyNumberFormat="1" applyFont="1" applyFill="1" applyBorder="1" applyAlignment="1">
      <alignment vertical="center"/>
    </xf>
    <xf numFmtId="166" fontId="6" fillId="35" borderId="10" xfId="48" applyNumberFormat="1" applyFont="1" applyFill="1" applyBorder="1" applyAlignment="1">
      <alignment vertical="center"/>
    </xf>
    <xf numFmtId="166" fontId="5" fillId="13" borderId="10" xfId="48" applyNumberFormat="1" applyFont="1" applyFill="1" applyBorder="1" applyAlignment="1">
      <alignment vertical="center"/>
    </xf>
    <xf numFmtId="166" fontId="5" fillId="8" borderId="10" xfId="48" applyNumberFormat="1" applyFont="1" applyFill="1" applyBorder="1" applyAlignment="1">
      <alignment vertical="center"/>
    </xf>
    <xf numFmtId="166" fontId="5" fillId="37" borderId="10" xfId="48" applyNumberFormat="1" applyFont="1" applyFill="1" applyBorder="1" applyAlignment="1">
      <alignment vertical="center"/>
    </xf>
    <xf numFmtId="166" fontId="5" fillId="6" borderId="10" xfId="48" applyNumberFormat="1" applyFont="1" applyFill="1" applyBorder="1" applyAlignment="1">
      <alignment vertical="center"/>
    </xf>
    <xf numFmtId="3" fontId="5" fillId="33" borderId="10" xfId="52" applyNumberFormat="1" applyFont="1" applyFill="1" applyBorder="1" applyAlignment="1">
      <alignment vertical="center"/>
      <protection/>
    </xf>
    <xf numFmtId="3" fontId="3" fillId="9" borderId="10" xfId="52" applyNumberFormat="1" applyFont="1" applyFill="1" applyBorder="1" applyAlignment="1">
      <alignment vertical="center" wrapText="1"/>
      <protection/>
    </xf>
    <xf numFmtId="3" fontId="5" fillId="33" borderId="10" xfId="48" applyNumberFormat="1" applyFont="1" applyFill="1" applyBorder="1" applyAlignment="1">
      <alignment vertical="center"/>
    </xf>
    <xf numFmtId="3" fontId="6" fillId="11" borderId="10" xfId="48" applyNumberFormat="1" applyFont="1" applyFill="1" applyBorder="1" applyAlignment="1">
      <alignment vertical="center"/>
    </xf>
    <xf numFmtId="3" fontId="5" fillId="12" borderId="10" xfId="48" applyNumberFormat="1" applyFont="1" applyFill="1" applyBorder="1" applyAlignment="1">
      <alignment vertical="center"/>
    </xf>
    <xf numFmtId="3" fontId="5" fillId="10" borderId="10" xfId="48" applyNumberFormat="1" applyFont="1" applyFill="1" applyBorder="1" applyAlignment="1">
      <alignment vertical="center"/>
    </xf>
    <xf numFmtId="3" fontId="5" fillId="33" borderId="10" xfId="48" applyNumberFormat="1" applyFont="1" applyFill="1" applyBorder="1" applyAlignment="1">
      <alignment vertical="center" wrapText="1"/>
    </xf>
    <xf numFmtId="3" fontId="5" fillId="19" borderId="10" xfId="48" applyNumberFormat="1" applyFont="1" applyFill="1" applyBorder="1" applyAlignment="1">
      <alignment vertical="center"/>
    </xf>
    <xf numFmtId="3" fontId="6" fillId="33" borderId="10" xfId="48" applyNumberFormat="1" applyFont="1" applyFill="1" applyBorder="1" applyAlignment="1">
      <alignment vertical="center"/>
    </xf>
    <xf numFmtId="3" fontId="5" fillId="16" borderId="10" xfId="48" applyNumberFormat="1" applyFont="1" applyFill="1" applyBorder="1" applyAlignment="1">
      <alignment vertical="center"/>
    </xf>
    <xf numFmtId="3" fontId="5" fillId="34" borderId="10" xfId="48" applyNumberFormat="1" applyFont="1" applyFill="1" applyBorder="1" applyAlignment="1">
      <alignment vertical="center"/>
    </xf>
    <xf numFmtId="3" fontId="5" fillId="5" borderId="10" xfId="48" applyNumberFormat="1" applyFont="1" applyFill="1" applyBorder="1" applyAlignment="1">
      <alignment vertical="center"/>
    </xf>
    <xf numFmtId="3" fontId="5" fillId="36" borderId="10" xfId="48" applyNumberFormat="1" applyFont="1" applyFill="1" applyBorder="1" applyAlignment="1">
      <alignment vertical="center"/>
    </xf>
    <xf numFmtId="3" fontId="5" fillId="17" borderId="10" xfId="48" applyNumberFormat="1" applyFont="1" applyFill="1" applyBorder="1" applyAlignment="1">
      <alignment vertical="center"/>
    </xf>
    <xf numFmtId="3" fontId="6" fillId="35" borderId="10" xfId="48" applyNumberFormat="1" applyFont="1" applyFill="1" applyBorder="1" applyAlignment="1">
      <alignment vertical="center"/>
    </xf>
    <xf numFmtId="3" fontId="7" fillId="33" borderId="10" xfId="48" applyNumberFormat="1" applyFont="1" applyFill="1" applyBorder="1" applyAlignment="1">
      <alignment vertical="center"/>
    </xf>
    <xf numFmtId="3" fontId="5" fillId="13" borderId="10" xfId="48" applyNumberFormat="1" applyFont="1" applyFill="1" applyBorder="1" applyAlignment="1">
      <alignment vertical="center"/>
    </xf>
    <xf numFmtId="3" fontId="5" fillId="8" borderId="10" xfId="48" applyNumberFormat="1" applyFont="1" applyFill="1" applyBorder="1" applyAlignment="1">
      <alignment vertical="center"/>
    </xf>
    <xf numFmtId="3" fontId="5" fillId="37" borderId="10" xfId="48" applyNumberFormat="1" applyFont="1" applyFill="1" applyBorder="1" applyAlignment="1">
      <alignment vertical="center"/>
    </xf>
    <xf numFmtId="3" fontId="5" fillId="6" borderId="10" xfId="48" applyNumberFormat="1" applyFont="1" applyFill="1" applyBorder="1" applyAlignment="1">
      <alignment vertical="center"/>
    </xf>
    <xf numFmtId="3" fontId="2" fillId="33" borderId="10" xfId="48" applyNumberFormat="1" applyFont="1" applyFill="1" applyBorder="1" applyAlignment="1">
      <alignment vertical="center"/>
    </xf>
    <xf numFmtId="3" fontId="2" fillId="0" borderId="10" xfId="52" applyNumberFormat="1" applyFill="1" applyBorder="1" applyAlignment="1">
      <alignment vertical="center"/>
      <protection/>
    </xf>
    <xf numFmtId="3" fontId="0" fillId="0" borderId="0" xfId="0" applyNumberFormat="1" applyAlignment="1">
      <alignment vertical="center"/>
    </xf>
    <xf numFmtId="168" fontId="3" fillId="9" borderId="10" xfId="52" applyNumberFormat="1" applyFont="1" applyFill="1" applyBorder="1" applyAlignment="1">
      <alignment vertical="top" wrapText="1"/>
      <protection/>
    </xf>
    <xf numFmtId="168" fontId="5" fillId="33" borderId="10" xfId="48" applyNumberFormat="1" applyFont="1" applyFill="1" applyBorder="1" applyAlignment="1">
      <alignment horizontal="center" vertical="center"/>
    </xf>
    <xf numFmtId="168" fontId="6" fillId="33" borderId="10" xfId="48" applyNumberFormat="1" applyFont="1" applyFill="1" applyBorder="1" applyAlignment="1">
      <alignment horizontal="center" vertical="center"/>
    </xf>
    <xf numFmtId="168" fontId="6" fillId="11" borderId="10" xfId="48" applyNumberFormat="1" applyFont="1" applyFill="1" applyBorder="1" applyAlignment="1">
      <alignment horizontal="center" vertical="center"/>
    </xf>
    <xf numFmtId="168" fontId="5" fillId="12" borderId="10" xfId="48" applyNumberFormat="1" applyFont="1" applyFill="1" applyBorder="1" applyAlignment="1">
      <alignment horizontal="center" vertical="center"/>
    </xf>
    <xf numFmtId="168" fontId="5" fillId="10" borderId="10" xfId="48" applyNumberFormat="1" applyFont="1" applyFill="1" applyBorder="1" applyAlignment="1">
      <alignment horizontal="center" vertical="center"/>
    </xf>
    <xf numFmtId="168" fontId="5" fillId="33" borderId="10" xfId="48" applyNumberFormat="1" applyFont="1" applyFill="1" applyBorder="1" applyAlignment="1">
      <alignment horizontal="center" vertical="center" wrapText="1"/>
    </xf>
    <xf numFmtId="168" fontId="5" fillId="19" borderId="10" xfId="48" applyNumberFormat="1" applyFont="1" applyFill="1" applyBorder="1" applyAlignment="1">
      <alignment horizontal="center" vertical="center"/>
    </xf>
    <xf numFmtId="168" fontId="5" fillId="16" borderId="10" xfId="48" applyNumberFormat="1" applyFont="1" applyFill="1" applyBorder="1" applyAlignment="1">
      <alignment horizontal="center" vertical="center"/>
    </xf>
    <xf numFmtId="168" fontId="5" fillId="34" borderId="10" xfId="48" applyNumberFormat="1" applyFont="1" applyFill="1" applyBorder="1" applyAlignment="1">
      <alignment horizontal="center" vertical="center"/>
    </xf>
    <xf numFmtId="168" fontId="5" fillId="5" borderId="10" xfId="48" applyNumberFormat="1" applyFont="1" applyFill="1" applyBorder="1" applyAlignment="1">
      <alignment horizontal="center" vertical="center"/>
    </xf>
    <xf numFmtId="168" fontId="5" fillId="36" borderId="10" xfId="48" applyNumberFormat="1" applyFont="1" applyFill="1" applyBorder="1" applyAlignment="1">
      <alignment horizontal="center" vertical="center"/>
    </xf>
    <xf numFmtId="168" fontId="5" fillId="17" borderId="10" xfId="48" applyNumberFormat="1" applyFont="1" applyFill="1" applyBorder="1" applyAlignment="1">
      <alignment horizontal="center" vertical="center"/>
    </xf>
    <xf numFmtId="168" fontId="6" fillId="35" borderId="10" xfId="48" applyNumberFormat="1" applyFont="1" applyFill="1" applyBorder="1" applyAlignment="1">
      <alignment horizontal="center" vertical="center"/>
    </xf>
    <xf numFmtId="168" fontId="7" fillId="33" borderId="10" xfId="48" applyNumberFormat="1" applyFont="1" applyFill="1" applyBorder="1" applyAlignment="1">
      <alignment horizontal="center" vertical="center"/>
    </xf>
    <xf numFmtId="168" fontId="5" fillId="13" borderId="10" xfId="48" applyNumberFormat="1" applyFont="1" applyFill="1" applyBorder="1" applyAlignment="1">
      <alignment horizontal="center" vertical="center"/>
    </xf>
    <xf numFmtId="168" fontId="5" fillId="8" borderId="10" xfId="48" applyNumberFormat="1" applyFont="1" applyFill="1" applyBorder="1" applyAlignment="1">
      <alignment horizontal="center" vertical="center"/>
    </xf>
    <xf numFmtId="168" fontId="5" fillId="37" borderId="10" xfId="48" applyNumberFormat="1" applyFont="1" applyFill="1" applyBorder="1" applyAlignment="1">
      <alignment horizontal="center" vertical="center"/>
    </xf>
    <xf numFmtId="168" fontId="5" fillId="6" borderId="10" xfId="48" applyNumberFormat="1" applyFont="1" applyFill="1" applyBorder="1" applyAlignment="1">
      <alignment horizontal="center" vertical="center"/>
    </xf>
    <xf numFmtId="16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vertical="center"/>
    </xf>
    <xf numFmtId="0" fontId="5" fillId="38" borderId="10" xfId="0" applyFont="1" applyFill="1" applyBorder="1" applyAlignment="1">
      <alignment horizontal="justify" vertical="center" wrapText="1"/>
    </xf>
    <xf numFmtId="0" fontId="5" fillId="38" borderId="10" xfId="0" applyFont="1" applyFill="1" applyBorder="1" applyAlignment="1">
      <alignment horizontal="center" vertical="center" wrapText="1"/>
    </xf>
    <xf numFmtId="166" fontId="6" fillId="38" borderId="10" xfId="48" applyNumberFormat="1" applyFont="1" applyFill="1" applyBorder="1" applyAlignment="1">
      <alignment horizontal="center" vertical="center"/>
    </xf>
    <xf numFmtId="3" fontId="5" fillId="38" borderId="10" xfId="48" applyNumberFormat="1" applyFont="1" applyFill="1" applyBorder="1" applyAlignment="1">
      <alignment vertical="center"/>
    </xf>
    <xf numFmtId="168" fontId="6" fillId="38" borderId="10" xfId="48" applyNumberFormat="1" applyFont="1" applyFill="1" applyBorder="1" applyAlignment="1">
      <alignment horizontal="center" vertical="center"/>
    </xf>
    <xf numFmtId="0" fontId="2" fillId="38" borderId="10" xfId="52" applyFont="1" applyFill="1" applyBorder="1" applyAlignment="1">
      <alignment horizontal="justify" vertical="center" wrapText="1"/>
      <protection/>
    </xf>
    <xf numFmtId="0" fontId="0" fillId="38" borderId="0" xfId="0" applyFill="1" applyAlignment="1">
      <alignment/>
    </xf>
    <xf numFmtId="0" fontId="5" fillId="38" borderId="10" xfId="0" applyFont="1" applyFill="1" applyBorder="1" applyAlignment="1">
      <alignment horizontal="left" vertical="center" wrapText="1"/>
    </xf>
    <xf numFmtId="0" fontId="5" fillId="38" borderId="10" xfId="52" applyFont="1" applyFill="1" applyBorder="1" applyAlignment="1">
      <alignment horizontal="center" vertical="center"/>
      <protection/>
    </xf>
    <xf numFmtId="166" fontId="5" fillId="38" borderId="10" xfId="48" applyNumberFormat="1" applyFont="1" applyFill="1" applyBorder="1" applyAlignment="1">
      <alignment horizontal="center" vertical="center"/>
    </xf>
    <xf numFmtId="168" fontId="5" fillId="38" borderId="10" xfId="48" applyNumberFormat="1" applyFont="1" applyFill="1" applyBorder="1" applyAlignment="1">
      <alignment horizontal="center" vertical="center"/>
    </xf>
    <xf numFmtId="0" fontId="0" fillId="38" borderId="0" xfId="0" applyFill="1" applyAlignment="1">
      <alignment vertical="center"/>
    </xf>
    <xf numFmtId="0" fontId="6" fillId="38" borderId="10" xfId="0" applyFont="1" applyFill="1" applyBorder="1" applyAlignment="1">
      <alignment vertical="center" wrapText="1"/>
    </xf>
    <xf numFmtId="0" fontId="42" fillId="0" borderId="0" xfId="0" applyFont="1" applyAlignment="1">
      <alignment/>
    </xf>
    <xf numFmtId="0" fontId="5" fillId="38" borderId="10" xfId="0" applyFont="1" applyFill="1" applyBorder="1" applyAlignment="1">
      <alignment wrapText="1"/>
    </xf>
    <xf numFmtId="0" fontId="5" fillId="38" borderId="11" xfId="0" applyFont="1" applyFill="1" applyBorder="1" applyAlignment="1">
      <alignment horizontal="justify" vertical="center" wrapText="1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justify" vertical="center" wrapText="1"/>
    </xf>
    <xf numFmtId="0" fontId="5" fillId="33" borderId="13" xfId="0" applyFont="1" applyFill="1" applyBorder="1" applyAlignment="1">
      <alignment horizontal="justify" vertical="center" wrapText="1"/>
    </xf>
    <xf numFmtId="0" fontId="5" fillId="33" borderId="15" xfId="0" applyFont="1" applyFill="1" applyBorder="1" applyAlignment="1">
      <alignment horizontal="justify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9" fontId="5" fillId="33" borderId="19" xfId="0" applyNumberFormat="1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justify" vertical="center" wrapText="1"/>
    </xf>
    <xf numFmtId="0" fontId="5" fillId="33" borderId="20" xfId="0" applyFont="1" applyFill="1" applyBorder="1" applyAlignment="1">
      <alignment horizontal="justify" vertical="center" wrapText="1"/>
    </xf>
    <xf numFmtId="0" fontId="5" fillId="33" borderId="21" xfId="0" applyFont="1" applyFill="1" applyBorder="1" applyAlignment="1">
      <alignment horizontal="justify" vertical="center" wrapText="1"/>
    </xf>
    <xf numFmtId="0" fontId="0" fillId="0" borderId="21" xfId="0" applyBorder="1" applyAlignment="1">
      <alignment horizontal="justify" vertical="center" wrapText="1"/>
    </xf>
    <xf numFmtId="0" fontId="0" fillId="0" borderId="20" xfId="0" applyBorder="1" applyAlignment="1">
      <alignment horizontal="justify" vertical="center" wrapText="1"/>
    </xf>
    <xf numFmtId="0" fontId="6" fillId="33" borderId="19" xfId="0" applyFont="1" applyFill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6" fillId="33" borderId="19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33" borderId="19" xfId="52" applyFont="1" applyFill="1" applyBorder="1" applyAlignment="1">
      <alignment horizontal="center" vertical="center"/>
      <protection/>
    </xf>
    <xf numFmtId="0" fontId="5" fillId="33" borderId="21" xfId="52" applyFont="1" applyFill="1" applyBorder="1" applyAlignment="1">
      <alignment horizontal="center" vertical="center"/>
      <protection/>
    </xf>
    <xf numFmtId="0" fontId="5" fillId="33" borderId="19" xfId="52" applyFont="1" applyFill="1" applyBorder="1" applyAlignment="1">
      <alignment horizontal="justify" vertical="center" wrapText="1"/>
      <protection/>
    </xf>
    <xf numFmtId="0" fontId="5" fillId="33" borderId="21" xfId="52" applyFont="1" applyFill="1" applyBorder="1" applyAlignment="1">
      <alignment horizontal="justify" vertical="center" wrapText="1"/>
      <protection/>
    </xf>
    <xf numFmtId="0" fontId="5" fillId="33" borderId="19" xfId="0" applyFont="1" applyFill="1" applyBorder="1" applyAlignment="1">
      <alignment horizontal="center" vertical="center" wrapText="1"/>
    </xf>
    <xf numFmtId="0" fontId="3" fillId="33" borderId="19" xfId="52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33" borderId="19" xfId="52" applyFont="1" applyFill="1" applyBorder="1" applyAlignment="1">
      <alignment horizontal="center" vertical="center" wrapText="1"/>
      <protection/>
    </xf>
    <xf numFmtId="0" fontId="5" fillId="33" borderId="21" xfId="52" applyFont="1" applyFill="1" applyBorder="1" applyAlignment="1">
      <alignment horizontal="center" vertical="center" wrapText="1"/>
      <protection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9" fontId="5" fillId="33" borderId="20" xfId="0" applyNumberFormat="1" applyFont="1" applyFill="1" applyBorder="1" applyAlignment="1">
      <alignment horizontal="center" vertical="center" wrapText="1"/>
    </xf>
    <xf numFmtId="9" fontId="5" fillId="33" borderId="21" xfId="0" applyNumberFormat="1" applyFont="1" applyFill="1" applyBorder="1" applyAlignment="1">
      <alignment horizontal="center" vertical="center" wrapText="1"/>
    </xf>
    <xf numFmtId="4" fontId="5" fillId="33" borderId="19" xfId="52" applyNumberFormat="1" applyFont="1" applyFill="1" applyBorder="1" applyAlignment="1">
      <alignment horizontal="center" vertical="center" wrapText="1"/>
      <protection/>
    </xf>
    <xf numFmtId="4" fontId="5" fillId="33" borderId="21" xfId="52" applyNumberFormat="1" applyFont="1" applyFill="1" applyBorder="1" applyAlignment="1">
      <alignment horizontal="center" vertical="center" wrapText="1"/>
      <protection/>
    </xf>
    <xf numFmtId="0" fontId="2" fillId="33" borderId="18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2" fillId="0" borderId="11" xfId="52" applyFont="1" applyFill="1" applyBorder="1" applyAlignment="1">
      <alignment horizontal="center" vertical="center"/>
      <protection/>
    </xf>
    <xf numFmtId="0" fontId="2" fillId="0" borderId="24" xfId="52" applyFont="1" applyFill="1" applyBorder="1" applyAlignment="1">
      <alignment horizontal="center" vertical="center"/>
      <protection/>
    </xf>
    <xf numFmtId="0" fontId="2" fillId="0" borderId="12" xfId="52" applyFont="1" applyFill="1" applyBorder="1" applyAlignment="1">
      <alignment horizontal="center" vertical="center"/>
      <protection/>
    </xf>
    <xf numFmtId="168" fontId="2" fillId="0" borderId="19" xfId="52" applyNumberFormat="1" applyFont="1" applyFill="1" applyBorder="1" applyAlignment="1">
      <alignment horizontal="center" vertical="center"/>
      <protection/>
    </xf>
    <xf numFmtId="168" fontId="2" fillId="0" borderId="21" xfId="52" applyNumberFormat="1" applyFont="1" applyFill="1" applyBorder="1" applyAlignment="1">
      <alignment horizontal="center" vertical="center"/>
      <protection/>
    </xf>
    <xf numFmtId="0" fontId="2" fillId="0" borderId="19" xfId="52" applyFont="1" applyFill="1" applyBorder="1" applyAlignment="1">
      <alignment horizontal="justify" vertical="center" wrapText="1"/>
      <protection/>
    </xf>
    <xf numFmtId="0" fontId="2" fillId="0" borderId="21" xfId="52" applyFont="1" applyFill="1" applyBorder="1" applyAlignment="1">
      <alignment horizontal="justify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123825</xdr:rowOff>
    </xdr:from>
    <xdr:to>
      <xdr:col>1</xdr:col>
      <xdr:colOff>285750</xdr:colOff>
      <xdr:row>3</xdr:row>
      <xdr:rowOff>171450</xdr:rowOff>
    </xdr:to>
    <xdr:pic>
      <xdr:nvPicPr>
        <xdr:cNvPr id="1" name="Picture 1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3825"/>
          <a:ext cx="695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5"/>
  <sheetViews>
    <sheetView tabSelected="1" zoomScalePageLayoutView="0" workbookViewId="0" topLeftCell="A1">
      <selection activeCell="K9" sqref="K9"/>
    </sheetView>
  </sheetViews>
  <sheetFormatPr defaultColWidth="11.421875" defaultRowHeight="15"/>
  <cols>
    <col min="1" max="1" width="12.7109375" style="0" customWidth="1"/>
    <col min="4" max="4" width="19.7109375" style="0" customWidth="1"/>
    <col min="5" max="5" width="7.421875" style="0" customWidth="1"/>
    <col min="6" max="6" width="7.140625" style="0" customWidth="1"/>
    <col min="7" max="7" width="10.140625" style="0" customWidth="1"/>
    <col min="8" max="8" width="4.8515625" style="165" customWidth="1"/>
    <col min="9" max="9" width="6.421875" style="0" customWidth="1"/>
    <col min="10" max="10" width="17.57421875" style="203" bestFit="1" customWidth="1"/>
    <col min="11" max="11" width="7.7109375" style="0" customWidth="1"/>
    <col min="12" max="12" width="5.7109375" style="0" customWidth="1"/>
    <col min="13" max="13" width="14.28125" style="224" customWidth="1"/>
    <col min="14" max="14" width="16.57421875" style="146" customWidth="1"/>
  </cols>
  <sheetData>
    <row r="1" spans="1:14" ht="15">
      <c r="A1" s="279" t="s">
        <v>0</v>
      </c>
      <c r="B1" s="280"/>
      <c r="C1" s="295" t="s">
        <v>1</v>
      </c>
      <c r="D1" s="296"/>
      <c r="E1" s="296"/>
      <c r="F1" s="296"/>
      <c r="G1" s="296"/>
      <c r="H1" s="296"/>
      <c r="I1" s="296"/>
      <c r="J1" s="297"/>
      <c r="K1" s="308" t="s">
        <v>2</v>
      </c>
      <c r="L1" s="309"/>
      <c r="M1" s="309"/>
      <c r="N1" s="310"/>
    </row>
    <row r="2" spans="1:14" ht="15">
      <c r="A2" s="281"/>
      <c r="B2" s="282"/>
      <c r="C2" s="298"/>
      <c r="D2" s="299"/>
      <c r="E2" s="299"/>
      <c r="F2" s="299"/>
      <c r="G2" s="299"/>
      <c r="H2" s="299"/>
      <c r="I2" s="299"/>
      <c r="J2" s="300"/>
      <c r="K2" s="311" t="s">
        <v>3</v>
      </c>
      <c r="L2" s="312"/>
      <c r="M2" s="312"/>
      <c r="N2" s="313"/>
    </row>
    <row r="3" spans="1:14" ht="18">
      <c r="A3" s="281"/>
      <c r="B3" s="282"/>
      <c r="C3" s="301" t="s">
        <v>4</v>
      </c>
      <c r="D3" s="302"/>
      <c r="E3" s="302"/>
      <c r="F3" s="302"/>
      <c r="G3" s="302"/>
      <c r="H3" s="302"/>
      <c r="I3" s="302"/>
      <c r="J3" s="303"/>
      <c r="K3" s="311" t="s">
        <v>5</v>
      </c>
      <c r="L3" s="312"/>
      <c r="M3" s="312"/>
      <c r="N3" s="313"/>
    </row>
    <row r="4" spans="1:14" ht="15">
      <c r="A4" s="281"/>
      <c r="B4" s="282"/>
      <c r="C4" s="249" t="s">
        <v>6</v>
      </c>
      <c r="D4" s="250"/>
      <c r="E4" s="250"/>
      <c r="F4" s="250"/>
      <c r="G4" s="250"/>
      <c r="H4" s="250"/>
      <c r="I4" s="250"/>
      <c r="J4" s="251"/>
      <c r="K4" s="311"/>
      <c r="L4" s="312"/>
      <c r="M4" s="312"/>
      <c r="N4" s="313"/>
    </row>
    <row r="5" spans="1:14" ht="15">
      <c r="A5" s="283"/>
      <c r="B5" s="284"/>
      <c r="C5" s="252"/>
      <c r="D5" s="253"/>
      <c r="E5" s="253"/>
      <c r="F5" s="253"/>
      <c r="G5" s="253"/>
      <c r="H5" s="253"/>
      <c r="I5" s="253"/>
      <c r="J5" s="254"/>
      <c r="K5" s="314" t="s">
        <v>7</v>
      </c>
      <c r="L5" s="315"/>
      <c r="M5" s="315"/>
      <c r="N5" s="316"/>
    </row>
    <row r="6" spans="1:14" ht="15">
      <c r="A6" s="285" t="s">
        <v>8</v>
      </c>
      <c r="B6" s="287" t="s">
        <v>9</v>
      </c>
      <c r="C6" s="293" t="s">
        <v>10</v>
      </c>
      <c r="D6" s="293" t="s">
        <v>11</v>
      </c>
      <c r="E6" s="306" t="s">
        <v>12</v>
      </c>
      <c r="F6" s="293" t="s">
        <v>13</v>
      </c>
      <c r="G6" s="293" t="s">
        <v>14</v>
      </c>
      <c r="H6" s="306" t="s">
        <v>15</v>
      </c>
      <c r="I6" s="317" t="s">
        <v>16</v>
      </c>
      <c r="J6" s="318"/>
      <c r="K6" s="318"/>
      <c r="L6" s="319"/>
      <c r="M6" s="320" t="s">
        <v>17</v>
      </c>
      <c r="N6" s="322" t="s">
        <v>18</v>
      </c>
    </row>
    <row r="7" spans="1:14" ht="20.25" customHeight="1">
      <c r="A7" s="286"/>
      <c r="B7" s="288"/>
      <c r="C7" s="294"/>
      <c r="D7" s="294"/>
      <c r="E7" s="307"/>
      <c r="F7" s="294"/>
      <c r="G7" s="294"/>
      <c r="H7" s="307"/>
      <c r="I7" s="62" t="s">
        <v>19</v>
      </c>
      <c r="J7" s="181" t="s">
        <v>20</v>
      </c>
      <c r="K7" s="62" t="s">
        <v>21</v>
      </c>
      <c r="L7" s="62" t="s">
        <v>22</v>
      </c>
      <c r="M7" s="321"/>
      <c r="N7" s="323"/>
    </row>
    <row r="8" spans="1:16" ht="15">
      <c r="A8" s="63" t="s">
        <v>23</v>
      </c>
      <c r="B8" s="64"/>
      <c r="C8" s="83"/>
      <c r="D8" s="63"/>
      <c r="E8" s="83"/>
      <c r="F8" s="97"/>
      <c r="G8" s="83"/>
      <c r="H8" s="147"/>
      <c r="I8" s="166">
        <f>I9+I10+I11+I12+I13+I14+I15+I16+I17+I18+I19+I20+I21+I22+I23+I24+I25+I26+I27+I28+I29+I30+I31</f>
        <v>0</v>
      </c>
      <c r="J8" s="182">
        <f>J9+J10+J11+J12+J13+J14+J15+J16+J17+J18+J19+J20+J21+J22+J23+J24+J25+J26+J27+J28+J29+J30+J31</f>
        <v>64420394</v>
      </c>
      <c r="K8" s="166">
        <f>K9+K10+K11+K12+K13+K14+K15+K16+K17+K18+K19+K20+K21+K22+K23+K24+K25+K26+K27+K28+K29+K30+K31</f>
        <v>0</v>
      </c>
      <c r="L8" s="166">
        <f>L9+L10+L11+L12+L13+L14+L15+L16+L17+L18+L19+L20+L21+L22+L23+L24+L25+L26+L27+L28+L29+L30+L31</f>
        <v>0</v>
      </c>
      <c r="M8" s="204">
        <f>M9+M10+M11+M12++M13+M14+M15+M16+M17+M18+M19+M20+M21+M22+M23+M24+M25+M26+M27+M28+M29+M30+M31</f>
        <v>64420394</v>
      </c>
      <c r="N8" s="64"/>
      <c r="P8" s="1"/>
    </row>
    <row r="9" spans="1:17" ht="63.75">
      <c r="A9" s="290" t="s">
        <v>24</v>
      </c>
      <c r="B9" s="289" t="s">
        <v>25</v>
      </c>
      <c r="C9" s="261">
        <v>0.08</v>
      </c>
      <c r="D9" s="8" t="s">
        <v>26</v>
      </c>
      <c r="E9" s="14">
        <v>4</v>
      </c>
      <c r="F9" s="14">
        <v>102</v>
      </c>
      <c r="G9" s="14" t="s">
        <v>27</v>
      </c>
      <c r="H9" s="14">
        <v>2</v>
      </c>
      <c r="I9" s="11"/>
      <c r="J9" s="183">
        <v>30900</v>
      </c>
      <c r="K9" s="11"/>
      <c r="L9" s="11"/>
      <c r="M9" s="205">
        <f>I9+J9+K9+L9</f>
        <v>30900</v>
      </c>
      <c r="N9" s="126" t="s">
        <v>28</v>
      </c>
      <c r="Q9" s="1"/>
    </row>
    <row r="10" spans="1:16" ht="63.75">
      <c r="A10" s="291"/>
      <c r="B10" s="262"/>
      <c r="C10" s="262"/>
      <c r="D10" s="8" t="s">
        <v>29</v>
      </c>
      <c r="E10" s="14">
        <v>2</v>
      </c>
      <c r="F10" s="14">
        <v>12</v>
      </c>
      <c r="G10" s="14" t="s">
        <v>30</v>
      </c>
      <c r="H10" s="14">
        <v>1</v>
      </c>
      <c r="I10" s="11"/>
      <c r="J10" s="183">
        <v>20600</v>
      </c>
      <c r="K10" s="11"/>
      <c r="L10" s="11"/>
      <c r="M10" s="205">
        <f>I10+J10+K10+L10</f>
        <v>20600</v>
      </c>
      <c r="N10" s="126" t="s">
        <v>28</v>
      </c>
      <c r="P10" s="1"/>
    </row>
    <row r="11" spans="1:16" ht="63.75">
      <c r="A11" s="291"/>
      <c r="B11" s="262"/>
      <c r="C11" s="262"/>
      <c r="D11" s="8" t="s">
        <v>31</v>
      </c>
      <c r="E11" s="14">
        <v>1</v>
      </c>
      <c r="F11" s="14">
        <v>4</v>
      </c>
      <c r="G11" s="14" t="s">
        <v>32</v>
      </c>
      <c r="H11" s="14"/>
      <c r="I11" s="11"/>
      <c r="J11" s="183">
        <v>12360</v>
      </c>
      <c r="K11" s="11"/>
      <c r="L11" s="11"/>
      <c r="M11" s="205">
        <f>I11+J11+K11+L11</f>
        <v>12360</v>
      </c>
      <c r="N11" s="126" t="s">
        <v>28</v>
      </c>
      <c r="P11" s="1"/>
    </row>
    <row r="12" spans="1:17" ht="63.75">
      <c r="A12" s="291"/>
      <c r="B12" s="262"/>
      <c r="C12" s="262"/>
      <c r="D12" s="8" t="s">
        <v>33</v>
      </c>
      <c r="E12" s="14">
        <v>2</v>
      </c>
      <c r="F12" s="14">
        <v>34</v>
      </c>
      <c r="G12" s="8" t="s">
        <v>34</v>
      </c>
      <c r="H12" s="14">
        <v>1</v>
      </c>
      <c r="I12" s="11"/>
      <c r="J12" s="183">
        <v>25750</v>
      </c>
      <c r="K12" s="11"/>
      <c r="L12" s="11"/>
      <c r="M12" s="205">
        <f>I12+J12+K12+L12</f>
        <v>25750</v>
      </c>
      <c r="N12" s="126" t="s">
        <v>28</v>
      </c>
      <c r="P12" s="1"/>
      <c r="Q12" s="1"/>
    </row>
    <row r="13" spans="1:17" ht="63.75">
      <c r="A13" s="291"/>
      <c r="B13" s="262"/>
      <c r="C13" s="262"/>
      <c r="D13" s="8" t="s">
        <v>35</v>
      </c>
      <c r="E13" s="14">
        <v>2</v>
      </c>
      <c r="F13" s="14">
        <v>14</v>
      </c>
      <c r="G13" s="8" t="s">
        <v>36</v>
      </c>
      <c r="H13" s="14">
        <v>1</v>
      </c>
      <c r="I13" s="11"/>
      <c r="J13" s="183">
        <v>20600</v>
      </c>
      <c r="K13" s="11"/>
      <c r="L13" s="11"/>
      <c r="M13" s="205">
        <f>I13+J13+K13+L13</f>
        <v>20600</v>
      </c>
      <c r="N13" s="126" t="s">
        <v>28</v>
      </c>
      <c r="P13" s="1"/>
      <c r="Q13" s="1"/>
    </row>
    <row r="14" spans="1:17" ht="63.75">
      <c r="A14" s="291"/>
      <c r="B14" s="262"/>
      <c r="C14" s="262"/>
      <c r="D14" s="8" t="s">
        <v>37</v>
      </c>
      <c r="E14" s="14">
        <v>7</v>
      </c>
      <c r="F14" s="14">
        <v>36</v>
      </c>
      <c r="G14" s="8" t="s">
        <v>38</v>
      </c>
      <c r="H14" s="14">
        <v>3</v>
      </c>
      <c r="I14" s="12"/>
      <c r="J14" s="183">
        <v>25750</v>
      </c>
      <c r="K14" s="12"/>
      <c r="L14" s="12"/>
      <c r="M14" s="205">
        <f aca="true" t="shared" si="0" ref="M14:M31">L14+K14+J14+I14</f>
        <v>25750</v>
      </c>
      <c r="N14" s="126" t="s">
        <v>28</v>
      </c>
      <c r="P14" s="165"/>
      <c r="Q14" s="1"/>
    </row>
    <row r="15" spans="1:14" ht="101.25">
      <c r="A15" s="291"/>
      <c r="B15" s="262"/>
      <c r="C15" s="262"/>
      <c r="D15" s="8" t="s">
        <v>39</v>
      </c>
      <c r="E15" s="14">
        <v>4</v>
      </c>
      <c r="F15" s="14">
        <v>4</v>
      </c>
      <c r="G15" s="8" t="s">
        <v>40</v>
      </c>
      <c r="H15" s="14">
        <v>1</v>
      </c>
      <c r="I15" s="11"/>
      <c r="J15" s="183">
        <v>49440</v>
      </c>
      <c r="K15" s="11"/>
      <c r="L15" s="11"/>
      <c r="M15" s="205">
        <f t="shared" si="0"/>
        <v>49440</v>
      </c>
      <c r="N15" s="126" t="s">
        <v>28</v>
      </c>
    </row>
    <row r="16" spans="1:16" ht="63.75">
      <c r="A16" s="291"/>
      <c r="B16" s="263"/>
      <c r="C16" s="262"/>
      <c r="D16" s="8" t="s">
        <v>41</v>
      </c>
      <c r="E16" s="14">
        <v>6</v>
      </c>
      <c r="F16" s="14">
        <v>11</v>
      </c>
      <c r="G16" s="14" t="s">
        <v>42</v>
      </c>
      <c r="H16" s="14">
        <v>3</v>
      </c>
      <c r="I16" s="11"/>
      <c r="J16" s="183">
        <v>17510</v>
      </c>
      <c r="K16" s="11"/>
      <c r="L16" s="11"/>
      <c r="M16" s="205">
        <f t="shared" si="0"/>
        <v>17510</v>
      </c>
      <c r="N16" s="126" t="s">
        <v>28</v>
      </c>
      <c r="P16" s="1"/>
    </row>
    <row r="17" spans="1:16" ht="63.75">
      <c r="A17" s="291"/>
      <c r="B17" s="289" t="s">
        <v>43</v>
      </c>
      <c r="C17" s="262"/>
      <c r="D17" s="8" t="s">
        <v>44</v>
      </c>
      <c r="E17" s="14">
        <v>30</v>
      </c>
      <c r="F17" s="14">
        <v>71</v>
      </c>
      <c r="G17" s="8" t="s">
        <v>45</v>
      </c>
      <c r="H17" s="14">
        <v>14</v>
      </c>
      <c r="I17" s="11"/>
      <c r="J17" s="183">
        <v>36050</v>
      </c>
      <c r="K17" s="11"/>
      <c r="L17" s="11"/>
      <c r="M17" s="205">
        <f t="shared" si="0"/>
        <v>36050</v>
      </c>
      <c r="N17" s="126" t="s">
        <v>28</v>
      </c>
      <c r="P17" s="1"/>
    </row>
    <row r="18" spans="1:16" ht="67.5">
      <c r="A18" s="291"/>
      <c r="B18" s="262"/>
      <c r="C18" s="262"/>
      <c r="D18" s="8" t="s">
        <v>46</v>
      </c>
      <c r="E18" s="14">
        <v>7</v>
      </c>
      <c r="F18" s="14">
        <v>20</v>
      </c>
      <c r="G18" s="8" t="s">
        <v>47</v>
      </c>
      <c r="H18" s="14">
        <v>4</v>
      </c>
      <c r="I18" s="12"/>
      <c r="J18" s="183">
        <v>8240</v>
      </c>
      <c r="K18" s="12"/>
      <c r="L18" s="12"/>
      <c r="M18" s="205">
        <f t="shared" si="0"/>
        <v>8240</v>
      </c>
      <c r="N18" s="126" t="s">
        <v>28</v>
      </c>
      <c r="P18" s="1"/>
    </row>
    <row r="19" spans="1:16" ht="63.75">
      <c r="A19" s="291"/>
      <c r="B19" s="262"/>
      <c r="C19" s="262"/>
      <c r="D19" s="8" t="s">
        <v>48</v>
      </c>
      <c r="E19" s="21">
        <v>12</v>
      </c>
      <c r="F19" s="21">
        <v>25</v>
      </c>
      <c r="G19" s="8" t="s">
        <v>49</v>
      </c>
      <c r="H19" s="21">
        <v>4</v>
      </c>
      <c r="I19" s="12"/>
      <c r="J19" s="183">
        <v>13390</v>
      </c>
      <c r="K19" s="12"/>
      <c r="L19" s="12"/>
      <c r="M19" s="205">
        <f t="shared" si="0"/>
        <v>13390</v>
      </c>
      <c r="N19" s="126" t="s">
        <v>28</v>
      </c>
      <c r="P19" s="1"/>
    </row>
    <row r="20" spans="1:16" ht="78.75">
      <c r="A20" s="291"/>
      <c r="B20" s="262"/>
      <c r="C20" s="262"/>
      <c r="D20" s="8" t="s">
        <v>50</v>
      </c>
      <c r="E20" s="14">
        <v>4</v>
      </c>
      <c r="F20" s="14">
        <v>8</v>
      </c>
      <c r="G20" s="8" t="s">
        <v>51</v>
      </c>
      <c r="H20" s="14">
        <v>1</v>
      </c>
      <c r="I20" s="11"/>
      <c r="J20" s="183">
        <v>8240</v>
      </c>
      <c r="K20" s="11"/>
      <c r="L20" s="11"/>
      <c r="M20" s="205">
        <f t="shared" si="0"/>
        <v>8240</v>
      </c>
      <c r="N20" s="126" t="s">
        <v>28</v>
      </c>
      <c r="P20" s="1"/>
    </row>
    <row r="21" spans="1:16" ht="78.75">
      <c r="A21" s="292"/>
      <c r="B21" s="263"/>
      <c r="C21" s="262"/>
      <c r="D21" s="8" t="s">
        <v>52</v>
      </c>
      <c r="E21" s="14">
        <v>12</v>
      </c>
      <c r="F21" s="14">
        <v>32</v>
      </c>
      <c r="G21" s="8" t="s">
        <v>53</v>
      </c>
      <c r="H21" s="14">
        <v>7</v>
      </c>
      <c r="I21" s="12"/>
      <c r="J21" s="183">
        <v>8240</v>
      </c>
      <c r="K21" s="12"/>
      <c r="L21" s="12"/>
      <c r="M21" s="205">
        <f t="shared" si="0"/>
        <v>8240</v>
      </c>
      <c r="N21" s="126" t="s">
        <v>28</v>
      </c>
      <c r="P21" s="1"/>
    </row>
    <row r="22" spans="1:16" ht="63.75">
      <c r="A22" s="269" t="s">
        <v>54</v>
      </c>
      <c r="B22" s="264" t="s">
        <v>55</v>
      </c>
      <c r="C22" s="262"/>
      <c r="D22" s="15" t="s">
        <v>56</v>
      </c>
      <c r="E22" s="14">
        <v>36</v>
      </c>
      <c r="F22" s="14">
        <v>36</v>
      </c>
      <c r="G22" s="8" t="s">
        <v>57</v>
      </c>
      <c r="H22" s="14">
        <v>16</v>
      </c>
      <c r="I22" s="11">
        <v>0</v>
      </c>
      <c r="J22" s="183">
        <v>4120</v>
      </c>
      <c r="K22" s="11"/>
      <c r="L22" s="11"/>
      <c r="M22" s="205">
        <f t="shared" si="0"/>
        <v>4120</v>
      </c>
      <c r="N22" s="126" t="s">
        <v>28</v>
      </c>
      <c r="P22" s="1"/>
    </row>
    <row r="23" spans="1:16" ht="67.5">
      <c r="A23" s="276"/>
      <c r="B23" s="265"/>
      <c r="C23" s="262"/>
      <c r="D23" s="8" t="s">
        <v>58</v>
      </c>
      <c r="E23" s="14">
        <v>20</v>
      </c>
      <c r="F23" s="14">
        <v>36</v>
      </c>
      <c r="G23" s="8" t="s">
        <v>59</v>
      </c>
      <c r="H23" s="14">
        <v>6</v>
      </c>
      <c r="I23" s="11"/>
      <c r="J23" s="183">
        <v>5150</v>
      </c>
      <c r="K23" s="11"/>
      <c r="L23" s="11"/>
      <c r="M23" s="205">
        <f t="shared" si="0"/>
        <v>5150</v>
      </c>
      <c r="N23" s="126" t="s">
        <v>28</v>
      </c>
      <c r="P23" s="1"/>
    </row>
    <row r="24" spans="1:16" ht="63.75">
      <c r="A24" s="275"/>
      <c r="B24" s="266"/>
      <c r="C24" s="262"/>
      <c r="D24" s="8" t="s">
        <v>60</v>
      </c>
      <c r="E24" s="14">
        <v>36</v>
      </c>
      <c r="F24" s="14">
        <v>36</v>
      </c>
      <c r="G24" s="8" t="s">
        <v>61</v>
      </c>
      <c r="H24" s="14">
        <v>16</v>
      </c>
      <c r="I24" s="12"/>
      <c r="J24" s="183">
        <v>8240</v>
      </c>
      <c r="K24" s="12"/>
      <c r="L24" s="12"/>
      <c r="M24" s="205">
        <f t="shared" si="0"/>
        <v>8240</v>
      </c>
      <c r="N24" s="126" t="s">
        <v>28</v>
      </c>
      <c r="P24" s="1"/>
    </row>
    <row r="25" spans="1:14" s="232" customFormat="1" ht="56.25">
      <c r="A25" s="238" t="s">
        <v>62</v>
      </c>
      <c r="B25" s="226" t="s">
        <v>63</v>
      </c>
      <c r="C25" s="262"/>
      <c r="D25" s="226" t="s">
        <v>64</v>
      </c>
      <c r="E25" s="227">
        <v>4</v>
      </c>
      <c r="F25" s="234">
        <v>0</v>
      </c>
      <c r="G25" s="226" t="s">
        <v>65</v>
      </c>
      <c r="H25" s="227">
        <v>2</v>
      </c>
      <c r="I25" s="235"/>
      <c r="J25" s="229">
        <v>1030</v>
      </c>
      <c r="K25" s="235"/>
      <c r="L25" s="235"/>
      <c r="M25" s="236">
        <f t="shared" si="0"/>
        <v>1030</v>
      </c>
      <c r="N25" s="231" t="s">
        <v>66</v>
      </c>
    </row>
    <row r="26" spans="1:17" ht="90">
      <c r="A26" s="269" t="s">
        <v>67</v>
      </c>
      <c r="B26" s="8" t="s">
        <v>68</v>
      </c>
      <c r="C26" s="262"/>
      <c r="D26" s="8" t="s">
        <v>69</v>
      </c>
      <c r="E26" s="14">
        <v>4</v>
      </c>
      <c r="F26" s="61">
        <v>1</v>
      </c>
      <c r="G26" s="8" t="s">
        <v>70</v>
      </c>
      <c r="H26" s="14">
        <v>1</v>
      </c>
      <c r="I26" s="11"/>
      <c r="J26" s="183">
        <v>48996572</v>
      </c>
      <c r="K26" s="11"/>
      <c r="L26" s="11"/>
      <c r="M26" s="205">
        <f t="shared" si="0"/>
        <v>48996572</v>
      </c>
      <c r="N26" s="126" t="s">
        <v>66</v>
      </c>
      <c r="P26" s="1"/>
      <c r="Q26" s="239"/>
    </row>
    <row r="27" spans="1:16" ht="45">
      <c r="A27" s="275"/>
      <c r="B27" s="8" t="s">
        <v>71</v>
      </c>
      <c r="C27" s="262"/>
      <c r="D27" s="9" t="s">
        <v>72</v>
      </c>
      <c r="E27" s="14">
        <v>36</v>
      </c>
      <c r="F27" s="61">
        <v>34</v>
      </c>
      <c r="G27" s="9" t="s">
        <v>73</v>
      </c>
      <c r="H27" s="14">
        <v>20</v>
      </c>
      <c r="I27" s="11"/>
      <c r="J27" s="183">
        <v>12249143</v>
      </c>
      <c r="K27" s="11"/>
      <c r="L27" s="11"/>
      <c r="M27" s="205">
        <f t="shared" si="0"/>
        <v>12249143</v>
      </c>
      <c r="N27" s="126" t="s">
        <v>66</v>
      </c>
      <c r="P27" s="1"/>
    </row>
    <row r="28" spans="1:14" ht="78.75">
      <c r="A28" s="269" t="s">
        <v>74</v>
      </c>
      <c r="B28" s="8" t="s">
        <v>75</v>
      </c>
      <c r="C28" s="262"/>
      <c r="D28" s="15" t="s">
        <v>76</v>
      </c>
      <c r="E28" s="14">
        <v>4659</v>
      </c>
      <c r="F28" s="61">
        <v>1130</v>
      </c>
      <c r="G28" s="8" t="s">
        <v>77</v>
      </c>
      <c r="H28" s="14">
        <v>1150</v>
      </c>
      <c r="I28" s="11"/>
      <c r="J28" s="183">
        <v>12875</v>
      </c>
      <c r="K28" s="11"/>
      <c r="L28" s="11"/>
      <c r="M28" s="205">
        <f t="shared" si="0"/>
        <v>12875</v>
      </c>
      <c r="N28" s="126" t="s">
        <v>66</v>
      </c>
    </row>
    <row r="29" spans="1:14" s="232" customFormat="1" ht="78.75">
      <c r="A29" s="276"/>
      <c r="B29" s="241" t="s">
        <v>78</v>
      </c>
      <c r="C29" s="262"/>
      <c r="D29" s="226" t="s">
        <v>79</v>
      </c>
      <c r="E29" s="227">
        <v>1</v>
      </c>
      <c r="F29" s="234">
        <v>0</v>
      </c>
      <c r="G29" s="226" t="s">
        <v>80</v>
      </c>
      <c r="H29" s="227">
        <v>1</v>
      </c>
      <c r="I29" s="235"/>
      <c r="J29" s="229">
        <v>2701500</v>
      </c>
      <c r="K29" s="235"/>
      <c r="L29" s="235"/>
      <c r="M29" s="236">
        <f t="shared" si="0"/>
        <v>2701500</v>
      </c>
      <c r="N29" s="231" t="s">
        <v>66</v>
      </c>
    </row>
    <row r="30" spans="1:14" ht="45">
      <c r="A30" s="276"/>
      <c r="B30" s="8" t="s">
        <v>81</v>
      </c>
      <c r="C30" s="262"/>
      <c r="D30" s="8" t="s">
        <v>82</v>
      </c>
      <c r="E30" s="14">
        <v>4</v>
      </c>
      <c r="F30" s="61">
        <v>1</v>
      </c>
      <c r="G30" s="8" t="s">
        <v>83</v>
      </c>
      <c r="H30" s="14">
        <v>1</v>
      </c>
      <c r="I30" s="12"/>
      <c r="J30" s="183">
        <v>25750</v>
      </c>
      <c r="K30" s="12"/>
      <c r="L30" s="12"/>
      <c r="M30" s="206">
        <f t="shared" si="0"/>
        <v>25750</v>
      </c>
      <c r="N30" s="126" t="s">
        <v>84</v>
      </c>
    </row>
    <row r="31" spans="1:14" ht="38.25">
      <c r="A31" s="275"/>
      <c r="B31" s="8" t="s">
        <v>85</v>
      </c>
      <c r="C31" s="263"/>
      <c r="D31" s="15" t="s">
        <v>86</v>
      </c>
      <c r="E31" s="14">
        <v>4</v>
      </c>
      <c r="F31" s="61">
        <v>1</v>
      </c>
      <c r="G31" s="8" t="s">
        <v>87</v>
      </c>
      <c r="H31" s="14">
        <v>1</v>
      </c>
      <c r="I31" s="11"/>
      <c r="J31" s="183">
        <v>138944</v>
      </c>
      <c r="K31" s="11"/>
      <c r="L31" s="11"/>
      <c r="M31" s="205">
        <f t="shared" si="0"/>
        <v>138944</v>
      </c>
      <c r="N31" s="126" t="s">
        <v>84</v>
      </c>
    </row>
    <row r="32" spans="1:14" ht="15">
      <c r="A32" s="4" t="s">
        <v>88</v>
      </c>
      <c r="B32" s="66"/>
      <c r="C32" s="84"/>
      <c r="D32" s="32"/>
      <c r="E32" s="2"/>
      <c r="F32" s="98"/>
      <c r="G32" s="112"/>
      <c r="H32" s="148"/>
      <c r="I32" s="167">
        <f>I33+I34+I35+I36+I37+I38+I39</f>
        <v>0</v>
      </c>
      <c r="J32" s="184">
        <f>J33+J34+J35+J36+J37+J38+J39</f>
        <v>1718009295</v>
      </c>
      <c r="K32" s="167">
        <f>K33+K34+K35+K36+K37+K38+K39</f>
        <v>0</v>
      </c>
      <c r="L32" s="167">
        <f>L33+L34+L35+L36+L37+L38+L39</f>
        <v>0</v>
      </c>
      <c r="M32" s="207">
        <f>M33+M34+M35+M36+M37+M38+M39</f>
        <v>1718009295</v>
      </c>
      <c r="N32" s="132"/>
    </row>
    <row r="33" spans="1:14" ht="45">
      <c r="A33" s="269" t="s">
        <v>89</v>
      </c>
      <c r="B33" s="264" t="s">
        <v>90</v>
      </c>
      <c r="C33" s="261">
        <v>0.15</v>
      </c>
      <c r="D33" s="15" t="s">
        <v>91</v>
      </c>
      <c r="E33" s="14">
        <v>4</v>
      </c>
      <c r="F33" s="14">
        <v>10004</v>
      </c>
      <c r="G33" s="8" t="s">
        <v>92</v>
      </c>
      <c r="H33" s="149">
        <v>10004</v>
      </c>
      <c r="I33" s="12"/>
      <c r="J33" s="183">
        <v>1640679990</v>
      </c>
      <c r="K33" s="12"/>
      <c r="L33" s="12"/>
      <c r="M33" s="205">
        <f aca="true" t="shared" si="1" ref="M33:M39">L33+K33+J33+I33</f>
        <v>1640679990</v>
      </c>
      <c r="N33" s="126" t="s">
        <v>93</v>
      </c>
    </row>
    <row r="34" spans="1:14" ht="56.25">
      <c r="A34" s="277"/>
      <c r="B34" s="265"/>
      <c r="C34" s="304"/>
      <c r="D34" s="15" t="s">
        <v>94</v>
      </c>
      <c r="E34" s="14">
        <v>4</v>
      </c>
      <c r="F34" s="14">
        <v>318</v>
      </c>
      <c r="G34" s="8" t="s">
        <v>95</v>
      </c>
      <c r="H34" s="17"/>
      <c r="I34" s="11"/>
      <c r="J34" s="183"/>
      <c r="K34" s="11"/>
      <c r="L34" s="11"/>
      <c r="M34" s="205">
        <f t="shared" si="1"/>
        <v>0</v>
      </c>
      <c r="N34" s="126" t="s">
        <v>93</v>
      </c>
    </row>
    <row r="35" spans="1:14" ht="33.75">
      <c r="A35" s="278"/>
      <c r="B35" s="266"/>
      <c r="C35" s="304"/>
      <c r="D35" s="15" t="s">
        <v>96</v>
      </c>
      <c r="E35" s="14">
        <v>318</v>
      </c>
      <c r="F35" s="21">
        <v>318</v>
      </c>
      <c r="G35" s="8" t="s">
        <v>92</v>
      </c>
      <c r="H35" s="21"/>
      <c r="I35" s="11"/>
      <c r="J35" s="183"/>
      <c r="K35" s="11"/>
      <c r="L35" s="11"/>
      <c r="M35" s="205">
        <f t="shared" si="1"/>
        <v>0</v>
      </c>
      <c r="N35" s="126" t="s">
        <v>93</v>
      </c>
    </row>
    <row r="36" spans="1:14" ht="56.25">
      <c r="A36" s="13" t="s">
        <v>97</v>
      </c>
      <c r="B36" s="8" t="s">
        <v>98</v>
      </c>
      <c r="C36" s="304"/>
      <c r="D36" s="15" t="s">
        <v>99</v>
      </c>
      <c r="E36" s="21">
        <v>0</v>
      </c>
      <c r="F36" s="61">
        <v>1</v>
      </c>
      <c r="G36" s="8" t="s">
        <v>100</v>
      </c>
      <c r="H36" s="14">
        <v>1</v>
      </c>
      <c r="I36" s="12"/>
      <c r="J36" s="183">
        <v>77329305</v>
      </c>
      <c r="K36" s="12"/>
      <c r="L36" s="12"/>
      <c r="M36" s="205">
        <f t="shared" si="1"/>
        <v>77329305</v>
      </c>
      <c r="N36" s="126" t="s">
        <v>93</v>
      </c>
    </row>
    <row r="37" spans="1:14" ht="56.25">
      <c r="A37" s="13" t="s">
        <v>101</v>
      </c>
      <c r="B37" s="8" t="s">
        <v>101</v>
      </c>
      <c r="C37" s="304"/>
      <c r="D37" s="15" t="s">
        <v>102</v>
      </c>
      <c r="E37" s="14">
        <v>4</v>
      </c>
      <c r="F37" s="61">
        <v>1</v>
      </c>
      <c r="G37" s="8" t="s">
        <v>103</v>
      </c>
      <c r="H37" s="14">
        <v>2</v>
      </c>
      <c r="I37" s="11"/>
      <c r="J37" s="183"/>
      <c r="K37" s="11"/>
      <c r="L37" s="11"/>
      <c r="M37" s="205">
        <f t="shared" si="1"/>
        <v>0</v>
      </c>
      <c r="N37" s="126" t="s">
        <v>93</v>
      </c>
    </row>
    <row r="38" spans="1:14" ht="63.75">
      <c r="A38" s="269" t="s">
        <v>104</v>
      </c>
      <c r="B38" s="264" t="s">
        <v>105</v>
      </c>
      <c r="C38" s="304"/>
      <c r="D38" s="8" t="s">
        <v>106</v>
      </c>
      <c r="E38" s="14">
        <v>2</v>
      </c>
      <c r="F38" s="61">
        <v>4</v>
      </c>
      <c r="G38" s="8" t="s">
        <v>107</v>
      </c>
      <c r="H38" s="14">
        <v>1</v>
      </c>
      <c r="I38" s="11"/>
      <c r="J38" s="183"/>
      <c r="K38" s="11"/>
      <c r="L38" s="11"/>
      <c r="M38" s="205">
        <f t="shared" si="1"/>
        <v>0</v>
      </c>
      <c r="N38" s="126" t="s">
        <v>28</v>
      </c>
    </row>
    <row r="39" spans="1:14" ht="67.5">
      <c r="A39" s="275"/>
      <c r="B39" s="267"/>
      <c r="C39" s="305"/>
      <c r="D39" s="8" t="s">
        <v>108</v>
      </c>
      <c r="E39" s="14">
        <v>2</v>
      </c>
      <c r="F39" s="61">
        <v>3</v>
      </c>
      <c r="G39" s="8" t="s">
        <v>109</v>
      </c>
      <c r="H39" s="14">
        <v>1</v>
      </c>
      <c r="I39" s="11"/>
      <c r="J39" s="183"/>
      <c r="K39" s="11"/>
      <c r="L39" s="11"/>
      <c r="M39" s="205">
        <f t="shared" si="1"/>
        <v>0</v>
      </c>
      <c r="N39" s="126" t="s">
        <v>110</v>
      </c>
    </row>
    <row r="40" spans="1:18" ht="45">
      <c r="A40" s="5" t="s">
        <v>111</v>
      </c>
      <c r="B40" s="67"/>
      <c r="C40" s="85"/>
      <c r="D40" s="35"/>
      <c r="E40" s="36"/>
      <c r="F40" s="99"/>
      <c r="G40" s="113"/>
      <c r="H40" s="150"/>
      <c r="I40" s="168">
        <f>I41+I42+I43+I44+I45+I46+I47+I48+I49+I50+I51+I52</f>
        <v>0</v>
      </c>
      <c r="J40" s="185">
        <f>J41+J42+J43+J44+J45+J46+J47+J48+J49+J50+J51+J52</f>
        <v>132163975</v>
      </c>
      <c r="K40" s="168">
        <f>K41+K42+K43+K44+K45+K46+K47+K48+K49+K50+K51+K52</f>
        <v>0</v>
      </c>
      <c r="L40" s="168">
        <f>L41+L42+L43+L44+L45+L46+L47+L48+L49+L50+L51+L52</f>
        <v>0</v>
      </c>
      <c r="M40" s="208">
        <f>M41+M42+M43+M44+M45+M46+M47+M48+M49+M50+M51+M52</f>
        <v>132163975</v>
      </c>
      <c r="N40" s="133"/>
      <c r="R40" s="1" t="s">
        <v>435</v>
      </c>
    </row>
    <row r="41" spans="1:14" ht="63.75">
      <c r="A41" s="269" t="s">
        <v>112</v>
      </c>
      <c r="B41" s="264" t="s">
        <v>113</v>
      </c>
      <c r="C41" s="261">
        <v>0.06</v>
      </c>
      <c r="D41" s="8" t="s">
        <v>114</v>
      </c>
      <c r="E41" s="14">
        <v>1</v>
      </c>
      <c r="F41" s="14">
        <v>1</v>
      </c>
      <c r="G41" s="8" t="s">
        <v>115</v>
      </c>
      <c r="H41" s="14">
        <v>1</v>
      </c>
      <c r="I41" s="12"/>
      <c r="J41" s="183">
        <v>50000</v>
      </c>
      <c r="K41" s="12"/>
      <c r="L41" s="12"/>
      <c r="M41" s="205">
        <f aca="true" t="shared" si="2" ref="M41:M52">L41+K41+J41+I41</f>
        <v>50000</v>
      </c>
      <c r="N41" s="126" t="s">
        <v>28</v>
      </c>
    </row>
    <row r="42" spans="1:16" ht="78.75">
      <c r="A42" s="276"/>
      <c r="B42" s="268"/>
      <c r="C42" s="262"/>
      <c r="D42" s="8" t="s">
        <v>116</v>
      </c>
      <c r="E42" s="14">
        <v>5</v>
      </c>
      <c r="F42" s="14">
        <v>6</v>
      </c>
      <c r="G42" s="8" t="s">
        <v>117</v>
      </c>
      <c r="H42" s="14">
        <v>2</v>
      </c>
      <c r="I42" s="11"/>
      <c r="J42" s="183">
        <v>50000</v>
      </c>
      <c r="K42" s="11"/>
      <c r="L42" s="11"/>
      <c r="M42" s="205">
        <f t="shared" si="2"/>
        <v>50000</v>
      </c>
      <c r="N42" s="126" t="s">
        <v>28</v>
      </c>
      <c r="P42" s="225"/>
    </row>
    <row r="43" spans="1:14" ht="78.75">
      <c r="A43" s="275"/>
      <c r="B43" s="267"/>
      <c r="C43" s="262"/>
      <c r="D43" s="8" t="s">
        <v>118</v>
      </c>
      <c r="E43" s="14">
        <v>3</v>
      </c>
      <c r="F43" s="14">
        <v>30</v>
      </c>
      <c r="G43" s="8" t="s">
        <v>119</v>
      </c>
      <c r="H43" s="14"/>
      <c r="I43" s="11"/>
      <c r="J43" s="183">
        <v>11000</v>
      </c>
      <c r="K43" s="11"/>
      <c r="L43" s="11"/>
      <c r="M43" s="205">
        <f t="shared" si="2"/>
        <v>11000</v>
      </c>
      <c r="N43" s="126" t="s">
        <v>28</v>
      </c>
    </row>
    <row r="44" spans="1:14" ht="63.75">
      <c r="A44" s="18" t="s">
        <v>120</v>
      </c>
      <c r="B44" s="8" t="s">
        <v>121</v>
      </c>
      <c r="C44" s="262"/>
      <c r="D44" s="19" t="s">
        <v>122</v>
      </c>
      <c r="E44" s="14">
        <v>1</v>
      </c>
      <c r="F44" s="61">
        <v>0</v>
      </c>
      <c r="G44" s="9" t="s">
        <v>123</v>
      </c>
      <c r="H44" s="14">
        <v>1</v>
      </c>
      <c r="I44" s="11"/>
      <c r="J44" s="183">
        <v>7500</v>
      </c>
      <c r="K44" s="11"/>
      <c r="L44" s="11"/>
      <c r="M44" s="205">
        <f t="shared" si="2"/>
        <v>7500</v>
      </c>
      <c r="N44" s="126" t="s">
        <v>28</v>
      </c>
    </row>
    <row r="45" spans="1:14" ht="67.5">
      <c r="A45" s="20" t="s">
        <v>124</v>
      </c>
      <c r="B45" s="8" t="s">
        <v>124</v>
      </c>
      <c r="C45" s="262"/>
      <c r="D45" s="8" t="s">
        <v>125</v>
      </c>
      <c r="E45" s="14">
        <v>1</v>
      </c>
      <c r="F45" s="61">
        <v>0</v>
      </c>
      <c r="G45" s="8" t="s">
        <v>126</v>
      </c>
      <c r="H45" s="14">
        <v>1</v>
      </c>
      <c r="I45" s="11"/>
      <c r="J45" s="183">
        <v>20000</v>
      </c>
      <c r="K45" s="11"/>
      <c r="L45" s="11"/>
      <c r="M45" s="205">
        <f t="shared" si="2"/>
        <v>20000</v>
      </c>
      <c r="N45" s="126" t="s">
        <v>127</v>
      </c>
    </row>
    <row r="46" spans="1:14" ht="67.5">
      <c r="A46" s="258" t="s">
        <v>128</v>
      </c>
      <c r="B46" s="8" t="s">
        <v>129</v>
      </c>
      <c r="C46" s="262"/>
      <c r="D46" s="8" t="s">
        <v>130</v>
      </c>
      <c r="E46" s="14">
        <v>200</v>
      </c>
      <c r="F46" s="61">
        <v>1000</v>
      </c>
      <c r="G46" s="8" t="s">
        <v>131</v>
      </c>
      <c r="H46" s="14">
        <v>66</v>
      </c>
      <c r="I46" s="11"/>
      <c r="J46" s="183">
        <v>37381904</v>
      </c>
      <c r="K46" s="11"/>
      <c r="L46" s="11"/>
      <c r="M46" s="205">
        <f t="shared" si="2"/>
        <v>37381904</v>
      </c>
      <c r="N46" s="126" t="s">
        <v>28</v>
      </c>
    </row>
    <row r="47" spans="1:14" ht="78.75">
      <c r="A47" s="259"/>
      <c r="B47" s="264" t="s">
        <v>132</v>
      </c>
      <c r="C47" s="262"/>
      <c r="D47" s="8" t="s">
        <v>133</v>
      </c>
      <c r="E47" s="14">
        <v>100</v>
      </c>
      <c r="F47" s="61">
        <v>1828</v>
      </c>
      <c r="G47" s="8" t="s">
        <v>134</v>
      </c>
      <c r="H47" s="14">
        <v>44</v>
      </c>
      <c r="I47" s="11"/>
      <c r="J47" s="183">
        <v>25000</v>
      </c>
      <c r="K47" s="11"/>
      <c r="L47" s="11"/>
      <c r="M47" s="205">
        <f t="shared" si="2"/>
        <v>25000</v>
      </c>
      <c r="N47" s="126" t="s">
        <v>28</v>
      </c>
    </row>
    <row r="48" spans="1:14" ht="63.75">
      <c r="A48" s="259"/>
      <c r="B48" s="267"/>
      <c r="C48" s="262"/>
      <c r="D48" s="8" t="s">
        <v>135</v>
      </c>
      <c r="E48" s="14">
        <v>4</v>
      </c>
      <c r="F48" s="61">
        <v>4</v>
      </c>
      <c r="G48" s="8" t="s">
        <v>136</v>
      </c>
      <c r="H48" s="14">
        <v>2</v>
      </c>
      <c r="I48" s="12"/>
      <c r="J48" s="183">
        <v>50000</v>
      </c>
      <c r="K48" s="12"/>
      <c r="L48" s="12"/>
      <c r="M48" s="205">
        <f t="shared" si="2"/>
        <v>50000</v>
      </c>
      <c r="N48" s="126" t="s">
        <v>28</v>
      </c>
    </row>
    <row r="49" spans="1:14" ht="63.75">
      <c r="A49" s="260"/>
      <c r="B49" s="8" t="s">
        <v>137</v>
      </c>
      <c r="C49" s="262"/>
      <c r="D49" s="8" t="s">
        <v>138</v>
      </c>
      <c r="E49" s="21">
        <v>1</v>
      </c>
      <c r="F49" s="61">
        <v>1</v>
      </c>
      <c r="G49" s="8" t="s">
        <v>139</v>
      </c>
      <c r="H49" s="21">
        <v>1</v>
      </c>
      <c r="I49" s="11"/>
      <c r="J49" s="183">
        <v>50000</v>
      </c>
      <c r="K49" s="11"/>
      <c r="L49" s="11"/>
      <c r="M49" s="205">
        <f t="shared" si="2"/>
        <v>50000</v>
      </c>
      <c r="N49" s="126" t="s">
        <v>140</v>
      </c>
    </row>
    <row r="50" spans="1:14" ht="67.5">
      <c r="A50" s="18" t="s">
        <v>141</v>
      </c>
      <c r="B50" s="8" t="s">
        <v>142</v>
      </c>
      <c r="C50" s="262"/>
      <c r="D50" s="8" t="s">
        <v>143</v>
      </c>
      <c r="E50" s="14">
        <v>4</v>
      </c>
      <c r="F50" s="61">
        <v>1</v>
      </c>
      <c r="G50" s="8" t="s">
        <v>144</v>
      </c>
      <c r="H50" s="14">
        <v>2</v>
      </c>
      <c r="I50" s="11"/>
      <c r="J50" s="183">
        <v>40000</v>
      </c>
      <c r="K50" s="11"/>
      <c r="L50" s="11"/>
      <c r="M50" s="205">
        <f t="shared" si="2"/>
        <v>40000</v>
      </c>
      <c r="N50" s="126" t="s">
        <v>140</v>
      </c>
    </row>
    <row r="51" spans="1:14" ht="67.5">
      <c r="A51" s="13" t="s">
        <v>145</v>
      </c>
      <c r="B51" s="8" t="s">
        <v>146</v>
      </c>
      <c r="C51" s="262"/>
      <c r="D51" s="8" t="s">
        <v>147</v>
      </c>
      <c r="E51" s="22">
        <v>4</v>
      </c>
      <c r="F51" s="61">
        <v>1</v>
      </c>
      <c r="G51" s="8" t="s">
        <v>123</v>
      </c>
      <c r="H51" s="21">
        <v>1</v>
      </c>
      <c r="I51" s="11"/>
      <c r="J51" s="183">
        <v>14000</v>
      </c>
      <c r="K51" s="11"/>
      <c r="L51" s="11"/>
      <c r="M51" s="205">
        <f t="shared" si="2"/>
        <v>14000</v>
      </c>
      <c r="N51" s="126" t="s">
        <v>148</v>
      </c>
    </row>
    <row r="52" spans="1:14" ht="90">
      <c r="A52" s="13" t="s">
        <v>149</v>
      </c>
      <c r="B52" s="8" t="s">
        <v>150</v>
      </c>
      <c r="C52" s="263"/>
      <c r="D52" s="8" t="s">
        <v>151</v>
      </c>
      <c r="E52" s="21">
        <v>4</v>
      </c>
      <c r="F52" s="61">
        <v>1</v>
      </c>
      <c r="G52" s="8" t="s">
        <v>152</v>
      </c>
      <c r="H52" s="14">
        <v>1</v>
      </c>
      <c r="I52" s="11"/>
      <c r="J52" s="183">
        <v>94464571</v>
      </c>
      <c r="K52" s="11"/>
      <c r="L52" s="11"/>
      <c r="M52" s="205">
        <f t="shared" si="2"/>
        <v>94464571</v>
      </c>
      <c r="N52" s="126" t="s">
        <v>153</v>
      </c>
    </row>
    <row r="53" spans="1:14" ht="56.25">
      <c r="A53" s="33" t="s">
        <v>154</v>
      </c>
      <c r="B53" s="68"/>
      <c r="C53" s="86"/>
      <c r="D53" s="37"/>
      <c r="E53" s="34"/>
      <c r="F53" s="100"/>
      <c r="G53" s="114"/>
      <c r="H53" s="151"/>
      <c r="I53" s="169">
        <f>I54+I55+I56+I57+I58+I59+I60+I61+I62</f>
        <v>0</v>
      </c>
      <c r="J53" s="186">
        <f>J54+J55+J56+J57+J58+J59+J60+J61+J62</f>
        <v>8919867</v>
      </c>
      <c r="K53" s="169">
        <f>K54+K55+K56+K57+K58+K59+K60+K61+K62</f>
        <v>0</v>
      </c>
      <c r="L53" s="169">
        <f>L54+L55+L56+L57+L58+L59+L60+L61+L62</f>
        <v>0</v>
      </c>
      <c r="M53" s="209">
        <f>M54+M55+M56+M57+M58+M59+M60+M61+M62</f>
        <v>8919867</v>
      </c>
      <c r="N53" s="134"/>
    </row>
    <row r="54" spans="1:14" ht="45">
      <c r="A54" s="269" t="s">
        <v>155</v>
      </c>
      <c r="B54" s="264" t="s">
        <v>156</v>
      </c>
      <c r="C54" s="261">
        <v>0.04</v>
      </c>
      <c r="D54" s="15" t="s">
        <v>157</v>
      </c>
      <c r="E54" s="14">
        <v>4</v>
      </c>
      <c r="F54" s="61">
        <v>1</v>
      </c>
      <c r="G54" s="8" t="s">
        <v>158</v>
      </c>
      <c r="H54" s="14">
        <v>1</v>
      </c>
      <c r="I54" s="11"/>
      <c r="J54" s="183">
        <v>14935</v>
      </c>
      <c r="K54" s="11"/>
      <c r="L54" s="11"/>
      <c r="M54" s="205">
        <f aca="true" t="shared" si="3" ref="M54:M62">L54+K54+J54+I54</f>
        <v>14935</v>
      </c>
      <c r="N54" s="126" t="s">
        <v>159</v>
      </c>
    </row>
    <row r="55" spans="1:14" ht="45">
      <c r="A55" s="270"/>
      <c r="B55" s="268"/>
      <c r="C55" s="262"/>
      <c r="D55" s="15" t="s">
        <v>160</v>
      </c>
      <c r="E55" s="14">
        <v>4</v>
      </c>
      <c r="F55" s="61">
        <v>0</v>
      </c>
      <c r="G55" s="8" t="s">
        <v>161</v>
      </c>
      <c r="H55" s="14">
        <v>1</v>
      </c>
      <c r="I55" s="11"/>
      <c r="J55" s="183">
        <v>5150</v>
      </c>
      <c r="K55" s="11"/>
      <c r="L55" s="11"/>
      <c r="M55" s="205">
        <f t="shared" si="3"/>
        <v>5150</v>
      </c>
      <c r="N55" s="126" t="s">
        <v>159</v>
      </c>
    </row>
    <row r="56" spans="1:14" ht="45">
      <c r="A56" s="270"/>
      <c r="B56" s="268"/>
      <c r="C56" s="262"/>
      <c r="D56" s="15" t="s">
        <v>162</v>
      </c>
      <c r="E56" s="14">
        <v>4</v>
      </c>
      <c r="F56" s="61">
        <v>1</v>
      </c>
      <c r="G56" s="8" t="s">
        <v>161</v>
      </c>
      <c r="H56" s="14">
        <v>1</v>
      </c>
      <c r="I56" s="11"/>
      <c r="J56" s="183">
        <v>13390</v>
      </c>
      <c r="K56" s="11"/>
      <c r="L56" s="11"/>
      <c r="M56" s="205">
        <f t="shared" si="3"/>
        <v>13390</v>
      </c>
      <c r="N56" s="126" t="s">
        <v>159</v>
      </c>
    </row>
    <row r="57" spans="1:14" ht="67.5">
      <c r="A57" s="271"/>
      <c r="B57" s="267"/>
      <c r="C57" s="262"/>
      <c r="D57" s="8" t="s">
        <v>163</v>
      </c>
      <c r="E57" s="14">
        <v>4</v>
      </c>
      <c r="F57" s="61">
        <v>0</v>
      </c>
      <c r="G57" s="8" t="s">
        <v>164</v>
      </c>
      <c r="H57" s="14">
        <v>2</v>
      </c>
      <c r="I57" s="11"/>
      <c r="J57" s="183">
        <v>8844677</v>
      </c>
      <c r="K57" s="11"/>
      <c r="L57" s="11"/>
      <c r="M57" s="205">
        <f t="shared" si="3"/>
        <v>8844677</v>
      </c>
      <c r="N57" s="126" t="s">
        <v>159</v>
      </c>
    </row>
    <row r="58" spans="1:14" ht="63.75">
      <c r="A58" s="258" t="s">
        <v>165</v>
      </c>
      <c r="B58" s="264" t="s">
        <v>166</v>
      </c>
      <c r="C58" s="262"/>
      <c r="D58" s="8" t="s">
        <v>167</v>
      </c>
      <c r="E58" s="14">
        <v>8</v>
      </c>
      <c r="F58" s="61">
        <v>64</v>
      </c>
      <c r="G58" s="8" t="s">
        <v>168</v>
      </c>
      <c r="H58" s="14">
        <v>4</v>
      </c>
      <c r="I58" s="23"/>
      <c r="J58" s="187">
        <v>17510</v>
      </c>
      <c r="K58" s="23"/>
      <c r="L58" s="23"/>
      <c r="M58" s="210">
        <f t="shared" si="3"/>
        <v>17510</v>
      </c>
      <c r="N58" s="126" t="s">
        <v>28</v>
      </c>
    </row>
    <row r="59" spans="1:14" s="232" customFormat="1" ht="63.75">
      <c r="A59" s="259"/>
      <c r="B59" s="268"/>
      <c r="C59" s="262"/>
      <c r="D59" s="240" t="s">
        <v>439</v>
      </c>
      <c r="E59" s="227">
        <v>1</v>
      </c>
      <c r="F59" s="234">
        <v>0</v>
      </c>
      <c r="G59" s="226" t="s">
        <v>168</v>
      </c>
      <c r="H59" s="227">
        <v>1</v>
      </c>
      <c r="I59" s="235"/>
      <c r="J59" s="229"/>
      <c r="K59" s="235"/>
      <c r="L59" s="235"/>
      <c r="M59" s="236">
        <f t="shared" si="3"/>
        <v>0</v>
      </c>
      <c r="N59" s="231" t="s">
        <v>28</v>
      </c>
    </row>
    <row r="60" spans="1:14" ht="63.75">
      <c r="A60" s="259"/>
      <c r="B60" s="268"/>
      <c r="C60" s="262"/>
      <c r="D60" s="8" t="s">
        <v>169</v>
      </c>
      <c r="E60" s="14">
        <v>11</v>
      </c>
      <c r="F60" s="14">
        <v>64</v>
      </c>
      <c r="G60" s="8" t="s">
        <v>170</v>
      </c>
      <c r="H60" s="14">
        <v>5</v>
      </c>
      <c r="I60" s="11"/>
      <c r="J60" s="183">
        <v>21630</v>
      </c>
      <c r="K60" s="11"/>
      <c r="L60" s="11"/>
      <c r="M60" s="205">
        <f t="shared" si="3"/>
        <v>21630</v>
      </c>
      <c r="N60" s="126" t="s">
        <v>28</v>
      </c>
    </row>
    <row r="61" spans="1:14" ht="63.75">
      <c r="A61" s="260"/>
      <c r="B61" s="267"/>
      <c r="C61" s="262"/>
      <c r="D61" s="8" t="s">
        <v>171</v>
      </c>
      <c r="E61" s="14">
        <v>2</v>
      </c>
      <c r="F61" s="14">
        <v>1</v>
      </c>
      <c r="G61" s="8" t="s">
        <v>172</v>
      </c>
      <c r="H61" s="14">
        <v>1</v>
      </c>
      <c r="I61" s="11"/>
      <c r="J61" s="183"/>
      <c r="K61" s="11"/>
      <c r="L61" s="11"/>
      <c r="M61" s="205">
        <f t="shared" si="3"/>
        <v>0</v>
      </c>
      <c r="N61" s="126" t="s">
        <v>28</v>
      </c>
    </row>
    <row r="62" spans="1:14" ht="67.5">
      <c r="A62" s="18" t="s">
        <v>173</v>
      </c>
      <c r="B62" s="8" t="s">
        <v>174</v>
      </c>
      <c r="C62" s="263"/>
      <c r="D62" s="8" t="s">
        <v>175</v>
      </c>
      <c r="E62" s="14">
        <v>100</v>
      </c>
      <c r="F62" s="61">
        <v>100</v>
      </c>
      <c r="G62" s="8" t="s">
        <v>176</v>
      </c>
      <c r="H62" s="14">
        <v>50</v>
      </c>
      <c r="I62" s="12"/>
      <c r="J62" s="183">
        <v>2575</v>
      </c>
      <c r="K62" s="12"/>
      <c r="L62" s="12"/>
      <c r="M62" s="205">
        <f t="shared" si="3"/>
        <v>2575</v>
      </c>
      <c r="N62" s="126" t="s">
        <v>159</v>
      </c>
    </row>
    <row r="63" spans="1:14" ht="15">
      <c r="A63" s="6" t="s">
        <v>177</v>
      </c>
      <c r="B63" s="69"/>
      <c r="C63" s="82"/>
      <c r="D63" s="40"/>
      <c r="E63" s="3"/>
      <c r="F63" s="101"/>
      <c r="G63" s="115"/>
      <c r="H63" s="152"/>
      <c r="I63" s="170">
        <f>I64+I65+I66+I67+I68+I69</f>
        <v>0</v>
      </c>
      <c r="J63" s="188">
        <f>J64+J65+J66+J67+J68+J69</f>
        <v>52736308</v>
      </c>
      <c r="K63" s="170">
        <f>K64+K65+K66+K67+K68+K69</f>
        <v>0</v>
      </c>
      <c r="L63" s="170">
        <f>L64+L65+L66+L67+L68+L69</f>
        <v>0</v>
      </c>
      <c r="M63" s="211">
        <f>M64+M65+M66+M67+M68+M69</f>
        <v>52736308</v>
      </c>
      <c r="N63" s="135"/>
    </row>
    <row r="64" spans="1:14" ht="56.25">
      <c r="A64" s="272" t="s">
        <v>178</v>
      </c>
      <c r="B64" s="264" t="s">
        <v>179</v>
      </c>
      <c r="C64" s="261">
        <v>0.03</v>
      </c>
      <c r="D64" s="8" t="s">
        <v>180</v>
      </c>
      <c r="E64" s="14">
        <v>4</v>
      </c>
      <c r="F64" s="14">
        <v>1</v>
      </c>
      <c r="G64" s="8" t="s">
        <v>181</v>
      </c>
      <c r="H64" s="14">
        <v>1</v>
      </c>
      <c r="I64" s="11"/>
      <c r="J64" s="183">
        <v>52726008</v>
      </c>
      <c r="K64" s="11"/>
      <c r="L64" s="11"/>
      <c r="M64" s="205">
        <f aca="true" t="shared" si="4" ref="M64:M69">L64+K64+J64+I64</f>
        <v>52726008</v>
      </c>
      <c r="N64" s="126" t="s">
        <v>159</v>
      </c>
    </row>
    <row r="65" spans="1:14" ht="78.75">
      <c r="A65" s="273"/>
      <c r="B65" s="265"/>
      <c r="C65" s="262"/>
      <c r="D65" s="8" t="s">
        <v>182</v>
      </c>
      <c r="E65" s="14">
        <v>4</v>
      </c>
      <c r="F65" s="14">
        <v>1</v>
      </c>
      <c r="G65" s="8" t="s">
        <v>183</v>
      </c>
      <c r="H65" s="14">
        <v>1</v>
      </c>
      <c r="I65" s="11"/>
      <c r="J65" s="183">
        <v>10300</v>
      </c>
      <c r="K65" s="11"/>
      <c r="L65" s="11"/>
      <c r="M65" s="205">
        <f t="shared" si="4"/>
        <v>10300</v>
      </c>
      <c r="N65" s="126" t="s">
        <v>159</v>
      </c>
    </row>
    <row r="66" spans="1:14" ht="45">
      <c r="A66" s="274"/>
      <c r="B66" s="266"/>
      <c r="C66" s="262"/>
      <c r="D66" s="9" t="s">
        <v>184</v>
      </c>
      <c r="E66" s="21">
        <v>2</v>
      </c>
      <c r="F66" s="21">
        <v>0</v>
      </c>
      <c r="G66" s="9" t="s">
        <v>185</v>
      </c>
      <c r="H66" s="21">
        <v>1</v>
      </c>
      <c r="I66" s="11"/>
      <c r="J66" s="183"/>
      <c r="K66" s="11"/>
      <c r="L66" s="11"/>
      <c r="M66" s="205">
        <f t="shared" si="4"/>
        <v>0</v>
      </c>
      <c r="N66" s="126" t="s">
        <v>159</v>
      </c>
    </row>
    <row r="67" spans="1:14" ht="63.75">
      <c r="A67" s="13" t="s">
        <v>186</v>
      </c>
      <c r="B67" s="8" t="s">
        <v>187</v>
      </c>
      <c r="C67" s="262"/>
      <c r="D67" s="8" t="s">
        <v>188</v>
      </c>
      <c r="E67" s="14">
        <v>4</v>
      </c>
      <c r="F67" s="61">
        <v>0</v>
      </c>
      <c r="G67" s="8" t="s">
        <v>189</v>
      </c>
      <c r="H67" s="14">
        <v>2</v>
      </c>
      <c r="I67" s="11"/>
      <c r="J67" s="183"/>
      <c r="K67" s="11"/>
      <c r="L67" s="11"/>
      <c r="M67" s="205">
        <f t="shared" si="4"/>
        <v>0</v>
      </c>
      <c r="N67" s="126" t="s">
        <v>28</v>
      </c>
    </row>
    <row r="68" spans="1:14" ht="67.5">
      <c r="A68" s="13" t="s">
        <v>190</v>
      </c>
      <c r="B68" s="8" t="s">
        <v>191</v>
      </c>
      <c r="C68" s="262"/>
      <c r="D68" s="15" t="s">
        <v>192</v>
      </c>
      <c r="E68" s="14">
        <v>71</v>
      </c>
      <c r="F68" s="61">
        <v>71</v>
      </c>
      <c r="G68" s="8" t="s">
        <v>193</v>
      </c>
      <c r="H68" s="14">
        <v>30</v>
      </c>
      <c r="I68" s="11"/>
      <c r="J68" s="183"/>
      <c r="K68" s="11"/>
      <c r="L68" s="11"/>
      <c r="M68" s="205">
        <f t="shared" si="4"/>
        <v>0</v>
      </c>
      <c r="N68" s="126" t="s">
        <v>159</v>
      </c>
    </row>
    <row r="69" spans="1:14" ht="67.5">
      <c r="A69" s="13" t="s">
        <v>194</v>
      </c>
      <c r="B69" s="8" t="s">
        <v>195</v>
      </c>
      <c r="C69" s="263"/>
      <c r="D69" s="8" t="s">
        <v>196</v>
      </c>
      <c r="E69" s="14">
        <v>1</v>
      </c>
      <c r="F69" s="61">
        <v>1</v>
      </c>
      <c r="G69" s="8" t="s">
        <v>197</v>
      </c>
      <c r="H69" s="14">
        <v>1</v>
      </c>
      <c r="I69" s="12"/>
      <c r="J69" s="189"/>
      <c r="K69" s="12"/>
      <c r="L69" s="12"/>
      <c r="M69" s="206">
        <f t="shared" si="4"/>
        <v>0</v>
      </c>
      <c r="N69" s="126" t="s">
        <v>159</v>
      </c>
    </row>
    <row r="70" spans="1:14" ht="45">
      <c r="A70" s="43" t="s">
        <v>198</v>
      </c>
      <c r="B70" s="70"/>
      <c r="C70" s="87"/>
      <c r="D70" s="44"/>
      <c r="E70" s="45"/>
      <c r="F70" s="102"/>
      <c r="G70" s="116"/>
      <c r="H70" s="153"/>
      <c r="I70" s="171">
        <f>I71+I72+I73</f>
        <v>0</v>
      </c>
      <c r="J70" s="190">
        <f>J71+J72+J73</f>
        <v>130770</v>
      </c>
      <c r="K70" s="171">
        <f>K71+K72+K73</f>
        <v>0</v>
      </c>
      <c r="L70" s="171">
        <f>L71+L72+L73</f>
        <v>0</v>
      </c>
      <c r="M70" s="212">
        <f>M71+M72+M73</f>
        <v>130770</v>
      </c>
      <c r="N70" s="136"/>
    </row>
    <row r="71" spans="1:14" ht="63.75">
      <c r="A71" s="258" t="s">
        <v>199</v>
      </c>
      <c r="B71" s="264" t="s">
        <v>199</v>
      </c>
      <c r="C71" s="261">
        <v>0.05</v>
      </c>
      <c r="D71" s="14" t="s">
        <v>200</v>
      </c>
      <c r="E71" s="14">
        <v>1</v>
      </c>
      <c r="F71" s="14">
        <v>1</v>
      </c>
      <c r="G71" s="8" t="s">
        <v>201</v>
      </c>
      <c r="H71" s="14"/>
      <c r="I71" s="11"/>
      <c r="J71" s="183">
        <v>70000</v>
      </c>
      <c r="K71" s="11"/>
      <c r="L71" s="11"/>
      <c r="M71" s="205">
        <f>L71+K71+J71+I71</f>
        <v>70000</v>
      </c>
      <c r="N71" s="126" t="s">
        <v>28</v>
      </c>
    </row>
    <row r="72" spans="1:14" ht="63.75">
      <c r="A72" s="259"/>
      <c r="B72" s="266"/>
      <c r="C72" s="262"/>
      <c r="D72" s="15" t="s">
        <v>202</v>
      </c>
      <c r="E72" s="14">
        <v>50</v>
      </c>
      <c r="F72" s="14">
        <v>59</v>
      </c>
      <c r="G72" s="8" t="s">
        <v>203</v>
      </c>
      <c r="H72" s="14">
        <v>15</v>
      </c>
      <c r="I72" s="12"/>
      <c r="J72" s="183">
        <v>29870</v>
      </c>
      <c r="K72" s="12"/>
      <c r="L72" s="12"/>
      <c r="M72" s="205">
        <f>L72+K72+J72+I72</f>
        <v>29870</v>
      </c>
      <c r="N72" s="126" t="s">
        <v>28</v>
      </c>
    </row>
    <row r="73" spans="1:14" ht="63.75">
      <c r="A73" s="260"/>
      <c r="B73" s="8" t="s">
        <v>204</v>
      </c>
      <c r="C73" s="263"/>
      <c r="D73" s="24" t="s">
        <v>205</v>
      </c>
      <c r="E73" s="14">
        <v>4</v>
      </c>
      <c r="F73" s="61">
        <v>1</v>
      </c>
      <c r="G73" s="24" t="s">
        <v>206</v>
      </c>
      <c r="H73" s="14">
        <v>1</v>
      </c>
      <c r="I73" s="11">
        <v>0</v>
      </c>
      <c r="J73" s="183">
        <v>30900</v>
      </c>
      <c r="K73" s="11"/>
      <c r="L73" s="11"/>
      <c r="M73" s="205">
        <f>L73+K73+J73+I73</f>
        <v>30900</v>
      </c>
      <c r="N73" s="126" t="s">
        <v>28</v>
      </c>
    </row>
    <row r="74" spans="1:14" ht="15">
      <c r="A74" s="27" t="s">
        <v>207</v>
      </c>
      <c r="B74" s="71"/>
      <c r="C74" s="88"/>
      <c r="D74" s="28"/>
      <c r="E74" s="29"/>
      <c r="F74" s="103"/>
      <c r="G74" s="117"/>
      <c r="H74" s="154"/>
      <c r="I74" s="172">
        <f>I75+I76</f>
        <v>0</v>
      </c>
      <c r="J74" s="191">
        <f>J75+J76</f>
        <v>77659519</v>
      </c>
      <c r="K74" s="172">
        <f>K75+K76</f>
        <v>0</v>
      </c>
      <c r="L74" s="172">
        <f>L75+L76</f>
        <v>0</v>
      </c>
      <c r="M74" s="213">
        <f>M75+M76</f>
        <v>77659519</v>
      </c>
      <c r="N74" s="137"/>
    </row>
    <row r="75" spans="1:16" ht="78.75">
      <c r="A75" s="258" t="s">
        <v>208</v>
      </c>
      <c r="B75" s="8" t="s">
        <v>209</v>
      </c>
      <c r="C75" s="261">
        <v>0.04</v>
      </c>
      <c r="D75" s="8" t="s">
        <v>210</v>
      </c>
      <c r="E75" s="14">
        <v>160</v>
      </c>
      <c r="F75" s="14">
        <v>849</v>
      </c>
      <c r="G75" s="8" t="s">
        <v>211</v>
      </c>
      <c r="H75" s="14">
        <v>80</v>
      </c>
      <c r="I75" s="11"/>
      <c r="J75" s="183">
        <v>77609519</v>
      </c>
      <c r="K75" s="11"/>
      <c r="L75" s="11"/>
      <c r="M75" s="205">
        <f>L75+K75+J75+I75</f>
        <v>77609519</v>
      </c>
      <c r="N75" s="126" t="s">
        <v>28</v>
      </c>
      <c r="P75" s="1"/>
    </row>
    <row r="76" spans="1:16" ht="67.5">
      <c r="A76" s="260"/>
      <c r="B76" s="8" t="s">
        <v>212</v>
      </c>
      <c r="C76" s="263"/>
      <c r="D76" s="16" t="s">
        <v>213</v>
      </c>
      <c r="E76" s="14">
        <v>500</v>
      </c>
      <c r="F76" s="61">
        <v>1200</v>
      </c>
      <c r="G76" s="8" t="s">
        <v>214</v>
      </c>
      <c r="H76" s="14">
        <v>160</v>
      </c>
      <c r="I76" s="11"/>
      <c r="J76" s="183">
        <v>50000</v>
      </c>
      <c r="K76" s="11"/>
      <c r="L76" s="11"/>
      <c r="M76" s="205">
        <f>L76+K76+J76+I76</f>
        <v>50000</v>
      </c>
      <c r="N76" s="126" t="s">
        <v>28</v>
      </c>
      <c r="P76" s="1"/>
    </row>
    <row r="77" spans="1:14" ht="34.5">
      <c r="A77" s="47" t="s">
        <v>215</v>
      </c>
      <c r="B77" s="72"/>
      <c r="C77" s="89"/>
      <c r="D77" s="30"/>
      <c r="E77" s="31"/>
      <c r="F77" s="104"/>
      <c r="G77" s="118"/>
      <c r="H77" s="155"/>
      <c r="I77" s="173">
        <f>I78+I79+I80+I81+I82+I83+I84+I85+I86+I87+I88+I89+I90+I91+I92+I93+I94+I95+I96+I97+I98</f>
        <v>0</v>
      </c>
      <c r="J77" s="192">
        <f>J78+J79+J80+J81+J82+J83+J84+J85+J86+J87+J88+J89+J90+J91+J92+J93+J94+J95+J96+J97+J98</f>
        <v>182104</v>
      </c>
      <c r="K77" s="173">
        <f>K78+K79+K80+K81+K82+K83+K84+K85+K86+K87+K88+K89+K90+K91+K92+K93+K94+K95+K96+K97+K98</f>
        <v>0</v>
      </c>
      <c r="L77" s="173">
        <f>L78+L79+L80+L81+L82+L83+L84+L85+L86+L87+L88+L89+L90+L91+L92+L93+L94+L95+L96+L97+L98</f>
        <v>0</v>
      </c>
      <c r="M77" s="214">
        <f>M78+M79+M80+M81+M82+M83+M84+M85+M86+M87+M88+M89+M90+M91+M92+M93+M94+M95+M96+M97+M98</f>
        <v>182104</v>
      </c>
      <c r="N77" s="138"/>
    </row>
    <row r="78" spans="1:14" ht="33.75">
      <c r="A78" s="258" t="s">
        <v>216</v>
      </c>
      <c r="B78" s="264" t="s">
        <v>217</v>
      </c>
      <c r="C78" s="261">
        <v>0.1</v>
      </c>
      <c r="D78" s="8" t="s">
        <v>218</v>
      </c>
      <c r="E78" s="14">
        <v>20</v>
      </c>
      <c r="F78" s="14">
        <v>0</v>
      </c>
      <c r="G78" s="8" t="s">
        <v>219</v>
      </c>
      <c r="H78" s="14">
        <v>5</v>
      </c>
      <c r="I78" s="11"/>
      <c r="J78" s="183">
        <v>20600</v>
      </c>
      <c r="K78" s="11"/>
      <c r="L78" s="11"/>
      <c r="M78" s="205">
        <f aca="true" t="shared" si="5" ref="M78:M98">L78+K78+J78+I78</f>
        <v>20600</v>
      </c>
      <c r="N78" s="126" t="s">
        <v>127</v>
      </c>
    </row>
    <row r="79" spans="1:14" ht="78.75">
      <c r="A79" s="259"/>
      <c r="B79" s="265"/>
      <c r="C79" s="262"/>
      <c r="D79" s="8" t="s">
        <v>220</v>
      </c>
      <c r="E79" s="14">
        <v>4</v>
      </c>
      <c r="F79" s="14">
        <v>0</v>
      </c>
      <c r="G79" s="8" t="s">
        <v>221</v>
      </c>
      <c r="H79" s="14">
        <v>1</v>
      </c>
      <c r="I79" s="11"/>
      <c r="J79" s="183">
        <v>10300</v>
      </c>
      <c r="K79" s="11"/>
      <c r="L79" s="11"/>
      <c r="M79" s="205">
        <f t="shared" si="5"/>
        <v>10300</v>
      </c>
      <c r="N79" s="126" t="s">
        <v>127</v>
      </c>
    </row>
    <row r="80" spans="1:14" ht="45">
      <c r="A80" s="259"/>
      <c r="B80" s="265"/>
      <c r="C80" s="262"/>
      <c r="D80" s="8" t="s">
        <v>222</v>
      </c>
      <c r="E80" s="14">
        <v>2000</v>
      </c>
      <c r="F80" s="14">
        <v>0</v>
      </c>
      <c r="G80" s="8" t="s">
        <v>223</v>
      </c>
      <c r="H80" s="14">
        <v>1000</v>
      </c>
      <c r="I80" s="11"/>
      <c r="J80" s="183">
        <v>24720</v>
      </c>
      <c r="K80" s="11"/>
      <c r="L80" s="11"/>
      <c r="M80" s="205">
        <f t="shared" si="5"/>
        <v>24720</v>
      </c>
      <c r="N80" s="126" t="s">
        <v>127</v>
      </c>
    </row>
    <row r="81" spans="1:14" ht="45">
      <c r="A81" s="259"/>
      <c r="B81" s="266"/>
      <c r="C81" s="262"/>
      <c r="D81" s="8" t="s">
        <v>224</v>
      </c>
      <c r="E81" s="14">
        <v>1</v>
      </c>
      <c r="F81" s="14">
        <v>1</v>
      </c>
      <c r="G81" s="8" t="s">
        <v>223</v>
      </c>
      <c r="H81" s="14"/>
      <c r="I81" s="11"/>
      <c r="J81" s="183">
        <v>5150</v>
      </c>
      <c r="K81" s="11"/>
      <c r="L81" s="11"/>
      <c r="M81" s="205">
        <f t="shared" si="5"/>
        <v>5150</v>
      </c>
      <c r="N81" s="126" t="s">
        <v>127</v>
      </c>
    </row>
    <row r="82" spans="1:14" ht="45">
      <c r="A82" s="259"/>
      <c r="B82" s="264" t="s">
        <v>225</v>
      </c>
      <c r="C82" s="262"/>
      <c r="D82" s="8" t="s">
        <v>226</v>
      </c>
      <c r="E82" s="14">
        <v>2</v>
      </c>
      <c r="F82" s="14">
        <v>2</v>
      </c>
      <c r="G82" s="8" t="s">
        <v>223</v>
      </c>
      <c r="H82" s="14">
        <v>1</v>
      </c>
      <c r="I82" s="11"/>
      <c r="J82" s="183">
        <v>1030</v>
      </c>
      <c r="K82" s="11"/>
      <c r="L82" s="11"/>
      <c r="M82" s="205">
        <f t="shared" si="5"/>
        <v>1030</v>
      </c>
      <c r="N82" s="126" t="s">
        <v>127</v>
      </c>
    </row>
    <row r="83" spans="1:14" ht="45">
      <c r="A83" s="259"/>
      <c r="B83" s="265"/>
      <c r="C83" s="262"/>
      <c r="D83" s="8" t="s">
        <v>227</v>
      </c>
      <c r="E83" s="14">
        <v>1</v>
      </c>
      <c r="F83" s="14">
        <v>1</v>
      </c>
      <c r="G83" s="8" t="s">
        <v>223</v>
      </c>
      <c r="H83" s="14"/>
      <c r="I83" s="11"/>
      <c r="J83" s="183">
        <v>2060</v>
      </c>
      <c r="K83" s="11"/>
      <c r="L83" s="11"/>
      <c r="M83" s="205">
        <f t="shared" si="5"/>
        <v>2060</v>
      </c>
      <c r="N83" s="126" t="s">
        <v>127</v>
      </c>
    </row>
    <row r="84" spans="1:14" ht="45">
      <c r="A84" s="259"/>
      <c r="B84" s="266"/>
      <c r="C84" s="262"/>
      <c r="D84" s="8" t="s">
        <v>228</v>
      </c>
      <c r="E84" s="14">
        <v>4</v>
      </c>
      <c r="F84" s="14">
        <v>1</v>
      </c>
      <c r="G84" s="8" t="s">
        <v>223</v>
      </c>
      <c r="H84" s="14">
        <v>1</v>
      </c>
      <c r="I84" s="11"/>
      <c r="J84" s="183">
        <v>3090</v>
      </c>
      <c r="K84" s="11"/>
      <c r="L84" s="11"/>
      <c r="M84" s="205">
        <f t="shared" si="5"/>
        <v>3090</v>
      </c>
      <c r="N84" s="126" t="s">
        <v>127</v>
      </c>
    </row>
    <row r="85" spans="1:14" ht="45">
      <c r="A85" s="259"/>
      <c r="B85" s="264" t="s">
        <v>229</v>
      </c>
      <c r="C85" s="262"/>
      <c r="D85" s="9" t="s">
        <v>230</v>
      </c>
      <c r="E85" s="14">
        <v>200</v>
      </c>
      <c r="F85" s="14">
        <v>30</v>
      </c>
      <c r="G85" s="9" t="s">
        <v>231</v>
      </c>
      <c r="H85" s="14">
        <v>50</v>
      </c>
      <c r="I85" s="11"/>
      <c r="J85" s="183">
        <v>10300</v>
      </c>
      <c r="K85" s="11"/>
      <c r="L85" s="11"/>
      <c r="M85" s="205">
        <f t="shared" si="5"/>
        <v>10300</v>
      </c>
      <c r="N85" s="126" t="s">
        <v>127</v>
      </c>
    </row>
    <row r="86" spans="1:14" ht="33.75">
      <c r="A86" s="259"/>
      <c r="B86" s="265"/>
      <c r="C86" s="262"/>
      <c r="D86" s="9" t="s">
        <v>232</v>
      </c>
      <c r="E86" s="14">
        <v>800000</v>
      </c>
      <c r="F86" s="14">
        <v>700000</v>
      </c>
      <c r="G86" s="9" t="s">
        <v>233</v>
      </c>
      <c r="H86" s="14">
        <v>200000</v>
      </c>
      <c r="I86" s="11"/>
      <c r="J86" s="183">
        <v>49440</v>
      </c>
      <c r="K86" s="11"/>
      <c r="L86" s="11"/>
      <c r="M86" s="205">
        <f t="shared" si="5"/>
        <v>49440</v>
      </c>
      <c r="N86" s="126" t="s">
        <v>127</v>
      </c>
    </row>
    <row r="87" spans="1:14" ht="67.5">
      <c r="A87" s="259"/>
      <c r="B87" s="265"/>
      <c r="C87" s="262"/>
      <c r="D87" s="8" t="s">
        <v>234</v>
      </c>
      <c r="E87" s="14">
        <v>4</v>
      </c>
      <c r="F87" s="14">
        <v>0</v>
      </c>
      <c r="G87" s="8" t="s">
        <v>235</v>
      </c>
      <c r="H87" s="14">
        <v>1</v>
      </c>
      <c r="I87" s="11"/>
      <c r="J87" s="183">
        <v>3090</v>
      </c>
      <c r="K87" s="11"/>
      <c r="L87" s="11"/>
      <c r="M87" s="205">
        <f t="shared" si="5"/>
        <v>3090</v>
      </c>
      <c r="N87" s="126" t="s">
        <v>127</v>
      </c>
    </row>
    <row r="88" spans="1:14" ht="45">
      <c r="A88" s="259"/>
      <c r="B88" s="265"/>
      <c r="C88" s="262"/>
      <c r="D88" s="8" t="s">
        <v>236</v>
      </c>
      <c r="E88" s="14">
        <v>8</v>
      </c>
      <c r="F88" s="14">
        <v>0</v>
      </c>
      <c r="G88" s="8" t="s">
        <v>223</v>
      </c>
      <c r="H88" s="14">
        <v>2</v>
      </c>
      <c r="I88" s="11"/>
      <c r="J88" s="183">
        <v>10300</v>
      </c>
      <c r="K88" s="11"/>
      <c r="L88" s="11"/>
      <c r="M88" s="205">
        <f t="shared" si="5"/>
        <v>10300</v>
      </c>
      <c r="N88" s="126" t="s">
        <v>127</v>
      </c>
    </row>
    <row r="89" spans="1:14" ht="45">
      <c r="A89" s="259"/>
      <c r="B89" s="265"/>
      <c r="C89" s="262"/>
      <c r="D89" s="8" t="s">
        <v>237</v>
      </c>
      <c r="E89" s="14">
        <v>10</v>
      </c>
      <c r="F89" s="14">
        <v>0</v>
      </c>
      <c r="G89" s="8" t="s">
        <v>238</v>
      </c>
      <c r="H89" s="14">
        <v>3</v>
      </c>
      <c r="I89" s="11"/>
      <c r="J89" s="183">
        <v>12360</v>
      </c>
      <c r="K89" s="11"/>
      <c r="L89" s="11"/>
      <c r="M89" s="205">
        <f t="shared" si="5"/>
        <v>12360</v>
      </c>
      <c r="N89" s="126" t="s">
        <v>127</v>
      </c>
    </row>
    <row r="90" spans="1:14" ht="45">
      <c r="A90" s="259"/>
      <c r="B90" s="265"/>
      <c r="C90" s="262"/>
      <c r="D90" s="8" t="s">
        <v>239</v>
      </c>
      <c r="E90" s="14">
        <v>2</v>
      </c>
      <c r="F90" s="14">
        <v>0</v>
      </c>
      <c r="G90" s="8" t="s">
        <v>238</v>
      </c>
      <c r="H90" s="14">
        <v>1</v>
      </c>
      <c r="I90" s="11"/>
      <c r="J90" s="183">
        <v>2060</v>
      </c>
      <c r="K90" s="11"/>
      <c r="L90" s="11"/>
      <c r="M90" s="205">
        <f t="shared" si="5"/>
        <v>2060</v>
      </c>
      <c r="N90" s="126" t="s">
        <v>127</v>
      </c>
    </row>
    <row r="91" spans="1:14" ht="45">
      <c r="A91" s="259"/>
      <c r="B91" s="265"/>
      <c r="C91" s="262"/>
      <c r="D91" s="8" t="s">
        <v>240</v>
      </c>
      <c r="E91" s="14">
        <v>10</v>
      </c>
      <c r="F91" s="14">
        <v>4</v>
      </c>
      <c r="G91" s="8" t="s">
        <v>223</v>
      </c>
      <c r="H91" s="14">
        <v>3</v>
      </c>
      <c r="I91" s="12"/>
      <c r="J91" s="183">
        <v>10300</v>
      </c>
      <c r="K91" s="12"/>
      <c r="L91" s="12"/>
      <c r="M91" s="205">
        <f t="shared" si="5"/>
        <v>10300</v>
      </c>
      <c r="N91" s="126" t="s">
        <v>127</v>
      </c>
    </row>
    <row r="92" spans="1:14" ht="33.75">
      <c r="A92" s="259"/>
      <c r="B92" s="265"/>
      <c r="C92" s="262"/>
      <c r="D92" s="8" t="s">
        <v>241</v>
      </c>
      <c r="E92" s="14">
        <v>15</v>
      </c>
      <c r="F92" s="14">
        <v>17</v>
      </c>
      <c r="G92" s="8" t="s">
        <v>242</v>
      </c>
      <c r="H92" s="14">
        <v>4</v>
      </c>
      <c r="I92" s="12"/>
      <c r="J92" s="183">
        <v>1854</v>
      </c>
      <c r="K92" s="12"/>
      <c r="L92" s="12"/>
      <c r="M92" s="205">
        <f t="shared" si="5"/>
        <v>1854</v>
      </c>
      <c r="N92" s="126" t="s">
        <v>127</v>
      </c>
    </row>
    <row r="93" spans="1:14" ht="45">
      <c r="A93" s="259"/>
      <c r="B93" s="265"/>
      <c r="C93" s="262"/>
      <c r="D93" s="8" t="s">
        <v>243</v>
      </c>
      <c r="E93" s="14">
        <v>10</v>
      </c>
      <c r="F93" s="14">
        <v>7</v>
      </c>
      <c r="G93" s="8" t="s">
        <v>244</v>
      </c>
      <c r="H93" s="14">
        <v>3</v>
      </c>
      <c r="I93" s="12"/>
      <c r="J93" s="183">
        <v>5150</v>
      </c>
      <c r="K93" s="12"/>
      <c r="L93" s="12"/>
      <c r="M93" s="205">
        <f t="shared" si="5"/>
        <v>5150</v>
      </c>
      <c r="N93" s="126" t="s">
        <v>127</v>
      </c>
    </row>
    <row r="94" spans="1:14" ht="56.25">
      <c r="A94" s="259"/>
      <c r="B94" s="265"/>
      <c r="C94" s="262"/>
      <c r="D94" s="8" t="s">
        <v>245</v>
      </c>
      <c r="E94" s="14">
        <v>1</v>
      </c>
      <c r="F94" s="14">
        <v>0</v>
      </c>
      <c r="G94" s="8" t="s">
        <v>246</v>
      </c>
      <c r="H94" s="14"/>
      <c r="I94" s="11"/>
      <c r="J94" s="183"/>
      <c r="K94" s="11"/>
      <c r="L94" s="11"/>
      <c r="M94" s="205">
        <f t="shared" si="5"/>
        <v>0</v>
      </c>
      <c r="N94" s="126" t="s">
        <v>127</v>
      </c>
    </row>
    <row r="95" spans="1:14" ht="33.75">
      <c r="A95" s="259"/>
      <c r="B95" s="265"/>
      <c r="C95" s="262"/>
      <c r="D95" s="8" t="s">
        <v>247</v>
      </c>
      <c r="E95" s="14">
        <v>3</v>
      </c>
      <c r="F95" s="14">
        <v>0</v>
      </c>
      <c r="G95" s="8" t="s">
        <v>248</v>
      </c>
      <c r="H95" s="14">
        <v>1</v>
      </c>
      <c r="I95" s="11"/>
      <c r="J95" s="183"/>
      <c r="K95" s="11"/>
      <c r="L95" s="11"/>
      <c r="M95" s="205">
        <f t="shared" si="5"/>
        <v>0</v>
      </c>
      <c r="N95" s="126" t="s">
        <v>127</v>
      </c>
    </row>
    <row r="96" spans="1:14" ht="33.75">
      <c r="A96" s="259"/>
      <c r="B96" s="265"/>
      <c r="C96" s="262"/>
      <c r="D96" s="8" t="s">
        <v>249</v>
      </c>
      <c r="E96" s="14">
        <v>400</v>
      </c>
      <c r="F96" s="14">
        <v>330</v>
      </c>
      <c r="G96" s="8" t="s">
        <v>250</v>
      </c>
      <c r="H96" s="14">
        <v>100</v>
      </c>
      <c r="I96" s="11"/>
      <c r="J96" s="183"/>
      <c r="K96" s="11"/>
      <c r="L96" s="11"/>
      <c r="M96" s="205">
        <f t="shared" si="5"/>
        <v>0</v>
      </c>
      <c r="N96" s="126" t="s">
        <v>127</v>
      </c>
    </row>
    <row r="97" spans="1:14" ht="45">
      <c r="A97" s="259"/>
      <c r="B97" s="266"/>
      <c r="C97" s="262"/>
      <c r="D97" s="8" t="s">
        <v>251</v>
      </c>
      <c r="E97" s="14">
        <v>2</v>
      </c>
      <c r="F97" s="14">
        <v>0</v>
      </c>
      <c r="G97" s="8" t="s">
        <v>223</v>
      </c>
      <c r="H97" s="14">
        <v>1</v>
      </c>
      <c r="I97" s="11"/>
      <c r="J97" s="183">
        <v>5150</v>
      </c>
      <c r="K97" s="11"/>
      <c r="L97" s="11"/>
      <c r="M97" s="205">
        <f t="shared" si="5"/>
        <v>5150</v>
      </c>
      <c r="N97" s="126" t="s">
        <v>127</v>
      </c>
    </row>
    <row r="98" spans="1:14" ht="78.75">
      <c r="A98" s="260"/>
      <c r="B98" s="81" t="s">
        <v>252</v>
      </c>
      <c r="C98" s="263"/>
      <c r="D98" s="8" t="s">
        <v>253</v>
      </c>
      <c r="E98" s="14">
        <v>2</v>
      </c>
      <c r="F98" s="61">
        <v>0</v>
      </c>
      <c r="G98" s="8" t="s">
        <v>254</v>
      </c>
      <c r="H98" s="14"/>
      <c r="I98" s="11"/>
      <c r="J98" s="183">
        <v>5150</v>
      </c>
      <c r="K98" s="11"/>
      <c r="L98" s="11"/>
      <c r="M98" s="205">
        <f t="shared" si="5"/>
        <v>5150</v>
      </c>
      <c r="N98" s="126" t="s">
        <v>127</v>
      </c>
    </row>
    <row r="99" spans="1:14" ht="15">
      <c r="A99" s="48" t="s">
        <v>255</v>
      </c>
      <c r="B99" s="73"/>
      <c r="C99" s="90"/>
      <c r="D99" s="49"/>
      <c r="E99" s="50"/>
      <c r="F99" s="105"/>
      <c r="G99" s="119"/>
      <c r="H99" s="156"/>
      <c r="I99" s="174">
        <f>I100+I101+I102+I103+I104+I105+I106+I107+I108+I109+I110</f>
        <v>0</v>
      </c>
      <c r="J99" s="193">
        <f>J100+J101+J102+J103+J104+J105+J106+J107+J108+J109+J110</f>
        <v>485780</v>
      </c>
      <c r="K99" s="174">
        <f>K100+K101+K102+K103+K104+K105+K106+K107+K108+K109+K110</f>
        <v>0</v>
      </c>
      <c r="L99" s="174">
        <f>L100+L101+L102+L103+L104+L105+L106+L107+L108+L109+L110</f>
        <v>0</v>
      </c>
      <c r="M99" s="215">
        <f>M100+M101+M102+M103+M104+M105+M106+M107+M108+M109+M110</f>
        <v>485780</v>
      </c>
      <c r="N99" s="139"/>
    </row>
    <row r="100" spans="1:18" s="232" customFormat="1" ht="63.75">
      <c r="A100" s="258" t="s">
        <v>256</v>
      </c>
      <c r="B100" s="226" t="s">
        <v>257</v>
      </c>
      <c r="C100" s="261">
        <v>0.1</v>
      </c>
      <c r="D100" s="233" t="s">
        <v>258</v>
      </c>
      <c r="E100" s="227">
        <v>8</v>
      </c>
      <c r="F100" s="234">
        <v>95</v>
      </c>
      <c r="G100" s="233" t="s">
        <v>259</v>
      </c>
      <c r="H100" s="227">
        <v>2</v>
      </c>
      <c r="I100" s="235"/>
      <c r="J100" s="229">
        <v>150000</v>
      </c>
      <c r="K100" s="235"/>
      <c r="L100" s="235"/>
      <c r="M100" s="236">
        <f aca="true" t="shared" si="6" ref="M100:M110">L100+K100+J100+I100</f>
        <v>150000</v>
      </c>
      <c r="N100" s="231" t="s">
        <v>28</v>
      </c>
      <c r="P100" s="237"/>
      <c r="R100" s="232" t="s">
        <v>436</v>
      </c>
    </row>
    <row r="101" spans="1:17" ht="63.75">
      <c r="A101" s="259"/>
      <c r="B101" s="264" t="s">
        <v>260</v>
      </c>
      <c r="C101" s="262"/>
      <c r="D101" s="8" t="s">
        <v>261</v>
      </c>
      <c r="E101" s="14">
        <v>50</v>
      </c>
      <c r="F101" s="14">
        <v>50</v>
      </c>
      <c r="G101" s="8" t="s">
        <v>262</v>
      </c>
      <c r="H101" s="14">
        <v>10</v>
      </c>
      <c r="I101" s="12"/>
      <c r="J101" s="189"/>
      <c r="K101" s="12"/>
      <c r="L101" s="12"/>
      <c r="M101" s="206">
        <f t="shared" si="6"/>
        <v>0</v>
      </c>
      <c r="N101" s="126" t="s">
        <v>28</v>
      </c>
      <c r="Q101" s="1"/>
    </row>
    <row r="102" spans="1:17" ht="63.75">
      <c r="A102" s="259"/>
      <c r="B102" s="265"/>
      <c r="C102" s="262"/>
      <c r="D102" s="15" t="s">
        <v>263</v>
      </c>
      <c r="E102" s="14">
        <v>40</v>
      </c>
      <c r="F102" s="14">
        <v>40</v>
      </c>
      <c r="G102" s="8" t="s">
        <v>262</v>
      </c>
      <c r="H102" s="14">
        <v>10</v>
      </c>
      <c r="I102" s="12">
        <v>0</v>
      </c>
      <c r="J102" s="183">
        <v>10300</v>
      </c>
      <c r="K102" s="12"/>
      <c r="L102" s="12"/>
      <c r="M102" s="206">
        <f t="shared" si="6"/>
        <v>10300</v>
      </c>
      <c r="N102" s="126" t="s">
        <v>28</v>
      </c>
      <c r="Q102" s="1"/>
    </row>
    <row r="103" spans="1:21" ht="63.75">
      <c r="A103" s="259"/>
      <c r="B103" s="265"/>
      <c r="C103" s="262"/>
      <c r="D103" s="8" t="s">
        <v>264</v>
      </c>
      <c r="E103" s="21">
        <v>80</v>
      </c>
      <c r="F103" s="21">
        <v>95</v>
      </c>
      <c r="G103" s="8" t="s">
        <v>262</v>
      </c>
      <c r="H103" s="21">
        <v>40</v>
      </c>
      <c r="I103" s="11"/>
      <c r="J103" s="183">
        <v>103000</v>
      </c>
      <c r="K103" s="11"/>
      <c r="L103" s="11"/>
      <c r="M103" s="205">
        <f t="shared" si="6"/>
        <v>103000</v>
      </c>
      <c r="N103" s="126" t="s">
        <v>28</v>
      </c>
      <c r="Q103" s="1"/>
      <c r="T103">
        <v>30</v>
      </c>
      <c r="U103" s="1" t="s">
        <v>437</v>
      </c>
    </row>
    <row r="104" spans="1:14" s="232" customFormat="1" ht="63.75">
      <c r="A104" s="259"/>
      <c r="B104" s="265"/>
      <c r="C104" s="262"/>
      <c r="D104" s="226" t="s">
        <v>265</v>
      </c>
      <c r="E104" s="227">
        <v>4</v>
      </c>
      <c r="F104" s="227">
        <v>3</v>
      </c>
      <c r="G104" s="226" t="s">
        <v>266</v>
      </c>
      <c r="H104" s="227">
        <v>2</v>
      </c>
      <c r="I104" s="228"/>
      <c r="J104" s="229">
        <v>72100</v>
      </c>
      <c r="K104" s="228"/>
      <c r="L104" s="228"/>
      <c r="M104" s="230">
        <f t="shared" si="6"/>
        <v>72100</v>
      </c>
      <c r="N104" s="231" t="s">
        <v>28</v>
      </c>
    </row>
    <row r="105" spans="1:14" ht="63.75">
      <c r="A105" s="259"/>
      <c r="B105" s="265"/>
      <c r="C105" s="262"/>
      <c r="D105" s="8" t="s">
        <v>267</v>
      </c>
      <c r="E105" s="14">
        <v>14</v>
      </c>
      <c r="F105" s="14">
        <v>10</v>
      </c>
      <c r="G105" s="8" t="s">
        <v>268</v>
      </c>
      <c r="H105" s="14">
        <v>4</v>
      </c>
      <c r="I105" s="12">
        <v>0</v>
      </c>
      <c r="J105" s="183">
        <v>36050</v>
      </c>
      <c r="K105" s="12"/>
      <c r="L105" s="12"/>
      <c r="M105" s="206">
        <f t="shared" si="6"/>
        <v>36050</v>
      </c>
      <c r="N105" s="126" t="s">
        <v>28</v>
      </c>
    </row>
    <row r="106" spans="1:14" ht="63.75">
      <c r="A106" s="259"/>
      <c r="B106" s="265"/>
      <c r="C106" s="262"/>
      <c r="D106" s="8" t="s">
        <v>269</v>
      </c>
      <c r="E106" s="14">
        <v>8</v>
      </c>
      <c r="F106" s="14">
        <v>10</v>
      </c>
      <c r="G106" s="8" t="s">
        <v>270</v>
      </c>
      <c r="H106" s="14">
        <v>2</v>
      </c>
      <c r="I106" s="11">
        <v>0</v>
      </c>
      <c r="J106" s="183">
        <v>10300</v>
      </c>
      <c r="K106" s="11"/>
      <c r="L106" s="11"/>
      <c r="M106" s="205">
        <f t="shared" si="6"/>
        <v>10300</v>
      </c>
      <c r="N106" s="126" t="s">
        <v>28</v>
      </c>
    </row>
    <row r="107" spans="1:16" ht="63.75">
      <c r="A107" s="259"/>
      <c r="B107" s="265"/>
      <c r="C107" s="262"/>
      <c r="D107" s="8" t="s">
        <v>271</v>
      </c>
      <c r="E107" s="14">
        <v>4000</v>
      </c>
      <c r="F107" s="14">
        <v>10000</v>
      </c>
      <c r="G107" s="8" t="s">
        <v>272</v>
      </c>
      <c r="H107" s="14">
        <v>2000</v>
      </c>
      <c r="I107" s="11"/>
      <c r="J107" s="183">
        <v>51500</v>
      </c>
      <c r="K107" s="11"/>
      <c r="L107" s="11"/>
      <c r="M107" s="205">
        <f t="shared" si="6"/>
        <v>51500</v>
      </c>
      <c r="N107" s="126" t="s">
        <v>28</v>
      </c>
      <c r="P107" s="1"/>
    </row>
    <row r="108" spans="1:17" ht="63.75">
      <c r="A108" s="259"/>
      <c r="B108" s="265"/>
      <c r="C108" s="262"/>
      <c r="D108" s="8" t="s">
        <v>273</v>
      </c>
      <c r="E108" s="14">
        <v>1000</v>
      </c>
      <c r="F108" s="14">
        <v>10000</v>
      </c>
      <c r="G108" s="8" t="s">
        <v>274</v>
      </c>
      <c r="H108" s="14">
        <v>250</v>
      </c>
      <c r="I108" s="11"/>
      <c r="J108" s="183">
        <v>30900</v>
      </c>
      <c r="K108" s="11"/>
      <c r="L108" s="11"/>
      <c r="M108" s="205">
        <f t="shared" si="6"/>
        <v>30900</v>
      </c>
      <c r="N108" s="126" t="s">
        <v>28</v>
      </c>
      <c r="P108" s="1"/>
      <c r="Q108" s="1"/>
    </row>
    <row r="109" spans="1:19" ht="63.75">
      <c r="A109" s="260"/>
      <c r="B109" s="266"/>
      <c r="C109" s="262"/>
      <c r="D109" s="8" t="s">
        <v>275</v>
      </c>
      <c r="E109" s="14">
        <v>1000</v>
      </c>
      <c r="F109" s="14">
        <v>10000</v>
      </c>
      <c r="G109" s="8" t="s">
        <v>276</v>
      </c>
      <c r="H109" s="14">
        <v>250</v>
      </c>
      <c r="I109" s="11"/>
      <c r="J109" s="183">
        <v>11330</v>
      </c>
      <c r="K109" s="11"/>
      <c r="L109" s="11"/>
      <c r="M109" s="205">
        <f t="shared" si="6"/>
        <v>11330</v>
      </c>
      <c r="N109" s="126" t="s">
        <v>28</v>
      </c>
      <c r="P109" s="1"/>
      <c r="S109" s="1" t="s">
        <v>438</v>
      </c>
    </row>
    <row r="110" spans="1:14" ht="78.75">
      <c r="A110" s="13" t="s">
        <v>277</v>
      </c>
      <c r="B110" s="8" t="s">
        <v>278</v>
      </c>
      <c r="C110" s="263"/>
      <c r="D110" s="8" t="s">
        <v>279</v>
      </c>
      <c r="E110" s="14">
        <v>1</v>
      </c>
      <c r="F110" s="61">
        <v>3</v>
      </c>
      <c r="G110" s="8" t="s">
        <v>280</v>
      </c>
      <c r="H110" s="14">
        <v>1</v>
      </c>
      <c r="I110" s="11"/>
      <c r="J110" s="183">
        <v>10300</v>
      </c>
      <c r="K110" s="11"/>
      <c r="L110" s="11"/>
      <c r="M110" s="205">
        <f t="shared" si="6"/>
        <v>10300</v>
      </c>
      <c r="N110" s="126" t="s">
        <v>28</v>
      </c>
    </row>
    <row r="111" spans="1:14" ht="23.25">
      <c r="A111" s="7" t="s">
        <v>281</v>
      </c>
      <c r="B111" s="74"/>
      <c r="C111" s="91"/>
      <c r="D111" s="7"/>
      <c r="E111" s="51"/>
      <c r="F111" s="106"/>
      <c r="G111" s="120"/>
      <c r="H111" s="157"/>
      <c r="I111" s="175">
        <f>I112+I113+I114+I115+I116+I117+I118+I119+I120+I121+I122+I123+I124+I125+I126+I127+I128+I129+I130</f>
        <v>0</v>
      </c>
      <c r="J111" s="194">
        <f>J112+J113+J114+J115+J116+J117+J118+J119+J120+J121+J122+J123+J124+J125+J126+J127+J128+J129+J130</f>
        <v>76379</v>
      </c>
      <c r="K111" s="175">
        <f>K112+K113+K114+K115+K116+K117+K118+K119+K120+K121+K122+K123+K124+K125+K126+K127+K128+K129+K130</f>
        <v>0</v>
      </c>
      <c r="L111" s="175">
        <f>L112+L113+L114+L115+L116+L117+L118+L119+L120+L121+L122+L123+L124+L125+L126+L127+L128+L129+L130</f>
        <v>0</v>
      </c>
      <c r="M111" s="216">
        <f>M112+M113+M114+M115+M116+M117+M118+M119+M120+M121+M122+M123+M124+M125+M126+M127+M128+M129+M130</f>
        <v>76379</v>
      </c>
      <c r="N111" s="140"/>
    </row>
    <row r="112" spans="1:14" ht="89.25">
      <c r="A112" s="258" t="s">
        <v>282</v>
      </c>
      <c r="B112" s="264" t="s">
        <v>283</v>
      </c>
      <c r="C112" s="261">
        <v>0.04</v>
      </c>
      <c r="D112" s="8" t="s">
        <v>284</v>
      </c>
      <c r="E112" s="14">
        <v>600</v>
      </c>
      <c r="F112" s="61">
        <v>1500</v>
      </c>
      <c r="G112" s="8" t="s">
        <v>285</v>
      </c>
      <c r="H112" s="14">
        <v>150</v>
      </c>
      <c r="I112" s="11"/>
      <c r="J112" s="183"/>
      <c r="K112" s="11"/>
      <c r="L112" s="11"/>
      <c r="M112" s="205">
        <f aca="true" t="shared" si="7" ref="M112:M130">L112+K112+J112+I112</f>
        <v>0</v>
      </c>
      <c r="N112" s="126" t="s">
        <v>286</v>
      </c>
    </row>
    <row r="113" spans="1:14" ht="89.25">
      <c r="A113" s="259"/>
      <c r="B113" s="265"/>
      <c r="C113" s="262"/>
      <c r="D113" s="8" t="s">
        <v>287</v>
      </c>
      <c r="E113" s="14">
        <v>10</v>
      </c>
      <c r="F113" s="14">
        <v>50</v>
      </c>
      <c r="G113" s="8" t="s">
        <v>288</v>
      </c>
      <c r="H113" s="14">
        <v>4</v>
      </c>
      <c r="I113" s="11"/>
      <c r="J113" s="183">
        <v>25750</v>
      </c>
      <c r="K113" s="11"/>
      <c r="L113" s="11"/>
      <c r="M113" s="205">
        <f t="shared" si="7"/>
        <v>25750</v>
      </c>
      <c r="N113" s="126" t="s">
        <v>286</v>
      </c>
    </row>
    <row r="114" spans="1:14" ht="89.25">
      <c r="A114" s="260"/>
      <c r="B114" s="266"/>
      <c r="C114" s="262"/>
      <c r="D114" s="8" t="s">
        <v>289</v>
      </c>
      <c r="E114" s="14">
        <v>20</v>
      </c>
      <c r="F114" s="14">
        <v>0</v>
      </c>
      <c r="G114" s="8" t="s">
        <v>290</v>
      </c>
      <c r="H114" s="14">
        <v>5</v>
      </c>
      <c r="I114" s="11"/>
      <c r="J114" s="183"/>
      <c r="K114" s="11"/>
      <c r="L114" s="11"/>
      <c r="M114" s="205">
        <f t="shared" si="7"/>
        <v>0</v>
      </c>
      <c r="N114" s="126" t="s">
        <v>286</v>
      </c>
    </row>
    <row r="115" spans="1:14" ht="56.25">
      <c r="A115" s="258" t="s">
        <v>291</v>
      </c>
      <c r="B115" s="264" t="s">
        <v>292</v>
      </c>
      <c r="C115" s="262"/>
      <c r="D115" s="8" t="s">
        <v>293</v>
      </c>
      <c r="E115" s="14">
        <v>2</v>
      </c>
      <c r="F115" s="14">
        <v>0</v>
      </c>
      <c r="G115" s="8" t="s">
        <v>294</v>
      </c>
      <c r="H115" s="14"/>
      <c r="I115" s="12"/>
      <c r="J115" s="189"/>
      <c r="K115" s="12"/>
      <c r="L115" s="12"/>
      <c r="M115" s="206">
        <f t="shared" si="7"/>
        <v>0</v>
      </c>
      <c r="N115" s="126" t="s">
        <v>127</v>
      </c>
    </row>
    <row r="116" spans="1:14" ht="33.75">
      <c r="A116" s="259"/>
      <c r="B116" s="266"/>
      <c r="C116" s="262"/>
      <c r="D116" s="8" t="s">
        <v>295</v>
      </c>
      <c r="E116" s="14">
        <v>500</v>
      </c>
      <c r="F116" s="14">
        <v>0</v>
      </c>
      <c r="G116" s="8" t="s">
        <v>296</v>
      </c>
      <c r="H116" s="14">
        <v>125</v>
      </c>
      <c r="I116" s="11"/>
      <c r="J116" s="183">
        <v>6180</v>
      </c>
      <c r="K116" s="11"/>
      <c r="L116" s="11"/>
      <c r="M116" s="205">
        <f t="shared" si="7"/>
        <v>6180</v>
      </c>
      <c r="N116" s="126" t="s">
        <v>127</v>
      </c>
    </row>
    <row r="117" spans="1:14" ht="56.25">
      <c r="A117" s="259"/>
      <c r="B117" s="264" t="s">
        <v>297</v>
      </c>
      <c r="C117" s="262"/>
      <c r="D117" s="24" t="s">
        <v>298</v>
      </c>
      <c r="E117" s="14">
        <v>14</v>
      </c>
      <c r="F117" s="14">
        <v>4</v>
      </c>
      <c r="G117" s="24" t="s">
        <v>299</v>
      </c>
      <c r="H117" s="14">
        <v>4</v>
      </c>
      <c r="I117" s="11"/>
      <c r="J117" s="183">
        <v>10300</v>
      </c>
      <c r="K117" s="11"/>
      <c r="L117" s="11"/>
      <c r="M117" s="205">
        <f t="shared" si="7"/>
        <v>10300</v>
      </c>
      <c r="N117" s="126" t="s">
        <v>127</v>
      </c>
    </row>
    <row r="118" spans="1:14" ht="56.25">
      <c r="A118" s="259"/>
      <c r="B118" s="266"/>
      <c r="C118" s="262"/>
      <c r="D118" s="24" t="s">
        <v>300</v>
      </c>
      <c r="E118" s="14">
        <v>2</v>
      </c>
      <c r="F118" s="14">
        <v>2</v>
      </c>
      <c r="G118" s="24" t="s">
        <v>301</v>
      </c>
      <c r="H118" s="14">
        <v>1</v>
      </c>
      <c r="I118" s="11"/>
      <c r="J118" s="183"/>
      <c r="K118" s="11"/>
      <c r="L118" s="11"/>
      <c r="M118" s="205">
        <f t="shared" si="7"/>
        <v>0</v>
      </c>
      <c r="N118" s="126" t="s">
        <v>127</v>
      </c>
    </row>
    <row r="119" spans="1:14" ht="67.5">
      <c r="A119" s="259"/>
      <c r="B119" s="264" t="s">
        <v>302</v>
      </c>
      <c r="C119" s="262"/>
      <c r="D119" s="8" t="s">
        <v>303</v>
      </c>
      <c r="E119" s="14">
        <v>2</v>
      </c>
      <c r="F119" s="14">
        <v>0</v>
      </c>
      <c r="G119" s="8" t="s">
        <v>304</v>
      </c>
      <c r="H119" s="14"/>
      <c r="I119" s="11"/>
      <c r="J119" s="183"/>
      <c r="K119" s="11"/>
      <c r="L119" s="11"/>
      <c r="M119" s="205">
        <f t="shared" si="7"/>
        <v>0</v>
      </c>
      <c r="N119" s="126" t="s">
        <v>127</v>
      </c>
    </row>
    <row r="120" spans="1:14" ht="90">
      <c r="A120" s="259"/>
      <c r="B120" s="265"/>
      <c r="C120" s="262"/>
      <c r="D120" s="8" t="s">
        <v>305</v>
      </c>
      <c r="E120" s="14">
        <v>42</v>
      </c>
      <c r="F120" s="14">
        <v>5</v>
      </c>
      <c r="G120" s="8" t="s">
        <v>306</v>
      </c>
      <c r="H120" s="14">
        <v>10</v>
      </c>
      <c r="I120" s="11"/>
      <c r="J120" s="183">
        <v>5150</v>
      </c>
      <c r="K120" s="11"/>
      <c r="L120" s="11"/>
      <c r="M120" s="205">
        <f t="shared" si="7"/>
        <v>5150</v>
      </c>
      <c r="N120" s="126" t="s">
        <v>127</v>
      </c>
    </row>
    <row r="121" spans="1:14" ht="56.25">
      <c r="A121" s="259"/>
      <c r="B121" s="266"/>
      <c r="C121" s="262"/>
      <c r="D121" s="8" t="s">
        <v>307</v>
      </c>
      <c r="E121" s="14">
        <v>10</v>
      </c>
      <c r="F121" s="14">
        <v>0</v>
      </c>
      <c r="G121" s="8" t="s">
        <v>308</v>
      </c>
      <c r="H121" s="14">
        <v>3</v>
      </c>
      <c r="I121" s="11"/>
      <c r="J121" s="183">
        <v>1339</v>
      </c>
      <c r="K121" s="11"/>
      <c r="L121" s="11"/>
      <c r="M121" s="205">
        <f t="shared" si="7"/>
        <v>1339</v>
      </c>
      <c r="N121" s="126" t="s">
        <v>127</v>
      </c>
    </row>
    <row r="122" spans="1:14" ht="45">
      <c r="A122" s="259"/>
      <c r="B122" s="264" t="s">
        <v>309</v>
      </c>
      <c r="C122" s="262"/>
      <c r="D122" s="9" t="s">
        <v>310</v>
      </c>
      <c r="E122" s="14">
        <v>1</v>
      </c>
      <c r="F122" s="14">
        <v>1</v>
      </c>
      <c r="G122" s="9" t="s">
        <v>311</v>
      </c>
      <c r="H122" s="14"/>
      <c r="I122" s="11"/>
      <c r="J122" s="183">
        <v>5000</v>
      </c>
      <c r="K122" s="11"/>
      <c r="L122" s="11"/>
      <c r="M122" s="205">
        <f t="shared" si="7"/>
        <v>5000</v>
      </c>
      <c r="N122" s="126" t="s">
        <v>127</v>
      </c>
    </row>
    <row r="123" spans="1:14" ht="45">
      <c r="A123" s="259"/>
      <c r="B123" s="265"/>
      <c r="C123" s="262"/>
      <c r="D123" s="9" t="s">
        <v>312</v>
      </c>
      <c r="E123" s="14">
        <v>2</v>
      </c>
      <c r="F123" s="14">
        <v>2</v>
      </c>
      <c r="G123" s="9" t="s">
        <v>313</v>
      </c>
      <c r="H123" s="14"/>
      <c r="I123" s="11"/>
      <c r="J123" s="183">
        <v>10300</v>
      </c>
      <c r="K123" s="11"/>
      <c r="L123" s="11"/>
      <c r="M123" s="205">
        <f t="shared" si="7"/>
        <v>10300</v>
      </c>
      <c r="N123" s="126" t="s">
        <v>127</v>
      </c>
    </row>
    <row r="124" spans="1:14" ht="101.25">
      <c r="A124" s="259"/>
      <c r="B124" s="265"/>
      <c r="C124" s="262"/>
      <c r="D124" s="8" t="s">
        <v>314</v>
      </c>
      <c r="E124" s="14">
        <v>4</v>
      </c>
      <c r="F124" s="14">
        <v>2</v>
      </c>
      <c r="G124" s="8" t="s">
        <v>314</v>
      </c>
      <c r="H124" s="14">
        <v>1</v>
      </c>
      <c r="I124" s="12"/>
      <c r="J124" s="183">
        <v>5150</v>
      </c>
      <c r="K124" s="12"/>
      <c r="L124" s="12"/>
      <c r="M124" s="206">
        <f t="shared" si="7"/>
        <v>5150</v>
      </c>
      <c r="N124" s="126" t="s">
        <v>127</v>
      </c>
    </row>
    <row r="125" spans="1:14" ht="56.25">
      <c r="A125" s="259"/>
      <c r="B125" s="265"/>
      <c r="C125" s="262"/>
      <c r="D125" s="8" t="s">
        <v>315</v>
      </c>
      <c r="E125" s="14">
        <v>1</v>
      </c>
      <c r="F125" s="14">
        <v>0</v>
      </c>
      <c r="G125" s="8" t="s">
        <v>316</v>
      </c>
      <c r="H125" s="14"/>
      <c r="I125" s="11"/>
      <c r="J125" s="183"/>
      <c r="K125" s="11"/>
      <c r="L125" s="11"/>
      <c r="M125" s="205">
        <f t="shared" si="7"/>
        <v>0</v>
      </c>
      <c r="N125" s="126" t="s">
        <v>127</v>
      </c>
    </row>
    <row r="126" spans="1:14" ht="56.25">
      <c r="A126" s="259"/>
      <c r="B126" s="265"/>
      <c r="C126" s="262"/>
      <c r="D126" s="8" t="s">
        <v>317</v>
      </c>
      <c r="E126" s="14">
        <v>1</v>
      </c>
      <c r="F126" s="14">
        <v>0</v>
      </c>
      <c r="G126" s="8" t="s">
        <v>318</v>
      </c>
      <c r="H126" s="14"/>
      <c r="I126" s="11"/>
      <c r="J126" s="183"/>
      <c r="K126" s="11"/>
      <c r="L126" s="11"/>
      <c r="M126" s="205">
        <f t="shared" si="7"/>
        <v>0</v>
      </c>
      <c r="N126" s="126" t="s">
        <v>127</v>
      </c>
    </row>
    <row r="127" spans="1:14" ht="56.25">
      <c r="A127" s="259"/>
      <c r="B127" s="265"/>
      <c r="C127" s="262"/>
      <c r="D127" s="8" t="s">
        <v>319</v>
      </c>
      <c r="E127" s="14">
        <v>3</v>
      </c>
      <c r="F127" s="14">
        <v>1</v>
      </c>
      <c r="G127" s="8" t="s">
        <v>320</v>
      </c>
      <c r="H127" s="14">
        <v>1</v>
      </c>
      <c r="I127" s="11"/>
      <c r="J127" s="183"/>
      <c r="K127" s="11"/>
      <c r="L127" s="11"/>
      <c r="M127" s="205">
        <f t="shared" si="7"/>
        <v>0</v>
      </c>
      <c r="N127" s="126" t="s">
        <v>127</v>
      </c>
    </row>
    <row r="128" spans="1:14" ht="56.25">
      <c r="A128" s="260"/>
      <c r="B128" s="266"/>
      <c r="C128" s="262"/>
      <c r="D128" s="8" t="s">
        <v>321</v>
      </c>
      <c r="E128" s="14">
        <v>1</v>
      </c>
      <c r="F128" s="14">
        <v>0</v>
      </c>
      <c r="G128" s="8" t="s">
        <v>322</v>
      </c>
      <c r="H128" s="14"/>
      <c r="I128" s="11"/>
      <c r="J128" s="183">
        <v>1030</v>
      </c>
      <c r="K128" s="11"/>
      <c r="L128" s="11"/>
      <c r="M128" s="205">
        <f t="shared" si="7"/>
        <v>1030</v>
      </c>
      <c r="N128" s="126" t="s">
        <v>127</v>
      </c>
    </row>
    <row r="129" spans="1:14" ht="89.25">
      <c r="A129" s="258" t="s">
        <v>323</v>
      </c>
      <c r="B129" s="264" t="s">
        <v>324</v>
      </c>
      <c r="C129" s="262"/>
      <c r="D129" s="8" t="s">
        <v>325</v>
      </c>
      <c r="E129" s="14">
        <v>2</v>
      </c>
      <c r="F129" s="14">
        <v>2</v>
      </c>
      <c r="G129" s="8" t="s">
        <v>326</v>
      </c>
      <c r="H129" s="14"/>
      <c r="I129" s="11"/>
      <c r="J129" s="183">
        <v>5150</v>
      </c>
      <c r="K129" s="11"/>
      <c r="L129" s="11"/>
      <c r="M129" s="205">
        <f t="shared" si="7"/>
        <v>5150</v>
      </c>
      <c r="N129" s="126" t="s">
        <v>286</v>
      </c>
    </row>
    <row r="130" spans="1:14" ht="78.75">
      <c r="A130" s="260"/>
      <c r="B130" s="266"/>
      <c r="C130" s="263"/>
      <c r="D130" s="15" t="s">
        <v>327</v>
      </c>
      <c r="E130" s="14">
        <v>1</v>
      </c>
      <c r="F130" s="14">
        <v>0</v>
      </c>
      <c r="G130" s="8" t="s">
        <v>328</v>
      </c>
      <c r="H130" s="14"/>
      <c r="I130" s="12"/>
      <c r="J130" s="183">
        <v>1030</v>
      </c>
      <c r="K130" s="12"/>
      <c r="L130" s="12"/>
      <c r="M130" s="206">
        <f t="shared" si="7"/>
        <v>1030</v>
      </c>
      <c r="N130" s="126" t="s">
        <v>127</v>
      </c>
    </row>
    <row r="131" spans="1:14" ht="33.75">
      <c r="A131" s="80" t="s">
        <v>329</v>
      </c>
      <c r="B131" s="75"/>
      <c r="C131" s="92"/>
      <c r="D131" s="41"/>
      <c r="E131" s="42"/>
      <c r="F131" s="107"/>
      <c r="G131" s="121"/>
      <c r="H131" s="158"/>
      <c r="I131" s="176">
        <f>I132+I133+I134+I135+I136</f>
        <v>0</v>
      </c>
      <c r="J131" s="195">
        <f>J132+J133+J134+J135+J136</f>
        <v>0</v>
      </c>
      <c r="K131" s="176">
        <f>K132+K133+K134+K135+K136</f>
        <v>0</v>
      </c>
      <c r="L131" s="176">
        <f>L132+L133+L134+L135+L136</f>
        <v>0</v>
      </c>
      <c r="M131" s="217">
        <f>M132+M133+M134+M135+M136</f>
        <v>0</v>
      </c>
      <c r="N131" s="141"/>
    </row>
    <row r="132" spans="1:14" ht="63.75">
      <c r="A132" s="258" t="s">
        <v>330</v>
      </c>
      <c r="B132" s="264" t="s">
        <v>331</v>
      </c>
      <c r="C132" s="261">
        <v>0.06</v>
      </c>
      <c r="D132" s="8" t="s">
        <v>332</v>
      </c>
      <c r="E132" s="14">
        <v>10</v>
      </c>
      <c r="F132" s="14">
        <v>0</v>
      </c>
      <c r="G132" s="8" t="s">
        <v>288</v>
      </c>
      <c r="H132" s="14">
        <v>3</v>
      </c>
      <c r="I132" s="11"/>
      <c r="J132" s="183"/>
      <c r="K132" s="11"/>
      <c r="L132" s="11"/>
      <c r="M132" s="205">
        <f>L132+K132+J132+I132</f>
        <v>0</v>
      </c>
      <c r="N132" s="126" t="s">
        <v>28</v>
      </c>
    </row>
    <row r="133" spans="1:14" ht="63.75">
      <c r="A133" s="259"/>
      <c r="B133" s="265"/>
      <c r="C133" s="262"/>
      <c r="D133" s="8" t="s">
        <v>333</v>
      </c>
      <c r="E133" s="14">
        <v>5</v>
      </c>
      <c r="F133" s="14">
        <v>0</v>
      </c>
      <c r="G133" s="8" t="s">
        <v>334</v>
      </c>
      <c r="H133" s="14">
        <v>2</v>
      </c>
      <c r="I133" s="11"/>
      <c r="J133" s="183"/>
      <c r="K133" s="11"/>
      <c r="L133" s="11"/>
      <c r="M133" s="205">
        <f>L133+K133+J133+I133</f>
        <v>0</v>
      </c>
      <c r="N133" s="126" t="s">
        <v>28</v>
      </c>
    </row>
    <row r="134" spans="1:14" ht="67.5">
      <c r="A134" s="259"/>
      <c r="B134" s="265"/>
      <c r="C134" s="262"/>
      <c r="D134" s="8" t="s">
        <v>335</v>
      </c>
      <c r="E134" s="14">
        <v>4</v>
      </c>
      <c r="F134" s="14">
        <v>0</v>
      </c>
      <c r="G134" s="8" t="s">
        <v>336</v>
      </c>
      <c r="H134" s="14">
        <v>1</v>
      </c>
      <c r="I134" s="11"/>
      <c r="J134" s="183"/>
      <c r="K134" s="11"/>
      <c r="L134" s="11"/>
      <c r="M134" s="205">
        <f>L134+K134+J134+I134</f>
        <v>0</v>
      </c>
      <c r="N134" s="126" t="s">
        <v>28</v>
      </c>
    </row>
    <row r="135" spans="1:14" ht="67.5">
      <c r="A135" s="259"/>
      <c r="B135" s="265"/>
      <c r="C135" s="262"/>
      <c r="D135" s="8" t="s">
        <v>337</v>
      </c>
      <c r="E135" s="14">
        <v>1</v>
      </c>
      <c r="F135" s="14">
        <v>1</v>
      </c>
      <c r="G135" s="8" t="s">
        <v>338</v>
      </c>
      <c r="H135" s="14"/>
      <c r="I135" s="11"/>
      <c r="J135" s="183"/>
      <c r="K135" s="11"/>
      <c r="L135" s="11"/>
      <c r="M135" s="205">
        <f>L135+K135+J135+I135</f>
        <v>0</v>
      </c>
      <c r="N135" s="126" t="s">
        <v>28</v>
      </c>
    </row>
    <row r="136" spans="1:14" ht="63.75">
      <c r="A136" s="260"/>
      <c r="B136" s="266"/>
      <c r="C136" s="263"/>
      <c r="D136" s="8" t="s">
        <v>339</v>
      </c>
      <c r="E136" s="14">
        <v>1</v>
      </c>
      <c r="F136" s="14">
        <v>1</v>
      </c>
      <c r="G136" s="8" t="s">
        <v>340</v>
      </c>
      <c r="H136" s="14"/>
      <c r="I136" s="11"/>
      <c r="J136" s="183"/>
      <c r="K136" s="11"/>
      <c r="L136" s="11"/>
      <c r="M136" s="205">
        <f>L136+K136+J136+I136</f>
        <v>0</v>
      </c>
      <c r="N136" s="126" t="s">
        <v>28</v>
      </c>
    </row>
    <row r="137" spans="1:14" ht="34.5">
      <c r="A137" s="47" t="s">
        <v>341</v>
      </c>
      <c r="B137" s="72"/>
      <c r="C137" s="89"/>
      <c r="D137" s="30"/>
      <c r="E137" s="31"/>
      <c r="F137" s="104"/>
      <c r="G137" s="118"/>
      <c r="H137" s="159"/>
      <c r="I137" s="173">
        <f>I138+I139+I140+I141+I142+I143+I144</f>
        <v>0</v>
      </c>
      <c r="J137" s="192">
        <f>J138+J139+J140+J141+J142+J143+J144</f>
        <v>199820</v>
      </c>
      <c r="K137" s="173">
        <f>K138+K139+K140+K141+K142+K143+K144</f>
        <v>0</v>
      </c>
      <c r="L137" s="173">
        <f>L138+L139+L140+L141+L142+L143+L144</f>
        <v>0</v>
      </c>
      <c r="M137" s="214">
        <f>M138+M139+M140+M141+M142+M143+M144</f>
        <v>199820</v>
      </c>
      <c r="N137" s="138"/>
    </row>
    <row r="138" spans="1:14" ht="63.75">
      <c r="A138" s="258" t="s">
        <v>342</v>
      </c>
      <c r="B138" s="264" t="s">
        <v>343</v>
      </c>
      <c r="C138" s="261">
        <v>0.1</v>
      </c>
      <c r="D138" s="9" t="s">
        <v>344</v>
      </c>
      <c r="E138" s="14">
        <v>3</v>
      </c>
      <c r="F138" s="14">
        <v>3</v>
      </c>
      <c r="G138" s="9" t="s">
        <v>345</v>
      </c>
      <c r="H138" s="14">
        <v>1</v>
      </c>
      <c r="I138" s="12"/>
      <c r="J138" s="183">
        <v>56650</v>
      </c>
      <c r="K138" s="12"/>
      <c r="L138" s="12"/>
      <c r="M138" s="206">
        <f>L138+K138+J138+I138</f>
        <v>56650</v>
      </c>
      <c r="N138" s="126" t="s">
        <v>28</v>
      </c>
    </row>
    <row r="139" spans="1:14" ht="33.75">
      <c r="A139" s="259"/>
      <c r="B139" s="266"/>
      <c r="C139" s="304"/>
      <c r="D139" s="9" t="s">
        <v>346</v>
      </c>
      <c r="E139" s="14">
        <v>15</v>
      </c>
      <c r="F139" s="14">
        <v>18</v>
      </c>
      <c r="G139" s="9" t="s">
        <v>346</v>
      </c>
      <c r="H139" s="14">
        <v>3</v>
      </c>
      <c r="I139" s="11"/>
      <c r="J139" s="183">
        <v>7210</v>
      </c>
      <c r="K139" s="11"/>
      <c r="L139" s="11"/>
      <c r="M139" s="205">
        <f>L139+K139+J139+I139</f>
        <v>7210</v>
      </c>
      <c r="N139" s="126" t="s">
        <v>347</v>
      </c>
    </row>
    <row r="140" spans="1:14" ht="67.5">
      <c r="A140" s="259"/>
      <c r="B140" s="264" t="s">
        <v>348</v>
      </c>
      <c r="C140" s="304"/>
      <c r="D140" s="15" t="s">
        <v>349</v>
      </c>
      <c r="E140" s="14">
        <v>4</v>
      </c>
      <c r="F140" s="61">
        <v>0</v>
      </c>
      <c r="G140" s="8" t="s">
        <v>350</v>
      </c>
      <c r="H140" s="14">
        <v>1</v>
      </c>
      <c r="I140" s="25"/>
      <c r="J140" s="196"/>
      <c r="K140" s="25"/>
      <c r="L140" s="25"/>
      <c r="M140" s="218">
        <f>L140+K140++J140+I140</f>
        <v>0</v>
      </c>
      <c r="N140" s="126" t="s">
        <v>28</v>
      </c>
    </row>
    <row r="141" spans="1:14" ht="56.25">
      <c r="A141" s="259"/>
      <c r="B141" s="265"/>
      <c r="C141" s="304"/>
      <c r="D141" s="9" t="s">
        <v>351</v>
      </c>
      <c r="E141" s="14">
        <v>1</v>
      </c>
      <c r="F141" s="61">
        <v>0</v>
      </c>
      <c r="G141" s="9" t="s">
        <v>123</v>
      </c>
      <c r="H141" s="14">
        <v>1</v>
      </c>
      <c r="I141" s="11"/>
      <c r="J141" s="183">
        <v>103000</v>
      </c>
      <c r="K141" s="11"/>
      <c r="L141" s="11"/>
      <c r="M141" s="205">
        <f>L141+K141+J141+I141</f>
        <v>103000</v>
      </c>
      <c r="N141" s="126" t="s">
        <v>347</v>
      </c>
    </row>
    <row r="142" spans="1:14" ht="51">
      <c r="A142" s="259"/>
      <c r="B142" s="265"/>
      <c r="C142" s="304"/>
      <c r="D142" s="9" t="s">
        <v>352</v>
      </c>
      <c r="E142" s="14">
        <v>100</v>
      </c>
      <c r="F142" s="61">
        <v>390</v>
      </c>
      <c r="G142" s="9" t="s">
        <v>350</v>
      </c>
      <c r="H142" s="14">
        <v>25</v>
      </c>
      <c r="I142" s="12"/>
      <c r="J142" s="183">
        <v>12360</v>
      </c>
      <c r="K142" s="12"/>
      <c r="L142" s="12"/>
      <c r="M142" s="206">
        <f>L142+K142+J142+I142</f>
        <v>12360</v>
      </c>
      <c r="N142" s="126" t="s">
        <v>353</v>
      </c>
    </row>
    <row r="143" spans="1:14" ht="33.75">
      <c r="A143" s="259"/>
      <c r="B143" s="265"/>
      <c r="C143" s="304"/>
      <c r="D143" s="9" t="s">
        <v>354</v>
      </c>
      <c r="E143" s="14">
        <v>4</v>
      </c>
      <c r="F143" s="14">
        <v>1</v>
      </c>
      <c r="G143" s="9" t="s">
        <v>355</v>
      </c>
      <c r="H143" s="14">
        <v>1</v>
      </c>
      <c r="I143" s="12"/>
      <c r="J143" s="183">
        <v>20600</v>
      </c>
      <c r="K143" s="12"/>
      <c r="L143" s="12"/>
      <c r="M143" s="205">
        <f>L143+K143+J143+I143</f>
        <v>20600</v>
      </c>
      <c r="N143" s="126" t="s">
        <v>347</v>
      </c>
    </row>
    <row r="144" spans="1:14" ht="33.75">
      <c r="A144" s="260"/>
      <c r="B144" s="266"/>
      <c r="C144" s="305"/>
      <c r="D144" s="9" t="s">
        <v>356</v>
      </c>
      <c r="E144" s="14">
        <v>1128</v>
      </c>
      <c r="F144" s="14">
        <v>1128</v>
      </c>
      <c r="G144" s="9" t="s">
        <v>357</v>
      </c>
      <c r="H144" s="14">
        <v>1128</v>
      </c>
      <c r="I144" s="11"/>
      <c r="J144" s="183"/>
      <c r="K144" s="11"/>
      <c r="L144" s="11"/>
      <c r="M144" s="205">
        <f>L144+K144+J144+I144</f>
        <v>0</v>
      </c>
      <c r="N144" s="126" t="s">
        <v>347</v>
      </c>
    </row>
    <row r="145" spans="1:14" ht="22.5">
      <c r="A145" s="52" t="s">
        <v>358</v>
      </c>
      <c r="B145" s="76"/>
      <c r="C145" s="93"/>
      <c r="D145" s="53"/>
      <c r="E145" s="54"/>
      <c r="F145" s="108"/>
      <c r="G145" s="122"/>
      <c r="H145" s="160"/>
      <c r="I145" s="177">
        <f>I146+I147+I148</f>
        <v>0</v>
      </c>
      <c r="J145" s="197">
        <f>J146+J147+J148</f>
        <v>30900</v>
      </c>
      <c r="K145" s="177">
        <f>K146+K147+K148</f>
        <v>0</v>
      </c>
      <c r="L145" s="177">
        <f>L146+L147+L148</f>
        <v>0</v>
      </c>
      <c r="M145" s="219">
        <f>M146+M147+M148</f>
        <v>30900</v>
      </c>
      <c r="N145" s="142"/>
    </row>
    <row r="146" spans="1:14" ht="63.75">
      <c r="A146" s="258" t="s">
        <v>359</v>
      </c>
      <c r="B146" s="264" t="s">
        <v>360</v>
      </c>
      <c r="C146" s="261">
        <v>0.03</v>
      </c>
      <c r="D146" s="8" t="s">
        <v>361</v>
      </c>
      <c r="E146" s="14">
        <v>2</v>
      </c>
      <c r="F146" s="14">
        <v>1</v>
      </c>
      <c r="G146" s="8" t="s">
        <v>362</v>
      </c>
      <c r="H146" s="14"/>
      <c r="I146" s="12"/>
      <c r="J146" s="189"/>
      <c r="K146" s="12"/>
      <c r="L146" s="12"/>
      <c r="M146" s="206">
        <f>L146+K146+J146+I146</f>
        <v>0</v>
      </c>
      <c r="N146" s="126" t="s">
        <v>28</v>
      </c>
    </row>
    <row r="147" spans="1:14" ht="63.75">
      <c r="A147" s="259"/>
      <c r="B147" s="265"/>
      <c r="C147" s="262"/>
      <c r="D147" s="8" t="s">
        <v>363</v>
      </c>
      <c r="E147" s="14">
        <v>6</v>
      </c>
      <c r="F147" s="14">
        <v>6</v>
      </c>
      <c r="G147" s="8" t="s">
        <v>364</v>
      </c>
      <c r="H147" s="14"/>
      <c r="I147" s="12"/>
      <c r="J147" s="183">
        <v>30900</v>
      </c>
      <c r="K147" s="12"/>
      <c r="L147" s="12"/>
      <c r="M147" s="205">
        <f>L147+K147+J147+I147</f>
        <v>30900</v>
      </c>
      <c r="N147" s="126" t="s">
        <v>28</v>
      </c>
    </row>
    <row r="148" spans="1:14" ht="63.75">
      <c r="A148" s="260"/>
      <c r="B148" s="266"/>
      <c r="C148" s="263"/>
      <c r="D148" s="8" t="s">
        <v>365</v>
      </c>
      <c r="E148" s="14">
        <v>2</v>
      </c>
      <c r="F148" s="14">
        <v>2</v>
      </c>
      <c r="G148" s="8" t="s">
        <v>366</v>
      </c>
      <c r="H148" s="14">
        <v>1</v>
      </c>
      <c r="I148" s="11"/>
      <c r="J148" s="183"/>
      <c r="K148" s="11"/>
      <c r="L148" s="11"/>
      <c r="M148" s="205">
        <f>L148+K148+I148</f>
        <v>0</v>
      </c>
      <c r="N148" s="126" t="s">
        <v>28</v>
      </c>
    </row>
    <row r="149" spans="1:14" ht="23.25">
      <c r="A149" s="46" t="s">
        <v>367</v>
      </c>
      <c r="B149" s="77"/>
      <c r="C149" s="94"/>
      <c r="D149" s="38"/>
      <c r="E149" s="39"/>
      <c r="F149" s="109"/>
      <c r="G149" s="123"/>
      <c r="H149" s="161"/>
      <c r="I149" s="178">
        <f>I150+I151</f>
        <v>0</v>
      </c>
      <c r="J149" s="198">
        <f>J150+J151</f>
        <v>16480</v>
      </c>
      <c r="K149" s="178">
        <f>K150+K151</f>
        <v>0</v>
      </c>
      <c r="L149" s="178">
        <f>L150+L151</f>
        <v>0</v>
      </c>
      <c r="M149" s="220">
        <f>M150+M151</f>
        <v>16480</v>
      </c>
      <c r="N149" s="143"/>
    </row>
    <row r="150" spans="1:14" ht="90">
      <c r="A150" s="258" t="s">
        <v>368</v>
      </c>
      <c r="B150" s="8" t="s">
        <v>369</v>
      </c>
      <c r="C150" s="261">
        <v>0.03</v>
      </c>
      <c r="D150" s="8" t="s">
        <v>370</v>
      </c>
      <c r="E150" s="14">
        <v>60</v>
      </c>
      <c r="F150" s="61">
        <v>60</v>
      </c>
      <c r="G150" s="8" t="s">
        <v>371</v>
      </c>
      <c r="H150" s="14">
        <v>60</v>
      </c>
      <c r="I150" s="12"/>
      <c r="J150" s="183">
        <v>10300</v>
      </c>
      <c r="K150" s="12"/>
      <c r="L150" s="12"/>
      <c r="M150" s="205">
        <f>L150+K150+J150+I150</f>
        <v>10300</v>
      </c>
      <c r="N150" s="126" t="s">
        <v>372</v>
      </c>
    </row>
    <row r="151" spans="1:14" ht="78.75">
      <c r="A151" s="260"/>
      <c r="B151" s="8" t="s">
        <v>373</v>
      </c>
      <c r="C151" s="263"/>
      <c r="D151" s="9" t="s">
        <v>374</v>
      </c>
      <c r="E151" s="14">
        <v>8</v>
      </c>
      <c r="F151" s="61">
        <v>1</v>
      </c>
      <c r="G151" s="9" t="s">
        <v>375</v>
      </c>
      <c r="H151" s="14">
        <v>2</v>
      </c>
      <c r="I151" s="11"/>
      <c r="J151" s="183">
        <v>6180</v>
      </c>
      <c r="K151" s="11"/>
      <c r="L151" s="11"/>
      <c r="M151" s="205">
        <f>L151+K151+J151+I151</f>
        <v>6180</v>
      </c>
      <c r="N151" s="126" t="s">
        <v>376</v>
      </c>
    </row>
    <row r="152" spans="1:14" ht="33.75">
      <c r="A152" s="6" t="s">
        <v>377</v>
      </c>
      <c r="B152" s="69"/>
      <c r="C152" s="82"/>
      <c r="D152" s="40"/>
      <c r="E152" s="3"/>
      <c r="F152" s="101"/>
      <c r="G152" s="115"/>
      <c r="H152" s="162"/>
      <c r="I152" s="170">
        <f>I153+I154+I155</f>
        <v>0</v>
      </c>
      <c r="J152" s="188">
        <f>J153+J154+J155</f>
        <v>6180</v>
      </c>
      <c r="K152" s="170">
        <f>K153+K154+K155</f>
        <v>0</v>
      </c>
      <c r="L152" s="170">
        <f>L153+L154+L155</f>
        <v>0</v>
      </c>
      <c r="M152" s="211">
        <f>M153+M154+M155</f>
        <v>6180</v>
      </c>
      <c r="N152" s="135"/>
    </row>
    <row r="153" spans="1:14" ht="63.75">
      <c r="A153" s="258" t="s">
        <v>378</v>
      </c>
      <c r="B153" s="264" t="s">
        <v>379</v>
      </c>
      <c r="C153" s="261">
        <v>0.02</v>
      </c>
      <c r="D153" s="8" t="s">
        <v>380</v>
      </c>
      <c r="E153" s="14">
        <v>4</v>
      </c>
      <c r="F153" s="14">
        <v>0</v>
      </c>
      <c r="G153" s="9" t="s">
        <v>375</v>
      </c>
      <c r="H153" s="14">
        <v>1</v>
      </c>
      <c r="I153" s="11"/>
      <c r="J153" s="183">
        <v>3090</v>
      </c>
      <c r="K153" s="11"/>
      <c r="L153" s="11"/>
      <c r="M153" s="205">
        <f>L153+K153+J153+I153</f>
        <v>3090</v>
      </c>
      <c r="N153" s="126" t="s">
        <v>376</v>
      </c>
    </row>
    <row r="154" spans="1:14" ht="63.75">
      <c r="A154" s="259"/>
      <c r="B154" s="265"/>
      <c r="C154" s="262"/>
      <c r="D154" s="8" t="s">
        <v>381</v>
      </c>
      <c r="E154" s="14">
        <v>4</v>
      </c>
      <c r="F154" s="14">
        <v>0</v>
      </c>
      <c r="G154" s="8" t="s">
        <v>382</v>
      </c>
      <c r="H154" s="14">
        <v>1</v>
      </c>
      <c r="I154" s="11"/>
      <c r="J154" s="183"/>
      <c r="K154" s="11"/>
      <c r="L154" s="11"/>
      <c r="M154" s="205">
        <f>L154+J154+I154</f>
        <v>0</v>
      </c>
      <c r="N154" s="126" t="s">
        <v>376</v>
      </c>
    </row>
    <row r="155" spans="1:14" ht="63.75">
      <c r="A155" s="260"/>
      <c r="B155" s="266"/>
      <c r="C155" s="263"/>
      <c r="D155" s="15" t="s">
        <v>383</v>
      </c>
      <c r="E155" s="14">
        <v>4</v>
      </c>
      <c r="F155" s="14">
        <v>0</v>
      </c>
      <c r="G155" s="8" t="s">
        <v>384</v>
      </c>
      <c r="H155" s="14">
        <v>1</v>
      </c>
      <c r="I155" s="11"/>
      <c r="J155" s="183">
        <v>3090</v>
      </c>
      <c r="K155" s="11"/>
      <c r="L155" s="11"/>
      <c r="M155" s="205">
        <f>L155+K155+J155+I155</f>
        <v>3090</v>
      </c>
      <c r="N155" s="126" t="s">
        <v>376</v>
      </c>
    </row>
    <row r="156" spans="1:14" ht="34.5">
      <c r="A156" s="55" t="s">
        <v>385</v>
      </c>
      <c r="B156" s="78"/>
      <c r="C156" s="95"/>
      <c r="D156" s="56"/>
      <c r="E156" s="57"/>
      <c r="F156" s="110"/>
      <c r="G156" s="124"/>
      <c r="H156" s="163"/>
      <c r="I156" s="179">
        <f>I157+I158+I159+I160+I161+I162</f>
        <v>0</v>
      </c>
      <c r="J156" s="199">
        <f>J157+J158+J159+J160+J161+J162</f>
        <v>184370</v>
      </c>
      <c r="K156" s="179">
        <f>K157+K158+K159+K160+K161+K162</f>
        <v>0</v>
      </c>
      <c r="L156" s="179">
        <f>L157+L158+L159+L160+L161+L162</f>
        <v>0</v>
      </c>
      <c r="M156" s="221">
        <f>M157+M158+M159+M160+M161+M162</f>
        <v>184370</v>
      </c>
      <c r="N156" s="144"/>
    </row>
    <row r="157" spans="1:14" ht="101.25">
      <c r="A157" s="258" t="s">
        <v>386</v>
      </c>
      <c r="B157" s="8" t="s">
        <v>387</v>
      </c>
      <c r="C157" s="261">
        <v>0.03</v>
      </c>
      <c r="D157" s="8" t="s">
        <v>388</v>
      </c>
      <c r="E157" s="14">
        <v>4</v>
      </c>
      <c r="F157" s="61">
        <v>1</v>
      </c>
      <c r="G157" s="8" t="s">
        <v>389</v>
      </c>
      <c r="H157" s="14">
        <v>1</v>
      </c>
      <c r="I157" s="11"/>
      <c r="J157" s="183">
        <v>154500</v>
      </c>
      <c r="K157" s="11"/>
      <c r="L157" s="11"/>
      <c r="M157" s="205">
        <f>L157+K157+J157+I157</f>
        <v>154500</v>
      </c>
      <c r="N157" s="126" t="s">
        <v>390</v>
      </c>
    </row>
    <row r="158" spans="1:14" ht="56.25">
      <c r="A158" s="259"/>
      <c r="B158" s="8" t="s">
        <v>391</v>
      </c>
      <c r="C158" s="262"/>
      <c r="D158" s="9" t="s">
        <v>392</v>
      </c>
      <c r="E158" s="14">
        <v>4</v>
      </c>
      <c r="F158" s="61">
        <v>2</v>
      </c>
      <c r="G158" s="9" t="s">
        <v>393</v>
      </c>
      <c r="H158" s="14">
        <v>1</v>
      </c>
      <c r="I158" s="12"/>
      <c r="J158" s="183">
        <v>12360</v>
      </c>
      <c r="K158" s="12"/>
      <c r="L158" s="12"/>
      <c r="M158" s="205">
        <f>L158+K158+J158+I158</f>
        <v>12360</v>
      </c>
      <c r="N158" s="126" t="s">
        <v>390</v>
      </c>
    </row>
    <row r="159" spans="1:14" ht="56.25">
      <c r="A159" s="259"/>
      <c r="B159" s="8" t="s">
        <v>394</v>
      </c>
      <c r="C159" s="262"/>
      <c r="D159" s="8" t="s">
        <v>395</v>
      </c>
      <c r="E159" s="26">
        <v>2</v>
      </c>
      <c r="F159" s="61">
        <v>0</v>
      </c>
      <c r="G159" s="8" t="s">
        <v>123</v>
      </c>
      <c r="H159" s="14">
        <v>1</v>
      </c>
      <c r="I159" s="11"/>
      <c r="J159" s="183"/>
      <c r="K159" s="11"/>
      <c r="L159" s="11"/>
      <c r="M159" s="206">
        <f>L159+K159+J159+I159</f>
        <v>0</v>
      </c>
      <c r="N159" s="126" t="s">
        <v>390</v>
      </c>
    </row>
    <row r="160" spans="1:14" ht="25.5">
      <c r="A160" s="259"/>
      <c r="B160" s="264" t="s">
        <v>396</v>
      </c>
      <c r="C160" s="262"/>
      <c r="D160" s="15" t="s">
        <v>397</v>
      </c>
      <c r="E160" s="26">
        <v>2</v>
      </c>
      <c r="F160" s="61">
        <v>3</v>
      </c>
      <c r="G160" s="8" t="s">
        <v>398</v>
      </c>
      <c r="H160" s="14"/>
      <c r="I160" s="23"/>
      <c r="J160" s="187">
        <v>5150</v>
      </c>
      <c r="K160" s="23"/>
      <c r="L160" s="23"/>
      <c r="M160" s="206">
        <f>L160+K160+J160+I160</f>
        <v>5150</v>
      </c>
      <c r="N160" s="126" t="s">
        <v>399</v>
      </c>
    </row>
    <row r="161" spans="1:14" ht="33.75">
      <c r="A161" s="259"/>
      <c r="B161" s="266"/>
      <c r="C161" s="262"/>
      <c r="D161" s="9" t="s">
        <v>400</v>
      </c>
      <c r="E161" s="14">
        <v>1</v>
      </c>
      <c r="F161" s="61">
        <v>1</v>
      </c>
      <c r="G161" s="9" t="s">
        <v>401</v>
      </c>
      <c r="H161" s="14"/>
      <c r="I161" s="11"/>
      <c r="J161" s="183">
        <v>12360</v>
      </c>
      <c r="K161" s="11"/>
      <c r="L161" s="11"/>
      <c r="M161" s="205">
        <f>L161+K161+J161+I161</f>
        <v>12360</v>
      </c>
      <c r="N161" s="126" t="s">
        <v>399</v>
      </c>
    </row>
    <row r="162" spans="1:14" ht="67.5">
      <c r="A162" s="260"/>
      <c r="B162" s="8" t="s">
        <v>402</v>
      </c>
      <c r="C162" s="263"/>
      <c r="D162" s="8" t="s">
        <v>403</v>
      </c>
      <c r="E162" s="26">
        <v>1</v>
      </c>
      <c r="F162" s="61">
        <v>1</v>
      </c>
      <c r="G162" s="8" t="s">
        <v>404</v>
      </c>
      <c r="H162" s="14"/>
      <c r="I162" s="11"/>
      <c r="J162" s="183"/>
      <c r="K162" s="11"/>
      <c r="L162" s="11"/>
      <c r="M162" s="206">
        <f>L162+K162+J162+I162</f>
        <v>0</v>
      </c>
      <c r="N162" s="126" t="s">
        <v>399</v>
      </c>
    </row>
    <row r="163" spans="1:14" ht="45">
      <c r="A163" s="58" t="s">
        <v>405</v>
      </c>
      <c r="B163" s="79"/>
      <c r="C163" s="96"/>
      <c r="D163" s="59"/>
      <c r="E163" s="60"/>
      <c r="F163" s="111"/>
      <c r="G163" s="125"/>
      <c r="H163" s="164"/>
      <c r="I163" s="180">
        <f>I164+I165+I166+I167+I168+I169+I170</f>
        <v>0</v>
      </c>
      <c r="J163" s="200">
        <f>J164+J165+J166+J167+J168+J169+J170</f>
        <v>94760</v>
      </c>
      <c r="K163" s="180">
        <f>K164+K165+K166+K167+K168+K169+K170</f>
        <v>0</v>
      </c>
      <c r="L163" s="180">
        <f>L164+L165+L166+L167+L168+L169+L170</f>
        <v>0</v>
      </c>
      <c r="M163" s="222">
        <f>M164+M165+M166+M167+M168+M169+M170</f>
        <v>94760</v>
      </c>
      <c r="N163" s="145"/>
    </row>
    <row r="164" spans="1:14" ht="67.5">
      <c r="A164" s="20" t="s">
        <v>406</v>
      </c>
      <c r="B164" s="65" t="s">
        <v>406</v>
      </c>
      <c r="C164" s="247">
        <v>0.04</v>
      </c>
      <c r="D164" s="129" t="s">
        <v>407</v>
      </c>
      <c r="E164" s="14">
        <v>2</v>
      </c>
      <c r="F164" s="61">
        <v>2</v>
      </c>
      <c r="G164" s="8" t="s">
        <v>408</v>
      </c>
      <c r="H164" s="14"/>
      <c r="I164" s="11"/>
      <c r="J164" s="183">
        <v>46350</v>
      </c>
      <c r="K164" s="11"/>
      <c r="L164" s="11"/>
      <c r="M164" s="205">
        <f>L164+K164+J164+I164</f>
        <v>46350</v>
      </c>
      <c r="N164" s="126" t="s">
        <v>409</v>
      </c>
    </row>
    <row r="165" spans="1:14" ht="67.5">
      <c r="A165" s="20" t="s">
        <v>410</v>
      </c>
      <c r="B165" s="65" t="s">
        <v>410</v>
      </c>
      <c r="C165" s="248"/>
      <c r="D165" s="129" t="s">
        <v>411</v>
      </c>
      <c r="E165" s="14">
        <v>4</v>
      </c>
      <c r="F165" s="61">
        <v>4</v>
      </c>
      <c r="G165" s="8" t="s">
        <v>412</v>
      </c>
      <c r="H165" s="14">
        <v>1</v>
      </c>
      <c r="I165" s="10"/>
      <c r="J165" s="183">
        <v>36050</v>
      </c>
      <c r="K165" s="10"/>
      <c r="L165" s="10"/>
      <c r="M165" s="205">
        <f>L165+K165+J165+I165</f>
        <v>36050</v>
      </c>
      <c r="N165" s="126" t="s">
        <v>409</v>
      </c>
    </row>
    <row r="166" spans="1:14" ht="90">
      <c r="A166" s="258" t="s">
        <v>413</v>
      </c>
      <c r="B166" s="255" t="s">
        <v>414</v>
      </c>
      <c r="C166" s="248"/>
      <c r="D166" s="129" t="s">
        <v>415</v>
      </c>
      <c r="E166" s="14">
        <v>4</v>
      </c>
      <c r="F166" s="61">
        <v>0</v>
      </c>
      <c r="G166" s="8" t="s">
        <v>416</v>
      </c>
      <c r="H166" s="14">
        <v>1</v>
      </c>
      <c r="I166" s="10"/>
      <c r="J166" s="201"/>
      <c r="K166" s="10"/>
      <c r="L166" s="10"/>
      <c r="M166" s="205">
        <f>L166+K166+J166+I166</f>
        <v>0</v>
      </c>
      <c r="N166" s="126" t="s">
        <v>417</v>
      </c>
    </row>
    <row r="167" spans="1:14" ht="33.75">
      <c r="A167" s="259"/>
      <c r="B167" s="256"/>
      <c r="C167" s="248"/>
      <c r="D167" s="130" t="s">
        <v>418</v>
      </c>
      <c r="E167" s="14">
        <v>4</v>
      </c>
      <c r="F167" s="61">
        <v>0</v>
      </c>
      <c r="G167" s="8" t="s">
        <v>350</v>
      </c>
      <c r="H167" s="14">
        <v>1</v>
      </c>
      <c r="I167" s="10"/>
      <c r="J167" s="183">
        <v>5150</v>
      </c>
      <c r="K167" s="10"/>
      <c r="L167" s="10"/>
      <c r="M167" s="205">
        <f>L167+K167+J167+I167</f>
        <v>5150</v>
      </c>
      <c r="N167" s="126" t="s">
        <v>417</v>
      </c>
    </row>
    <row r="168" spans="1:14" ht="33.75">
      <c r="A168" s="259"/>
      <c r="B168" s="256"/>
      <c r="C168" s="248"/>
      <c r="D168" s="130" t="s">
        <v>419</v>
      </c>
      <c r="E168" s="14">
        <v>4</v>
      </c>
      <c r="F168" s="61">
        <v>0</v>
      </c>
      <c r="G168" s="8" t="s">
        <v>350</v>
      </c>
      <c r="H168" s="14">
        <v>1</v>
      </c>
      <c r="I168" s="10"/>
      <c r="J168" s="183">
        <v>2060</v>
      </c>
      <c r="K168" s="10"/>
      <c r="L168" s="10"/>
      <c r="M168" s="205">
        <f>L168+K168+J168+I168</f>
        <v>2060</v>
      </c>
      <c r="N168" s="126" t="s">
        <v>417</v>
      </c>
    </row>
    <row r="169" spans="1:14" ht="45">
      <c r="A169" s="259"/>
      <c r="B169" s="257"/>
      <c r="C169" s="248"/>
      <c r="D169" s="130" t="s">
        <v>420</v>
      </c>
      <c r="E169" s="14">
        <v>4</v>
      </c>
      <c r="F169" s="61">
        <v>0</v>
      </c>
      <c r="G169" s="8" t="s">
        <v>421</v>
      </c>
      <c r="H169" s="14">
        <v>1</v>
      </c>
      <c r="I169" s="10"/>
      <c r="J169" s="183">
        <v>2060</v>
      </c>
      <c r="K169" s="10"/>
      <c r="L169" s="10"/>
      <c r="M169" s="205">
        <f>L169+K169+J169+I169</f>
        <v>2060</v>
      </c>
      <c r="N169" s="126" t="s">
        <v>417</v>
      </c>
    </row>
    <row r="170" spans="1:14" ht="67.5">
      <c r="A170" s="260"/>
      <c r="B170" s="65" t="s">
        <v>422</v>
      </c>
      <c r="C170" s="248"/>
      <c r="D170" s="130" t="s">
        <v>423</v>
      </c>
      <c r="E170" s="14">
        <v>4</v>
      </c>
      <c r="F170" s="61">
        <v>0</v>
      </c>
      <c r="G170" s="8" t="s">
        <v>424</v>
      </c>
      <c r="H170" s="14">
        <v>1</v>
      </c>
      <c r="I170" s="127"/>
      <c r="J170" s="183">
        <v>3090</v>
      </c>
      <c r="K170" s="128"/>
      <c r="L170" s="10"/>
      <c r="M170" s="205">
        <f>L170+K170+J170+I170</f>
        <v>3090</v>
      </c>
      <c r="N170" s="126" t="s">
        <v>425</v>
      </c>
    </row>
    <row r="171" spans="1:13" ht="15">
      <c r="A171" s="1"/>
      <c r="B171" s="1"/>
      <c r="C171" s="131">
        <v>1</v>
      </c>
      <c r="D171" s="1"/>
      <c r="E171" s="1"/>
      <c r="F171" s="1"/>
      <c r="G171" s="1"/>
      <c r="I171" s="1"/>
      <c r="J171" s="202">
        <v>2055316901</v>
      </c>
      <c r="K171" s="1"/>
      <c r="L171" s="1"/>
      <c r="M171" s="223">
        <f>M163+M156+M152+M149+M145+M137+M131+M111+M99+M77+M74+M70+M63+M53+M40+M32+M8</f>
        <v>2055316901</v>
      </c>
    </row>
    <row r="173" spans="1:6" ht="15">
      <c r="A173" s="244" t="s">
        <v>426</v>
      </c>
      <c r="B173" s="244"/>
      <c r="C173" s="244" t="s">
        <v>427</v>
      </c>
      <c r="D173" s="244"/>
      <c r="E173" s="244" t="s">
        <v>428</v>
      </c>
      <c r="F173" s="244"/>
    </row>
    <row r="174" spans="1:6" ht="36" customHeight="1">
      <c r="A174" s="245" t="s">
        <v>433</v>
      </c>
      <c r="B174" s="246"/>
      <c r="C174" s="245" t="s">
        <v>429</v>
      </c>
      <c r="D174" s="246"/>
      <c r="E174" s="245" t="s">
        <v>430</v>
      </c>
      <c r="F174" s="246"/>
    </row>
    <row r="175" spans="1:6" ht="33" customHeight="1">
      <c r="A175" s="242" t="s">
        <v>434</v>
      </c>
      <c r="B175" s="243"/>
      <c r="C175" s="242" t="s">
        <v>431</v>
      </c>
      <c r="D175" s="243"/>
      <c r="E175" s="242" t="s">
        <v>432</v>
      </c>
      <c r="F175" s="243"/>
    </row>
  </sheetData>
  <sheetProtection/>
  <mergeCells count="98">
    <mergeCell ref="K1:N1"/>
    <mergeCell ref="K2:N2"/>
    <mergeCell ref="K3:N4"/>
    <mergeCell ref="K5:N5"/>
    <mergeCell ref="H6:H7"/>
    <mergeCell ref="I6:L6"/>
    <mergeCell ref="M6:M7"/>
    <mergeCell ref="N6:N7"/>
    <mergeCell ref="C153:C155"/>
    <mergeCell ref="C146:C148"/>
    <mergeCell ref="C138:C144"/>
    <mergeCell ref="C132:C136"/>
    <mergeCell ref="C41:C52"/>
    <mergeCell ref="C112:C130"/>
    <mergeCell ref="C150:C151"/>
    <mergeCell ref="C6:C7"/>
    <mergeCell ref="D6:D7"/>
    <mergeCell ref="C1:J2"/>
    <mergeCell ref="C3:J3"/>
    <mergeCell ref="C33:C39"/>
    <mergeCell ref="C9:C31"/>
    <mergeCell ref="E6:E7"/>
    <mergeCell ref="F6:F7"/>
    <mergeCell ref="G6:G7"/>
    <mergeCell ref="A26:A27"/>
    <mergeCell ref="A28:A31"/>
    <mergeCell ref="B33:B35"/>
    <mergeCell ref="A33:A35"/>
    <mergeCell ref="A1:B5"/>
    <mergeCell ref="A6:A7"/>
    <mergeCell ref="B6:B7"/>
    <mergeCell ref="B9:B16"/>
    <mergeCell ref="B17:B21"/>
    <mergeCell ref="A9:A21"/>
    <mergeCell ref="B22:B24"/>
    <mergeCell ref="A22:A24"/>
    <mergeCell ref="A71:A73"/>
    <mergeCell ref="B38:B39"/>
    <mergeCell ref="A38:A39"/>
    <mergeCell ref="B41:B43"/>
    <mergeCell ref="A41:A43"/>
    <mergeCell ref="B138:B139"/>
    <mergeCell ref="B140:B144"/>
    <mergeCell ref="B115:B116"/>
    <mergeCell ref="A150:A151"/>
    <mergeCell ref="B47:B48"/>
    <mergeCell ref="B54:B57"/>
    <mergeCell ref="A54:A57"/>
    <mergeCell ref="B58:B61"/>
    <mergeCell ref="B64:B66"/>
    <mergeCell ref="A64:A66"/>
    <mergeCell ref="B71:B72"/>
    <mergeCell ref="B78:B81"/>
    <mergeCell ref="B82:B84"/>
    <mergeCell ref="B85:B97"/>
    <mergeCell ref="A78:A98"/>
    <mergeCell ref="A75:A76"/>
    <mergeCell ref="A100:A109"/>
    <mergeCell ref="B112:B114"/>
    <mergeCell ref="A112:A114"/>
    <mergeCell ref="C157:C162"/>
    <mergeCell ref="B153:B155"/>
    <mergeCell ref="A153:A155"/>
    <mergeCell ref="B160:B161"/>
    <mergeCell ref="A157:A162"/>
    <mergeCell ref="B117:B118"/>
    <mergeCell ref="B119:B121"/>
    <mergeCell ref="B122:B128"/>
    <mergeCell ref="A115:A128"/>
    <mergeCell ref="B129:B130"/>
    <mergeCell ref="A129:A130"/>
    <mergeCell ref="B132:B136"/>
    <mergeCell ref="A132:A136"/>
    <mergeCell ref="C164:C170"/>
    <mergeCell ref="C4:J5"/>
    <mergeCell ref="B166:B169"/>
    <mergeCell ref="A166:A170"/>
    <mergeCell ref="A58:A61"/>
    <mergeCell ref="A46:A49"/>
    <mergeCell ref="C54:C62"/>
    <mergeCell ref="C64:C69"/>
    <mergeCell ref="C71:C73"/>
    <mergeCell ref="C75:C76"/>
    <mergeCell ref="C78:C98"/>
    <mergeCell ref="C100:C110"/>
    <mergeCell ref="A138:A144"/>
    <mergeCell ref="B146:B148"/>
    <mergeCell ref="A146:A148"/>
    <mergeCell ref="B101:B109"/>
    <mergeCell ref="A175:B175"/>
    <mergeCell ref="C175:D175"/>
    <mergeCell ref="E175:F175"/>
    <mergeCell ref="A173:B173"/>
    <mergeCell ref="C173:D173"/>
    <mergeCell ref="E173:F173"/>
    <mergeCell ref="A174:B174"/>
    <mergeCell ref="C174:D174"/>
    <mergeCell ref="E174:F174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landscape" scale="80" r:id="rId2"/>
  <ignoredErrors>
    <ignoredError sqref="M15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USUARIO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ZONQ</dc:creator>
  <cp:keywords/>
  <dc:description/>
  <cp:lastModifiedBy>David Suarez Sanchez</cp:lastModifiedBy>
  <cp:lastPrinted>2013-01-31T20:11:27Z</cp:lastPrinted>
  <dcterms:created xsi:type="dcterms:W3CDTF">2013-01-31T17:21:16Z</dcterms:created>
  <dcterms:modified xsi:type="dcterms:W3CDTF">2013-12-09T15:07:34Z</dcterms:modified>
  <cp:category/>
  <cp:version/>
  <cp:contentType/>
  <cp:contentStatus/>
</cp:coreProperties>
</file>