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8"/>
  </bookViews>
  <sheets>
    <sheet name="HOJA DE TRABAJO" sheetId="1" r:id="rId1"/>
    <sheet name="PLAN DE ACCION INFANCIA Y ADOLE" sheetId="2" r:id="rId2"/>
    <sheet name="PLAN DE ACCION. MUJER" sheetId="3" r:id="rId3"/>
    <sheet name="PLAN DE ACCION JOVENES" sheetId="4" r:id="rId4"/>
    <sheet name="PLAN DE ACCION VEJEZ" sheetId="5" r:id="rId5"/>
    <sheet name="PLAN DE ACCION DISCAPACIDAD" sheetId="6" r:id="rId6"/>
    <sheet name="VICTIMAS" sheetId="7" r:id="rId7"/>
    <sheet name="POBREZA EXTREMA" sheetId="8" r:id="rId8"/>
    <sheet name="EDUCACION" sheetId="9" r:id="rId9"/>
    <sheet name="SALUD" sheetId="10" r:id="rId10"/>
    <sheet name="CULTURA" sheetId="11" r:id="rId11"/>
    <sheet name="DEPORTE" sheetId="12" r:id="rId12"/>
    <sheet name="SEGURIDAD" sheetId="13" r:id="rId13"/>
    <sheet name="PARTIC. COMUN." sheetId="14" r:id="rId14"/>
    <sheet name="AGROPECUARIO" sheetId="15" r:id="rId15"/>
    <sheet name="ECONOMICO" sheetId="16" r:id="rId16"/>
    <sheet name="VIVIENDA - EOT" sheetId="17" r:id="rId17"/>
    <sheet name="INFRESTRUCTURA" sheetId="18" r:id="rId18"/>
    <sheet name="ENERGIA Y GAS " sheetId="19" r:id="rId19"/>
    <sheet name="AGUA POTAB" sheetId="20" r:id="rId20"/>
    <sheet name="agua pot emp serv. pu" sheetId="21" r:id="rId21"/>
    <sheet name="MEDIO AMBIENTE" sheetId="22" r:id="rId22"/>
    <sheet name="GESTIN DEL RIESGO" sheetId="23" r:id="rId23"/>
    <sheet name="ADMON EFICIENTE" sheetId="24" r:id="rId24"/>
    <sheet name="PLANEACION ESTRATEG" sheetId="25" r:id="rId25"/>
    <sheet name="GESTION FISCAL" sheetId="26" r:id="rId26"/>
    <sheet name="Hoja2" sheetId="27" r:id="rId27"/>
  </sheets>
  <definedNames>
    <definedName name="_xlnm._FilterDatabase" localSheetId="0" hidden="1">'HOJA DE TRABAJO'!$N$2:$N$490</definedName>
    <definedName name="_ftn1" localSheetId="0">'HOJA DE TRABAJO'!#REF!</definedName>
    <definedName name="_ftnref1" localSheetId="0">'HOJA DE TRABAJO'!$E$31</definedName>
    <definedName name="_xlnm.Print_Titles" localSheetId="23">'ADMON EFICIENTE'!$1:$6</definedName>
    <definedName name="_xlnm.Print_Titles" localSheetId="14">'AGROPECUARIO'!$1:$6</definedName>
    <definedName name="_xlnm.Print_Titles" localSheetId="10">'CULTURA'!$1:$6</definedName>
    <definedName name="_xlnm.Print_Titles" localSheetId="11">'DEPORTE'!$1:$6</definedName>
    <definedName name="_xlnm.Print_Titles" localSheetId="8">'EDUCACION'!$1:$6</definedName>
    <definedName name="_xlnm.Print_Titles" localSheetId="18">'ENERGIA Y GAS '!$1:$6</definedName>
    <definedName name="_xlnm.Print_Titles" localSheetId="17">'INFRESTRUCTURA'!$1:$6</definedName>
    <definedName name="_xlnm.Print_Titles" localSheetId="21">'MEDIO AMBIENTE'!$1:$6</definedName>
    <definedName name="_xlnm.Print_Titles" localSheetId="13">'PARTIC. COMUN.'!$1:$6</definedName>
    <definedName name="_xlnm.Print_Titles" localSheetId="1">'PLAN DE ACCION INFANCIA Y ADOLE'!$1:$6</definedName>
    <definedName name="_xlnm.Print_Titles" localSheetId="2">'PLAN DE ACCION. MUJER'!$1:$8</definedName>
    <definedName name="_xlnm.Print_Titles" localSheetId="24">'PLANEACION ESTRATEG'!$1:$6</definedName>
    <definedName name="_xlnm.Print_Titles" localSheetId="9">'SALUD'!$1:$6</definedName>
    <definedName name="_xlnm.Print_Titles" localSheetId="12">'SEGURIDAD'!$1:$8</definedName>
    <definedName name="_xlnm.Print_Titles" localSheetId="6">'VICTIMAS'!$1:$6</definedName>
    <definedName name="_xlnm.Print_Titles" localSheetId="16">'VIVIENDA - EOT'!$1:$6</definedName>
  </definedNames>
  <calcPr fullCalcOnLoad="1"/>
</workbook>
</file>

<file path=xl/comments1.xml><?xml version="1.0" encoding="utf-8"?>
<comments xmlns="http://schemas.openxmlformats.org/spreadsheetml/2006/main">
  <authors>
    <author>Luffi</author>
    <author>HP</author>
  </authors>
  <commentList>
    <comment ref="K93" authorId="0">
      <text>
        <r>
          <rPr>
            <sz val="9"/>
            <rFont val="Tahoma"/>
            <family val="2"/>
          </rPr>
          <t xml:space="preserve">CONPES  152 DE 2012
</t>
        </r>
      </text>
    </comment>
    <comment ref="L92" authorId="0">
      <text>
        <r>
          <rPr>
            <b/>
            <sz val="9"/>
            <rFont val="Tahoma"/>
            <family val="2"/>
          </rPr>
          <t>Luffi:</t>
        </r>
        <r>
          <rPr>
            <sz val="9"/>
            <rFont val="Tahoma"/>
            <family val="2"/>
          </rPr>
          <t xml:space="preserve">
</t>
        </r>
      </text>
    </comment>
    <comment ref="K92" authorId="0">
      <text>
        <r>
          <rPr>
            <sz val="9"/>
            <rFont val="Tahoma"/>
            <family val="2"/>
          </rPr>
          <t xml:space="preserve">CONPES  152 10 MILLONES  Y DE RECURSOS SGP 10 
</t>
        </r>
      </text>
    </comment>
    <comment ref="K95" authorId="0">
      <text>
        <r>
          <rPr>
            <sz val="9"/>
            <rFont val="Tahoma"/>
            <family val="2"/>
          </rPr>
          <t xml:space="preserve">Gobernacion del Tolima
</t>
        </r>
      </text>
    </comment>
    <comment ref="J365" authorId="0">
      <text>
        <r>
          <rPr>
            <b/>
            <sz val="9"/>
            <rFont val="Tahoma"/>
            <family val="2"/>
          </rPr>
          <t>sobretasa</t>
        </r>
        <r>
          <rPr>
            <sz val="9"/>
            <rFont val="Tahoma"/>
            <family val="2"/>
          </rPr>
          <t xml:space="preserve">
</t>
        </r>
      </text>
    </comment>
    <comment ref="K365" authorId="0">
      <text>
        <r>
          <rPr>
            <b/>
            <sz val="9"/>
            <rFont val="Tahoma"/>
            <family val="2"/>
          </rPr>
          <t>sobretasa</t>
        </r>
        <r>
          <rPr>
            <sz val="9"/>
            <rFont val="Tahoma"/>
            <family val="2"/>
          </rPr>
          <t xml:space="preserve">
</t>
        </r>
      </text>
    </comment>
    <comment ref="K360" authorId="0">
      <text>
        <r>
          <rPr>
            <b/>
            <sz val="9"/>
            <rFont val="Tahoma"/>
            <family val="2"/>
          </rPr>
          <t>invias</t>
        </r>
        <r>
          <rPr>
            <sz val="9"/>
            <rFont val="Tahoma"/>
            <family val="2"/>
          </rPr>
          <t xml:space="preserve">
</t>
        </r>
      </text>
    </comment>
    <comment ref="K212" authorId="1">
      <text>
        <r>
          <rPr>
            <sz val="9"/>
            <rFont val="Tahoma"/>
            <family val="2"/>
          </rPr>
          <t xml:space="preserve">ESTAMPILLA
</t>
        </r>
      </text>
    </comment>
    <comment ref="J214" authorId="1">
      <text>
        <r>
          <rPr>
            <sz val="9"/>
            <rFont val="Tahoma"/>
            <family val="2"/>
          </rPr>
          <t xml:space="preserve">Dia de papayera
</t>
        </r>
      </text>
    </comment>
    <comment ref="K312" authorId="1">
      <text>
        <r>
          <rPr>
            <b/>
            <sz val="9"/>
            <rFont val="Tahoma"/>
            <family val="2"/>
          </rPr>
          <t xml:space="preserve">400  CREDITO Y  50 DE  RECURSOS PROPIOS 
</t>
        </r>
        <r>
          <rPr>
            <sz val="9"/>
            <rFont val="Tahoma"/>
            <family val="2"/>
          </rPr>
          <t xml:space="preserve">
</t>
        </r>
      </text>
    </comment>
    <comment ref="K125" authorId="1">
      <text>
        <r>
          <rPr>
            <b/>
            <sz val="9"/>
            <rFont val="Tahoma"/>
            <family val="2"/>
          </rPr>
          <t>HP:</t>
        </r>
        <r>
          <rPr>
            <sz val="9"/>
            <rFont val="Tahoma"/>
            <family val="2"/>
          </rPr>
          <t xml:space="preserve">
FOSYGA
</t>
        </r>
      </text>
    </comment>
    <comment ref="L125" authorId="1">
      <text>
        <r>
          <rPr>
            <b/>
            <sz val="9"/>
            <rFont val="Tahoma"/>
            <family val="2"/>
          </rPr>
          <t>HP:</t>
        </r>
        <r>
          <rPr>
            <sz val="9"/>
            <rFont val="Tahoma"/>
            <family val="2"/>
          </rPr>
          <t xml:space="preserve">
</t>
        </r>
      </text>
    </comment>
    <comment ref="M125" authorId="1">
      <text>
        <r>
          <rPr>
            <b/>
            <sz val="9"/>
            <rFont val="Tahoma"/>
            <family val="2"/>
          </rPr>
          <t>caja de compensacion</t>
        </r>
        <r>
          <rPr>
            <sz val="9"/>
            <rFont val="Tahoma"/>
            <family val="2"/>
          </rPr>
          <t xml:space="preserve">
</t>
        </r>
      </text>
    </comment>
    <comment ref="K54" authorId="1">
      <text>
        <r>
          <rPr>
            <sz val="9"/>
            <rFont val="Tahoma"/>
            <family val="2"/>
          </rPr>
          <t xml:space="preserve">ESTAMPILLA PROANCIANO
</t>
        </r>
      </text>
    </comment>
    <comment ref="K418" authorId="1">
      <text>
        <r>
          <rPr>
            <sz val="9"/>
            <rFont val="Tahoma"/>
            <family val="2"/>
          </rPr>
          <t xml:space="preserve">invias
</t>
        </r>
      </text>
    </comment>
    <comment ref="K407" authorId="1">
      <text>
        <r>
          <rPr>
            <sz val="9"/>
            <rFont val="Tahoma"/>
            <family val="2"/>
          </rPr>
          <t xml:space="preserve">Recursos  Invias
Entran al Ppto  
</t>
        </r>
      </text>
    </comment>
    <comment ref="K415" authorId="1">
      <text>
        <r>
          <rPr>
            <b/>
            <sz val="9"/>
            <rFont val="Tahoma"/>
            <family val="2"/>
          </rPr>
          <t xml:space="preserve">FONDO HIDRICO
</t>
        </r>
        <r>
          <rPr>
            <sz val="9"/>
            <rFont val="Tahoma"/>
            <family val="2"/>
          </rPr>
          <t xml:space="preserve">
</t>
        </r>
      </text>
    </comment>
  </commentList>
</comments>
</file>

<file path=xl/comments10.xml><?xml version="1.0" encoding="utf-8"?>
<comments xmlns="http://schemas.openxmlformats.org/spreadsheetml/2006/main">
  <authors>
    <author>HP</author>
  </authors>
  <commentList>
    <comment ref="N7" authorId="0">
      <text>
        <r>
          <rPr>
            <b/>
            <sz val="9"/>
            <rFont val="Tahoma"/>
            <family val="2"/>
          </rPr>
          <t>HP:</t>
        </r>
        <r>
          <rPr>
            <sz val="9"/>
            <rFont val="Tahoma"/>
            <family val="2"/>
          </rPr>
          <t xml:space="preserve">
FOSYGA 2 COF. ; CAJA DE COMP. DPTO  ETESA  
</t>
        </r>
      </text>
    </comment>
    <comment ref="O7" authorId="0">
      <text>
        <r>
          <rPr>
            <b/>
            <sz val="9"/>
            <rFont val="Tahoma"/>
            <family val="2"/>
          </rPr>
          <t>HP:</t>
        </r>
        <r>
          <rPr>
            <sz val="9"/>
            <rFont val="Tahoma"/>
            <family val="2"/>
          </rPr>
          <t xml:space="preserve">
</t>
        </r>
      </text>
    </comment>
    <comment ref="P7" authorId="0">
      <text>
        <r>
          <rPr>
            <b/>
            <sz val="9"/>
            <rFont val="Tahoma"/>
            <family val="2"/>
          </rPr>
          <t>caja de compensacion</t>
        </r>
        <r>
          <rPr>
            <sz val="9"/>
            <rFont val="Tahoma"/>
            <family val="2"/>
          </rPr>
          <t xml:space="preserve">
</t>
        </r>
      </text>
    </comment>
  </commentList>
</comments>
</file>

<file path=xl/comments11.xml><?xml version="1.0" encoding="utf-8"?>
<comments xmlns="http://schemas.openxmlformats.org/spreadsheetml/2006/main">
  <authors>
    <author>HP</author>
  </authors>
  <commentList>
    <comment ref="N27" authorId="0">
      <text>
        <r>
          <rPr>
            <sz val="9"/>
            <rFont val="Tahoma"/>
            <family val="2"/>
          </rPr>
          <t xml:space="preserve">ESTAMPILLA
</t>
        </r>
      </text>
    </comment>
  </commentList>
</comments>
</file>

<file path=xl/comments12.xml><?xml version="1.0" encoding="utf-8"?>
<comments xmlns="http://schemas.openxmlformats.org/spreadsheetml/2006/main">
  <authors>
    <author>HP</author>
  </authors>
  <commentList>
    <comment ref="L9" authorId="0">
      <text>
        <r>
          <rPr>
            <b/>
            <sz val="9"/>
            <rFont val="Tahoma"/>
            <family val="2"/>
          </rPr>
          <t>HP:</t>
        </r>
        <r>
          <rPr>
            <sz val="9"/>
            <rFont val="Tahoma"/>
            <family val="2"/>
          </rPr>
          <t xml:space="preserve">
arlex  y  otro instructor para  baloncesto y  voleibol</t>
        </r>
      </text>
    </comment>
  </commentList>
</comments>
</file>

<file path=xl/comments13.xml><?xml version="1.0" encoding="utf-8"?>
<comments xmlns="http://schemas.openxmlformats.org/spreadsheetml/2006/main">
  <authors>
    <author>HP</author>
  </authors>
  <commentList>
    <comment ref="M13" authorId="0">
      <text>
        <r>
          <rPr>
            <b/>
            <sz val="9"/>
            <rFont val="Tahoma"/>
            <family val="2"/>
          </rPr>
          <t xml:space="preserve">recursos del fondo de seguridad
</t>
        </r>
      </text>
    </comment>
  </commentList>
</comments>
</file>

<file path=xl/comments14.xml><?xml version="1.0" encoding="utf-8"?>
<comments xmlns="http://schemas.openxmlformats.org/spreadsheetml/2006/main">
  <authors>
    <author>MI PC</author>
  </authors>
  <commentList>
    <comment ref="L7" authorId="0">
      <text>
        <r>
          <rPr>
            <b/>
            <sz val="9"/>
            <rFont val="Tahoma"/>
            <family val="2"/>
          </rPr>
          <t>MI PC:</t>
        </r>
        <r>
          <rPr>
            <sz val="9"/>
            <rFont val="Tahoma"/>
            <family val="2"/>
          </rPr>
          <t xml:space="preserve">
Este  rubro se alimetara  en el evento que se contrate el profesional 
</t>
        </r>
      </text>
    </comment>
    <comment ref="L10" authorId="0">
      <text>
        <r>
          <rPr>
            <b/>
            <sz val="9"/>
            <rFont val="Tahoma"/>
            <family val="2"/>
          </rPr>
          <t xml:space="preserve">DIA  DE LA JAC Y NAVIDAD
</t>
        </r>
      </text>
    </comment>
  </commentList>
</comments>
</file>

<file path=xl/comments15.xml><?xml version="1.0" encoding="utf-8"?>
<comments xmlns="http://schemas.openxmlformats.org/spreadsheetml/2006/main">
  <authors>
    <author>MERI</author>
  </authors>
  <commentList>
    <comment ref="M26" authorId="0">
      <text>
        <r>
          <rPr>
            <sz val="9"/>
            <rFont val="Tahoma"/>
            <family val="0"/>
          </rPr>
          <t xml:space="preserve">FONDO DE REACTIVACION AGROPECUARIA
</t>
        </r>
      </text>
    </comment>
    <comment ref="L32" authorId="0">
      <text>
        <r>
          <rPr>
            <b/>
            <sz val="9"/>
            <rFont val="Tahoma"/>
            <family val="0"/>
          </rPr>
          <t>MERI:</t>
        </r>
        <r>
          <rPr>
            <sz val="9"/>
            <rFont val="Tahoma"/>
            <family val="0"/>
          </rPr>
          <t xml:space="preserve">
PASANTE</t>
        </r>
      </text>
    </comment>
    <comment ref="M37" authorId="0">
      <text>
        <r>
          <rPr>
            <b/>
            <sz val="9"/>
            <rFont val="Tahoma"/>
            <family val="0"/>
          </rPr>
          <t>MERI:</t>
        </r>
        <r>
          <rPr>
            <sz val="9"/>
            <rFont val="Tahoma"/>
            <family val="0"/>
          </rPr>
          <t xml:space="preserve">
CON RECURSOS DEL CREDITO </t>
        </r>
      </text>
    </comment>
    <comment ref="L9" authorId="0">
      <text>
        <r>
          <rPr>
            <b/>
            <sz val="9"/>
            <rFont val="Tahoma"/>
            <family val="2"/>
          </rPr>
          <t>MERI:</t>
        </r>
        <r>
          <rPr>
            <sz val="9"/>
            <rFont val="Tahoma"/>
            <family val="2"/>
          </rPr>
          <t xml:space="preserve">
EN ESTA META  SE INCLUYE TODO EL PERSONAL DE APOYO  SECR. VET. DOS PAS DE SENA AGRONOMO . DIRCT</t>
        </r>
      </text>
    </comment>
  </commentList>
</comments>
</file>

<file path=xl/comments17.xml><?xml version="1.0" encoding="utf-8"?>
<comments xmlns="http://schemas.openxmlformats.org/spreadsheetml/2006/main">
  <authors>
    <author>MERI</author>
  </authors>
  <commentList>
    <comment ref="M11" authorId="0">
      <text>
        <r>
          <rPr>
            <b/>
            <sz val="9"/>
            <rFont val="Tahoma"/>
            <family val="0"/>
          </rPr>
          <t>MERI:</t>
        </r>
        <r>
          <rPr>
            <sz val="9"/>
            <rFont val="Tahoma"/>
            <family val="0"/>
          </rPr>
          <t xml:space="preserve">
150  credito- ciuudela y 50  propios o sgp lote para los de la invasion  
</t>
        </r>
      </text>
    </comment>
  </commentList>
</comments>
</file>

<file path=xl/comments18.xml><?xml version="1.0" encoding="utf-8"?>
<comments xmlns="http://schemas.openxmlformats.org/spreadsheetml/2006/main">
  <authors>
    <author>Luffi</author>
    <author>MERI</author>
  </authors>
  <commentList>
    <comment ref="M15" authorId="0">
      <text>
        <r>
          <rPr>
            <b/>
            <sz val="9"/>
            <rFont val="Tahoma"/>
            <family val="2"/>
          </rPr>
          <t>sobretasa</t>
        </r>
        <r>
          <rPr>
            <sz val="9"/>
            <rFont val="Tahoma"/>
            <family val="2"/>
          </rPr>
          <t xml:space="preserve">
</t>
        </r>
      </text>
    </comment>
    <comment ref="N15" authorId="0">
      <text>
        <r>
          <rPr>
            <b/>
            <sz val="9"/>
            <rFont val="Tahoma"/>
            <family val="2"/>
          </rPr>
          <t>sobretasa</t>
        </r>
        <r>
          <rPr>
            <sz val="9"/>
            <rFont val="Tahoma"/>
            <family val="2"/>
          </rPr>
          <t xml:space="preserve">
</t>
        </r>
      </text>
    </comment>
    <comment ref="M8" authorId="1">
      <text>
        <r>
          <rPr>
            <b/>
            <sz val="9"/>
            <rFont val="Tahoma"/>
            <family val="2"/>
          </rPr>
          <t>MERI:</t>
        </r>
        <r>
          <rPr>
            <sz val="9"/>
            <rFont val="Tahoma"/>
            <family val="2"/>
          </rPr>
          <t xml:space="preserve">
PERSONAL  91025  Y  COMBUSTIBLE  120000 ( 60  se  dieron para  el comodato de maquinaria)
</t>
        </r>
      </text>
    </comment>
    <comment ref="M23" authorId="1">
      <text>
        <r>
          <rPr>
            <b/>
            <sz val="9"/>
            <rFont val="Tahoma"/>
            <family val="2"/>
          </rPr>
          <t>MERI:</t>
        </r>
        <r>
          <rPr>
            <sz val="9"/>
            <rFont val="Tahoma"/>
            <family val="2"/>
          </rPr>
          <t xml:space="preserve">
50 LUBRILINEA
30 LLANTAS
30 REPARACION</t>
        </r>
      </text>
    </comment>
    <comment ref="M24" authorId="1">
      <text>
        <r>
          <rPr>
            <b/>
            <sz val="9"/>
            <rFont val="Tahoma"/>
            <family val="2"/>
          </rPr>
          <t xml:space="preserve">MERI:CDP  GOBIERNO DPTAL  KIT  EN COMODATO </t>
        </r>
      </text>
    </comment>
  </commentList>
</comments>
</file>

<file path=xl/comments19.xml><?xml version="1.0" encoding="utf-8"?>
<comments xmlns="http://schemas.openxmlformats.org/spreadsheetml/2006/main">
  <authors>
    <author>MERI</author>
  </authors>
  <commentList>
    <comment ref="M8" authorId="0">
      <text>
        <r>
          <rPr>
            <b/>
            <sz val="9"/>
            <rFont val="Tahoma"/>
            <family val="2"/>
          </rPr>
          <t>MERI:</t>
        </r>
        <r>
          <rPr>
            <sz val="9"/>
            <rFont val="Tahoma"/>
            <family val="2"/>
          </rPr>
          <t xml:space="preserve">
ILUMINACION CENTENARIO
</t>
        </r>
      </text>
    </comment>
  </commentList>
</comments>
</file>

<file path=xl/comments20.xml><?xml version="1.0" encoding="utf-8"?>
<comments xmlns="http://schemas.openxmlformats.org/spreadsheetml/2006/main">
  <authors>
    <author>HP</author>
  </authors>
  <commentList>
    <comment ref="H15" authorId="0">
      <text>
        <r>
          <rPr>
            <b/>
            <sz val="9"/>
            <rFont val="Tahoma"/>
            <family val="2"/>
          </rPr>
          <t>HP:</t>
        </r>
        <r>
          <rPr>
            <sz val="9"/>
            <rFont val="Tahoma"/>
            <family val="2"/>
          </rPr>
          <t xml:space="preserve">
Que  es esto?</t>
        </r>
      </text>
    </comment>
  </commentList>
</comments>
</file>

<file path=xl/comments21.xml><?xml version="1.0" encoding="utf-8"?>
<comments xmlns="http://schemas.openxmlformats.org/spreadsheetml/2006/main">
  <authors>
    <author>HP</author>
  </authors>
  <commentList>
    <comment ref="H15" authorId="0">
      <text>
        <r>
          <rPr>
            <b/>
            <sz val="9"/>
            <rFont val="Tahoma"/>
            <family val="2"/>
          </rPr>
          <t>HP:</t>
        </r>
        <r>
          <rPr>
            <sz val="9"/>
            <rFont val="Tahoma"/>
            <family val="2"/>
          </rPr>
          <t xml:space="preserve">
Que  es esto?</t>
        </r>
      </text>
    </comment>
  </commentList>
</comments>
</file>

<file path=xl/comments22.xml><?xml version="1.0" encoding="utf-8"?>
<comments xmlns="http://schemas.openxmlformats.org/spreadsheetml/2006/main">
  <authors>
    <author>HP</author>
  </authors>
  <commentList>
    <comment ref="N7" authorId="0">
      <text>
        <r>
          <rPr>
            <sz val="9"/>
            <rFont val="Tahoma"/>
            <family val="2"/>
          </rPr>
          <t xml:space="preserve">Recursos  Invias
Entran al Ppto  
</t>
        </r>
      </text>
    </comment>
    <comment ref="N15" authorId="0">
      <text>
        <r>
          <rPr>
            <b/>
            <sz val="9"/>
            <rFont val="Tahoma"/>
            <family val="2"/>
          </rPr>
          <t xml:space="preserve">FONDO HIDRICO
</t>
        </r>
        <r>
          <rPr>
            <sz val="9"/>
            <rFont val="Tahoma"/>
            <family val="2"/>
          </rPr>
          <t xml:space="preserve">
</t>
        </r>
      </text>
    </comment>
  </commentList>
</comments>
</file>

<file path=xl/comments25.xml><?xml version="1.0" encoding="utf-8"?>
<comments xmlns="http://schemas.openxmlformats.org/spreadsheetml/2006/main">
  <authors>
    <author>MI PC</author>
    <author>MERI</author>
  </authors>
  <commentList>
    <comment ref="N9" authorId="0">
      <text>
        <r>
          <rPr>
            <b/>
            <sz val="9"/>
            <rFont val="Tahoma"/>
            <family val="2"/>
          </rPr>
          <t>MI PC:</t>
        </r>
        <r>
          <rPr>
            <sz val="9"/>
            <rFont val="Tahoma"/>
            <family val="2"/>
          </rPr>
          <t xml:space="preserve">
REGALIAS PARA FUNCIONAMIENTO SECRETARIAS DE PLANEACION 
</t>
        </r>
      </text>
    </comment>
    <comment ref="L9" authorId="1">
      <text>
        <r>
          <rPr>
            <b/>
            <sz val="9"/>
            <rFont val="Tahoma"/>
            <family val="2"/>
          </rPr>
          <t>MERI:</t>
        </r>
        <r>
          <rPr>
            <sz val="9"/>
            <rFont val="Tahoma"/>
            <family val="2"/>
          </rPr>
          <t xml:space="preserve">
PASANTE</t>
        </r>
      </text>
    </comment>
  </commentList>
</comments>
</file>

<file path=xl/comments3.xml><?xml version="1.0" encoding="utf-8"?>
<comments xmlns="http://schemas.openxmlformats.org/spreadsheetml/2006/main">
  <authors>
    <author>HP</author>
  </authors>
  <commentList>
    <comment ref="M10" authorId="0">
      <text>
        <r>
          <rPr>
            <b/>
            <sz val="9"/>
            <rFont val="Tahoma"/>
            <family val="2"/>
          </rPr>
          <t>HP:</t>
        </r>
        <r>
          <rPr>
            <sz val="9"/>
            <rFont val="Tahoma"/>
            <family val="2"/>
          </rPr>
          <t xml:space="preserve">
DIA  DELA MUJER  Y DIA  DE LA MADRE 
</t>
        </r>
      </text>
    </comment>
  </commentList>
</comments>
</file>

<file path=xl/comments5.xml><?xml version="1.0" encoding="utf-8"?>
<comments xmlns="http://schemas.openxmlformats.org/spreadsheetml/2006/main">
  <authors>
    <author>HP</author>
  </authors>
  <commentList>
    <comment ref="N7" authorId="0">
      <text>
        <r>
          <rPr>
            <sz val="9"/>
            <rFont val="Tahoma"/>
            <family val="2"/>
          </rPr>
          <t xml:space="preserve">ESTAMPILLA PROANCIANO
</t>
        </r>
      </text>
    </comment>
  </commentList>
</comments>
</file>

<file path=xl/comments9.xml><?xml version="1.0" encoding="utf-8"?>
<comments xmlns="http://schemas.openxmlformats.org/spreadsheetml/2006/main">
  <authors>
    <author>Luffi</author>
    <author>MERI</author>
  </authors>
  <commentList>
    <comment ref="N12" authorId="0">
      <text>
        <r>
          <rPr>
            <sz val="9"/>
            <rFont val="Tahoma"/>
            <family val="2"/>
          </rPr>
          <t xml:space="preserve">Gobernacion del Tolima
</t>
        </r>
      </text>
    </comment>
    <comment ref="N20" authorId="1">
      <text>
        <r>
          <rPr>
            <b/>
            <sz val="9"/>
            <rFont val="Tahoma"/>
            <family val="2"/>
          </rPr>
          <t>MERI:</t>
        </r>
        <r>
          <rPr>
            <sz val="9"/>
            <rFont val="Tahoma"/>
            <family val="2"/>
          </rPr>
          <t xml:space="preserve">
regalias </t>
        </r>
      </text>
    </comment>
  </commentList>
</comments>
</file>

<file path=xl/sharedStrings.xml><?xml version="1.0" encoding="utf-8"?>
<sst xmlns="http://schemas.openxmlformats.org/spreadsheetml/2006/main" count="5072" uniqueCount="2541">
  <si>
    <t>EJE</t>
  </si>
  <si>
    <t xml:space="preserve">POLITICA </t>
  </si>
  <si>
    <t>PROGRAMA</t>
  </si>
  <si>
    <t>SUBPROGRAMA</t>
  </si>
  <si>
    <t xml:space="preserve"> RESPONSABLE</t>
  </si>
  <si>
    <t>Política  1. Educación formación de capital humano para volver a creer</t>
  </si>
  <si>
    <t>Política  2. Salud de Calidad y con oportunidad</t>
  </si>
  <si>
    <t>Política  3. Arte  y  cultura   .. Para  volver a creer</t>
  </si>
  <si>
    <t>Política  4.  Recreación y deporte</t>
  </si>
  <si>
    <t>Política  5. Seguridad y Convivencia Ciudadana</t>
  </si>
  <si>
    <t>Política 1: Niños  Niñas y adolescentes  felices y con igualdad de oportunidades</t>
  </si>
  <si>
    <t>Política 2: poblaciones en situación de  riesgo vulnerabilidad y exclusión y en condiciones  bajas de calidad de vida</t>
  </si>
  <si>
    <t>Eje 3. Productividad  competitividad y crecimiento sostenible para Cajamarca</t>
  </si>
  <si>
    <t>Política  1.  Sostenibilidad, competitividad y rentabilidad para Cajamarca</t>
  </si>
  <si>
    <t>Política  2. Desarrollo de sectores potenciales</t>
  </si>
  <si>
    <t xml:space="preserve">Eje 4. Obras con sentido social </t>
  </si>
  <si>
    <t xml:space="preserve">Política  1.  Vivienda y desarrollo urbano </t>
  </si>
  <si>
    <t>Política  2.  Vías  para nuestra gente</t>
  </si>
  <si>
    <t xml:space="preserve">Política  3.  Servicios públicos domiciliarios de calidad  para  volver a creer </t>
  </si>
  <si>
    <t>Eje 5. Un Territorio Ordenado y Sostenible</t>
  </si>
  <si>
    <t>Política 1. Nuestro medio ambiente</t>
  </si>
  <si>
    <t>Política 2.Gestion del Riesgo</t>
  </si>
  <si>
    <t>Eje 6. Gobernabilidad  e institucionalidad…….para volver  a  creer</t>
  </si>
  <si>
    <t>Politica 1. Gestión Administrativa y Fiscal para un buen Gobierno.</t>
  </si>
  <si>
    <t>PROGRAMAS  1. LOS NIÑOS, NIÑAS Y ADOLESCENTES DE CAJAMARCA CON DERECHO A LA VIDA. (CATEGORIA– EXISTENCIA)</t>
  </si>
  <si>
    <t xml:space="preserve">Subprograma 1. Todos  vivos </t>
  </si>
  <si>
    <t>Subprograma 2. Ninguno Desnutrido</t>
  </si>
  <si>
    <t xml:space="preserve">Subprograma 3. Todos Saludables </t>
  </si>
  <si>
    <t>Subprograma  4. Ninguno sin Familia</t>
  </si>
  <si>
    <t xml:space="preserve">PROGRAMA 2 LOS NIÑOS, NIÑAS Y ADOLESCENTES DE CAJAMARCA FORMADOS PARA  EL FUTURO. (CATEGORÍA DE DESARROLLO) </t>
  </si>
  <si>
    <t>Subprograma  1. Ninguno sin educación</t>
  </si>
  <si>
    <t>Subprograma 2. Niños Niñas y Adolescentes  participan de las Expresiones Artísticas, Culturales   actividades deportivas  y recreativas</t>
  </si>
  <si>
    <t xml:space="preserve">PROGRAMA  3.LOS NIÑOS, NIÑAS Y ADOLESCENTES DE CAJAMARCA TRATADOS COMO CIUDADANOS PARA LA VIDA EN SOCIEDAD Y EJERCER SU LIBERTAD.    (CATEGORÍA – CIUDADANÍA) </t>
  </si>
  <si>
    <t>Subprograma 1. Cada  Niño y niña cuenta</t>
  </si>
  <si>
    <t>Subprograma  2. Los  Niños Niñas y Adolescentes  de Cajamarca  con oportunidades y espacios para participar.</t>
  </si>
  <si>
    <t>PROGRAMA  4. NINGÚN NIÑO, NIÑA Y ADOLESCENTE DE CAJAMARCA AFECTADOS EN SU INTEGRIDAD Y DIGNIDAD HUMANA.</t>
  </si>
  <si>
    <t>Subprograma  1. Por  una  Adolescente libre  de  factores perjudiciales para la integridad y dignidad humana.</t>
  </si>
  <si>
    <t>PROGRAMA  5. FORTALECIMIENTO E  IMPLEMENTACION DE LA POLITICA DE INFANCIA ADOLESCENCIA Y JUVENTUD EN EL MUNICIPIO DE CAJAMARCA</t>
  </si>
  <si>
    <t>Subprograma 1.  Política de Infancia y Adolescencia con herramientas para su  Implementación</t>
  </si>
  <si>
    <t>Eje 1. un gobierno con sentido social para volver a creer</t>
  </si>
  <si>
    <t>PROGRAMA  1.MUJER  GESTORA DE VIDA</t>
  </si>
  <si>
    <t xml:space="preserve">Subprograma  1. Erradicación de  violencia contra las mujeres  </t>
  </si>
  <si>
    <t>Subprograma 2. Salud  sexual y Reproductiva</t>
  </si>
  <si>
    <t xml:space="preserve">Subprograma  3. Mujer  eje integral de la Política social </t>
  </si>
  <si>
    <t>Subprograma  4. Mujeres emprendedoras y competitivas</t>
  </si>
  <si>
    <t xml:space="preserve">Subprograma  5. Mujer  Rural </t>
  </si>
  <si>
    <t xml:space="preserve">PROGRAMA 2. JÓVENES  UNA  APUESTA POR CAJAMARCA </t>
  </si>
  <si>
    <t>Subprograma  1.  Participación  y Organización Juvenil</t>
  </si>
  <si>
    <t>Subprograma  2.  Emprendimiento  y  Dinamismo para la  Juventud</t>
  </si>
  <si>
    <t>PROGRAMA  3. ENVEJECIMIENTO Y VEJEZ</t>
  </si>
  <si>
    <t xml:space="preserve">Subprograma  1. Atención integral al Adulto Mayor </t>
  </si>
  <si>
    <t>PROGRAMA  4.ATENCION A LA  DISCAPACIDAD</t>
  </si>
  <si>
    <t>Subprograma  1. Organización  del sistema</t>
  </si>
  <si>
    <t>Subprograma 2. Asistencia  integral  a la población  con discapacidad</t>
  </si>
  <si>
    <t>PROGRAMA 5. NO MÁS  VICTIMAS</t>
  </si>
  <si>
    <t>Subprograma  1. Atención, Asistencia y  Reparación</t>
  </si>
  <si>
    <t>Subprograma 2. Cajamarca una apuesta por la Paz</t>
  </si>
  <si>
    <t xml:space="preserve">PROGRAMA  6. CAJAMARCA   HACIA  LA SUPERACIÓN DE LA POBREZA EXTREMA  </t>
  </si>
  <si>
    <t>Subprograma 1. Apoyo a la implementación de la Estrategia Red UNIDOS en el Municipio</t>
  </si>
  <si>
    <t>Subprograma  2. ODM – Objetivos De Desarrollo Del Milenio</t>
  </si>
  <si>
    <t>PROGRAMA  1. EDUCACIÓN INICIAL  DE CALIDAD  PARA LA PRIMERA INFANCIA</t>
  </si>
  <si>
    <t>Subprograma  1. Atención  a la primera  infancia</t>
  </si>
  <si>
    <t>PROGRAMA  2. EDUCACION PARA TODOS…. PARA  VOLVER A CREER</t>
  </si>
  <si>
    <t>Subprograma  1. Educación, un derecho para los Cajamarcunos</t>
  </si>
  <si>
    <t>Subprograma  2. Ambiente Institucional para  el aprendizaje</t>
  </si>
  <si>
    <t>PROGRAMA  3. EDUCACION DE  CALIDAD EN TODOS LOS NIVELES</t>
  </si>
  <si>
    <t>Subprograma  1. Mejoramiento de las competencias  básicas  de los Estudiantes</t>
  </si>
  <si>
    <t>PROGRAMA 4. EDUCACION PARA LA COMPETITIVIDAD Y EL DESARROLLO</t>
  </si>
  <si>
    <t>Subprograma  1. Educación Superior</t>
  </si>
  <si>
    <t>Subprograma 2. Educación técnica y tecnología</t>
  </si>
  <si>
    <t>PROGRAMA  1. SALUD INTEGRAL PARA TODOS</t>
  </si>
  <si>
    <t>Subprograma  1.  Fortalecimiento Integral al proceso de Aseguramiento</t>
  </si>
  <si>
    <t>PROGRAMA  2. PRESTACIÓN DE SERVICIOS DE  SALUD CON CALIDAD</t>
  </si>
  <si>
    <t>Subprograma 1. Atención integral  a la población en la prestación de los servicios de salud</t>
  </si>
  <si>
    <t>PROGRAMA  3. SALUD PÚBLICA</t>
  </si>
  <si>
    <t>Subprograma  1. Programa Ampliado de Inmunización (PAI)</t>
  </si>
  <si>
    <t>Subprograma  2. Salud Sexual y Reproductiva</t>
  </si>
  <si>
    <t>Subprograma  3. Alimentación y Nutrición</t>
  </si>
  <si>
    <t>Subprograma  4. Salud mental</t>
  </si>
  <si>
    <t xml:space="preserve">Subprograma 6.Enfermedades crónicas  no transmisibles </t>
  </si>
  <si>
    <t>Subprograma 5. AIEPI (atención  integral de las enfermedades prevalentes en la infancia)</t>
  </si>
  <si>
    <t>Subprograma 8 ETV (enfermedades trasmitidas por vectores)</t>
  </si>
  <si>
    <t xml:space="preserve">Subprograma 7  SALUD ORAL </t>
  </si>
  <si>
    <t xml:space="preserve">Subprograma 9  ESCUELAS SALUDABLES </t>
  </si>
  <si>
    <t xml:space="preserve">PROGRAMA  4. PROMOCION  SOCIAL </t>
  </si>
  <si>
    <t>Subprograma 1. Adulto Mayor</t>
  </si>
  <si>
    <t xml:space="preserve">Subprograma  2 .Atención población en desplazamiento: </t>
  </si>
  <si>
    <t xml:space="preserve">Subprograma 3. Atención población discapacitada: </t>
  </si>
  <si>
    <t xml:space="preserve">Subprograma  4.Trabajo Infantil: </t>
  </si>
  <si>
    <t>PROGRAMA  5. EMERGENCIAS Y DESASTRES EN LAS COMPETENCIAS DEL SECTOR SALUD.</t>
  </si>
  <si>
    <t>Subprograma 1. Fortalecimiento para la respuesta territorial ante  una eventual emergencia</t>
  </si>
  <si>
    <t>PROGRAMA  6. PREVENCION, VIGILANCIA Y CONTROL DE RIESGOS PROFESIONALES</t>
  </si>
  <si>
    <t>Subprograma 1. Promoción de la vinculación  a Riesgos profesionales</t>
  </si>
  <si>
    <t>Subprograma  2.  Mecanismos  para    la inclusión  del discapacitado  en el sector  Productivo</t>
  </si>
  <si>
    <t xml:space="preserve">Subprograma  3.  Acciones de  Vigilancia y control  de los Riesgos  </t>
  </si>
  <si>
    <t>PROGRAMA  7. MEJORAMIENTO DE LA CAPACIDAD INSTITUCIONAL EN SALUD</t>
  </si>
  <si>
    <t>Subprograma  1.Apoyo a la Gestión Territorial en Salud</t>
  </si>
  <si>
    <t xml:space="preserve">PROGRAMA  1. LA CULTURA   DESARROLLO INTEGRAL </t>
  </si>
  <si>
    <t>Subprograma  1. Plan de Lectura  Leer es mi cuento</t>
  </si>
  <si>
    <t>Subprograma  2. Fomento a la formación artística  y creación cultural</t>
  </si>
  <si>
    <t>Subprograma  3. Acceso a la información y el conocimiento</t>
  </si>
  <si>
    <t xml:space="preserve">Subprograma 4. Organización   del sistema   municipal de cultural </t>
  </si>
  <si>
    <t xml:space="preserve">PROGRAMA  1.  DEPORTE PARA TODOS </t>
  </si>
  <si>
    <t>Subprograma  1.Deporte para la Infancia  Adolescencia  y Juventud</t>
  </si>
  <si>
    <t>Subprograma  2.Deporte sano</t>
  </si>
  <si>
    <t xml:space="preserve">Subprograma  3. Deporte  con criterios de Inclusión </t>
  </si>
  <si>
    <t xml:space="preserve">Subprograma  4. Deporte desde las aulas </t>
  </si>
  <si>
    <t>PROGRAMA  2. DEPORTE COMPETITIVO</t>
  </si>
  <si>
    <t>Subprograma  1.  Posicionamiento y Liderazgo Deportivo</t>
  </si>
  <si>
    <t>PROGRAMA 3. INFRAESTRUCTURA PARA  EL DEPORTE  Y LA  RECREACION</t>
  </si>
  <si>
    <t>Subprograma  1. Equipamiento  para  el deporte y la recreación</t>
  </si>
  <si>
    <t xml:space="preserve">PROGRAMA 1. CAJAMARCA UN MUNICIPIO SEGURO </t>
  </si>
  <si>
    <t>Subprograma  2.  Presencia y control policial</t>
  </si>
  <si>
    <t>Subprograma  3.  Ciudadanía  activa y responsable</t>
  </si>
  <si>
    <t>Subprograma 1. Prevención social y situacional</t>
  </si>
  <si>
    <t>Subprograma  4.  Justicia  Victimas y Resocialización</t>
  </si>
  <si>
    <t>Subprograma  5.  Cultura de la legalidad y la convivencia</t>
  </si>
  <si>
    <t xml:space="preserve">PROGRAMA  2-  PROMOCIÓN Y  PROTECCIÓN DE LOS DERECHOS HUMANOS Y EL DERECHO INTERNACIONAL HUMANITARIO. </t>
  </si>
  <si>
    <t>Subprograma 1. DERECHOS HUMANOS  Y DERECHO INTERNACIONAL HUMANITARIO   DIH.</t>
  </si>
  <si>
    <t xml:space="preserve">PROGRAMA 1: DESARROLLO AGROPECUARIO COMPETITIVO. </t>
  </si>
  <si>
    <t xml:space="preserve">Subprograma 1: Planeación y organización  del sector </t>
  </si>
  <si>
    <t>Subprograma 2: Desarrollo tecnológico</t>
  </si>
  <si>
    <t>Subprograma 3: Sistema de comercialización</t>
  </si>
  <si>
    <t>Subprograma 4: Agroindustria de valor agregado</t>
  </si>
  <si>
    <t xml:space="preserve">Subprograma 5: desarrollo de infraestructura de apoyo a la producción rural. </t>
  </si>
  <si>
    <t>Subprograma 6: Superación de la pobreza en el campo</t>
  </si>
  <si>
    <t>PROGRAMA 1. CAJAMARCA  HACIA EL CRECIMIENTO SOSTENIBLE</t>
  </si>
  <si>
    <t>Subprograma 1: Minería responsable</t>
  </si>
  <si>
    <t>Subprograma 2: Turismo</t>
  </si>
  <si>
    <t xml:space="preserve">PROGRAMA  1.  SOSTENIBILIDAD AMBIENTAL URBANA: </t>
  </si>
  <si>
    <t>Subprograma  1. Ordenamiento del territorio  EOT</t>
  </si>
  <si>
    <t>PROGRAMA  2. VIVIENDA  Y ENTORNO URBANO</t>
  </si>
  <si>
    <t xml:space="preserve">Subprograma  1. Construcción y mejoramiento de vivienda urbana </t>
  </si>
  <si>
    <t>Subprograma  2. Desarrollo   Urbano</t>
  </si>
  <si>
    <t xml:space="preserve">Subprograma  3. Titulación  de Predios </t>
  </si>
  <si>
    <t>Subprograma  4. Rehubicacion de viviendas ubicadas en zonas de alto riesgo</t>
  </si>
  <si>
    <t>Subprograma 1. Equipamiento para  la integración comunitaria</t>
  </si>
  <si>
    <t>PROGRAMA  1. VIAS PARA EL CAMPO</t>
  </si>
  <si>
    <t>Subprograma 1.  Rehabilitación y mantenimiento integral de la red  vial  a cargo del Municipio.</t>
  </si>
  <si>
    <t xml:space="preserve">Subprograma  2. Interconexión  vial eficiente </t>
  </si>
  <si>
    <t>Subprograma  3.  Rehabilitación, mantenimiento o construcción de puentes</t>
  </si>
  <si>
    <t>PROGRAMA  2: VIAS  URBANAS</t>
  </si>
  <si>
    <t>Subprograma 1.Pavimentación,  Mantenimiento o  mejoramiento   de  vías urbanas</t>
  </si>
  <si>
    <t xml:space="preserve">Subprograma  3. Interconexión vial  regional </t>
  </si>
  <si>
    <t xml:space="preserve">Subprograma  4. Maquinaria y Equipo  </t>
  </si>
  <si>
    <t>PROGRAMA  1. AGUA POTABLE  Y SANEAMIENTO BASICO</t>
  </si>
  <si>
    <t>Subprograma 1. Agua para beber:</t>
  </si>
  <si>
    <t>Subprograma 2. sistema de alcantarillado  y saneamiento básico optimo</t>
  </si>
  <si>
    <t xml:space="preserve">Subprograma  3. Manejo integral de los residuos sólidos: </t>
  </si>
  <si>
    <t xml:space="preserve">Subprograma 4 fortalecimiento institucional de la Unidad Administrativa de servicios públicos de Cajamarca </t>
  </si>
  <si>
    <t>PROGRAMA  2. ENERGIA  Y GAS</t>
  </si>
  <si>
    <t>Subprograma 1.  Energía para el desarrollo rural y urbano.</t>
  </si>
  <si>
    <t>PROGRAMA 1: AMBIENTE NATURAL</t>
  </si>
  <si>
    <t>Subprograma 1: Protección, conservación y recuperación de la  biodiversidad ambiental.</t>
  </si>
  <si>
    <t xml:space="preserve">Subprograma 2: El recurso hídrico…. Fuente de vida </t>
  </si>
  <si>
    <t>Subprograma 3: Gestión ambiental urbana y rural</t>
  </si>
  <si>
    <t>Subprograma 4: El cambio climático una realidad para enfrentar</t>
  </si>
  <si>
    <t>Subprograma 5: Gestión institucional ambiental</t>
  </si>
  <si>
    <t>PROGRAMA  1: GESTION  ATENCION   Y  PREVENCION DEL  RIESGO</t>
  </si>
  <si>
    <t>Subprograma 1: Organización y planificación  para la gestión del riesgo  y desastre a nivel Municipal</t>
  </si>
  <si>
    <t>Subprograma 2: prevención y atención de emergencias</t>
  </si>
  <si>
    <t>PROGRAMA  1. POR UNA  ADMINISTRACION MODERNA  EFICIENTE</t>
  </si>
  <si>
    <t>Subprograma  1. Mejoramiento de Capacidades</t>
  </si>
  <si>
    <t>Subprograma 2…TICS  para una gobernabilidad eficiente</t>
  </si>
  <si>
    <t>PROGRAMA  2.   PLANEAR PARA  GOBERNAR.</t>
  </si>
  <si>
    <t xml:space="preserve">Subprograma 1. Planeación eficiente  </t>
  </si>
  <si>
    <t>Subprograma  2. Planeación participativa</t>
  </si>
  <si>
    <t>Subprograma  1. Organización Comunitaria</t>
  </si>
  <si>
    <t xml:space="preserve">Subprograma 2 : Gestión Pública Participativa </t>
  </si>
  <si>
    <t xml:space="preserve">PROGRAMA 4. GESTIÓN ADMINISTRATIVA Y FISCAL PARA UN BUEN GOBIERNO </t>
  </si>
  <si>
    <t>Subprograma 1.Mejoramiento de la gestión fiscal del municipio</t>
  </si>
  <si>
    <t>PROGRAMA 5 : DESARROLLO REGIONAL</t>
  </si>
  <si>
    <t xml:space="preserve">Subprograma 1: Acuerdos territoriales  para construir  Región.  </t>
  </si>
  <si>
    <t>SALUD</t>
  </si>
  <si>
    <t>GOBIERNO</t>
  </si>
  <si>
    <t>SALUD  Y GOBIERNO</t>
  </si>
  <si>
    <t>GOBIERNO-</t>
  </si>
  <si>
    <t>GOBIERNO-UMATA</t>
  </si>
  <si>
    <t>INTEGRAL</t>
  </si>
  <si>
    <t>DEPORTE -DIANA  SANTANA</t>
  </si>
  <si>
    <t>CULTURA-DIANA SANTANA</t>
  </si>
  <si>
    <t>SALUD-LIDIAN APONTE</t>
  </si>
  <si>
    <t>GOBIERNO-EDUCACION-MARLENY  RAMIREZ</t>
  </si>
  <si>
    <t>PLANEACION  -MARIA  E. VANEGAS</t>
  </si>
  <si>
    <t>SPLANEACION -MARIA  E  VANEGAS</t>
  </si>
  <si>
    <t>SEC. HACIENDA- MAGDA LILIANA  HIGUERA</t>
  </si>
  <si>
    <t>PLANEACION -MARIA  E. VANEGAS</t>
  </si>
  <si>
    <t>GOBIERNO- NELSON SALINAS</t>
  </si>
  <si>
    <t>SALUD  LIDIAN  APONTE-MARCELA</t>
  </si>
  <si>
    <t>COMISARIA  DE FAMILIA - PATRICIA MONTAÑEZ</t>
  </si>
  <si>
    <t>CULTURA Y DEPORTE  - DIANA SANTANA  Y ARLEX FORERO</t>
  </si>
  <si>
    <t>EDUCACION- MARLENY  RAMIREZ</t>
  </si>
  <si>
    <t>COMISARIA DE FAMILIA - PATRICIA MONTANEZ</t>
  </si>
  <si>
    <t>GOBIERNO- COMISARIA DE FAMILIA  GINA LORENA LOPEZ- PATRICIA MONTAÑEZ</t>
  </si>
  <si>
    <t>UMATA</t>
  </si>
  <si>
    <t>UMATA-PLANEACION</t>
  </si>
  <si>
    <t>PLANEACION- UMATA</t>
  </si>
  <si>
    <t>DIANA  SANTANA</t>
  </si>
  <si>
    <t>PLANEACION  -MARIA  E. VANEGAS-  UNIDAD DE SERVICIOS PUBLICOS  JAVIER BURITICA</t>
  </si>
  <si>
    <t>UMATA- JUAN CARLOS  TRUJILLO</t>
  </si>
  <si>
    <t>ACTIVIDAD</t>
  </si>
  <si>
    <t>VALOR</t>
  </si>
  <si>
    <t xml:space="preserve">FUENTE DE FINANCIACION </t>
  </si>
  <si>
    <t>SGP</t>
  </si>
  <si>
    <t>PROPIOS</t>
  </si>
  <si>
    <t>COF</t>
  </si>
  <si>
    <t xml:space="preserve">LOCALIZACION </t>
  </si>
  <si>
    <t xml:space="preserve">1 Sistema Nacional de competencias deportivas y académicas “Supérate”.  Creado e implementado Para  el cuatrienio </t>
  </si>
  <si>
    <t xml:space="preserve">1 eventos  dirigidos  a  población entre    0 y  5  años de edad.-  en el cuatrienio-  Torneo </t>
  </si>
  <si>
    <t xml:space="preserve">5 escuelas de formación dirigidas  a los niños  niñas y adolescentes  en el cuatrienio de 6-17 años (Atletismo- , ciclismo ajedrez baloncesto) </t>
  </si>
  <si>
    <t>3 Festivales escolares desarrollados desde  las Instituciones Educativas  en el cuatrienio</t>
  </si>
  <si>
    <t xml:space="preserve">Desarrollar  10  programas de  actividad física para disminuir los niveles de sedentarismo. ciclopaseos  - atletismo- aeróbicos  triciclos  aprovechando los días  festivos </t>
  </si>
  <si>
    <t>1  programa de actividad física dirigidos al adulto mayor realizados anualmente</t>
  </si>
  <si>
    <t>1  programas de actividad física dirigidos a personas en situación de discapacidad realizado anualmente</t>
  </si>
  <si>
    <t>1  Programa “Olimpiadas   Campesinas”    para  el cuatrienio</t>
  </si>
  <si>
    <t>2  Instalaciones  deportivas  rurales dotadas  con implementos deportivos  anualmente</t>
  </si>
  <si>
    <t>300 personas de la Estrategia Unidos participando activamente en las  actividades lúdico –recreativas y deportivas</t>
  </si>
  <si>
    <t>4 I. E. básica secundaria Vinculadas  a los  Juegos Intercolegiados.</t>
  </si>
  <si>
    <t xml:space="preserve">1 programa de  Juegos intercolegiados apoyado </t>
  </si>
  <si>
    <t>5  Deportistas beneficiados  con estímulos  deportivos anualmente.</t>
  </si>
  <si>
    <t xml:space="preserve">5 Deportistas  apoyados participando en actividades deportivas competitivas a nivel Dptal y  Nal  en el cuatrienio </t>
  </si>
  <si>
    <t>5 Eventos  Deportivos de integración  ( Interbarrios, Maratón a  Potosí,  Festival de Futbol y otros )</t>
  </si>
  <si>
    <t xml:space="preserve">1 programa de  promoción y divulgación de los programas y eventos deportivos y recreativos del municipio anualmente. </t>
  </si>
  <si>
    <t>10  campeonatos organizados y patrocinados  en las diferentes disciplinas que se practican en la entidad territorial (Ej. campeonato municipal , Dptal y Nal  de fútbol, microfútbol, Basquetbol, Volibol, ciclismo, boxeo, ajedrez, patinaje )anualmente</t>
  </si>
  <si>
    <t xml:space="preserve">5 Monitores  por disciplina  para  escuelas deportivas con el apoyo de Indeportes y Padres de Familia (Futbol, baloncesto, Ciclismo, patinaje-Boxeo)  </t>
  </si>
  <si>
    <t xml:space="preserve">4  ligas y clubes creados  para la práctica del deporte ( Ciclismo, boxeo, patinaje  baloncesto en el cuatrienio </t>
  </si>
  <si>
    <t>1 club  de  futbol  fortalecido  en el cuatrienio</t>
  </si>
  <si>
    <t xml:space="preserve">6  árbitros  formados   para las disciplinas  de  futbol , baloncesto,  ciclismo , tejo en el cuatrienio </t>
  </si>
  <si>
    <t>6 Escenarios  deportivo recreativo  existente  con mantenimiento continuo (Potosí, El Aguila, Estadio, San Lorenzo Bajo, La Cerrajosa, Cajon La Leona)</t>
  </si>
  <si>
    <t>6 Escenarios deportivos recuperados- mejorados en el cuatrienio</t>
  </si>
  <si>
    <t>8 parques infantiles recreativos y didácticos  construidos     para el Cuatrienio.</t>
  </si>
  <si>
    <t>20 escenarios  deportivo-recreativo   dotados  de  elementos  deportivos</t>
  </si>
  <si>
    <t>1 Cancha sintética Construida</t>
  </si>
  <si>
    <t>150 Niños  atendidos  en primera  infancia  anualmente.</t>
  </si>
  <si>
    <t>25 Niños y niñas menores de 5 años que acceden  a algún programa de atención integral en cuidado, nutrición y educación inicial.(Logro 8) Estrategia Unidos</t>
  </si>
  <si>
    <t>3 ambientes escolares  construidos</t>
  </si>
  <si>
    <t xml:space="preserve">3 Jardines  escolares adecuados  y/o dotados </t>
  </si>
  <si>
    <t xml:space="preserve">2556  Niños, niñas y adolescentes  atendidos anualmente con alimentación escolar   anualmente </t>
  </si>
  <si>
    <t>484 Niños y  niñas atendidos  con  Transporte escolar  anualmente</t>
  </si>
  <si>
    <t>6 Instituciones  educativas  atendidas  con  Canasta  Educativa</t>
  </si>
  <si>
    <t>3 Alianzas  público privadas para  el apoyo a la educación.</t>
  </si>
  <si>
    <t>200  Niños y Niñas  Victimas del desplazamiento forzado  vinculados al sistema educativo</t>
  </si>
  <si>
    <t>125 Niños   y Niñas  en situación de discapacidad vinculada al sistema educativo- Incluidos  La población beneficiada de la  Estrategia Unidos.</t>
  </si>
  <si>
    <t xml:space="preserve">267  vinculados al proceso de alfabetización vinculadas  a la Estrategia Unidos </t>
  </si>
  <si>
    <t xml:space="preserve">Mantenimiento  y reparacion del hogar  Caritas  Felices y Años Maravillosos …  ( ya se  hizo).  </t>
  </si>
  <si>
    <t>Hogar  Caritas  Felices  y Años  Maravillosos</t>
  </si>
  <si>
    <t>Se tiene en cuenta para  el año 2013</t>
  </si>
  <si>
    <t>La  ampliacion de  cobertura  esta dirigia  a todas las  41  sedes educativas.    Y la  adquision de  menaje  para las  41 sedes</t>
  </si>
  <si>
    <t>Convenio con la Gobernacion - Contrato con Cootracaime . Para  atender  a  484 estudiantes  de  bachillerato que esten en las diferentes  veredas</t>
  </si>
  <si>
    <t>43  veredas  del municipio</t>
  </si>
  <si>
    <t>14 Sedes educativas  mejoradas o  adecuadas</t>
  </si>
  <si>
    <t>10 Sedes educativas  con mantenimiento</t>
  </si>
  <si>
    <t>3 Sedes educativas construidas- Reubicadas</t>
  </si>
  <si>
    <t>15 Sedes educativas dotadas</t>
  </si>
  <si>
    <t>2 Centros Comunitario Digitales mantenidos</t>
  </si>
  <si>
    <t>20 Espacios  para la recreación y el deportes en centros  educativos adecuados</t>
  </si>
  <si>
    <t>20 Legalización de propiedad  donde   funcionan las  sedes educativas</t>
  </si>
  <si>
    <t>3 nuevos   Jardines  infantiles  construidos en el cuatrienio</t>
  </si>
  <si>
    <t>167 niños y niñas  desplazados  matriculados, recibiendo alimentacion y transporte</t>
  </si>
  <si>
    <t>108 en general  matriculados recibiendo alimentacion y transporte</t>
  </si>
  <si>
    <t>Anaime  y Casco urbano de  Cajamarca.</t>
  </si>
  <si>
    <t>convenio con la Gobernacion  para  iniciar el proceso  de  alfabetizacion. El municipio   aporta  bienes  y servicios  a travez  de el prestamo de  aulas con  las sedes educativas</t>
  </si>
  <si>
    <t xml:space="preserve">INICIA </t>
  </si>
  <si>
    <t>TERMINA</t>
  </si>
  <si>
    <t xml:space="preserve">AGOSTO </t>
  </si>
  <si>
    <t>NOVIEMBRE</t>
  </si>
  <si>
    <t>70  Alumnos  con refuerzo en el área de  Ingles anualmente</t>
  </si>
  <si>
    <t xml:space="preserve"> 800  Alumnos capacitados en las pruebas  ICFES Y SABER  anualmente </t>
  </si>
  <si>
    <t>80 Docentes  capacitados  para la aplicación de las  pruebas ICFES Y SABER  anualmente.</t>
  </si>
  <si>
    <t>04 Alumnos beneficiados con programas de incentivos al mejor alumno. Mejor  puntaje del Icfes del grado  11   anualmente</t>
  </si>
  <si>
    <t>4 Bachilleres  con estímulos  para  ingresos  a la educación superior</t>
  </si>
  <si>
    <t xml:space="preserve">4 Alumnos  apoyados con créditos y becas </t>
  </si>
  <si>
    <t xml:space="preserve">3 Universidades  que desarrollan programas  en coordinación con las instituciones educativas </t>
  </si>
  <si>
    <t>180 estudiantes vinculados a la educación superior Anualmente incluida la población vinculada a la Estrategia Red Unidos.</t>
  </si>
  <si>
    <t>NO  APLICA PARA EL  2012</t>
  </si>
  <si>
    <t>NO  APLICA PARA EL  2013</t>
  </si>
  <si>
    <t>Acto administrativo con los terminos y condiciones en cuanto a puntaje  sisben. Icfes-</t>
  </si>
  <si>
    <t>2 I.E. transformadas  en centros  agroindustriales y agro turísticos en el cuatrienio</t>
  </si>
  <si>
    <t>6 programas de formación técnica y tecnológica dirigida a la generación  de ingresos  en el cuatrienio</t>
  </si>
  <si>
    <t>1 convenio interinstitucional con  institutos de formación  técnica que  preste sus servicios  los días  sábados y Domingos  en el Cuatrienio</t>
  </si>
  <si>
    <t>30 personas  atendidas  a través del convenio de  formación técnica  en días  sábado y domingo</t>
  </si>
  <si>
    <t xml:space="preserve">Se   poblacion de  7 a  18  </t>
  </si>
  <si>
    <t>JUNIO</t>
  </si>
  <si>
    <t xml:space="preserve">Torneo o  festivales escolares  con los Jardines escolares  ( micro, triciclos, caballitos)  Vacaciones  recretativas </t>
  </si>
  <si>
    <t xml:space="preserve">Jardines escolares  </t>
  </si>
  <si>
    <t xml:space="preserve">Monitorias  para las  escuelas deportivas .  </t>
  </si>
  <si>
    <t>APLICA PARA  EL 2013</t>
  </si>
  <si>
    <t>Ciclopaseo - Carrera  Atletica Potosi  y en el Casco Urbano  , Carrera de Ciclismo a nivel Urbano. ( Convocatoria , Hidratacion, Logistica  y Premiacion )</t>
  </si>
  <si>
    <t xml:space="preserve">Pago de Servicios Publicos   I.E. </t>
  </si>
  <si>
    <t xml:space="preserve">Dotacion de  sillas, mesas, colchonetas,  y material pedagogico-  cadena de  frio </t>
  </si>
  <si>
    <t>Ciudadela - Corregimiento Anaime - Union.--beBETECA</t>
  </si>
  <si>
    <t>Formacion de  Agentes educativos  que trabaja  con la primera  infancia MINIMO  10   MADRES CABEZA DE FAMILIA</t>
  </si>
  <si>
    <t>Anaime</t>
  </si>
  <si>
    <t>En el  2013</t>
  </si>
  <si>
    <t>AA transporte  Escolar</t>
  </si>
  <si>
    <t>Piloto : Pintura Unidades sanitarias, Pisos, Santana: Cerramiento, Cocina,  Vidrios  y  Baterias Sanitarias. Cucuana ,. Cerramiento pisos,</t>
  </si>
  <si>
    <t>Ampliacion  de cobertura   (  la ong  cubre  1895 refrigerios  y 140 almuerzos   y el municipio el excedente  que  son 740 ) y  adquisicion de  menaje ( Utensilios de Cocina) en convenio con  el  Muñequero</t>
  </si>
  <si>
    <t>SANTANA-POTOSI-CUCUANA-PILOTO  Y  NARCIZO</t>
  </si>
  <si>
    <t>Pan de Azucar ,  y Cajon la  Leona</t>
  </si>
  <si>
    <t>Dotacion  Pan de  azucar  libros de literatura  y material pedagogico</t>
  </si>
  <si>
    <t xml:space="preserve">Pasar  a la notaria las minutas </t>
  </si>
  <si>
    <t>El mantenimiento   esta  a cargo de el ingeniero de sistemas --- y se  pagara  el servicion de  internet</t>
  </si>
  <si>
    <t xml:space="preserve">Solicitud  a  Coopemtol para  la  adecuacion - </t>
  </si>
  <si>
    <t>Firma del Convenio  con minuto de  Dios  y  el Mpio  aporta  aulas</t>
  </si>
  <si>
    <t xml:space="preserve">Formacion  con el Sena  el mpio  aporta  aula   y  logistica </t>
  </si>
  <si>
    <t>Convenio con Maste Web</t>
  </si>
  <si>
    <t xml:space="preserve">100 personas  capacitadas  para una vinculación laboral </t>
  </si>
  <si>
    <t>SENA</t>
  </si>
  <si>
    <t xml:space="preserve">Incripcion  de la  instituciones educativas   al programa, Juntas de Accion Comunal, 2 rurales,  El Liceo Prinicipito, Jorge Eliecer  Gaitan.  Para  Realizar  el Evento SUPERATE POR EL DEPORTE .  Intercambios Deportivos  en  futbol, Futbol de salon, Baloncesto, Atletismo , Voleibol, Ajedrez  entre las I.E.   y J.A.C. en  Fase  Intramural, Municipal,   Departamental </t>
  </si>
  <si>
    <t xml:space="preserve">Cofinanciacion  </t>
  </si>
  <si>
    <t>Compras de  balones  uniformes,</t>
  </si>
  <si>
    <t>NO</t>
  </si>
  <si>
    <t>01 Campeonato Nacional de Tejo campesino</t>
  </si>
  <si>
    <t xml:space="preserve">Cofinanciacion el estadio </t>
  </si>
  <si>
    <t>1  Inventario de  red  Vial   del Municipio actualizado</t>
  </si>
  <si>
    <t>283 Kilometros de  red vial  terciaria  con mantenimiento</t>
  </si>
  <si>
    <r>
      <t>1 Anillo vial (</t>
    </r>
    <r>
      <rPr>
        <sz val="9"/>
        <color indexed="8"/>
        <rFont val="Arial Narrow"/>
        <family val="2"/>
      </rPr>
      <t xml:space="preserve"> san lorenzo alto y bajo) mejorado como alternativa de  evacuación</t>
    </r>
  </si>
  <si>
    <t xml:space="preserve">5 A Vias de Interconexión  regional  mejoradas (1: Cajamarca toche  Tapias- Ibagué  67  km, 2: Cajamarca toche Salento,  38 km, 3: Cajamarca Anaime Potosí Roncesvalles 40, 4:  Anaime, Monte bello, Gamboa., 5: San Lorenzo puente tierra el moral) </t>
  </si>
  <si>
    <t>5 kilómetros de  Red  Vial   terciaria construidos</t>
  </si>
  <si>
    <t>1 inventario  técnico del estado de los puentes</t>
  </si>
  <si>
    <t>4 puentes  rehabilitados</t>
  </si>
  <si>
    <t>1 puente  construido</t>
  </si>
  <si>
    <t>2000 Mt2 de  red vial urbana rehabilitada</t>
  </si>
  <si>
    <t>300 Mt2 de Red vial Urbana pavimentada</t>
  </si>
  <si>
    <t>Ampliación  y Mejoramiento de la Vía Anaime- Cajón- La Floresta – Santa Elena – Roncesvalles</t>
  </si>
  <si>
    <t>Mantenimiento periódico Vía Toche- Ceja- Salento</t>
  </si>
  <si>
    <t>Construcción y Mejoramiento de la Vía Pan de Azúcar – Cócora</t>
  </si>
  <si>
    <t>5   Maquinaria y equipo  con mantenimiento</t>
  </si>
  <si>
    <t>1   Nueva máquina Adquirida para el mantenimiento de las  vías</t>
  </si>
  <si>
    <t>ARLEX</t>
  </si>
  <si>
    <t>1 Comisión Municipal de  Ordenamiento  Conformada</t>
  </si>
  <si>
    <t>1 Esquema de ordenamiento ajustado y aprobado</t>
  </si>
  <si>
    <t>1 Proyecto  Integral de Desarrollo Urbano PIDU. Adelantado</t>
  </si>
  <si>
    <t>02  lotes  adquirido para urbanizar  y construir  VIP-VIS</t>
  </si>
  <si>
    <t>200  Subsidios  para construcción   de  vivienda nueva dispersa y nucleada   de  interés prioritario gestionados ante Findeter  para el cuatrienio</t>
  </si>
  <si>
    <t xml:space="preserve">100  Mejoramientos de vivienda   en la zona urbana  mediante el programa  de Gestion Compartida - </t>
  </si>
  <si>
    <t>50  de familias en pobreza extrema que acceden de manera preferencial a los programas de vivienda nueva, mejoramientos, construcción en sitio propio y asesoría en titulación de predios, de acuerdo a sus necesidades  en el cuatrienio.(Logros 24, 25, 26, 27, 28, 29, 30, 31, 32 y 33).</t>
  </si>
  <si>
    <t>40 Hogares  desplazados con solución de vivienda</t>
  </si>
  <si>
    <t>20 Hogares  beneficiados   por  ahorro programado con  créditos  para  adquision de vivienda por el FNA-</t>
  </si>
  <si>
    <t>5 Ha.  habilitado  para  construcción de vivienda de VIP</t>
  </si>
  <si>
    <t>1 APP –Alianza Publico Privada  para  desarrollar proyectos de vivienda</t>
  </si>
  <si>
    <t xml:space="preserve">2 barrios   vinculados  a Programas de  mejoramiento de barrios </t>
  </si>
  <si>
    <t>1 programa de  mejoramiento de espacio publico</t>
  </si>
  <si>
    <t>3 urbanizaciones o barrios apoyados con obras de urbanismo.</t>
  </si>
  <si>
    <t>2 Centros  comunales  apoyados  para  su construcción</t>
  </si>
  <si>
    <t xml:space="preserve">50 Predios titulados </t>
  </si>
  <si>
    <t>01 Actualización del inventario de  viviendas ubicadas en zonas de alto riesgo</t>
  </si>
  <si>
    <t xml:space="preserve">01  proyecto  formulado por  ola invernal para  reubicación de vivienda </t>
  </si>
  <si>
    <t>200 Viviendas  reubicadas por  ocasión  del fenómeno de ola invernal fenómeno de la niña</t>
  </si>
  <si>
    <t xml:space="preserve">2  Nuevos Centros  Integrales Comunitarios </t>
  </si>
  <si>
    <t>10 Equipamientos Municipales  mejorados y adecuados en su infraestructura</t>
  </si>
  <si>
    <t xml:space="preserve">5 millones </t>
  </si>
  <si>
    <t xml:space="preserve"> Reparar retroexcavadora,Compra de  llantas para la  otra  retroexcavadora, y compra de llantas para las  volquetas  y  moto.  Lubricantes- recuperacion volqueta</t>
  </si>
  <si>
    <t xml:space="preserve">4 Alcantarillas </t>
  </si>
  <si>
    <t>Inventario de puentes</t>
  </si>
  <si>
    <t>Muro en Cristales - recalce puente la  cucuana, anaime  y la despunta</t>
  </si>
  <si>
    <t xml:space="preserve">pavimentacion de la calle  a  la salida del cajon . En cajamarca  calle de los  galindo  las  ferias </t>
  </si>
  <si>
    <t>repavimentacin la  calle  del parque  y del cura  en anaime. Reparcheo  de  vias  varias 500 mt2</t>
  </si>
  <si>
    <t xml:space="preserve">Contratista  operador - combustible- operarios para la pajarita y volqueta/ alcantarillas   3 cucuana, 2 los  alpes, 2  Altamira, 2  Cedral Pan de Azucar, 2  Judea--- ola invernal </t>
  </si>
  <si>
    <t>5  jornadas  de  Lectura  en  sitios no convencionales anualmente</t>
  </si>
  <si>
    <t>2  Dotaciones  a  bibliotecas, centros integrales  de  atención a la primera infancia  o  familias</t>
  </si>
  <si>
    <t>1  Bibliotecaria  Formada</t>
  </si>
  <si>
    <t>Una  Ludotecaria  Formada</t>
  </si>
  <si>
    <t>Una  ludoteca  mejorada y dotada</t>
  </si>
  <si>
    <t>60 personas   vinculadas  a procesos de formación artística y cultural ( Danza, Teatro, Musical, Literatura, Artes) en el cuatrienio</t>
  </si>
  <si>
    <t>7  programas  culturales  realizados en la zona rural  en el cuatrienio</t>
  </si>
  <si>
    <t>1 Programa de  adquisición y/o mantenimiento  de  instrumentos para el desarrollo de las expresiones artística</t>
  </si>
  <si>
    <t xml:space="preserve">5  Escuelas  de  Formación  o semilleros  culturales ( Música  teatro danza pintura artes, ciencia  tecnología e innovación) </t>
  </si>
  <si>
    <t>1 Aula  Digital Musical   conformada</t>
  </si>
  <si>
    <t xml:space="preserve">3 bandas  musicales  ( tradicional, sinfónica y marciales) fortalecidas </t>
  </si>
  <si>
    <t xml:space="preserve"> 1 Una  Banda  musical  Ciudad Cajamarca- Fortalecida ( Adultos ) </t>
  </si>
  <si>
    <t xml:space="preserve">1 Bandas musicales  para adultos apoyadas </t>
  </si>
  <si>
    <t>200 niños  y jóvenes  en manifestaciones  artísticas y culturales anualmente.</t>
  </si>
  <si>
    <t>2 talleres de  capacitación para la ocupación del tiempo libre  dirigidos  a   NNA   mujeres y población en general  anualmente</t>
  </si>
  <si>
    <t>5  Talleres  de capacitación   en  artes plásticas y visuales, música, teatro, danza y ciencia  tecnología e innovación.   (1 por área) 5 anualmente</t>
  </si>
  <si>
    <t>7 actividades culturales institucionales celebrados ( Cumpleaños de Cajamarca, día del idioma , día  del Tolima, 20 de julio, 7 agosto,  Festival folclórico,  Fiestas Patronales- Cajamarca  y Anaime )</t>
  </si>
  <si>
    <t>1 día  del Campesino  celebrado  anualmente</t>
  </si>
  <si>
    <t>1 programa para la celebración del Centenario de  Cajamarca</t>
  </si>
  <si>
    <t xml:space="preserve">1 Concurso interdepartamental de bandas Marciales      anualmente.                                </t>
  </si>
  <si>
    <t xml:space="preserve">1 Semana Cultural Municipal         anualmente.                              </t>
  </si>
  <si>
    <t xml:space="preserve">2 manifestaciones  artísticas y culturales apoyadas   ( Coros-Fiestas-Talentos) </t>
  </si>
  <si>
    <t>2  bibliotecas con Acceso a Internet</t>
  </si>
  <si>
    <t>2   nuevas colecciones adquiridas para la biblioteca pública</t>
  </si>
  <si>
    <t>2 dotaciones de medios audiovisuales (TV. DVD y Grabadoras) y de equipamiento  mobiliario para la bibliotecas</t>
  </si>
  <si>
    <t xml:space="preserve">2 bibliotecas  con mantenimiento a  la infraestructura  al cuatrienio </t>
  </si>
  <si>
    <t>2 organizaciones identificadas para la formación en emprendimiento cultural. (HIP-HOP, TEATRO, POESIA, MUSICA.)</t>
  </si>
  <si>
    <t>Un  Consejo Municipal de Cultura y reglamentación del funcionamiento</t>
  </si>
  <si>
    <t>2 Gestores culturales identificados y formados</t>
  </si>
  <si>
    <t>Memoria Histórica del Municipio construida</t>
  </si>
  <si>
    <t>1 Construcción  de infraestructura para el desarrollo de actividades culturales</t>
  </si>
  <si>
    <t>Octubre</t>
  </si>
  <si>
    <t xml:space="preserve">Dotacion  de  video  beam  y  grabadora para la  biblioteca  y ludoteca   y  una  enciclopedia  digital  para la niñez 0 a  5 </t>
  </si>
  <si>
    <t>Adecuacion de la  ludoteca  en la unidad  sanitaria  y luces</t>
  </si>
  <si>
    <t xml:space="preserve">vincular  instructuror  rural </t>
  </si>
  <si>
    <t>El  Cajon</t>
  </si>
  <si>
    <t xml:space="preserve">Anaime   El cajon </t>
  </si>
  <si>
    <t>Compra  de instrucmentos   Guitarras, flautas , tiples</t>
  </si>
  <si>
    <t>Una  jornada  de  leer  en mi cuento. Convocatoria  en lugar diferente  a la alcaldia , refrigerio  y compra de  libros  entrega de  cuentos. Para  200</t>
  </si>
  <si>
    <t>100  en Anaime  y 100 en Cajamarca</t>
  </si>
  <si>
    <t>Instructor  de  Danzas  y otras  artes</t>
  </si>
  <si>
    <t>Con  la fundacin talento  creatividad y Juventud  ( ya  se  hizo se  vence en agosto- con la universidad  del tolima  se trabajo con niños jovenes y adultos)</t>
  </si>
  <si>
    <t xml:space="preserve">Apoyo  a  CORO SAN  GABRIEL en  transporte y pianista  en concierto  el 20 de julio y el 27 de noviembre </t>
  </si>
  <si>
    <t>ESTA INTEGRADO CON LOS SEMILLEROS</t>
  </si>
  <si>
    <t>FUNDACION  Y UNIVERSIDAD</t>
  </si>
  <si>
    <t>YA PASO</t>
  </si>
  <si>
    <t xml:space="preserve">Construccion del  monumento al arriero  ( cotizar  maestro saldaña) </t>
  </si>
  <si>
    <t>28 al 30 de sept</t>
  </si>
  <si>
    <t>Formulacion del proyecto para  presentar  ante  el ministerio de cultura</t>
  </si>
  <si>
    <t xml:space="preserve">Fiesta  20 de julio -en paoyo con el rosario y barrio  20 de julio  el  7 de agosto  lo maneja  el  ismael  perdomo , fiestas en Anaime  - Dia  de las  velitas </t>
  </si>
  <si>
    <t xml:space="preserve">Se conformo </t>
  </si>
  <si>
    <t>Desfile  regiones de colombia, agenda  religiosa y cultural, Desfile del ayer-Dia de papayera</t>
  </si>
  <si>
    <t>Un programa de  planeación   agropecuaria implantado</t>
  </si>
  <si>
    <t>Capacitación y asistencia técnica  en BPA a las 43 veredas</t>
  </si>
  <si>
    <t xml:space="preserve">4 I.E. con capacitaciones en biotecnología  </t>
  </si>
  <si>
    <t>4 proyectos desarrollado en alianza con otras entidades</t>
  </si>
  <si>
    <t>1500 agricultores y productores pecuarios capacitados tecnologías de producción por año</t>
  </si>
  <si>
    <t>1500 agricultores y productores pecuarios con asistencia por año</t>
  </si>
  <si>
    <t>3 cultivos promisorios promovidos.</t>
  </si>
  <si>
    <t xml:space="preserve">2 cadenas productivas apoyadas </t>
  </si>
  <si>
    <t>200 productores beneficiados con programa de mejoramiento genético de ganado bovino y porcino</t>
  </si>
  <si>
    <t>20 productores apoyados con programa de  producción de pastos y forrajes e implementación de sistemas alternativos de alimentación y manejo(silvopastoriles)</t>
  </si>
  <si>
    <t>1 programa de producción de heno y ensilaje implementado</t>
  </si>
  <si>
    <t>Un  vivero para fomentar la producción orgánica</t>
  </si>
  <si>
    <t>Un programa de control sanitario implementado</t>
  </si>
  <si>
    <t>4 proyectos piscícolas implementado</t>
  </si>
  <si>
    <t>4 proyectos porcícolas implementados</t>
  </si>
  <si>
    <t>2 Alianzas público-  privadas para el desarrollo productivo del sector agropecuario</t>
  </si>
  <si>
    <t>1 infraestructura para la comercialización mejorada</t>
  </si>
  <si>
    <t>1 centro de acopio funcionando</t>
  </si>
  <si>
    <t>1 bolsa agropecuaria de Cajamarca creada</t>
  </si>
  <si>
    <t>1 empresa de comercialización creada</t>
  </si>
  <si>
    <t>5 organizaciones de productores capacitados en procesos de comercialización</t>
  </si>
  <si>
    <t>5 productos con marca “producido en Cajamarca”</t>
  </si>
  <si>
    <t>2 PYMES de comercialización creadas</t>
  </si>
  <si>
    <t>1 Alianzas productivas campesinas para  el desarrollo de proyectos  productivos, de asistencia técnica  y demás</t>
  </si>
  <si>
    <t>10 empresas agroindustriales creadas o fortalecidas</t>
  </si>
  <si>
    <t>5 productos con proceso de selección, clasificación y empaque certificados</t>
  </si>
  <si>
    <t>1 Planta de sacrificio y de  productos cárnicos operando</t>
  </si>
  <si>
    <t>Mantenimiento de la red vial terciaria</t>
  </si>
  <si>
    <t>1 sistema de riego gestionado</t>
  </si>
  <si>
    <t>3 proyectos de electrificación rural gestionados</t>
  </si>
  <si>
    <t>3 centros TIC rurales implementados</t>
  </si>
  <si>
    <t>150 viviendas rurales construidas o mejoradas.</t>
  </si>
  <si>
    <t>50 viviendas con programa de saneamiento básico rural</t>
  </si>
  <si>
    <t>50 subsidios gestionados para tierras</t>
  </si>
  <si>
    <t xml:space="preserve">100 madres cabeza de familia rurales con huertas orgánicas </t>
  </si>
  <si>
    <t>50  predios con formalización de propiedad rural</t>
  </si>
  <si>
    <t>2013 montar el proyecto</t>
  </si>
  <si>
    <t xml:space="preserve">Pasantes    10  veredas  - suministro de  semillas  </t>
  </si>
  <si>
    <t>Recreo alto y bajo gulupa  y residuos solidos  asistencia veterinaria para  todas , la  judea manejo de  residuos solidos, y  produccion  de  gulupa, la cucuana, la plata , el cedral pan de azucar  cerrajosa, montebello  gulupa,cucuana,alsacia, San lorenzo alto y bajo  prcas,  tunjos alto, lajas, tigrera procas,Rincon placer, el espejo</t>
  </si>
  <si>
    <t xml:space="preserve">SENA  Convenio para  sensibilizar  y  capacitar  agroindustria  agricola   y empresarial </t>
  </si>
  <si>
    <t>Pasantes</t>
  </si>
  <si>
    <t xml:space="preserve">en las  43  veredas </t>
  </si>
  <si>
    <t xml:space="preserve">estructurar el proyecto  para  focalizar  las personas y las  veredas  -  en  aromaticas y otras </t>
  </si>
  <si>
    <t>En alizanza  con aproleche  y  asistegan  fedegan  y EP  se  gestionara  una planta de  asistegan-  se  continua con el proyecto de asonormando</t>
  </si>
  <si>
    <t xml:space="preserve">Asistencia  con pasantes </t>
  </si>
  <si>
    <t xml:space="preserve">3 productores </t>
  </si>
  <si>
    <t>Gestionar la  concecucion del terreno - estructurar  el proyecto</t>
  </si>
  <si>
    <t xml:space="preserve">en las  43  veredas  con  puntos  neutros.  Se  realiza  en 15  dias </t>
  </si>
  <si>
    <t xml:space="preserve">Se ejecuta  con los Pasantes …  vacunacion  de  animales   se  requiere  transporte  y  alimentacion  se  realizara 1  jornadas </t>
  </si>
  <si>
    <t xml:space="preserve">Pasantes:  3000  alevinos  beneficiando a  12  productores  </t>
  </si>
  <si>
    <t>Veredas pan de azucar  la  alsacia,  cerrajosa  cedral  tunjos  y la esperanza , el  brasil</t>
  </si>
  <si>
    <t xml:space="preserve">Pasantes   acompañamiento tecnico  en  el manejo fitosanitario y alternativas  de alimentacion .  Beneficiando  a   8 productores </t>
  </si>
  <si>
    <t>Alsacia, anaime los alpes  altamira la judea  cajon  san lorenzo</t>
  </si>
  <si>
    <t>Esta  en comodato para  Aprofic,  Aguacatec, Arracacheros,</t>
  </si>
  <si>
    <t>Se  actualizan  precios ,  3  veces a la  semana, DANE  - Estructurar  el proyecto</t>
  </si>
  <si>
    <t>Con el SENA  --  Esta  vinculado con  el capital  semilla</t>
  </si>
  <si>
    <t xml:space="preserve">Campañas de  sensibilizacion  Elegir  el logotipo de la  marca  </t>
  </si>
  <si>
    <t xml:space="preserve">La  CAR  con  Ministerio de agricultura  ( guluperos  )  </t>
  </si>
  <si>
    <t>1 Alianzas público -  privada para el desarrollo de proyectos sociales, económicos y ambientales.</t>
  </si>
  <si>
    <t>100 proveedores capacitados y formalizados</t>
  </si>
  <si>
    <t>1  programa de ZOLIPS  implementado</t>
  </si>
  <si>
    <t>1 plan de desarrollo turístico del Municipio formulado</t>
  </si>
  <si>
    <t>2 destinos turísticos promocionados</t>
  </si>
  <si>
    <t>2 obras de infraestructura turística ejecutados</t>
  </si>
  <si>
    <t>20 prestadores de servicios turísticos formados</t>
  </si>
  <si>
    <t>2 empresas y/o asociaciones  turísticas apoyadas</t>
  </si>
  <si>
    <t xml:space="preserve">Adecuacion de  planta  y maquinaria y equipo para el  funcionamiento  </t>
  </si>
  <si>
    <t xml:space="preserve">Actualización  de  los estudios </t>
  </si>
  <si>
    <t xml:space="preserve">Se ejecuta por  vias  </t>
  </si>
  <si>
    <t xml:space="preserve">10 huertas  caseras  que  beneficien  a desplazados  y  red  unidos  </t>
  </si>
  <si>
    <t xml:space="preserve">NO HAY CONVOCATORIA </t>
  </si>
  <si>
    <t xml:space="preserve">Afiliacion </t>
  </si>
  <si>
    <t>Fortalecer el Comité de Adulto Mayor</t>
  </si>
  <si>
    <t>1 Política pública  Envejecimiento y Vejes implementada en el cuatrienio</t>
  </si>
  <si>
    <t>4  Actividades lúdico culturales dirigidas  al adulto mayor  anualmente</t>
  </si>
  <si>
    <t>2 Jornadas  para   promover  deberes y derechos de los  Ancianos  y el auto cuidado anualmente</t>
  </si>
  <si>
    <t>1 Jornada  encaminada  al buen trato del adulto mayor anualmente</t>
  </si>
  <si>
    <t xml:space="preserve"> 5 nuevos  adultos mayores en situación de extrema vulnerabilidad atendidos  con una fuente de ingreso o sustento económico  para el cuatrienio.</t>
  </si>
  <si>
    <t>1 Celebración del día del adulto Mayor y del Pensionado anualmente.</t>
  </si>
  <si>
    <t>conformado</t>
  </si>
  <si>
    <t xml:space="preserve"> 2 campañas de promoción y prevención (Brigada de salud) para garantizar calidad y prestación de servicio y cobertura.              </t>
  </si>
  <si>
    <t>1 programa de caracterización  por ciclo vital, genero-implementado</t>
  </si>
  <si>
    <t>2 Campañas I.E.C, sobre Deberes y Derechos en salud a PSD. Anualmente.</t>
  </si>
  <si>
    <t>3 Reuniones de seguimiento al PIU anualmente</t>
  </si>
  <si>
    <t>1 programa de atención Psicosocial a la población víctima del desplazamiento</t>
  </si>
  <si>
    <t>01  comité  municipal de discapacidad conformado  en el cuatrienio</t>
  </si>
  <si>
    <t>01  Jornadas de Actualización   del  registro de la población discapacitada anualmente</t>
  </si>
  <si>
    <t>4 capacitaciones a cuidadores y en RBC - dirigida al comité de discapacidad, personas con discapacidad y sus familias anuales</t>
  </si>
  <si>
    <t xml:space="preserve">1 Banco de ayudas técnicas de rehabilitación fortalecido. (Dotación) </t>
  </si>
  <si>
    <t>50  nuevas personas  en situación de discapacidad beneficiados con ayudas  técnicas</t>
  </si>
  <si>
    <t>1  programas de actividad física dirigidos a personas en situación de discapacidad realizado en el cuatrienio</t>
  </si>
  <si>
    <t>Dos (2)  campañas publicitarias del no al trabajo infantil anualmente</t>
  </si>
  <si>
    <t>Cuatro (4) intervenciones a las familias NNA  anualmente.</t>
  </si>
  <si>
    <t>1 proyecto productivo fortalecido dirigido a  la poblacion desplazada</t>
  </si>
  <si>
    <t xml:space="preserve">Proyecto de  marroquineria </t>
  </si>
  <si>
    <t>2  Asociaciones de  desplazados-</t>
  </si>
  <si>
    <t xml:space="preserve">operando </t>
  </si>
  <si>
    <t>si</t>
  </si>
  <si>
    <t>se  ejecuta  con vulnerables   y el seguimeinto</t>
  </si>
  <si>
    <t xml:space="preserve">banco  por vulnerables </t>
  </si>
  <si>
    <t xml:space="preserve">Se realiza conla jefe de enfermeras  a travez  de el Hospital </t>
  </si>
  <si>
    <t xml:space="preserve">Salida   </t>
  </si>
  <si>
    <t>beneficiando a  30 personas</t>
  </si>
  <si>
    <t>Perifoneo  afiches  pendones,  volantes.</t>
  </si>
  <si>
    <t>7 Actualizaciones de  Planes de Contingencia en salud, por cada evento: (Volcán Cerro Machín, Ola Invernal, Dengue, Accidente Ofídico, Influenza A (H1 N1), Alteraciones del Orden Público, Festividades Municipales. Anualmente.</t>
  </si>
  <si>
    <t>12  estrategias Información, Educación y Comunicación (I.E.C) fortalecidas. Anualmente</t>
  </si>
  <si>
    <t>6  instituciones vinculadas  de las actividades de prevención y mitigación en salud. Anualmente</t>
  </si>
  <si>
    <t>4 Simulaciones realizadas  con la comunidad. Al cuatrienio</t>
  </si>
  <si>
    <t>4  Simulacros   con la comunidad. Al cuatrienio</t>
  </si>
  <si>
    <t xml:space="preserve">1 Sistema de comunicaciones y logística de la Secretaria de Salud Municipal. Anualmente fortalecido al cuatrienio. </t>
  </si>
  <si>
    <t>Simulacro</t>
  </si>
  <si>
    <t>Publicidad</t>
  </si>
  <si>
    <t>16  jornadas de salud ocupacional en las empresas del municipio.</t>
  </si>
  <si>
    <t>2 Jornadas  de  inspección, vigilancia y control de ella en las empresas en conjunto con la ARP. Anualmente</t>
  </si>
  <si>
    <t>1 programa de  caracterización de  los riesgos de la población laboral.</t>
  </si>
  <si>
    <t>Fortalecer en un  50%  las jornadas de salud  ocupacional en las empresas.</t>
  </si>
  <si>
    <t xml:space="preserve">2 Campañas de sensibilización en prevención de enfermedades auditivas y visuales anualmente. </t>
  </si>
  <si>
    <t>2 Campaña preventiva en el uso de insecticidas y plaguicidas, utilizando los elementos de protección personal, para los agricultores del municipio.    Anualmente.</t>
  </si>
  <si>
    <t>Identificar los riesgos a los que está sometida la comunidad laboral</t>
  </si>
  <si>
    <t>4estrategias de control, con el fin de brindar espacios laborales saludables y seguros</t>
  </si>
  <si>
    <t>1 Registro  de  Reporte de accidentes laborales para el cuatrienio.</t>
  </si>
  <si>
    <r>
      <t xml:space="preserve">20 Empresas con  acciones de inspección de vigilancia y control  para </t>
    </r>
    <r>
      <rPr>
        <i/>
        <sz val="9"/>
        <color indexed="8"/>
        <rFont val="Arial Narrow"/>
        <family val="2"/>
      </rPr>
      <t xml:space="preserve">el cuatrienio. </t>
    </r>
  </si>
  <si>
    <t>Informe de seguimiento semestral de evaluación y resultados realizadas  por la ARP a las Empresas.</t>
  </si>
  <si>
    <t>Integrar en las empresas del municipio acciones de reincorporación a la población en situación de discapacidad</t>
  </si>
  <si>
    <t>Contratar   profesional para  ejecutar las  actividdes de   Riesgos profesionales  en salud y   contratar  actividades de publicidad</t>
  </si>
  <si>
    <t>Reuniones con las  diferentes empresas para  la vinculacion  del personal discapacidad</t>
  </si>
  <si>
    <t xml:space="preserve">COOTRACAIME  - LA DOBLE CALZADA--- 2 personas beneficiadas </t>
  </si>
  <si>
    <t xml:space="preserve">Vincular  a   personal para  el manejo  del  sivigila y programas  sociales para  el resto del año </t>
  </si>
  <si>
    <t xml:space="preserve">1  IPS-  Vigilada </t>
  </si>
  <si>
    <t>1 Hospital  apoyado  para la dotación de  equipos   y mejoramiento  de la Infraestructura</t>
  </si>
  <si>
    <t>100%   usuarios no cubiertos por  la  demanda   con  acceso  a los servicios de salud</t>
  </si>
  <si>
    <t xml:space="preserve">1 IPS- Vigilada </t>
  </si>
  <si>
    <t>Un  Siau  Fortalecido para  la prestación del servicio de calidad</t>
  </si>
  <si>
    <t xml:space="preserve">Vigilar a  los prestadores de los servicio de salud </t>
  </si>
  <si>
    <t>1 Programa de capacitación  denominado “El Buen trato” dirigido al  personal de la IPS  anualmente.</t>
  </si>
  <si>
    <t xml:space="preserve">A  travez  del  hospital se  haran campañas  de sensibilizacion </t>
  </si>
  <si>
    <t>01  hogar del adulto mayor apoyado anualmente</t>
  </si>
  <si>
    <t>489 Subsidios  asignados en dinero anualmente</t>
  </si>
  <si>
    <t>4  actividades lúdico culturales dirigidas  al adulto mayor  anualmente</t>
  </si>
  <si>
    <t>Una  jornada  encaminada  al buen trato del adulto mayor anualmente</t>
  </si>
  <si>
    <t xml:space="preserve"> 5 nuevos  adultos mayores en situación de extrema vulnerabilidad atendidos  con una fuente de ingreso o sustento económico</t>
  </si>
  <si>
    <t>01  Oferta institucional  para la población  en discapacidad</t>
  </si>
  <si>
    <t>1  banco de ayudas  técnicas fortalecido anualmente</t>
  </si>
  <si>
    <t>01 Programa de educación  niños especiales  articulado  con el  apoyo del nivel nacional anualmente</t>
  </si>
  <si>
    <t>04 Alianzas  estratégicas  con los gremios para la vinculación al mercado laboral   de personas con  discapacidad para  el cuatrienio</t>
  </si>
  <si>
    <t>50 Personas en condición de  discapacidad   de la  estrategia  Red Unidos vinculados  a  programas  de atención y ayudas  técnicas de ser necesario.</t>
  </si>
  <si>
    <t>2 Brigadas  de  atención  especializada para los  NNA de  0 a  17 años  en situación de discapacidad   anualmente</t>
  </si>
  <si>
    <t>Atencion al  hogar  del Anciano</t>
  </si>
  <si>
    <t xml:space="preserve">ampliacion de cobertura </t>
  </si>
  <si>
    <t xml:space="preserve">Dotacion  al  Banco  --  Sillas  de Ruedas para  niños  Bastones Muletas , Caminadores  adultos  y niños </t>
  </si>
  <si>
    <t xml:space="preserve">Estructurar  el Proyecto-- Brigada de atencion  a los  especiales  con el apoyo del Hospital y  fundacion </t>
  </si>
  <si>
    <t xml:space="preserve">Estructurar  el proyecto </t>
  </si>
  <si>
    <t>12 capacitaciones realizadas a la comunidad social e institucional  sobre derechos de las mujeres  en el cuatrienio</t>
  </si>
  <si>
    <t>Una  Ruta  de Atención  a víctimas  de  violencia contra la mujer.</t>
  </si>
  <si>
    <t>200 mujeres participando en  acciones  de  prevención  de  violencia contra la mujeres en el cuatrienio ..</t>
  </si>
  <si>
    <t xml:space="preserve"> 3  Mujeres víctimas   del conflicto armado   con atención integral .</t>
  </si>
  <si>
    <t>1 Campaña comunicativa y pedagógica de  prevención de violencia contra las mujeres en el marco de la estrategia de comunicación del Estado Colombiano “Mujer…. Tienes derechos”</t>
  </si>
  <si>
    <t xml:space="preserve">16 Capacitaciones  y sensibilización y prevención de  enfermedades  de transmisión sexual,  equidad de  género para mujeres de todos los ciclos vitales  en el cuatrienio </t>
  </si>
  <si>
    <t xml:space="preserve">1 Capacitaciones dirigidas  a los hombres para la promoción de   una  sexualidad  responsable, respetuosa del cuerpo de las mujeres en el cuatrienio  (  1  anuales ) </t>
  </si>
  <si>
    <t>8  Jornada  de  formación  social y política  para  la mujer especialmente  la mujer campesina  en el cuatrienio</t>
  </si>
  <si>
    <t>1  Consejo Municipal de Mujeres activo</t>
  </si>
  <si>
    <t>1 Oficina de la mujer creada</t>
  </si>
  <si>
    <t>200 mujeres capacitadas en el programa de formación para  el trabajo-  Proyectos  productivos ( Sena -- Belleza)</t>
  </si>
  <si>
    <t xml:space="preserve">200 Mujeres  formadas  en  manualidades, artesanías, Preparación de alimentos. culinaria) </t>
  </si>
  <si>
    <t xml:space="preserve">100 Mujeres participando en eventos de promoción empresarial. En el cuatrienio </t>
  </si>
  <si>
    <t xml:space="preserve">01  Proyecto de  Identificación  del Perfil productivo de las mujeres </t>
  </si>
  <si>
    <t>01  Casa – Embajada de la mujer construida o adecuada y  funcionando</t>
  </si>
  <si>
    <t>1 Directorio de las organizaciones, grupos y representantes de las mujeres rurales</t>
  </si>
  <si>
    <t>1 Estudios y diagnósticos efectuados sobre las mujeres rurales</t>
  </si>
  <si>
    <t>2Proyectos productivos y/o de emprendimiento  dirigidos a  Mujeres  rurales</t>
  </si>
  <si>
    <t>1Programa y proyecto  de asistencia técnica dirigidas a mujeres rurales</t>
  </si>
  <si>
    <t xml:space="preserve">2 Campañas realizadas en instituciones educativas sobre derechos de las mujeres en el año </t>
  </si>
  <si>
    <t>ya se  hizo</t>
  </si>
  <si>
    <t>plegable  charlas  a  travez de  profamilia</t>
  </si>
  <si>
    <t>200 Mujeres  atendidas   con Asesorías  Psicológicas  sobre autoestima, autonomía  corporal, relaciones humanas   en el cuatrienio.</t>
  </si>
  <si>
    <t xml:space="preserve">Logistica </t>
  </si>
  <si>
    <t>Activo</t>
  </si>
  <si>
    <t xml:space="preserve">Apoyo  Logistico </t>
  </si>
  <si>
    <t>250  Mujeres  participando en los diferentes espacios de participación y representación del Municipio  anualmente.</t>
  </si>
  <si>
    <t xml:space="preserve">Consejo de Mujeres </t>
  </si>
  <si>
    <t>EN ASOCIO  CON LA UMATA-  EN  AROMATICAS  Y ABONOS  ORGANICOS</t>
  </si>
  <si>
    <t xml:space="preserve">Sena  : Belleza  </t>
  </si>
  <si>
    <t>Tejido  y manualidades muñequeria  navideña</t>
  </si>
  <si>
    <t xml:space="preserve">Levantar  </t>
  </si>
  <si>
    <t>Feria empresarial  ( ya  se hizo ) ayuda con capital semilla   -</t>
  </si>
  <si>
    <t xml:space="preserve">encuesta  a travez  de  los presidentes de juntas de accion comunal </t>
  </si>
  <si>
    <t>Umata  2013</t>
  </si>
  <si>
    <t>san lorenzo  alto y bajo</t>
  </si>
  <si>
    <t>1 Concejo Municipal de Juventud elegido en el cuatrienio</t>
  </si>
  <si>
    <t>120  niños y jóvenes  participando en el  programa  para el fortalecimiento de la organización  juvenil .Anualmente.</t>
  </si>
  <si>
    <t>120 estudiantes apoyados elegidos en eventos de participación democrática. Anualmente.</t>
  </si>
  <si>
    <t>120 jóvenes  capacitados  a través de programas de  generación de ingresos</t>
  </si>
  <si>
    <t>2 Universidades o  I.E. de educación superior que garanticen ofertas educativas</t>
  </si>
  <si>
    <t>10 Clubes juveniles y pre juveniles  generando ingresos  a través de  proyectos productivos anualmente</t>
  </si>
  <si>
    <t xml:space="preserve"> Programas   de recreación en los barrios, colegios anualmente</t>
  </si>
  <si>
    <t>01 Muestra Universitaria  anualmente</t>
  </si>
  <si>
    <t>10 programas de Cine Club realizados en el área rural del Municipio  anualmente.</t>
  </si>
  <si>
    <t xml:space="preserve">Logistica   afiches, convocatoria,  campaña  en las  veredas , elecciones   refrigerios, y actividades del dia  y  la posecion </t>
  </si>
  <si>
    <t xml:space="preserve">Apoyo logisco  </t>
  </si>
  <si>
    <t>Logistica para invitar  a las  Universidades de Ibague  y Quindio</t>
  </si>
  <si>
    <t xml:space="preserve">Reactivar  clubes   y  hacer  plan  con  trabajo </t>
  </si>
  <si>
    <t>DEPORTE</t>
  </si>
  <si>
    <t xml:space="preserve">Apoyo logistico </t>
  </si>
  <si>
    <t xml:space="preserve">Pan de  azucar,  Cajon,Ciudadela , </t>
  </si>
  <si>
    <t xml:space="preserve">1 Comité  Transicional  Conformado  y operando  para  el cuatrienio </t>
  </si>
  <si>
    <t>100% de cobertura a la población victima atendida con medidas de asistencia</t>
  </si>
  <si>
    <t xml:space="preserve">1 Jornada  de orientación sobre el proceso  Ruta de Atención - anualmente  </t>
  </si>
  <si>
    <t>1 PIU  Validado e implementado</t>
  </si>
  <si>
    <t>200 Personas víctimas del Desplazamiento y en pobreza extrema atendidas con acciones  para el acceso al sistema de justicia</t>
  </si>
  <si>
    <t>6 desmovilizados  atendidos  con programas de educación   de acuerdo a las competencia del Municipio</t>
  </si>
  <si>
    <t>9 Desmovilizados  atendidos  con la oferta de  salud del Municipio</t>
  </si>
  <si>
    <t>9 Desmovilizados atendidos con los programas de  Recreación y Deporte</t>
  </si>
  <si>
    <t>5 Desmovilizados priorizados para los programas de formación para  el Trabajo</t>
  </si>
  <si>
    <t>2 Desmovilizados priorizados en los  programas de  generación de ingresos</t>
  </si>
  <si>
    <t>9  Desmovilizados  priorizados  en los  programas de vivienda dispuestos por  las políticas nacionales</t>
  </si>
  <si>
    <t>1 Sistema de Información de SIUNIDOS,   como herramienta de focalización e instrumento para la toma de decisiones.</t>
  </si>
  <si>
    <t>1 Delegado Municipal liderando la Estrategia</t>
  </si>
  <si>
    <t>4 Reuniones de Consejos de Política social  en donde  se  hace seguimiento a las metas y compromisos  anualmente.</t>
  </si>
  <si>
    <t>1  Programa ZOLIPS- desarrollado en el Municipio</t>
  </si>
  <si>
    <t xml:space="preserve">1 plan de superación de  Extrema pobreza , Implementado  y  con evaluación anual. </t>
  </si>
  <si>
    <t>Adecuacion  oficina  de los  jovenes</t>
  </si>
  <si>
    <t>Conformado</t>
  </si>
  <si>
    <t xml:space="preserve">Anaime </t>
  </si>
  <si>
    <t xml:space="preserve">1  Jornada  realizada   atravez de los presidentes </t>
  </si>
  <si>
    <t>educacion</t>
  </si>
  <si>
    <t>Las que  resulten</t>
  </si>
  <si>
    <t xml:space="preserve">Se asignaron responsables  adecuaciones   locativas en la casa del desplazado </t>
  </si>
  <si>
    <t xml:space="preserve">capacitacion empresarial </t>
  </si>
  <si>
    <t xml:space="preserve">Proyecto  productivo Marroquineria </t>
  </si>
  <si>
    <t xml:space="preserve">Generacion de ingresos - dotacion </t>
  </si>
  <si>
    <t>1 Plan de seguridad y convivencia ciudadana implementado y desarrollado</t>
  </si>
  <si>
    <t>1 Programa de  Capacitación articulado con el programa DARE.</t>
  </si>
  <si>
    <t>1.Creación de la casa del menor</t>
  </si>
  <si>
    <t>1.Programa   Cajamarca vigilada  Implementado y desarrollado</t>
  </si>
  <si>
    <t>1 Casa de la mujer conformada</t>
  </si>
  <si>
    <t>1 Coso Municipal  Finalizado y Operando</t>
  </si>
  <si>
    <t>1 brigadas, acompañamiento y control permanente en  la zonas rurales del Municipio a través del Ejército.</t>
  </si>
  <si>
    <t>1 Programa Departamentos y Municipios SegurosFortalecido a través del plan de vigilancia comunitaria por cuadrantes.</t>
  </si>
  <si>
    <t xml:space="preserve">1 Construcción de la Estación de Policía  </t>
  </si>
  <si>
    <t>7 Campañas para la  prevención en seguridad y convivencia ciudadana.</t>
  </si>
  <si>
    <t xml:space="preserve">20 alarmas de  seguridad comunitarias  </t>
  </si>
  <si>
    <t>1 Plan Nacional de Vigilancia Comunitaria por Cuadrante Implementado</t>
  </si>
  <si>
    <t>1 Sistema de participación ciudadana fortalecido</t>
  </si>
  <si>
    <t>6 programas de  Participación Ciudadana fortalecidos</t>
  </si>
  <si>
    <t>Frentes de seguridad</t>
  </si>
  <si>
    <t>Escuelas de seguridad</t>
  </si>
  <si>
    <t>Jóvenes a lo bien</t>
  </si>
  <si>
    <t>Encuentros comunitarios</t>
  </si>
  <si>
    <t>Red de apoyo y comunicaciones</t>
  </si>
  <si>
    <t>Red de cooperantes</t>
  </si>
  <si>
    <t>1 Convenios con las Universidades de Ibagué con el fin de crear brigadas que presten asesorías jurídicas a las personas de escasos recursos</t>
  </si>
  <si>
    <t xml:space="preserve">Incentivar a la comunidad en denunciar los delitos a través de campañas y brigadas en colaboración con los órganos judiciales (fiscalía y juzgado), </t>
  </si>
  <si>
    <t>1 Veedurías ciudadanas  conformada  para  el seguimiento  al desarrollo del Plan integral de convivencia y Seguridad Ciudadana.</t>
  </si>
  <si>
    <t>1 Programa  de incentivos  para líderes comunitarios, Veredas y Barrios  ejemplo de un buen comportamiento cívico de solidaridad y cumplimiento con la ley.</t>
  </si>
  <si>
    <t>POLICIA- LOGISTICA  Y  PUBLICIDAD</t>
  </si>
  <si>
    <t xml:space="preserve">Elaborar  de funcionamiento del Coso Municipal </t>
  </si>
  <si>
    <t xml:space="preserve"> Diseñar un plan de movilidad para nuestro Municipio.</t>
  </si>
  <si>
    <t xml:space="preserve">Diseñar  el plan   y   el ejecutar </t>
  </si>
  <si>
    <t xml:space="preserve">COMPRA DE CELULARES  YA SE CUMPLIO </t>
  </si>
  <si>
    <t xml:space="preserve">vincular  un pasante </t>
  </si>
  <si>
    <t xml:space="preserve">publicidad </t>
  </si>
  <si>
    <t xml:space="preserve">1 capacitacion </t>
  </si>
  <si>
    <t xml:space="preserve">Premiar   </t>
  </si>
  <si>
    <r>
      <t xml:space="preserve">1 </t>
    </r>
    <r>
      <rPr>
        <sz val="10"/>
        <color indexed="8"/>
        <rFont val="Arial Narrow"/>
        <family val="2"/>
      </rPr>
      <t>Política de Derechos Humanos formulada e  implementada</t>
    </r>
  </si>
  <si>
    <t xml:space="preserve"> 2  campañas de sensibilización y formación en derechos humanos y derecho internacional humanitario para la ciudadanía en general, la fuerza pública, los funcionarios y las organizaciones sociales, NNA anualmente</t>
  </si>
  <si>
    <t>Elaborar e implementar el Plan de Prevención y Protección de las posibles violaciones de derechos humanos. (Decreto 4912 de 2011, Art. 10)</t>
  </si>
  <si>
    <t xml:space="preserve">1 Reorganización administrativa del Municipio </t>
  </si>
  <si>
    <t xml:space="preserve">1 Programa de  Bienestar </t>
  </si>
  <si>
    <t>100% Funcionarios Capacitados</t>
  </si>
  <si>
    <r>
      <t xml:space="preserve">1 </t>
    </r>
    <r>
      <rPr>
        <sz val="9"/>
        <color indexed="8"/>
        <rFont val="Arial Narrow"/>
        <family val="2"/>
      </rPr>
      <t>programa de estímulos para los empleados administrativos a partir del primer año</t>
    </r>
  </si>
  <si>
    <t>1  programa de  Renovación Hardware</t>
  </si>
  <si>
    <t>1 Programa de  desarrollo de aplicativos  para la implementación de sistemas de información en linea</t>
  </si>
  <si>
    <t>1 Comité de Gobierno en línea  creado</t>
  </si>
  <si>
    <t xml:space="preserve">1 Iniciativa  piloto  de  cero papel </t>
  </si>
  <si>
    <t>21 funcionarios  capacitados en el uso de las TIC</t>
  </si>
  <si>
    <t>1  sistema de información para la contratación operando</t>
  </si>
  <si>
    <t>43 Juntas de Acción comunal Organizadas y Legalizadas</t>
  </si>
  <si>
    <t xml:space="preserve">43 Juntas de Acción Comunal  capacitadas en control social </t>
  </si>
  <si>
    <t xml:space="preserve">1000 personas capacitadas  a través del Programa de formación – Formador de Formadores  </t>
  </si>
  <si>
    <t xml:space="preserve">1 programa de formación  integral </t>
  </si>
  <si>
    <t>10 organizaciones comunitarias fortalecidas y apoyadas en sus proyectos de emprendimiento</t>
  </si>
  <si>
    <t xml:space="preserve">Espacios de participación ciudadana apoyados </t>
  </si>
  <si>
    <t>4 Proceso de rendición de cuentas realizado anualmente.</t>
  </si>
  <si>
    <t xml:space="preserve">1  red de veedurías conformada </t>
  </si>
  <si>
    <t xml:space="preserve">1 programa de asistencia y apoyo logístico  para organizaciones  sociales </t>
  </si>
  <si>
    <t>Estimulos  para  navidad  y  celebracion del dia  de  JAC</t>
  </si>
  <si>
    <t>JAIRO RAMOS</t>
  </si>
  <si>
    <t>1  Consejo Territorial de Planeación  debidamente  conformado</t>
  </si>
  <si>
    <t>1 Consejo Territorial de Planeación apoyado  y fortalecido</t>
  </si>
  <si>
    <t xml:space="preserve">Reparacion cable  </t>
  </si>
  <si>
    <t>San Lorenzo  Bajo</t>
  </si>
  <si>
    <t>35 niños  y niñas atendidos  a travez del hogar  de Paso anualmente..</t>
  </si>
  <si>
    <t>1 Comisaria de Familia fortalecida  con capacidad institucional</t>
  </si>
  <si>
    <t>Sistema de información diseñado para el monitoreo y seguimiento de la Política de Infancia y Adolescencia del Tolima.</t>
  </si>
  <si>
    <t xml:space="preserve">4 Informes anuales de gestión y seguimiento de la Política de Infancia y Adolescencia del Tolima. </t>
  </si>
  <si>
    <t>4 Consejo de Política Social realizados  anualmente para  monitoreo a  las metas  de la Politica  de Infancia y adolescencia</t>
  </si>
  <si>
    <t>3 Estrategia integral de Divulgación, promoción , información, educación y comunicación sobre los derechos de la infancia y la adolescencia diseñada y puesta en marcha.</t>
  </si>
  <si>
    <t>Subprograma  2. Gas natural para  todos.</t>
  </si>
  <si>
    <t>2 veredas con  Sistema de Energía</t>
  </si>
  <si>
    <t xml:space="preserve">1 Programa de reposición de luminarias y  mantenimiento general de alumbrado público </t>
  </si>
  <si>
    <t>1 Proyecto de Gas  combustible para el sector urbano del municipio de Cajamarca</t>
  </si>
  <si>
    <t>Un plan de manejo y protección de áreas protegidas implementado</t>
  </si>
  <si>
    <t>Un plan de mercados verdes implementado</t>
  </si>
  <si>
    <t>Una investigación sobre biodiversidad apoyada</t>
  </si>
  <si>
    <t>Un plan de gestión y ordenación y manejo de ecosistemas de páramo gestionado</t>
  </si>
  <si>
    <t>Un plan de incentivos para manejo y protección de fuentes hídricas</t>
  </si>
  <si>
    <t>Un plan de manejo faunístico y florístico formulado</t>
  </si>
  <si>
    <t>Un PGIRS implementado</t>
  </si>
  <si>
    <t>Un PSMV implementado</t>
  </si>
  <si>
    <t>Reforestación, manejo, y/o aislamiento de 100 Has. de predios que abastecen el acueducto Municipal  y veredales</t>
  </si>
  <si>
    <t xml:space="preserve">Gestión para la protección y conservación de 1.000 hectáreas  de la cuenca del río Coello </t>
  </si>
  <si>
    <t xml:space="preserve">Un Esquema de Ordenamiento  Territorial  - EOT ajustado e implementado </t>
  </si>
  <si>
    <t>Saneamiento básico rural para 200 viviendas</t>
  </si>
  <si>
    <t>Un plan de “producción verde” implementado</t>
  </si>
  <si>
    <t>Plan PROCAS fortalecido</t>
  </si>
  <si>
    <t>Plan PRAES fortalecido</t>
  </si>
  <si>
    <t>Plan PROCEDA implementado</t>
  </si>
  <si>
    <t xml:space="preserve">Un plan de control a la  contaminación implementado. </t>
  </si>
  <si>
    <t>Un sistema de monitoreo y medición del cambio climático implementado</t>
  </si>
  <si>
    <t>2 proyectos de reforestación intensiva para reducción de emisiones de gases contaminantes</t>
  </si>
  <si>
    <t>100% de infraestructuras evaluadas</t>
  </si>
  <si>
    <t>1 estrategia de acceso a mercados de carbono implementada</t>
  </si>
  <si>
    <t xml:space="preserve">Una dependencia territorial  creada y/o fortalecida para el manejo del medio ambiente y la prevención de desastres. </t>
  </si>
  <si>
    <t>100% de instancias de participación para la gestión ambiental fortalecidas y/o creadas</t>
  </si>
  <si>
    <t>Un plan de gestión del riesgo formulado</t>
  </si>
  <si>
    <t>Un EOT con la gestión del riesgo incorporada</t>
  </si>
  <si>
    <t>Un sistema de información implementado</t>
  </si>
  <si>
    <t>1 organización para la gestión del riesgo y desastres creada y operando</t>
  </si>
  <si>
    <t>1 fondo creado</t>
  </si>
  <si>
    <t>Organismos de socorro con dotación</t>
  </si>
  <si>
    <t>SAT operando</t>
  </si>
  <si>
    <t>5 obras de reducción de riesgo ejecutadas</t>
  </si>
  <si>
    <t>Un PIDU implementado</t>
  </si>
  <si>
    <t>Planes de acción formulados</t>
  </si>
  <si>
    <t>1 Plan de gestión de riesgos en ejecución</t>
  </si>
  <si>
    <t>100% de la comunidad sensibilizada  y capacitada</t>
  </si>
  <si>
    <t>1 Centro de reserva operando</t>
  </si>
  <si>
    <t>4 Instrumentos de Planeación  Implementados</t>
  </si>
  <si>
    <t>1 Vision de Desarrollo Integral a largo Plazo Formulada</t>
  </si>
  <si>
    <t xml:space="preserve">1 Banco de Proyectos fortalecido </t>
  </si>
  <si>
    <t xml:space="preserve">1  Sistema de Información SISBEN Actualizado </t>
  </si>
  <si>
    <t xml:space="preserve">1  sistema de seguimiento  y evaluación Plan De Desarrollo ( tablero de Control) </t>
  </si>
  <si>
    <t>1 Sistema de InformaciónEstadística</t>
  </si>
  <si>
    <t>1 Programa de Apoyo y asesoría técnica gestionado ante  DNP</t>
  </si>
  <si>
    <t>1 Estudio de  actualización -  Estratificación Urbana</t>
  </si>
  <si>
    <t>1 Proceso de Revisión y ajuste   a la Estratificación Rural</t>
  </si>
  <si>
    <t>ok</t>
  </si>
  <si>
    <t xml:space="preserve">Programa de capacitacion dirigido a JAC  en control social </t>
  </si>
  <si>
    <t>CONVOCATORIA   ALMUERZO  28 de diciembre</t>
  </si>
  <si>
    <t xml:space="preserve">Recategorizacion del Municipio </t>
  </si>
  <si>
    <t>1 Estato de rentas   Actualizado, implementado y aplicado</t>
  </si>
  <si>
    <t xml:space="preserve">1 sistema de recaudo operando  </t>
  </si>
  <si>
    <t>100% de los  activos  valorados</t>
  </si>
  <si>
    <t>1 Sistema de información  contable y financiero  operando</t>
  </si>
  <si>
    <t xml:space="preserve">1 Proceso  de Actualización catastral </t>
  </si>
  <si>
    <t>1 Estrategia Financiera Implementada</t>
  </si>
  <si>
    <t xml:space="preserve">Vinculacion  del Municipio  en Contratos Plan </t>
  </si>
  <si>
    <t>Acuerdos  Regionales  celebrados</t>
  </si>
  <si>
    <t>5 Alianzadas publico privadas ejecutadas</t>
  </si>
  <si>
    <t>10 Proyectos Postulados  al  SGR</t>
  </si>
  <si>
    <t>METAS</t>
  </si>
  <si>
    <t xml:space="preserve">Plaza de  ferias bebederos a los  animales, arreglo de corrales-(10)coliseo de ferias de anaime  adecuacion del parque  </t>
  </si>
  <si>
    <t xml:space="preserve">Iluminacion del parque  principal ,  y  via  principal </t>
  </si>
  <si>
    <t>contratar profesionales para  la comisaria de familia  a la secretaria  y psicologo</t>
  </si>
  <si>
    <t xml:space="preserve">Atencion de los niños en el hogar de paso y transporte </t>
  </si>
  <si>
    <t>Para  la   realizacion de los  programas   ESCNNA  CETI  SPA  HAZ PAZ</t>
  </si>
  <si>
    <t>Atravez de la  ESAP  se llevara  a cabo la  reorganizacion  del municipio</t>
  </si>
  <si>
    <t>Establecer  los parametros para  los estimulos  a los empleados</t>
  </si>
  <si>
    <t xml:space="preserve">Jornada de  Capacitacion tics  y  control interno y  Recreo deportiva </t>
  </si>
  <si>
    <t>Renovacion del  sistema  contable y  presupuestal</t>
  </si>
  <si>
    <r>
      <t xml:space="preserve">1 Programa  para Adquisición  y  </t>
    </r>
    <r>
      <rPr>
        <sz val="9"/>
        <color indexed="10"/>
        <rFont val="Arial Narrow"/>
        <family val="2"/>
      </rPr>
      <t>mantenimiento</t>
    </r>
    <r>
      <rPr>
        <sz val="9"/>
        <color indexed="8"/>
        <rFont val="Arial Narrow"/>
        <family val="2"/>
      </rPr>
      <t xml:space="preserve"> de Infraestructura</t>
    </r>
  </si>
  <si>
    <t xml:space="preserve">Un  tecnico  contratado </t>
  </si>
  <si>
    <t>Alimentar la  base de datos</t>
  </si>
  <si>
    <t>Capacitacion  en presupeusto  y  EOT</t>
  </si>
  <si>
    <t>manejo del archivo</t>
  </si>
  <si>
    <t>EOT</t>
  </si>
  <si>
    <t xml:space="preserve">INVIAS  construira   120  pozos  en  el area de afectacion de la cordillera </t>
  </si>
  <si>
    <t>en convenio con  Invias243 has mantenimiento  en el sector  vereda  cristales  la paloma . Area  de afectacion de el  tune</t>
  </si>
  <si>
    <t>desarrollo de la  tercera   y ultima  fase</t>
  </si>
  <si>
    <t>Compra de Lote de la Ciudadela  vereda  rincon placer</t>
  </si>
  <si>
    <t xml:space="preserve">100  Beneficiados  con mejoramiento de vivienda  de  gestioncompartida para la poblacon vulnerable….del sector rural </t>
  </si>
  <si>
    <t xml:space="preserve">pedir listado </t>
  </si>
  <si>
    <t>eot</t>
  </si>
  <si>
    <t>se cumple por  vias</t>
  </si>
  <si>
    <t xml:space="preserve">Alcantarillado para  Villa Isabela </t>
  </si>
  <si>
    <t>no  aplican recursos</t>
  </si>
  <si>
    <t>Pidu</t>
  </si>
  <si>
    <t>36 vivienda  por pobreza extrema</t>
  </si>
  <si>
    <t>se  avanza  en primera  fase  con el pidu</t>
  </si>
  <si>
    <t>1 Planta  de  tratamiento Construida</t>
  </si>
  <si>
    <t>2 Acueductos construidos</t>
  </si>
  <si>
    <t>4 Acueductos  rurales mejorados</t>
  </si>
  <si>
    <t>1860 micro medidores instalados</t>
  </si>
  <si>
    <t>1 Acueducto con áreas adquiridas para su abastecimiento</t>
  </si>
  <si>
    <t xml:space="preserve">1 Acueducto con Mantenimiento de áreas para su abastecimiento </t>
  </si>
  <si>
    <t>1 plan maestro de alcantarillado actualizado</t>
  </si>
  <si>
    <t>2 plantas de tratamiento construidas</t>
  </si>
  <si>
    <t>1 plan maestro gestionado</t>
  </si>
  <si>
    <t>200 Nuevas viviendas con conexión al servicio de alcantarillado</t>
  </si>
  <si>
    <t>50 Nuevas Viviendas con conexión al servicio de alcantarillado en Anaime</t>
  </si>
  <si>
    <t>100 Unidades Básicas construidas.</t>
  </si>
  <si>
    <t>1 planta optimizada</t>
  </si>
  <si>
    <t xml:space="preserve">4 Establecimientos educativos con proyectos ambientales escolares  con énfasis en la separación, reducción, rehúso y reciclaje. </t>
  </si>
  <si>
    <t>1 manual diseñado para el manejo integral de residuos sólidos</t>
  </si>
  <si>
    <t>10 capacitaciones sobre la inadecuada disposición de basuras</t>
  </si>
  <si>
    <t>100 familias con programa de reciclaje en la fuente.</t>
  </si>
  <si>
    <t xml:space="preserve">1 proyecto integral del Manejo de residuos sólidos  formulado e implementado. </t>
  </si>
  <si>
    <t xml:space="preserve">Diseño e implementación de un plan de disposición de escombros. </t>
  </si>
  <si>
    <t>1 unidad fortalecida</t>
  </si>
  <si>
    <t>1 empresa creada.</t>
  </si>
  <si>
    <t>2  Estratificación aplicadas (una urbana y una de centro poblada).</t>
  </si>
  <si>
    <t>1 actualización de costos de los servicios públicos domiciliarios en Cajamarca</t>
  </si>
  <si>
    <t>1 PGIRS formulado</t>
  </si>
  <si>
    <t xml:space="preserve">1Fondo de redistribución funcionando. </t>
  </si>
  <si>
    <t>1Plan formulado y aprobado por la autoridad ambiental</t>
  </si>
  <si>
    <t>Cambiar  la  red de conduccion  bocatoma  planta  de tratamiento - sector  dos quebradas</t>
  </si>
  <si>
    <t>plan de  aguas</t>
  </si>
  <si>
    <t>medio ambiente</t>
  </si>
  <si>
    <t xml:space="preserve">Ajuste de  Estudios </t>
  </si>
  <si>
    <t>INVIAS</t>
  </si>
  <si>
    <t>SE  CRUZA CON AMBIENTAL</t>
  </si>
  <si>
    <t>Liquidacion  de la  empresa de  servicios   y creacion de la nueva</t>
  </si>
  <si>
    <t xml:space="preserve">llega  a la unidad … </t>
  </si>
  <si>
    <t>Mejoramiento a la infraestructura</t>
  </si>
  <si>
    <t>descontaminacion de fuentes hidricas</t>
  </si>
  <si>
    <t xml:space="preserve">Mejoramiento  de el tanque del  acuerducto el cedral y otros  acueductos  varios </t>
  </si>
  <si>
    <t>cofinanciacion AA</t>
  </si>
  <si>
    <t xml:space="preserve">ajuste </t>
  </si>
  <si>
    <t>EN CONVENIO CON ASOJUNTAS  PROYECTO  GUADUA</t>
  </si>
  <si>
    <t xml:space="preserve">YA  APLICO </t>
  </si>
  <si>
    <t>MANTENIMIENTOD E  RADIOS</t>
  </si>
  <si>
    <t>DOTACION  A LOS ORGANISMOS DE SOCORRO BOMBEROS Y DEFENSA  CIVIL</t>
  </si>
  <si>
    <t xml:space="preserve">COMPRA DE  UTILES  COCINA  COLCHONETAS </t>
  </si>
  <si>
    <t>ADQUISICION DEL COMPUTADOR</t>
  </si>
  <si>
    <t>Política 2: poblaciones en situación de  riesgo vulnerabilidad y exclusión y en condiciones  bajas de calidad de vi</t>
  </si>
  <si>
    <t xml:space="preserve">PROYECTO </t>
  </si>
  <si>
    <t xml:space="preserve">CAPACITACION, FORMACION PARA  LA  PREVENCION Y ERRADICACION DE LA VIOLENCIA CONTRA LAS MUJERES </t>
  </si>
  <si>
    <t xml:space="preserve">METAS DEL CUATRIENIO </t>
  </si>
  <si>
    <t xml:space="preserve">Instituciones  Educactivas del Municipio de Cajamarca, Organizaciones de mujeres  y  Comunidad en General. </t>
  </si>
  <si>
    <t xml:space="preserve">CAPACITACION, FORMACION  PROGRAMA SALUD SEXUAL Y REPRODUCTIVA </t>
  </si>
  <si>
    <t xml:space="preserve">CREACION DE ESPACIOS DE FORMACION y  PARTICIPACION  SOCIAL Y POLITICA PARA LA MUJER </t>
  </si>
  <si>
    <t>Apoyo  Logistico para la realizacion de 1 jornadas de formacion  social y politica - Especialmente la mujer  campesina</t>
  </si>
  <si>
    <t>MUJERES EMPRENDEDORAS Y COMPETITIVAS</t>
  </si>
  <si>
    <t>Area  rural  y Urbana del Municipio de Cajamarca</t>
  </si>
  <si>
    <t xml:space="preserve">Area  urbana del Municipio de cajamarca </t>
  </si>
  <si>
    <t>Area  Urbana  - Centro poblado  zona y rural del municipio</t>
  </si>
  <si>
    <t>Area  Urbana  del Municipio de Cajamarca</t>
  </si>
  <si>
    <t xml:space="preserve">Area Urbana del Municipio </t>
  </si>
  <si>
    <t>Zona urbana y rural del Municipio</t>
  </si>
  <si>
    <t>Zona Urbana</t>
  </si>
  <si>
    <t xml:space="preserve">TOTAL </t>
  </si>
  <si>
    <t>GINA LORENA LOPEZ</t>
  </si>
  <si>
    <t>GINA LORENA LOPEZ- LIDIAN APONTE</t>
  </si>
  <si>
    <t>GINA LORENA LOPEZ - JUAN CARLOS TRUJILLO</t>
  </si>
  <si>
    <t>EJE : un gobierno con sentido social para volver a creer</t>
  </si>
  <si>
    <t xml:space="preserve">Asesoria  Psicologica  con el apoyo de  Comisaria de familia y/o psicologo de  Salud Publica  Logistica </t>
  </si>
  <si>
    <r>
      <t xml:space="preserve">Consejo de Mujeres  conformacio por  </t>
    </r>
    <r>
      <rPr>
        <sz val="9"/>
        <rFont val="Arial Narrow"/>
        <family val="2"/>
      </rPr>
      <t>21</t>
    </r>
    <r>
      <rPr>
        <sz val="9"/>
        <color indexed="10"/>
        <rFont val="Arial Narrow"/>
        <family val="2"/>
      </rPr>
      <t xml:space="preserve"> </t>
    </r>
    <r>
      <rPr>
        <sz val="9"/>
        <color indexed="13"/>
        <rFont val="Arial Narrow"/>
        <family val="2"/>
      </rPr>
      <t xml:space="preserve"> </t>
    </r>
    <r>
      <rPr>
        <sz val="9"/>
        <color indexed="8"/>
        <rFont val="Arial Narrow"/>
        <family val="2"/>
      </rPr>
      <t>Mujeres</t>
    </r>
  </si>
  <si>
    <t xml:space="preserve">OBJETIVO </t>
  </si>
  <si>
    <t>ESTRATEGIAS</t>
  </si>
  <si>
    <t>lograr la atención integral, diferenciada, accesible y de calidad a las mujeres víctimas de la violencia, para lo cual  se  llevaran a cabo las  siguientes  acciones:</t>
  </si>
  <si>
    <t>Promover  ambientes protectores que favorezcan un adecuado  proceso de decisión en cuanto a la sexualidad con enfoque de derechos.</t>
  </si>
  <si>
    <t>Su objetivo  identificar, promover y fortalecer  iniciativas  productivas  de las  mujeres que sean acordes con  las necesidades del Municipio y  que tengan proyección económica</t>
  </si>
  <si>
    <r>
      <t xml:space="preserve">Busca fomentar  la formación, participación  y representación efectiva  de las mujeres  como  eje fundamental de las  políticas públicas lo anterior  a través de  </t>
    </r>
    <r>
      <rPr>
        <sz val="9"/>
        <color indexed="8"/>
        <rFont val="Arial Narrow"/>
        <family val="2"/>
      </rPr>
      <t xml:space="preserve">espacios de participación y representación del </t>
    </r>
    <r>
      <rPr>
        <sz val="9"/>
        <color indexed="8"/>
        <rFont val="Arial Narrow"/>
        <family val="2"/>
      </rPr>
      <t>Municipio.</t>
    </r>
  </si>
  <si>
    <t>METAS DE LA VIGENCIA</t>
  </si>
  <si>
    <t>INDICADOR</t>
  </si>
  <si>
    <t xml:space="preserve">APOYO </t>
  </si>
  <si>
    <t xml:space="preserve">OBJETIVO  </t>
  </si>
  <si>
    <t>El propósito es garantizar los mecanismos y espacios de participación democrática con el fin de contar con ciudadanos comprometidos con el desarrollo de sus comunidades y del país, y complementándolo con acciones preventivas que contribuyan a reducir la delincuencia juvenil y el uso de sustancias psicoactivas.</t>
  </si>
  <si>
    <t xml:space="preserve">METAS </t>
  </si>
  <si>
    <t>No.  De  Capacitaciones</t>
  </si>
  <si>
    <t xml:space="preserve">2 capacitaciones realizadas a la comunidad social e institucional  sobre derechos de las mujeres  en  el  segundo bimestre del  año 2012 </t>
  </si>
  <si>
    <t xml:space="preserve">Con el apoyo  de  La  Gobernacin del Tolima,  y el   grupo interdisciplinario de la  Comisaria de  Famiilia se llevarana cabo las capacitacines dirigidas a las Mujeres.  La ruta  de atencion a  victimas   de violencia contra la mujer   y el diseño de la campaña comunicativa   y de prevencion de violencia contra las mujeres  se  llevara a cabo  con el apoyo  del Consejo Municipal de Mujeres. lgualmente,  se contratara  la  elaboracion de los  de  plegables  y el la logistica necesaria para  cada evento. </t>
  </si>
  <si>
    <t>Las capacitaciones,  sensiblizacion, y prevencion de  enfermedades de  transmision  sexual   se haran  a travez del  programa de Salud Publica.</t>
  </si>
  <si>
    <t>Con el apoyo  del  grupo interdisciplinario de la  Comisaria de Familia y  el Psicologo del programa de Salud Publica se   realizara la  asesoria  Psicologica  dirigida  a las mujeres</t>
  </si>
  <si>
    <t>4 Capacitaciones  y sensibilización y prevención de  enfermedades  de transmisión sexual,  equidad de  género para mujeres de todos los ciclos vitales  en el año</t>
  </si>
  <si>
    <t xml:space="preserve">1 Capacitaciones dirigidas  a los hombres para la promoción de   una  sexualidad  responsable, respetuosa del cuerpo de las mujeres en el año </t>
  </si>
  <si>
    <t>No. De Capacitaciones</t>
  </si>
  <si>
    <t>50  o mas  Mujeres  atendidas   con Asesorías  Psicológicas  sobre autoestima, autonomía  corporal, relaciones humanas   en el año.</t>
  </si>
  <si>
    <t>No. De Mujeres con asesoria  Psicologica</t>
  </si>
  <si>
    <t>PROGRAMA 1.MUJER  GESTORA DE VIDA</t>
  </si>
  <si>
    <t>1  Jornada  de  formación  social y política  para  la mujer especialmente  la mujer campesina  en el cuatrienio</t>
  </si>
  <si>
    <t>No.de Mujeres participando</t>
  </si>
  <si>
    <t xml:space="preserve">No. De Consejos Municipales de Mujeres Activos </t>
  </si>
  <si>
    <t>No. De Jornadas de formacion  para la mujer Campesina</t>
  </si>
  <si>
    <t>Con el apoyo del Sena se dictaran cursos de belleza  y la  alcaldia  adquirira  los Kit  de  Belleza para ser  entregados  a  las asistentes.  Los  cursos de muñequeria navideña se  dirigiran a  las mujeres que conforman el Consejo Municipald de Mujeres  y ellas seran multiplicadoras  hacia las demas mujeres. Para esto se  contara   un Instructor. El municipio  aportara  capital semilla  representado en matria   prima para la las  mujeres que  participen en cursos de emprendimiento.</t>
  </si>
  <si>
    <t>50 mujeres capacitadas en el programa de formación para  el trabajo-  Proyectos  productivos ( Sena -- Belleza)</t>
  </si>
  <si>
    <t xml:space="preserve">50  Mujeres  formadas  en  manualidades, artesanías, Preparación de alimentos. culinaria) </t>
  </si>
  <si>
    <t xml:space="preserve">25 Mujeres participando en eventos de promoción empresarial. En el cuatrienio </t>
  </si>
  <si>
    <t xml:space="preserve">No. De proyectos productivos  -   No. De Mujeres participando en proyectos produtivos </t>
  </si>
  <si>
    <t xml:space="preserve"> 2 Proyectos productivos y/o de emprendimiento  dirigidos a  Mujeres  rurales</t>
  </si>
  <si>
    <t>VALOR PROYECTO</t>
  </si>
  <si>
    <t>Bajo la coordinacion de la Secretaria  de Gobierno Departamental se llevara a cabo la  eleccion  del Consejo Municipal de Jovenes, para lo cual  se  requiere hacer una amplia convocatoria para  que los jovenes se postulen al Consejo,  Se  visitaran las  Veredas del Municipio  con el fin de vincular a los jovenes del sector rural.</t>
  </si>
  <si>
    <t xml:space="preserve">No. De Consejos Municipales Conformados. </t>
  </si>
  <si>
    <t>Area  Rural y Urbana del Municipio</t>
  </si>
  <si>
    <t>INICIA</t>
  </si>
  <si>
    <t xml:space="preserve">Hacer  gestion ante las universidades de Quinidio E Ibague para  la  realizacion de la Muestra Universitaria   </t>
  </si>
  <si>
    <t>El cine club en la veredas   es un espacio con fines educativos que se ocupa de la proyección, análisis y discusión de diferentes películas que los organizadores programan según temáticas o intereses del público asistente. La idea es confrontar los espectadores a distintos trabajos audiovisuales para lograr que se realice una reflexión sobre el arte de hacer cine, su realización y la forma en la que transmiten los mensajes.</t>
  </si>
  <si>
    <t>Promover una educación fortalecida de calidad y con pertinencia que contribuya al fortalecimiento del desarrollo continuo de sus competencias básicas y las laborales en donde mediante la articulación del sector educativo con el sector productivo permitiendo a la población ser más competente y competitiva.</t>
  </si>
  <si>
    <t>No. De Programas  de Cineclub realizados .                           No. de  veredas vinculadas  en los cineclub</t>
  </si>
  <si>
    <t>Area  urbana del Municipio</t>
  </si>
  <si>
    <t>Area  urbana del Municipio- Salon del Concejo Mpla,  o  Casa  Agraria</t>
  </si>
  <si>
    <t>GINA LORENA LOPEZ-   DIANA  SANTANA</t>
  </si>
  <si>
    <t>No. De Adultos atendidos   atravez del Adulto Mayor</t>
  </si>
  <si>
    <t xml:space="preserve">No. De  actividades  dirigidas al adulto mayor </t>
  </si>
  <si>
    <t>No. De Jornadas  Deberes y Derechos</t>
  </si>
  <si>
    <t>No. De Nuevos Adultos Mayores</t>
  </si>
  <si>
    <t xml:space="preserve">Area Urbana </t>
  </si>
  <si>
    <t>Area Urbana  y rural</t>
  </si>
  <si>
    <t>LIDIAN APONTE</t>
  </si>
  <si>
    <t>Promoción de la salud de acuerdo a estándares de vida según su ciclo vital con el fin de prevenir los factores de riesgo que pueden deteriorar la misma, esto se evidencia en actividades de aprovechamiento del tiempo libre, canalización hacia los servicios de tamizaje, detección y tratamiento de los riesgos y daños en la salud y tamizaje visual, la vigilancia.</t>
  </si>
  <si>
    <t xml:space="preserve">A travez de los  recursos de la estampilla proanciano  se  cofinanciara  el sostenimiento del Jardin del Adulto Mayor Margarita Campuzano del Municipio de Cajamarca , como tambien a travez de las acciones de salud  se llevaran a cabo las  actividades  de cuidado y buen  trato patra lo adultos mayores.  De otro lado  el Progrma Protección Social al Adulto Mayor –PPSAM se brindaran  subsidios en dinero </t>
  </si>
  <si>
    <t>No. De Comites de Discapacidad Conformado y Operando</t>
  </si>
  <si>
    <t xml:space="preserve">No. De personas con Discapacidad registradas </t>
  </si>
  <si>
    <t>Conformar, fortalecer y dinamizar los comités municipales de discapacidad según lo dispuesto por la Ley 1145 de 2007.
• Promover la ampliación de la cobertura y actualización del Registro para la localización y caracterización de las personas con discapacidad en su territorio.
• Levantar la oferta institucional existente en el territorio, incluyendo la participación de actores públicos, privados y de la sociedad civil, relacionados con el tema de discapacidad</t>
  </si>
  <si>
    <t xml:space="preserve">Citacion para conformacion y  operación </t>
  </si>
  <si>
    <t xml:space="preserve">Deteminar  de manera  clara cual es la poblacion  por gruos etareos  y  diagnostico la  poblacion en discapacidad  e esta manera direccionar los bienes y servicios sociales  que ofrece el estado. . </t>
  </si>
  <si>
    <t xml:space="preserve">Brindar  los medios y mecanismos  de integración social como es  el  acceso a diferentes  espacios publicos,  progamas de  atencion especial en educacion, salud y generacion de ingresos. </t>
  </si>
  <si>
    <t xml:space="preserve">Se  dotara  el banco de  ayudas  tecnicas   con sillas de ruedas, bastones, muletas y demas equipos  que ayuden a la movilidad y el desarrollo integral del discpacitado.                 Se  estructuran  los proyectos  de educacion especial, y  atencion especial en salud  para su ejecucion en los años  2013-2015 .  Esta  estructuracion consistira en identificar  la poblacion afectada y objetvo  los costos  del proyecto y  los actores involucrados  para  el desarrollo del mismo. </t>
  </si>
  <si>
    <t>No. De procesos de Actualizacion de Reg</t>
  </si>
  <si>
    <t>Hacer  Censo Y caracterizacion de la poblacion discapacitada</t>
  </si>
  <si>
    <t xml:space="preserve">No. De entidades vinculadas  a la oferta institucional </t>
  </si>
  <si>
    <t>Identificar  las entidades  del orden nacional, departamental y municipal y del sector  privado que  esten en capacidad de brindar servicios y atencion a la poblacin discapacitada.</t>
  </si>
  <si>
    <t>Area Urbana y Rural</t>
  </si>
  <si>
    <t xml:space="preserve">Area Urbana- </t>
  </si>
  <si>
    <t xml:space="preserve">No. De ayudas  tecnicas  adquiridas.                 </t>
  </si>
  <si>
    <t xml:space="preserve">No. De  personas  atendidas con ayudas  tecnicas  en el año </t>
  </si>
  <si>
    <t xml:space="preserve">No.de proyectos formulados </t>
  </si>
  <si>
    <t>01 Alianzas  estratégicas  con los gremios para la vinculación al mercado laboral   de personas con  discapacidad para  el cuatrienio</t>
  </si>
  <si>
    <t>No. De Alianzas</t>
  </si>
  <si>
    <t xml:space="preserve">Reuniones   a  diferentes  empresas, diseñar un programa de incentivos  o estimulos  tributarios </t>
  </si>
  <si>
    <t xml:space="preserve">Municipio de Cajamarca </t>
  </si>
  <si>
    <t>Area Urbana o Rural</t>
  </si>
  <si>
    <t>10 Personas en condición de  discapacidad   de la  estrategia  Red Unidos vinculados  a  programas  de atención y ayudas  técnicas de ser necesario.</t>
  </si>
  <si>
    <t xml:space="preserve">No. De  personas  atendidas con ayudas  tecnicas  </t>
  </si>
  <si>
    <t>Entrega en calidad de prestamo  una  ayuda tecnica</t>
  </si>
  <si>
    <t xml:space="preserve">Formular el proyecto </t>
  </si>
  <si>
    <t xml:space="preserve">Formular  el Proyecto-- Brigada de atencion  a los  especiales  con el apoyo del Hospital y  fundacion </t>
  </si>
  <si>
    <t>ATENCION ASISTENCIA  Y REPARACION A LA POBLACION VICTIMA</t>
  </si>
  <si>
    <t>ATENCION INTEGRAL A LA  REINSERCION</t>
  </si>
  <si>
    <t>Socorrer, asistir, proteger y atender las necesidades de alimentación, aseo personal, manejo de abastecimientos, utensilios de cocina, atención médica y psicológica de emergencia, transporte de emergencia y alojamiento transitorio en condiciones dignas, y con enfoque diferencial, en el momento de la violación de los derechos o en el momento en el que las autoridades tengan conocimiento de la misma.</t>
  </si>
  <si>
    <t xml:space="preserve">La  atencion, asistencia  y reparac ion a la poblacion victima se atendera  de acuerdo  a la demanda, con el apoyo de la personeria y el comité  transicional se  diseñara  la  ruta de atencion  a la  poblacion victima; para su difusion  se  diseñaran y entregaran plegabes a  traves  de los presidentes de Juntas de Accion comunal.   </t>
  </si>
  <si>
    <t>No. De Comites conformados</t>
  </si>
  <si>
    <t>Numero de familias  y personas atendidas</t>
  </si>
  <si>
    <t>Atencion integral a las familias victimas de violencia</t>
  </si>
  <si>
    <t>Municipio de  Cajamarca</t>
  </si>
  <si>
    <t>No. De personas victimas  que asisten a la  jornada por grupos de edades</t>
  </si>
  <si>
    <t xml:space="preserve">Numero de personas   Red Unidos atendidas </t>
  </si>
  <si>
    <t>Facilitar que los colombianos desmovilizados regresen a sus vidas en familia y que la sociedad en general les de una nueva oportunidad de progreso y desarrollo: ―La reintegración es un compromiso de todos</t>
  </si>
  <si>
    <t>De  manera  articulada  desde cada una de las secretarias y areas  encargadas del manejo de la oferta institucional del Municipio se brindaran  las acciones complementarias que permitan el desarrollo de la ruta de reintegración de cada persona desmovilizada que vive en el territorio</t>
  </si>
  <si>
    <t xml:space="preserve">Numero de  Desmovilizados atendidos  en Educacion </t>
  </si>
  <si>
    <t>Numero de  Desmovilizados atendidos  en Deporte</t>
  </si>
  <si>
    <t>Numero de  Desmovilizados atendidos   Con  formación para el trabajo.</t>
  </si>
  <si>
    <t xml:space="preserve">Numerode  desmovilizados  </t>
  </si>
  <si>
    <t>Vinculacion  en procesos de formacion  PRIMARIA, MEDIA Y SECUNDARIA</t>
  </si>
  <si>
    <t>Vinculacion al sistema  SGSS- Regimen Subsidiado</t>
  </si>
  <si>
    <t xml:space="preserve">Numero de  Desmovilizados  afiliados </t>
  </si>
  <si>
    <t>Vincular  los desmovilizados  a los programas  de  Recreacion   y deporte programa Superate</t>
  </si>
  <si>
    <t>Vincular  los desmovilizados  a los programas del SENA</t>
  </si>
  <si>
    <t xml:space="preserve">Vincular  a la  oferta  de vivienda  del nivel nacional  </t>
  </si>
  <si>
    <t>MARLENY RAMIREZ</t>
  </si>
  <si>
    <t>GINA LORENA  LOPEZ  -MARLENY RAMIREZ</t>
  </si>
  <si>
    <t xml:space="preserve"> GINA LORENA LOPEZ -LIDIAN APONTE</t>
  </si>
  <si>
    <t>GINA LORENA LOPEZ- DIANA  SANTANA</t>
  </si>
  <si>
    <t>GINA LORENA LOPEZ- MARIA  E VANEGAS</t>
  </si>
  <si>
    <t>Promover acciones coordinadas para reducir significativamente la desigualdad y pobreza extrema en el municipio, en trabajo conjunto con la estrategia del gobierno nacional Red Unidos y la Agencia Nacional para la Pobreza Extrema –ANSPE</t>
  </si>
  <si>
    <t>Reconocer el Sistema de Información de SIUNIDOS, como herramienta de focalización e instrumento para la toma de decisiones.
 Contar con un Delegado Municipal que lidere, retroalimente y enriquezca la ejecución de la estrategia en el Municipio y que deberá articularse las secretarías municipales, las entidades con presencia, competencia y responsabilidades en el territorio y en las diferentes dimensiones de la estrategia.
 Lograr que el 100% de entidades responsables de la prestación de servicios sociales participen en el Consejo de Política Social y se vinculen activamente a la Red UNIDOS.
 Realizar seguimiento y verificación al cumplimiento de las metas y compromisos planteados en el marco de este componente presentando avances al Consejo Departamental de Gobierno y tomando las medidas de ajuste que sean necesarias.
 Promover con empresas privadas presentes en el Municipio la articulación con Agencia Nacional para la Superación de la pobreza extrema con el propósito de desarrollar el programa ZOLIPS – Zona libre de extrema pobreza</t>
  </si>
  <si>
    <t xml:space="preserve">IMPLEMENTACION ESTREGIA  RED UNIDOS </t>
  </si>
  <si>
    <t xml:space="preserve">No. De  Personas ( Flias) </t>
  </si>
  <si>
    <t>Municipio de Cajamarca</t>
  </si>
  <si>
    <t xml:space="preserve">No. De Concejo de Politica Social </t>
  </si>
  <si>
    <t>1 Estudio de Caracterizacion de la poblacion  para incluir  en la ZOLIPS</t>
  </si>
  <si>
    <t xml:space="preserve">No. De Personas identificadas </t>
  </si>
  <si>
    <t xml:space="preserve">Contacto con DPS  y  ANSPE-- Adelantar  Senso para  caracterizacion </t>
  </si>
  <si>
    <t>Vereda  Alpes, Paloma  y la  Luisa</t>
  </si>
  <si>
    <t>GINA LORENA LOPEZ- JUAN CARLOS TRUJILLO</t>
  </si>
  <si>
    <t xml:space="preserve">GINA LORENA LOPEZ- </t>
  </si>
  <si>
    <t xml:space="preserve">GINA LORENA LOPEZ- MARIA  E VANEGAS </t>
  </si>
  <si>
    <t>TODAS LAS SECRETARIAS DE DESPACHO Y  COORDINADORES DE AREA</t>
  </si>
  <si>
    <t>Política 2: poblaciones en situación de  riesgo vulnerabilidad y exclusión y en condiciones  bajas de calidad de vida.</t>
  </si>
  <si>
    <t>garantizar la atención integral a la primera infancia incluyendo los componentes de nutrición, educación inicial, cuidado y protección,</t>
  </si>
  <si>
    <t>se adelantaran acciones dirigidas al apoyo en la ampliación de cobertura y dotación a los preescolares. Adicionalmente con el apoyo del ICBF se gestionara la construcción y adecuación de ambienteseducativos para los sectores mas alejados del casco urbano del municipio beneficiando a 45 niños con las condiciones de seguridad para las diferentes modalidades de atención, que permita una atención diferencial, acorde a las características y particularidades de los niños y las niñas.</t>
  </si>
  <si>
    <t xml:space="preserve">ATENCION EN EDUCACION A LA PRIMERA INFANCIA  </t>
  </si>
  <si>
    <t>Apoyar  Programas   de la primera Infancia  en el Hogar infantil  El Muñequero.</t>
  </si>
  <si>
    <t xml:space="preserve">100 niños  atendidos en primera infancia </t>
  </si>
  <si>
    <t>No. De niños primera infancia  atendidos</t>
  </si>
  <si>
    <t xml:space="preserve">No. De Hogares Infantiles  con mantenimiento  y reparados </t>
  </si>
  <si>
    <t>Hogar Infantil El Muñequero</t>
  </si>
  <si>
    <t>MARLENY  RAMIREZ</t>
  </si>
  <si>
    <t xml:space="preserve">MARIA  E VANEGAS </t>
  </si>
  <si>
    <t xml:space="preserve">5 nños de la Estrategia Unidos  Atendidos en los programas de primera infancia </t>
  </si>
  <si>
    <t xml:space="preserve">No. De niños primera infancia  atendidos ( Red Unidos) </t>
  </si>
  <si>
    <t xml:space="preserve">1 Jardin infantil dotado </t>
  </si>
  <si>
    <t xml:space="preserve">No.de Jardines Infantiles  Dotados </t>
  </si>
  <si>
    <t>Jardin Infantil  Anaime</t>
  </si>
  <si>
    <t xml:space="preserve">BIENESTAR ESCOLAR </t>
  </si>
  <si>
    <t>Garantizar la entrega diaria de un complemento alimentario: Desayuno o Almuerzo, durante la jornada escolar a niños, niñas y adolescentes de las instituciones educativas de la zona rural y urbana con lo cual se busca contribuir a mejorar el desempeño académico, la asistencia regular y promover la formación de hábitos alimentarios saludables en la población escolar, con la participación activa de la familia, la comunidad y el Estado a través de los entes territoriales.
 Apoyo a los estudiantes mediante el TRANSPORTE ESCOLAR especialmente de secundaria.
 Proveer de Canasta Educativa a las I.E.
 A través de alianzas público privadas se buscara fortalecer el acceso y la permanencia a la educación.
 Fortalecer el Programa Nacional de Alfabetización con el incremento de nuevos cupos para jóvenes y adultos alfabetizados.
 Aporte al Cumplimiento de los Logros Básicos de las Familias de la Red Unidos Para la Superación de la Pobreza Extrema</t>
  </si>
  <si>
    <t xml:space="preserve">2775 niños atendidos con Alimentacion escolar </t>
  </si>
  <si>
    <t xml:space="preserve">No. De niños ( as) atendidos con alimentacion escolar </t>
  </si>
  <si>
    <t xml:space="preserve">No.de niños atendidos con transporte escolar </t>
  </si>
  <si>
    <t>Lograr el retorno de los desertores y desvinculados en edad escolar al sistema educativo , dando respuestas inmediatas a las necesidades de bienestar estudiantil y garantizar la permanencia de los que se encuentran en el sistema.</t>
  </si>
  <si>
    <t>Niños y niñas  desplazados  matriculados, recibiendo alimentacion y transporte</t>
  </si>
  <si>
    <t xml:space="preserve">No. De niños y niñas  en situacion de desplazamiento atendidos con Transporte Escolar </t>
  </si>
  <si>
    <t>168 niños y niñas  desplazados  matriculados, recibiendo transporte</t>
  </si>
  <si>
    <t xml:space="preserve">168 niños y niñas  desplazados  matriculados, recibiendo alimentacion </t>
  </si>
  <si>
    <t xml:space="preserve">No. De niños y niñas  en situacion de desplazamiento atendidos con Alimentacion  Escolar </t>
  </si>
  <si>
    <t>I. E.  Del Municipio de Cajamarca</t>
  </si>
  <si>
    <t>Niños   y niñas en situacion de  discapacidad  matriculados recibiendo alimentacion y transporte</t>
  </si>
  <si>
    <t>109 niños   en general  matriculados recibiendo alimentacion y transporte</t>
  </si>
  <si>
    <t>No. De niños y niñas  en situacion de discapacidad  atendidos con  educacion , Alimentacion  y  transporte Escolar</t>
  </si>
  <si>
    <t>VR. PROYECTO (MILLONES)</t>
  </si>
  <si>
    <t>FEBRERO</t>
  </si>
  <si>
    <t>AGTO</t>
  </si>
  <si>
    <t xml:space="preserve">INFRAESTRUCTURA  EDUCATIVA </t>
  </si>
  <si>
    <t>5 Sedes  Educativas mejoradas</t>
  </si>
  <si>
    <t>No. De Sedes Educativas mejoradas</t>
  </si>
  <si>
    <t>Santana-Potosi-Cucuana-Piloto  Y  Narcizo</t>
  </si>
  <si>
    <t xml:space="preserve">10 Sedes educativas  con mantenimiento (pintura) </t>
  </si>
  <si>
    <t>Pintrua  para los salones y corredores  de la escuela piloto No. 24</t>
  </si>
  <si>
    <t>1 Sede  Educativa  con mantenimiento</t>
  </si>
  <si>
    <t>No. De sedes  educativas  con mantenimiento</t>
  </si>
  <si>
    <t>Escuela Piloto</t>
  </si>
  <si>
    <t>Dotacion   de  libros de literatura  y material pedagogico</t>
  </si>
  <si>
    <t>2 Sedes educativas  dotadas de  libros y material pedagico</t>
  </si>
  <si>
    <t>No. De sedes  educavas  dotadas</t>
  </si>
  <si>
    <t>El mantenimiento   de las  Centros  Virtuales esta  a cargo de el ingeniero de sistemas --- y se  pagara  el servicion de  internet.</t>
  </si>
  <si>
    <t>2 Centros Comunitarios digitales  con mantenimiento.</t>
  </si>
  <si>
    <t>No.de  Centros Comunitarios Digitales  mantenidos</t>
  </si>
  <si>
    <t>Anaime y Cajamarca</t>
  </si>
  <si>
    <t>Es prioritario llevar a cabo la construcción mejoramiento y adecuación de la infraestructura educativa, que las sedes educativas urbanas y rurales cuenten con comedores que cumplan las normas higiene y salubridad, construcción y mejoramiento baterías sanitarias e instalaciones de saneamiento que eviten el desarrollo de enfermedades, Lo anterior se hará mediante la estrategia de Gestión Compartida con el apoyo de la comunidad. De otro lado se trabajara en definir la Situación de propiedad donde funcionan las sedes educativas 
 Dotación de mobiliario, elementos audiovisuales, laboratorios y material didáctico en las Instituciones Educativas en cumplimiento con los requerimientos básicos para la atención integral.</t>
  </si>
  <si>
    <t>APLICA PARA EL  2013</t>
  </si>
  <si>
    <t>Convenio  tripartita  I.E. Alcaldia y AGA</t>
  </si>
  <si>
    <t>80  docentes  capacitados en pruebas  SABER 9y 11</t>
  </si>
  <si>
    <t>No. De docentes  capacitados</t>
  </si>
  <si>
    <t>Diseñar  Acto  administrativo con los parametros y condiciones  para el otorgamiento de incentivos</t>
  </si>
  <si>
    <t>4 alumnos beneficiados</t>
  </si>
  <si>
    <t>No.de alumnos beneficiados</t>
  </si>
  <si>
    <t>busca impartir una educación de Calidad en el municipio generando jóvenes más competitivos mediante la utilización y dotación eficiente de los recursos físicos y administrativos de la educación.</t>
  </si>
  <si>
    <t>proporcionar medios y herramientas que le permitan un nivel de competitividad más amplio</t>
  </si>
  <si>
    <t xml:space="preserve">CALIDAD EDUCATIVA </t>
  </si>
  <si>
    <t>Desarrollo de programas de capacitación para las pruebas de estado ICFES y SABER cualificando a los docentes y alumnos desde los primeros niveles educativos.
 Implementar un programa de incentivos para los estudiantes que logren altos estándares de calidad.
 Desarrollar programas de conectividad a través del Ministerio de las comunicaciones. vive digital y/ empresa pública o privada para el área rura</t>
  </si>
  <si>
    <t>DIC</t>
  </si>
  <si>
    <t>EDUCACION SUPERIOR</t>
  </si>
  <si>
    <t>EDUCACION TECNICA  Y TECNOLOGICA</t>
  </si>
  <si>
    <t>Disminuir las brechas para que los jóvenes y adultos cajamarcunos en general accedan a la educación técnica, tecnología o superior, permanezcan y puedan ser ciudadanos con las competencias necesarias que les demanda el mundo hoy, innovadores, creativos, comprometidos con la sociedad, que valoren su identidad y desde ella ejerzan sus derechos fundamentales</t>
  </si>
  <si>
    <t>No. De estudiantes  beneficiados con educacion superior</t>
  </si>
  <si>
    <t>Ampliar la cobertura educativa a poblaciones especiales encaminada a la formación para el trabajo y Desarrollo Humano como factor estratégico para el aumento de la competitividad de una región y del crecimiento sostenible.</t>
  </si>
  <si>
    <t>Vincular  a varias univeridades   al municipio de Cajamrca para que  presenten su oferta educativa</t>
  </si>
  <si>
    <t>r</t>
  </si>
  <si>
    <t>No. De personas  beneficiadas</t>
  </si>
  <si>
    <t>No.de programas  de formacion tecnica  tecnologica ofrecidos</t>
  </si>
  <si>
    <t xml:space="preserve">No. De personas </t>
  </si>
  <si>
    <t xml:space="preserve">Promoción  de la afiliación al sistema General en Seguridad  Social </t>
  </si>
  <si>
    <t xml:space="preserve">• Promoción  de la afiliación al sistema General en Seguridad  Social 
• Búsqueda  activa  de la  población posible  a afiliar
• Vigilancia y control del Aseguramiento a las  EPS-S e IPS
• Administración de bases de datos de afiliados.
• Identificación y priorización de la población a afiliar
• Vinculación efectiva al sistema de salud y garantizar que las familias en pobreza extrema reciban servicios en salud
</t>
  </si>
  <si>
    <t>1649 nuevas personas  afiliadas al Sistema de seguridad social -  Régimen Subsidiado, Incluida la población  vinculada a  estrategia  Unidos, en el cuatrienio.</t>
  </si>
  <si>
    <t>ASEGURAMIENTO</t>
  </si>
  <si>
    <t xml:space="preserve">XXX Afiliadas  al sistema de seguridad social - Regimen Subsidiado </t>
  </si>
  <si>
    <t>No. De afiliados al  Regimen Subidiado en salud</t>
  </si>
  <si>
    <t xml:space="preserve">7000 Personas  afiliadas  al  régimen contributivo
En el Cuatrienio
</t>
  </si>
  <si>
    <t xml:space="preserve">No. De afiliados  al Regimen Contribuitivo </t>
  </si>
  <si>
    <r>
      <t>1Auditoria permanente  al Proceso</t>
    </r>
    <r>
      <rPr>
        <sz val="8"/>
        <color indexed="8"/>
        <rFont val="Arial Narrow"/>
        <family val="2"/>
      </rPr>
      <t xml:space="preserve"> de  Régimen Subsidiado  anualmente</t>
    </r>
  </si>
  <si>
    <t>No. De  informes de auditoria  presentados</t>
  </si>
  <si>
    <t>1 Técnico para la operación de la BDUA</t>
  </si>
  <si>
    <t>Porcentaje de depuracion de la base de datos del Regimen Subsidaido.</t>
  </si>
  <si>
    <t>Busqueda activa  a travez de diferentes medios de la poblacion no afiliada  al Regimen Subsidiado ( publicidad radial, Presidentes de Juntas de Accion Comunal)</t>
  </si>
  <si>
    <t xml:space="preserve">Seguimiento,Vigilancia y control  en la prestacion de los servicios a las  EPS-S  E  IPS </t>
  </si>
  <si>
    <t xml:space="preserve">6 Informes de auditoria  realizados </t>
  </si>
  <si>
    <t>95%  o mas  base de datos depurada</t>
  </si>
  <si>
    <t>OPTIMIZACION EN LA PRESTACION DE LOS SERVICIOS  DE SALUD</t>
  </si>
  <si>
    <t>Garantizar la continuidad, calidad y oportunidad de la prestación de los Servicios de salud a la población Cajamarcuna Incluida la Población Vulnerable no cubierta</t>
  </si>
  <si>
    <r>
      <rPr>
        <b/>
        <sz val="9"/>
        <color indexed="8"/>
        <rFont val="Arial Narrow"/>
        <family val="2"/>
      </rPr>
      <t>Garantizar</t>
    </r>
    <r>
      <rPr>
        <sz val="9"/>
        <color indexed="8"/>
        <rFont val="Arial Narrow"/>
        <family val="2"/>
      </rPr>
      <t xml:space="preserve"> la prestación de los servicios a la población no cubierta por la demanda, atraves de los convenios con la IPS    </t>
    </r>
    <r>
      <rPr>
        <b/>
        <sz val="9"/>
        <color indexed="8"/>
        <rFont val="Arial Narrow"/>
        <family val="2"/>
      </rPr>
      <t>Orientar a</t>
    </r>
    <r>
      <rPr>
        <sz val="9"/>
        <color indexed="8"/>
        <rFont val="Arial Narrow"/>
        <family val="2"/>
      </rPr>
      <t xml:space="preserve"> la población en lo no cubierto con subsidio a la demanda en deberes y derechos   </t>
    </r>
    <r>
      <rPr>
        <b/>
        <sz val="9"/>
        <color indexed="8"/>
        <rFont val="Arial Narrow"/>
        <family val="2"/>
      </rPr>
      <t xml:space="preserve">Vigirlar </t>
    </r>
    <r>
      <rPr>
        <sz val="9"/>
        <color indexed="8"/>
        <rFont val="Arial Narrow"/>
        <family val="2"/>
      </rPr>
      <t xml:space="preserve">y Controlar el buen funcionamiento de la IPS                                 </t>
    </r>
    <r>
      <rPr>
        <b/>
        <sz val="9"/>
        <color indexed="8"/>
        <rFont val="Arial Narrow"/>
        <family val="2"/>
      </rPr>
      <t xml:space="preserve">Vigilar </t>
    </r>
    <r>
      <rPr>
        <sz val="9"/>
        <color indexed="8"/>
        <rFont val="Arial Narrow"/>
        <family val="2"/>
      </rPr>
      <t xml:space="preserve">que la contratación sea idonea en la prestación de los servicios de salud      </t>
    </r>
    <r>
      <rPr>
        <b/>
        <sz val="9"/>
        <color indexed="8"/>
        <rFont val="Arial Narrow"/>
        <family val="2"/>
      </rPr>
      <t>Apoyar</t>
    </r>
    <r>
      <rPr>
        <sz val="9"/>
        <color indexed="8"/>
        <rFont val="Arial Narrow"/>
        <family val="2"/>
      </rPr>
      <t xml:space="preserve"> a los miembros de la junta directiva en las desiciones del manejo presupuestal, en pro de la reducción de costos y gastos</t>
    </r>
  </si>
  <si>
    <t xml:space="preserve"> Realizar 2 visitas de seguimiento a la IPS , en la prestación de servicios, facturación, atención al usuario, busón de sugerencia</t>
  </si>
  <si>
    <t xml:space="preserve">Realizar 1 visitas, verificar contratación </t>
  </si>
  <si>
    <t>Apoyar y evaluar una vez por semestre la red de prestadores y sugerir cambios</t>
  </si>
  <si>
    <t xml:space="preserve"> Verificar protocolos de prestación de servicios de la red y Aplicar plan de mejoramiento</t>
  </si>
  <si>
    <t xml:space="preserve"> Continuidad de Convenio realizado con con la IPS</t>
  </si>
  <si>
    <t>Tramitar oportunamente la cuenta al Ente Territorial durante los primeros 10 días</t>
  </si>
  <si>
    <t>Verificar y Validar la Base de Datos, suministrada por la IPS</t>
  </si>
  <si>
    <t xml:space="preserve"> Realizar 2 Jornadas de sencivilización a la población </t>
  </si>
  <si>
    <t>Conformacion , reactivacion y capacitacion sobre deberes y derechos de los usarios del sistema</t>
  </si>
  <si>
    <t>No. De visitas</t>
  </si>
  <si>
    <t>2 evaluaciones</t>
  </si>
  <si>
    <t xml:space="preserve">No. De protocolos verificados </t>
  </si>
  <si>
    <t>No. De conveniso realizados</t>
  </si>
  <si>
    <t xml:space="preserve">No. De cuentas  tramitadas </t>
  </si>
  <si>
    <t>No. De actas de verificacion de Base de Datos</t>
  </si>
  <si>
    <t>No. De Jornadas</t>
  </si>
  <si>
    <t>No. De  capacitaciones y/o reuniones</t>
  </si>
  <si>
    <t>No. De campañas de sensibilizacion</t>
  </si>
  <si>
    <t xml:space="preserve">No. De usuarios con acceso  </t>
  </si>
  <si>
    <t>2 visitas  de segumiento a las  IPS</t>
  </si>
  <si>
    <t xml:space="preserve">1 Visita de sguimiento a la contratacion </t>
  </si>
  <si>
    <t>1 convenio  realizado con la IPS</t>
  </si>
  <si>
    <t xml:space="preserve">12 cuentas  tramitadas con oportunidad </t>
  </si>
  <si>
    <t>No. De depuraciones  y validadciones de  la base de datos</t>
  </si>
  <si>
    <t>2  Jornadas</t>
  </si>
  <si>
    <t>2  De campañas de sensibilizacion</t>
  </si>
  <si>
    <t>IPS-Hospital Santa Lucia</t>
  </si>
  <si>
    <t>SALUD PUBLICA</t>
  </si>
  <si>
    <t>Buscar niveles de nulidad de las tasas de mortalidad infantil y mortalidad materna, incremento en la cobertura de vacunación, disminución de las tasas de embarazos en adolescentes, todo a través de un amplio esquema de programas de promoción y prevención , detección y control de factores de riesgos que afecten la salud al igual mediante la creación de programas integrales que permitan mejorar las condiciones de salud e incrementar la esperanza de vida de toda la población.</t>
  </si>
  <si>
    <t>El municipio adelatara  convenio con el Hospital Santa  Lucia para el cumplimiento de todas las actividades  del Programa de Salud Publica.  Igualmente,  lass actividades  a realizar estan articuladas con  los POAS  que son  parte integral del Plan Local de Salud</t>
  </si>
  <si>
    <t xml:space="preserve">Un plan de Salud publica  implementado </t>
  </si>
  <si>
    <t>Un convenio  realiazado  para  la ejecucion de actividades de salud publica</t>
  </si>
  <si>
    <t>9 subp programas de Salud publica implementados</t>
  </si>
  <si>
    <t>Un plan decenal de salud publica  formulado</t>
  </si>
  <si>
    <t xml:space="preserve">1 Poa  Cumplido </t>
  </si>
  <si>
    <t>Implementar el Plan de Salud  Publica</t>
  </si>
  <si>
    <t>Plan de salud publica</t>
  </si>
  <si>
    <t>No. De convenios</t>
  </si>
  <si>
    <t>No. De subprogramas</t>
  </si>
  <si>
    <t>Plan decenal formulado</t>
  </si>
  <si>
    <t>No. Poas Cumplidos</t>
  </si>
  <si>
    <t>No. Actividadaes del Poa ejecudas</t>
  </si>
  <si>
    <t>ENERO</t>
  </si>
  <si>
    <t>DICIEMBRE</t>
  </si>
  <si>
    <t>Superar las  barreras de acceso a los  servicios de salud  de la población vulnerable</t>
  </si>
  <si>
    <t>De manera  articulada con las  demas  secretarias La secretaria de Salud y Desarrollo Social   adelantar las acciones necesarias  para  mejorar  las  condiciones de vida de la pobacin vulnerable.</t>
  </si>
  <si>
    <t xml:space="preserve">Reunion de reactivacion del Comité del Adulto Mayor </t>
  </si>
  <si>
    <t xml:space="preserve">1  Acta de reactivacion </t>
  </si>
  <si>
    <t>No.de actas de reactivacion  comité</t>
  </si>
  <si>
    <t xml:space="preserve">Actividades ludico deportivas culturales  - </t>
  </si>
  <si>
    <t>Charlas de  cpacitacion y orientacion sobre deberes y derechos y a  los cuidadores</t>
  </si>
  <si>
    <t>Charlas de orientacion  para el buen trato del adulto mayor</t>
  </si>
  <si>
    <t>Priorizar  5  adultos mayores para  posibles beneficiarios de  Ingreso economico</t>
  </si>
  <si>
    <t xml:space="preserve">Actividades culturales o salida de esparcimeinto  del adulto mayor </t>
  </si>
  <si>
    <t>No. De adultos mayores participando</t>
  </si>
  <si>
    <t xml:space="preserve">No. De Personas capacitadas </t>
  </si>
  <si>
    <t xml:space="preserve">Charlas dirigidas a cuidadores </t>
  </si>
  <si>
    <t xml:space="preserve">Encuentro  Deportivo </t>
  </si>
  <si>
    <t xml:space="preserve">No. De Personas  vinculadas </t>
  </si>
  <si>
    <t>30 personas en situacion de desplazamiento  vinculadas al encuentro deportivo</t>
  </si>
  <si>
    <t>IMPLEMENTACION PROGRAMA PROMOCION SOCIAL EN SALUD</t>
  </si>
  <si>
    <t xml:space="preserve">Pancartas, pendones, vallas, y otros mecanismos publicitarios </t>
  </si>
  <si>
    <t>No. De trabajadores infantiles</t>
  </si>
  <si>
    <t>Aplicación de  encuestras o revision de la caraterizacion que existe  en el mpio</t>
  </si>
  <si>
    <t>No. De personas vinculadas  a la caratetizacion por  Edad y Genero</t>
  </si>
  <si>
    <t xml:space="preserve"> Realizar 2 Campañas I.E.C, una atraves de un volante y la otra por las emisora  y  la televisión local sobre Deberes y Derechos en salud a PSD. </t>
  </si>
  <si>
    <t xml:space="preserve"> Incorporar a la población en situación de desplazamiento a los diferentes programas alimentarios,  a traves  de comunicados por las emisoras y  la televisión local COOVISION.</t>
  </si>
  <si>
    <t>No.de  campañas</t>
  </si>
  <si>
    <t>1 Programa de caracterización  por ciclo vital, genero-implementado</t>
  </si>
  <si>
    <t xml:space="preserve">Reunion con las asociaciones y estructurar proyecto para  la ejecucion de los recrusos </t>
  </si>
  <si>
    <t xml:space="preserve">1 proyecto productivo  </t>
  </si>
  <si>
    <t>No. De personas en condicion de desplazamiento  beneficiadas</t>
  </si>
  <si>
    <t xml:space="preserve">Reunion con el conmite para la validacion del Piu </t>
  </si>
  <si>
    <t xml:space="preserve">1 Reunion </t>
  </si>
  <si>
    <t>No. De  Actas y personas  participando</t>
  </si>
  <si>
    <t>1 brigada de salud</t>
  </si>
  <si>
    <t xml:space="preserve">No. De  personas  atendidas  </t>
  </si>
  <si>
    <t>Brigada de salud  para la pobacion en situacion de desplazamiento</t>
  </si>
  <si>
    <t>Atencion a personas victimas de desplazamiento con atencion psicosocial</t>
  </si>
  <si>
    <t>100% Personas  atendidas</t>
  </si>
  <si>
    <t>No.de personas atendidas</t>
  </si>
  <si>
    <r>
      <rPr>
        <b/>
        <sz val="9"/>
        <color indexed="8"/>
        <rFont val="Arial Narrow"/>
        <family val="2"/>
      </rPr>
      <t xml:space="preserve">Gestión </t>
    </r>
    <r>
      <rPr>
        <sz val="9"/>
        <color indexed="8"/>
        <rFont val="Arial Narrow"/>
        <family val="2"/>
      </rPr>
      <t xml:space="preserve">para la identificación y priorización  de los riesgos de emergencias y desastres.  </t>
    </r>
    <r>
      <rPr>
        <b/>
        <sz val="9"/>
        <color indexed="8"/>
        <rFont val="Arial Narrow"/>
        <family val="2"/>
      </rPr>
      <t xml:space="preserve"> Acciones de articulación</t>
    </r>
    <r>
      <rPr>
        <sz val="9"/>
        <color indexed="8"/>
        <rFont val="Arial Narrow"/>
        <family val="2"/>
      </rPr>
      <t xml:space="preserve"> intersectorial para el desarrollo de los planes preventivos de mitigación y superación de las emergencias y desastres.   </t>
    </r>
    <r>
      <rPr>
        <b/>
        <sz val="9"/>
        <color indexed="8"/>
        <rFont val="Arial Narrow"/>
        <family val="2"/>
      </rPr>
      <t>Acciones de fortalecimiento institucional</t>
    </r>
    <r>
      <rPr>
        <sz val="9"/>
        <color indexed="8"/>
        <rFont val="Arial Narrow"/>
        <family val="2"/>
      </rPr>
      <t xml:space="preserve"> para la respuesta territorial ante las situaciones de emergencia y desastres.</t>
    </r>
  </si>
  <si>
    <t xml:space="preserve">Diseño de estrategias de comunicación </t>
  </si>
  <si>
    <t>1 estrategia diseñada</t>
  </si>
  <si>
    <t>No. De estrategias diseñadas</t>
  </si>
  <si>
    <t>Actualización de Riesgos Identificados y priorizados,  originados por amenazas naturales, socionaturales y antropicas, que afecten la  salud</t>
  </si>
  <si>
    <t>Realizar 2 capacitaciones y sensibilizaciones a los funcionarios de salud y funcionarios del Hospital, sobre los riesgos a los que estamos espuestos frente a las amenazas naturales y antropicas.</t>
  </si>
  <si>
    <t>No. De capacitaciones</t>
  </si>
  <si>
    <t>Participación de todas las instituciones responsables de las actividades de prevención y mitigación</t>
  </si>
  <si>
    <t>Realizar 2 capacitaciones dando a conocer los Planes de contingencia en salud, a la población de la zona urbana y rural.</t>
  </si>
  <si>
    <t>Participar en las 11 Reuniones Programadas por el COE - CLEPAD</t>
  </si>
  <si>
    <t>11  reuniones  COE CLOPAD</t>
  </si>
  <si>
    <t>No. De Actas</t>
  </si>
  <si>
    <t>1 simulacro efectuado</t>
  </si>
  <si>
    <t>No.de personas participando en el simulacro--</t>
  </si>
  <si>
    <t>Realizar 1 capacitación alas directivas de salud mpal, personal hospitalario y comunidad, referente a la operatividad de los protocolos de cada evento</t>
  </si>
  <si>
    <t xml:space="preserve">No. De  personas  particpando en la  capacitacion </t>
  </si>
  <si>
    <t>Hospital  Santa Lucia</t>
  </si>
  <si>
    <t>Capacitación alas directivas de salud mpal, personal hospitalario y comunidad, referente a la operatividad de los protocolos de cada evento</t>
  </si>
  <si>
    <t>Política 2:Salud de Calidad y con Oportunidad</t>
  </si>
  <si>
    <t>Política 1: Educacion  formacion de Capital  Humano para Volver a Creer….</t>
  </si>
  <si>
    <t>PREVENCION, VIGILANCIA Y CONTROL DE RIESGOS PROFESIONALES EN SALUD</t>
  </si>
  <si>
    <t xml:space="preserve">Conocer los riesgos generados por amenazas naturales y antrópicas a nivel Municipal, para desarrollar estrategias de prevención y atención en salud, que permitan fortalecer las acciones de mitigación y capacidad de respuesta ante las posibles situaciones que puedan afectar a la población. </t>
  </si>
  <si>
    <t>Mplementar la estrategia de entornos laborales saudables al 50% de empresas poblacion trabajadora informales del municipio.  Sensibilizar a 2 empresas del municipio para reincorporación del discapacitado al sector productivo.  Acciones de seguimiento, evaluación y difusión de resultados de la vigilancia  en el entorno laboral.</t>
  </si>
  <si>
    <t>Vincular profesional para  ejecutar las  actividdes de   Riesgos profesionales  en salud y   ejecutar  las actividades de publicidad.</t>
  </si>
  <si>
    <t>No. De capacitaciones.  No. De empresas  vinculadas.              No. De personas participando .  No.de Jornadas de Inspeccion.  No. De Irregularidades encontradas</t>
  </si>
  <si>
    <t xml:space="preserve">No. De riesgos  de la población laboral </t>
  </si>
  <si>
    <t>No. De   personas  participando en la campaña</t>
  </si>
  <si>
    <t>No. De  Agricultores participando</t>
  </si>
  <si>
    <t xml:space="preserve">2 Personas  vinculads a la fuerza laboral </t>
  </si>
  <si>
    <t>Vincular a  COOTRACAIME  - LA DOBLE CALZADA--- para que vinculen personas en situacion de discapacidad</t>
  </si>
  <si>
    <t xml:space="preserve">No. De personas  vinculadas </t>
  </si>
  <si>
    <t>4 estrategias de control, con el fin de brindar espacios laborales saludables y seguros</t>
  </si>
  <si>
    <t>No. De  accidentes de trabajo  reportados  anualmente</t>
  </si>
  <si>
    <t>1 Registro  de  Reporte de accidentes laborales  anualmente</t>
  </si>
  <si>
    <t>Solicitud de reporte de accidentes de trabajo a las empresas</t>
  </si>
  <si>
    <t>4  Reportes anuales</t>
  </si>
  <si>
    <t>No. De  reportes  No. De accidentes reportados</t>
  </si>
  <si>
    <t>Apoyo a la Gestión Territorial en Salud</t>
  </si>
  <si>
    <t>Fortalecer la Calidad en la prestación de los servicios de salud a la comunidad a través de la gestión gerencial que desde la Secretaria de Salud se realiza en procura de orientar al usuario de los servicios de salud</t>
  </si>
  <si>
    <t xml:space="preserve">Fortalecimeintos  instituciona,  capacidad  organizativa de la secretaria de  salud y desarrollo social para  la  buena prestacion de lo servicios. </t>
  </si>
  <si>
    <t xml:space="preserve">Adecuación de la  estructura  administrativa de la secretaria </t>
  </si>
  <si>
    <t xml:space="preserve">2 Sistemas de información  operando </t>
  </si>
  <si>
    <t>Estructura  administrativa  reorganizada y  adecuada</t>
  </si>
  <si>
    <t xml:space="preserve">Numero de sistemas de información </t>
  </si>
  <si>
    <t>1 Estructura Administrativa  reorganizadas</t>
  </si>
  <si>
    <t>2  sistemas de informacion operando</t>
  </si>
  <si>
    <t>VALOR PROYECTO MILLONES</t>
  </si>
  <si>
    <t xml:space="preserve">FORTALECIMIENTO  DE BIBLIOTECAS PARA PROMOVER LA LECTURA Y LA INVESTIGACION </t>
  </si>
  <si>
    <t>El municipio llegara con libros a espacios no convencionales , dotara de colecciones para la primera infancia para todos los ámbitos de desarrollo de niños y niñas, incluso en la biblioteca familiar , promoverá la capacitación a bibliotecarios y ludotecarios.</t>
  </si>
  <si>
    <t>1 Jornada</t>
  </si>
  <si>
    <t>Crear una nueva generación de lectores  facilitando el  acceso a la información y el conocimiento.</t>
  </si>
  <si>
    <t>Ludoteca</t>
  </si>
  <si>
    <t>CULTURA-DIANA SANTANA-</t>
  </si>
  <si>
    <t>Diciembre</t>
  </si>
  <si>
    <t>Septiembre</t>
  </si>
  <si>
    <t xml:space="preserve">FORMACION ARTISITICA   Y CULTURAL </t>
  </si>
  <si>
    <t>Fomentar y fortalecer los procesos de formación artística y de creación cultural</t>
  </si>
  <si>
    <t>PROMOCION Y PARICIPACION EN EVENTOS CULTURALES</t>
  </si>
  <si>
    <t>60 personas beneficiados  con los procesos de formacion artistica</t>
  </si>
  <si>
    <t>Area Urbana del Municioio</t>
  </si>
  <si>
    <t>Marzo</t>
  </si>
  <si>
    <t>Realizar diferentes convocatorias para la apertura de escuelas de formación en danzas, artes, y música logrando de esta manera crear semilleros de formación artística. Igualmente se  dotaran las escuelas de formacion  y  se descentralizara  la formacion  hacia la zona rural  del municipio.</t>
  </si>
  <si>
    <t>No. De Instrumentos adquiridos</t>
  </si>
  <si>
    <t xml:space="preserve">No. De escuelas de formacion  o semilelros </t>
  </si>
  <si>
    <t>No. De Niños y niñas beneficiadas</t>
  </si>
  <si>
    <r>
      <rPr>
        <sz val="9"/>
        <color indexed="60"/>
        <rFont val="Arial Narrow"/>
        <family val="2"/>
      </rPr>
      <t>xxxx</t>
    </r>
    <r>
      <rPr>
        <sz val="9"/>
        <color indexed="8"/>
        <rFont val="Arial Narrow"/>
        <family val="2"/>
      </rPr>
      <t xml:space="preserve"> Escuelas  de formacion  o  Semilleros </t>
    </r>
  </si>
  <si>
    <r>
      <rPr>
        <sz val="9"/>
        <color indexed="60"/>
        <rFont val="Arial Narrow"/>
        <family val="2"/>
      </rPr>
      <t xml:space="preserve">xxx </t>
    </r>
    <r>
      <rPr>
        <sz val="9"/>
        <color indexed="8"/>
        <rFont val="Arial Narrow"/>
        <family val="2"/>
      </rPr>
      <t>Ninos y niñas beneficiadas</t>
    </r>
  </si>
  <si>
    <t xml:space="preserve">No. De  manifestaciones apoyadas </t>
  </si>
  <si>
    <t xml:space="preserve">1  De  manifestaciones apoyadas  </t>
  </si>
  <si>
    <t xml:space="preserve">1 Aulta digial conformada </t>
  </si>
  <si>
    <t>No. De Aulas digitales musicales conformadas</t>
  </si>
  <si>
    <t>200 niños  y jóvenes participando   en manifestaciones  artísticas y culturales anualmente.</t>
  </si>
  <si>
    <t xml:space="preserve">200 niños niñas y jovenes participando en  manifestaciones  artisticas y culturales </t>
  </si>
  <si>
    <t xml:space="preserve">No. De Niños y niñas y  jovenes </t>
  </si>
  <si>
    <t>Fortalecer los eventos artísticos y culturales cuyo contenido cultural y artístico enriquezca nuestro patrimonio cultural</t>
  </si>
  <si>
    <t xml:space="preserve">Organizar y Coordinar eventos culturales y artísticos donde se promocionará y fortalecerá el patrimonio cultural inmaterial de nuestra región.
• Gestionar proyectos culturales ante el ministerio de cultura para la financiación de eventos culturales
</t>
  </si>
  <si>
    <t xml:space="preserve">7 Actividades  cultruales  instituionales celebradas </t>
  </si>
  <si>
    <t xml:space="preserve">No. De actividades  celebradas </t>
  </si>
  <si>
    <t xml:space="preserve">Apoyo logistico  celebracon dia de campesino </t>
  </si>
  <si>
    <t xml:space="preserve">mayo </t>
  </si>
  <si>
    <t xml:space="preserve">Marzo </t>
  </si>
  <si>
    <t xml:space="preserve">No. de Campesinos </t>
  </si>
  <si>
    <r>
      <rPr>
        <sz val="9"/>
        <color indexed="14"/>
        <rFont val="Arial Narrow"/>
        <family val="2"/>
      </rPr>
      <t xml:space="preserve">XXX </t>
    </r>
    <r>
      <rPr>
        <sz val="9"/>
        <color indexed="8"/>
        <rFont val="Arial Narrow"/>
        <family val="2"/>
      </rPr>
      <t xml:space="preserve">Campesinos participando  en la celbracion </t>
    </r>
  </si>
  <si>
    <t>Municipio de Cajamarca- area urbana</t>
  </si>
  <si>
    <t>1 Semana cultural celebrada</t>
  </si>
  <si>
    <t xml:space="preserve">No. De personas que participaron en la semana  cultural. </t>
  </si>
  <si>
    <t xml:space="preserve">Apoyo y fortalecimeinos a Bibliotecas </t>
  </si>
  <si>
    <t>APOYO  AL SISTEMA MUNICIPAL DE CULTURA</t>
  </si>
  <si>
    <t>Vincular  de manera  activa   los distintos actores   como instancias del orden local de amplia participación, representación y concertación entre el Municipio y la sociedad civil en el diseño e implementación de procesos culturales, formación de Gestores culturales al interior de las comunidades para el fomento de la actividad cultural.</t>
  </si>
  <si>
    <t>Mediante la reactivación y creación de los distintos espacios como: Consejo Municipal de Cultura,  yconstruccion de  una memoria historica  del Municipio.</t>
  </si>
  <si>
    <t>DESARROLLO DELA POLITICA  DEPORTIVA  PARA LA INFANCIA, ADOLESCENCIA Y JUVENTUD</t>
  </si>
  <si>
    <t>Promover actividad física, deporte y recreación para la población de niños, niñas, adolescentes y jóvenes</t>
  </si>
  <si>
    <t>A travez de diferentes eventos deportivos  se busca  vincular  a los  NNA, igualmente,   atravez de las escuelas de formacion deportiva.</t>
  </si>
  <si>
    <t xml:space="preserve">APOYO Y FORTALECIMIENTO A LA LINEA DEPORTIVA DESDE LAS  AULAS </t>
  </si>
  <si>
    <t>PROGRAMA  2 : DEPORTE  COMPETITIVO</t>
  </si>
  <si>
    <t>4  Instituciones vinculadas al  Programa SUPERATE POR EL DEPORTE.</t>
  </si>
  <si>
    <t>No. De Instituciones</t>
  </si>
  <si>
    <t xml:space="preserve">Fomentar la práctica regular de Actividad Física y mental para mejorar la salud, la calidad de vida y bienestar de la población sin discrimnacion </t>
  </si>
  <si>
    <t>Diseñar, implementar, y organizar programas de actividad física, campeonatos y eventos deportivos y recreativos
Formular, Elaborar y Gestionar Proyectos para el mantenimiento y dotacion  de Escenarios Deportivos</t>
  </si>
  <si>
    <t>No. De  monitores</t>
  </si>
  <si>
    <t xml:space="preserve">Por definir </t>
  </si>
  <si>
    <t>Convocatooria   a  la personas  que integran la estrategia unidos a participar en  las diferentes actividades</t>
  </si>
  <si>
    <t>100 personas  de la estregia unidos  participando.</t>
  </si>
  <si>
    <t>No. De personas  de la estregia unidos  participando.</t>
  </si>
  <si>
    <t>Subprograma  1 Posicionamiebnto y liderazgo  deportivo</t>
  </si>
  <si>
    <t>FORMACION  Y PARTICIPACION DEPORTIVA EN  EL MUNICIPIO DE  CAJAMARCA</t>
  </si>
  <si>
    <t xml:space="preserve">La participación del municipio en competencias a nivel Departamental y nacional  de deportistas con un alto nivel de formación y preparación que les permitan obtener logros. </t>
  </si>
  <si>
    <t xml:space="preserve">Formación en diferentes disciplinas, la participación a nivel nacional, eventos de integración deportiva, campeonatos en diferentes disciplinas, estímulos deportivos, y formación. Se contara con el apoyo  de el apoyo de Indeportes y Padres de Familia para los  5 Monitores  por disciplina  para  escuelas deportivas   </t>
  </si>
  <si>
    <t>Formulacion del Anteproyecto</t>
  </si>
  <si>
    <t xml:space="preserve">1 Anteproyuecto formulado </t>
  </si>
  <si>
    <t xml:space="preserve">No.de Anteproyectos formualdos </t>
  </si>
  <si>
    <t xml:space="preserve">Reuniones  con la comunidad  y  Diferentes actores .  Promocion y divulgacon del plan de seguridad  a travez de reuniones,  Medios  masivos de comunicación, cartillas y demas </t>
  </si>
  <si>
    <t xml:space="preserve">No.de  Planes de seguridad convivencia  impelementados </t>
  </si>
  <si>
    <t>1 Programa DARE implementado</t>
  </si>
  <si>
    <t xml:space="preserve">No.de  personas vinculadas </t>
  </si>
  <si>
    <t>No.de  programas implementados</t>
  </si>
  <si>
    <t xml:space="preserve">No.Cosos funcionando </t>
  </si>
  <si>
    <t>Establecer acciones coordinadas con la fuerza pública, en donde haya complementariedad, sinergia para la ejecución del plan de convivencia ciudadana.</t>
  </si>
  <si>
    <t xml:space="preserve">Difundir en la comunidad  el plan de seguridasd y otros medidas para su proteccion </t>
  </si>
  <si>
    <t>43  veredas con acompañamiento  y control permanente</t>
  </si>
  <si>
    <t>No. De  Veredas acompañadas</t>
  </si>
  <si>
    <t>No. De Anteproyectos</t>
  </si>
  <si>
    <t xml:space="preserve">Adquisicon de  alarmas comunitarias </t>
  </si>
  <si>
    <t>No.de alarmas adquirirdas</t>
  </si>
  <si>
    <t>No.d e Policias por Cuadrante</t>
  </si>
  <si>
    <t xml:space="preserve">IMPLEMENTACION DE LA  PARTICIPACION Y CONVIENCIA  CIUDADANA </t>
  </si>
  <si>
    <t>Con el apoyo de  la Policia  Nacional se  llevaran a cabo algunas actividades con la ciudadania, igualmente, atraves de convenios con diferentes entidades del orden departamental  o nacional se  prestaran asesorias  juridicas  a las personasl .</t>
  </si>
  <si>
    <t>Hacer  a la  comunidad coparticipe y comprometida con la construcción de un futuro que garantice la solidaridad, la paz con justicia social y la convivencia ciudadana.</t>
  </si>
  <si>
    <t xml:space="preserve">1 Convenio Celebrado </t>
  </si>
  <si>
    <t>No. De Personas  atendiads o Casos  resueltos</t>
  </si>
  <si>
    <t>Diseño y publicacon de los mecanismos de denuncia  ante los  delitos</t>
  </si>
  <si>
    <t xml:space="preserve">1 campana de divulgacion </t>
  </si>
  <si>
    <t>No.de denuncias instauradas</t>
  </si>
  <si>
    <t xml:space="preserve">1 Capacitacion </t>
  </si>
  <si>
    <t>No.de Capacitaciones</t>
  </si>
  <si>
    <t xml:space="preserve">Elaborar  Acto administrativo de  Incentivos  para lideres comunitarios - establecer criterios  </t>
  </si>
  <si>
    <t xml:space="preserve">Lideres beneficiados con  incentivos </t>
  </si>
  <si>
    <t xml:space="preserve">No.d e lideres  beneficiados </t>
  </si>
  <si>
    <t>No.De  anteproyectos formulados</t>
  </si>
  <si>
    <t xml:space="preserve">1 campana de Sensibiilizacion </t>
  </si>
  <si>
    <t>No. De personas  beneficiadas de la campaña</t>
  </si>
  <si>
    <t>ORGANIZACIÓN Y PARTICIPACIÓN COMUNITARIA</t>
  </si>
  <si>
    <t>Formación y Capacitación a las Juntas de Acción Comunal y demás organizaciones sociales y comunitarias</t>
  </si>
  <si>
    <t>en alianza con la Escuela Superior de Administración Publica ESAP</t>
  </si>
  <si>
    <t>43 JAC organizadas y legalizadas</t>
  </si>
  <si>
    <t>No. De JAC legalizadas</t>
  </si>
  <si>
    <t>No. De JAC Capacitadas</t>
  </si>
  <si>
    <t>Estimulos e uincentivos  y  celebracion del dia  de  JAC</t>
  </si>
  <si>
    <t xml:space="preserve">43 JAC  con estimulos </t>
  </si>
  <si>
    <t>No. De JAC Beneficiadas con estimulos e incentrivos</t>
  </si>
  <si>
    <t>EJE 6  Gobernabilidad  e Institucionalidad...  para volver a creer</t>
  </si>
  <si>
    <t>Política 1. Gestion y eficiencia  administrativa … para volver a creer.</t>
  </si>
  <si>
    <t xml:space="preserve">2 Espacios de  participacion  apoyados </t>
  </si>
  <si>
    <t xml:space="preserve">No. De Espacios </t>
  </si>
  <si>
    <t xml:space="preserve">1 Proceso de rendicion de cuentas </t>
  </si>
  <si>
    <t>No.de personas que participan en el proceso de rendicion de cuentas</t>
  </si>
  <si>
    <t xml:space="preserve">1  Capacitacion  a comunidad  </t>
  </si>
  <si>
    <t xml:space="preserve">No.de personas participando   y No. De  Veedurias conformadas   </t>
  </si>
  <si>
    <t xml:space="preserve">MAYO </t>
  </si>
  <si>
    <t>JULIO</t>
  </si>
  <si>
    <t xml:space="preserve">AGTO </t>
  </si>
  <si>
    <t xml:space="preserve">Política 1: Sostenibiliad, competitividad y rentabilidad para Cajamarca </t>
  </si>
  <si>
    <t>1 proyecto formulado</t>
  </si>
  <si>
    <t>10  veredas con asistencia tecnica</t>
  </si>
  <si>
    <t xml:space="preserve">No. De veredas con  asistencia  tecnica </t>
  </si>
  <si>
    <t>JUAN CARLOS TRUJILLO</t>
  </si>
  <si>
    <t xml:space="preserve">1 Convenio celebrado  </t>
  </si>
  <si>
    <t>1500 agricultores y productores capacitados</t>
  </si>
  <si>
    <t>No. De   agricultores y productores capacitados</t>
  </si>
  <si>
    <t xml:space="preserve">43 vededas del municipio </t>
  </si>
  <si>
    <t xml:space="preserve">No. De  Convenios o Acuerdos </t>
  </si>
  <si>
    <t>No. De productores</t>
  </si>
  <si>
    <t xml:space="preserve">3 Productores   apoyados </t>
  </si>
  <si>
    <t>No. De productores apoyados</t>
  </si>
  <si>
    <t xml:space="preserve">No.de predios </t>
  </si>
  <si>
    <t>Area rural del Mpio</t>
  </si>
  <si>
    <t>IMPLEMENTACION DEL PROYECTO DE  PLANEACION  Y ASISTENCIA  TECNICA  AGROPECUARIA</t>
  </si>
  <si>
    <t xml:space="preserve">En las  43  veredas  con  puntos  neutros.  Se  realiza  en 15  dias </t>
  </si>
  <si>
    <t xml:space="preserve">No.de veredas </t>
  </si>
  <si>
    <t>No. De alianzas y No. De productores beneficiados</t>
  </si>
  <si>
    <t xml:space="preserve">Involucrar a las organizaciones ciudadanas en el gobierno territorial </t>
  </si>
  <si>
    <t xml:space="preserve">Promover los mecanismos de seguimiento  y parrticipacion y la  rendición de cuentas </t>
  </si>
  <si>
    <t xml:space="preserve">Fortalecimiento al proceso de Gestion Publica Participativa </t>
  </si>
  <si>
    <t xml:space="preserve">A travez de la secretaria de Gobierno  y  en alianza con la  Esap  Promover los mecanismos de  participacion  con  capacitacion, acompañamiento y convotarorias a los diferentes eventos de rendicion de cuentas- </t>
  </si>
  <si>
    <t>APOYO  Y FORTALECIMIENTO  AL PROCESO  DE  ASISTENCIA  TECNICA  AGROPECUARIA</t>
  </si>
  <si>
    <t xml:space="preserve">Tiene como propósito mejorar las prácticas y los sistemas de producción </t>
  </si>
  <si>
    <t>14  Policias  en el Municipio de Cajamarca</t>
  </si>
  <si>
    <t xml:space="preserve">1 Organismo de seguridad apoyado </t>
  </si>
  <si>
    <t>No. De  organismos de seguridad apoyados</t>
  </si>
  <si>
    <t>EJE : UN GOBIERNO CON SENTIDO SOCIAL PARA  VOLVER A CREER</t>
  </si>
  <si>
    <t>Incrementar la rentabilidad del sector, Agropecuario</t>
  </si>
  <si>
    <t>Se realizaran  programas de capacitación, transferencia de tecnología y asistencia técnica integral</t>
  </si>
  <si>
    <t>APOYO Y FORTALECIMIENTO AL PROCESO  DE COMERCIALIZACION, AGROINDUSTRIA.</t>
  </si>
  <si>
    <t>Seguimiento  al  comodato para  Aprofic,  Aguacatec, Arracacheros,</t>
  </si>
  <si>
    <t xml:space="preserve">No. De productores  beneficiados del Comodato  </t>
  </si>
  <si>
    <t>1 Centro de Acopio  funcionando.</t>
  </si>
  <si>
    <t xml:space="preserve">No.de Proyectos formulados - Estudios </t>
  </si>
  <si>
    <t>No. De  Registros de Marca Propia</t>
  </si>
  <si>
    <t>1 alianzas productivbas  campesinas  efectuadas</t>
  </si>
  <si>
    <t xml:space="preserve">Adecuacion de  planta  y  dotacion de maquinaria y equipo para el  funcionamiento  </t>
  </si>
  <si>
    <t xml:space="preserve">No. De  Plantas de sacrificio  operando </t>
  </si>
  <si>
    <t xml:space="preserve">1  Estudios  actualizados </t>
  </si>
  <si>
    <t xml:space="preserve">No. De Proyectos  de  sistema de riego  ajustados y presentados </t>
  </si>
  <si>
    <t>10  familias  beneficiadas con  Proyectos de electrificacion</t>
  </si>
  <si>
    <t xml:space="preserve">No. De Familias beneficiadas </t>
  </si>
  <si>
    <t>JUAN CARLOS TRUJILLO- MARIA E VANEGAS</t>
  </si>
  <si>
    <t>MARIA E  VANEGAS</t>
  </si>
  <si>
    <t xml:space="preserve">43  veredas  beneficiadas    con jornadas de vacunacion  a animales. </t>
  </si>
  <si>
    <t>1 alianza publico privadas para  desarrollar proyectos</t>
  </si>
  <si>
    <t>EJE : Productividad, Competitividad y Rentabilidad para Cajamarca</t>
  </si>
  <si>
    <t xml:space="preserve">Política 2: Desarrollo de Sectores Potenciales </t>
  </si>
  <si>
    <t xml:space="preserve">Desarrollo de  Proyectos  sociales  economicos y ambientales </t>
  </si>
  <si>
    <t>APOYO Y ACOMPAÑAMIENTO PROYECYO TURISTICO CAJAMARCA ANAIME</t>
  </si>
  <si>
    <t>MEJORAMIENTO, ADECUACION O CONSTRUCCION DE INFRAESTRUCTURA  TURISTICA</t>
  </si>
  <si>
    <t>1 obra  de Infraestructura  mejorada</t>
  </si>
  <si>
    <t>No. De Obras de Infraestructura Turisica Mejoradas</t>
  </si>
  <si>
    <t xml:space="preserve">MARIA E. VANEGAS </t>
  </si>
  <si>
    <t>MARIA  E. VANEGAS</t>
  </si>
  <si>
    <t xml:space="preserve">EJE : Obras con Sentido Social </t>
  </si>
  <si>
    <t>Política 1: VIVIENDA Y DESARROLLO URBANO</t>
  </si>
  <si>
    <t>PROGRAMA  3. EQUIPAMENTO PARA LA INTEGRACION COMUNITARIA</t>
  </si>
  <si>
    <t>IMPLEMENTACION DE   MECANISMO Y/O HERRAMIETNAS DE  PLANIFICACION DEL TERRITORIO</t>
  </si>
  <si>
    <t xml:space="preserve">Estructurar el Municipio  en cuanto  a sus  vocaciones propias, de tal forma que las acciones correspondan a la vision de desarrollo del municipio tanto en areas </t>
  </si>
  <si>
    <t>Incorporacion de  Tierras  del  sector rural a urbano para uso de vivienda y aplicar a metas de vivienda a nivel nacional</t>
  </si>
  <si>
    <t xml:space="preserve">Elaborar  proyecto de acuerdo para  la conformacion de la Comision Municipal de Ordenamiento Territorial. </t>
  </si>
  <si>
    <t>1 Proyecto de Acuerdo aprobado</t>
  </si>
  <si>
    <t>No. De Comisiones Municipales  de Ordenamiento Conformadas</t>
  </si>
  <si>
    <t>1 Esquema de ordenamiento ajustado Formulado</t>
  </si>
  <si>
    <t>No. De EOT  Formulado</t>
  </si>
  <si>
    <t>No. De predios   (HAS) incorporados  Para proyectos de vivienda  VIP</t>
  </si>
  <si>
    <t>No. De HAS</t>
  </si>
  <si>
    <t xml:space="preserve">No. De Familias Priorizadas  en  el Proyecto PIDU </t>
  </si>
  <si>
    <t>De manera articulada  con la gobernacion  cumplir con los requerimientos delm inisterio para  la implementacion del PIDU-  Avaluo del terreno La Alsacia, Realizar CENSO de  Poblacion a rehubicar  en el proyecto  y  levantar  plano topografico dela zona  afectada por la Ola Invernal</t>
  </si>
  <si>
    <t xml:space="preserve">Un lote  Adquirido </t>
  </si>
  <si>
    <t>Has de Suelo adquirido para  VIP</t>
  </si>
  <si>
    <t xml:space="preserve">ADECUACION, MEJORAMIENTO Y/O CONSTRUCCION DE VIVIENDA URBANA </t>
  </si>
  <si>
    <t>Disminuir el déficit cuantitativo y cualitativo de vivienda de interés social en el municipio y propender por el Mejoramiento de su entorno.</t>
  </si>
  <si>
    <t>APOYO  AL PROGRAMA DE SUPERACION  DE POBREZA EN ELCAMPO</t>
  </si>
  <si>
    <t>Adecuacion de Oficina para  EL FNA</t>
  </si>
  <si>
    <t>20 hogares  beneficiados  por ahorro programado</t>
  </si>
  <si>
    <t>No. De  hogares beneficiados</t>
  </si>
  <si>
    <t xml:space="preserve">Ajustar el Esquema de ordenamiento territorial , </t>
  </si>
  <si>
    <t>Aplicar a la oferta Nacional de vivienda.</t>
  </si>
  <si>
    <t xml:space="preserve">Ajuste  Esquema Ordenamiento territorial </t>
  </si>
  <si>
    <t>POR DEFINIR  PLANEACION-GOBIERNO</t>
  </si>
  <si>
    <t>No. Has  habilitadas para  VIP</t>
  </si>
  <si>
    <t xml:space="preserve">Levantar  estudios y presupuesto para Obras  de Alcantarillado para  Villa Isabela </t>
  </si>
  <si>
    <t xml:space="preserve">No. De Urbanizaciones </t>
  </si>
  <si>
    <t xml:space="preserve">Acuerdo de autorizacion del Concejo para  titular predios </t>
  </si>
  <si>
    <t>No. De predios tituladdos</t>
  </si>
  <si>
    <t>12  predios tituladdos</t>
  </si>
  <si>
    <t xml:space="preserve">xxx Predios en zona de  alto riesgo </t>
  </si>
  <si>
    <t>laborar  inventario  de zonas de alto riesgo…  este se  avanza  en primera  fase  con el  estudios que se adelanta para el PIDU</t>
  </si>
  <si>
    <t>No. De personas  seleccionadas</t>
  </si>
  <si>
    <t>Se adelantaran acciones para el Mejoramiento integral de barrios y centros poblados, mediante la dotación de y/o mejoramiento de equipamientos comunitarios, obras de urbanismo, parques, zonas verdes y demás elementos constitutivos del espacio público.</t>
  </si>
  <si>
    <t>Crear condiciones adecuadas para crear un entorno más amable garantizando el bienestar de la población</t>
  </si>
  <si>
    <t>TOTAL</t>
  </si>
  <si>
    <t>REHUBICACION DE VIVIENDA  UBICADAS  EN ZONA DE ALTO RIESGO</t>
  </si>
  <si>
    <t>TITULACION DE PREDIOS</t>
  </si>
  <si>
    <t>Implementar los mecanismos para la reubicación de los asentamientos humanos localizados en zonas de alto riesgo para la salud e integridad de sus habitantes, incluyendo la estrategia para su transformación para evitar su nueva ocupación.</t>
  </si>
  <si>
    <t>Transferir el título de propiedad de los terrenos ocupados ilegalmente, mediante la cesión a título gratuito de que trata el artículo 2º de la Ley 1001 de 2005.</t>
  </si>
  <si>
    <t>Busca generar una transformación urbana y social que se concreta al engendrar la promoción de espacios culturales, recreativos, educativos, de esparcimiento, formación y apoyo a las comunidades menos favorecidas del Municipio</t>
  </si>
  <si>
    <t>Política 2: VIAS PARA NUESTRA GENTE</t>
  </si>
  <si>
    <t xml:space="preserve">REHABILITACION Y MANTENIMIENTO  INTEGRAL DE LA RED  VIAL TERCIARIA </t>
  </si>
  <si>
    <t>Mejorar  la accesibilidad   y movilidad</t>
  </si>
  <si>
    <t>A partir de un inventiario  vial municipal actualizado  se priorizaran las vias a mantener y se programara de acuerdo a la  necesidad y disponibilidad de maquinaria</t>
  </si>
  <si>
    <t>Actualizacion del Inventario Vial  red  terciaria. (Recorrido  por todas la red vial terciaria para  el reconocimeinto  y actualizacion con GPS).</t>
  </si>
  <si>
    <t xml:space="preserve">1 Inventario vial  actualizado </t>
  </si>
  <si>
    <t xml:space="preserve">No.de KMS de red Vial terciaria  </t>
  </si>
  <si>
    <t>No. De  Alcantarillas  Construidas</t>
  </si>
  <si>
    <t>Veredas del Municipio</t>
  </si>
  <si>
    <t>Construccion de  4 Alcantarillas  en el nillo vial ( san lorenzo alto y bajo) mejorado como alternativa de  evacuación</t>
  </si>
  <si>
    <t>4 alcantarillas construidas</t>
  </si>
  <si>
    <t>CONSTRUCCION DE  RED VIAL TERCIARIA</t>
  </si>
  <si>
    <t>Ampliar  la  Interconexion Vial Terciaria</t>
  </si>
  <si>
    <t>Con el apoyo  de  Invias  o Empresas  del sector privado se  adelantara la  construccionde  5  km de  vias  terciarias</t>
  </si>
  <si>
    <t xml:space="preserve">1 Inventario de puentes actualizado </t>
  </si>
  <si>
    <t>No.de Puentes incluidos en el inventario</t>
  </si>
  <si>
    <t>REHABILITACIÓN, MANTENIMIENTO O CONSTRUCCIÓN DE PUENTES</t>
  </si>
  <si>
    <t>Se busca mejorar la movilidad y continuidad del transporte en los ejes viales a cargo del Municipio</t>
  </si>
  <si>
    <t>No. De puentes rehabilitados</t>
  </si>
  <si>
    <t xml:space="preserve">REHABILITACION MANTENIMIENTO Y/O PAVIMETNACIN DE VIAS URBANAS </t>
  </si>
  <si>
    <t xml:space="preserve">Mejorar  la accesibilidad   y movilidad de las vias urbanas del municipio </t>
  </si>
  <si>
    <t xml:space="preserve">Pavimentacion de la calle  a  la salida del cajon en Anaime . En cajamarca  calle de los  galindo en el Barrio Las  ferias </t>
  </si>
  <si>
    <t>150 Mts2 de  Red Vial Urbana Pavimetada</t>
  </si>
  <si>
    <t>No.d e Mts2 Red Urbana  pavimentada</t>
  </si>
  <si>
    <t xml:space="preserve">AMPLIACION , MEJORAMIENTO, RECUPERACION  Y /O MANTENIMIENTO DE LAS VIAS DE INTERCONEXION REGIONAL </t>
  </si>
  <si>
    <t>Desarrollar turismo en el Cañón de Anaime e integrar una importante región a la economía de CAJAMARCA y teniendo en cuenta que algunos vías de interconexión vial regional son de gran incidencia para la evacuación ante una posible emergencia ocasionada por el volcán cerro Machín</t>
  </si>
  <si>
    <t>Gestionar ante el Gobierno Departamental y en asocio con los municipios del Entorno la culminación , mantenimiento y mejoramiento integral de la vías de  interconexion regional.</t>
  </si>
  <si>
    <t xml:space="preserve">ADQUISION DE  NUEVA MAQUINARIA Y EQUIPO PARA MANTENIMIENTO DE VIAS  </t>
  </si>
  <si>
    <t xml:space="preserve">MANTENIMIENTO  Y REPARACION DE MAQUINARIA  Y EQUIPO  PARA MANTENIMIENTO DE VIAS </t>
  </si>
  <si>
    <t>Garantizar el mantenimiento y adecuación de las vías terciarias.</t>
  </si>
  <si>
    <t>Realizar mantenimiento  permanente  a la maquinaria pesada, como también aumentar el inventario el parque automotor.</t>
  </si>
  <si>
    <t xml:space="preserve">A travez de  presetnacion de proyectos ante la Gobernaciond el Tolima  .- Invias  para  adquisicion en  arrendamiento o comodato  de kit de maquinaria. </t>
  </si>
  <si>
    <t xml:space="preserve">1 Acueducto con Mantenimiento de áreas para su abastecimiento. </t>
  </si>
  <si>
    <t>4 Acueductos  rurales mejorados.</t>
  </si>
  <si>
    <t>1860 micro medidores instalados.</t>
  </si>
  <si>
    <t>1 Acueducto con áreas adquiridas para su abastecimiento.</t>
  </si>
  <si>
    <t>Política  3: SERVICIOS PUBLICOS DOMICILIARIOS PARA  VOLVER A CREER</t>
  </si>
  <si>
    <t xml:space="preserve">VALOR PROYECTO </t>
  </si>
  <si>
    <t>Mejoramiento de la calidad del servicio, garantizar su permanente y la disposición de sistemas adecuados para la captación, suministro, conducción y conexión domiciliaría de agua potable para toda la zona urbana del Municipio.</t>
  </si>
  <si>
    <t>Gestionar  Recursos  ante  Regalas para la Planta de tratamietno de  Dos quebradas, con  programas de medio ambiente  recurparar  las  areas de abastecimiento.</t>
  </si>
  <si>
    <t xml:space="preserve">CONSTRUCCION, MANTENIMIENTO, MEJORAMIETO O ADECUACION DE LAS  REDES  DE ACUEDUCTO URBANO </t>
  </si>
  <si>
    <t>OPTIMIZACION DEL  SISTEMA DE  ALCANTARILLADO DEL MUNICIPIO DE CAJAMARCA</t>
  </si>
  <si>
    <t xml:space="preserve">IMPLEMENTACION DEL SISTEMA DE SANEAMIENTO BASICO  </t>
  </si>
  <si>
    <t>2 plantas de tratamiento de aguas  residuales  PETAR  construidas</t>
  </si>
  <si>
    <t>1 planta  de sacrificio  optimizada</t>
  </si>
  <si>
    <t>Disponer de manera adecuada las aguas residuales buscando disminuir los índices de contaminación ambiental que se da por la inadecuada disposición de esta agua</t>
  </si>
  <si>
    <t xml:space="preserve">Reponer  el sistema de alcantarillado para la disposicion adecuada de las  aguas  residuales. </t>
  </si>
  <si>
    <t>Atravez  del Plan Departamental de Aguas se  gestionara  la construcciond el  Plan Maestro de Alcantarillado  de  Cajamarca   y Anaime</t>
  </si>
  <si>
    <t>A travez de Invias  se gestioanara  la  construccion de Unidades sanitarias</t>
  </si>
  <si>
    <t>MANEJO INTEGRAL DE RESIDUOS SOLIDOS</t>
  </si>
  <si>
    <t xml:space="preserve">A traves del  reciclaje y del relleno sanitario con el fin de mejorar la calidad de vida de la población afectada, </t>
  </si>
  <si>
    <t>Hacer un manejo adecuado de los residuos sólidos desde la producción en la fuente hasta la disposición final controlada de los mismos, disminuyendo los riesgos a enfermedades generadas por el inadecuado manejo de estos y minimizar el impacto de los residuos sólidos en el ambiente.</t>
  </si>
  <si>
    <t>JAVIER  BURITICA  - JUAN CARLOS  TRUJILLO</t>
  </si>
  <si>
    <t>El Propósito es el fortalecimiento y consolidación de la capacidad empresarial del sector a través de la empresa de servicios públicos. De igual manera fortalecer las organizaciones comunitarias prestadoras de los servicios de las zonas rurales para que sean auto sostenibles</t>
  </si>
  <si>
    <t xml:space="preserve">Con la liquidacion de la  antigua  Empresa de  Servicios Publicos de </t>
  </si>
  <si>
    <t xml:space="preserve">MARIA  E  VANEGAS  - JAVIER  BURITICA </t>
  </si>
  <si>
    <t>FORTALECIMIENTO INSTITUCIONAL DE LA UNIDAD ADMINISTRATIVA DE SERVICIOS PÚBLICOS DE CAJAMARCA</t>
  </si>
  <si>
    <t>AMPLIACION DE COBERTURA  DEL SISTEMA DE ENERGIA  PARA  EL AREA  RURAL  DEL MUNICIPIO DE CAJAMARCA</t>
  </si>
  <si>
    <t>MEJORAMIENTO DEL  ALUMBRADO PUBLICO EN EL MPIO DE CAJAMARCA</t>
  </si>
  <si>
    <t xml:space="preserve">ampliación de cobertura en la zona rural especialmente las áreas deprimidas del municipio, </t>
  </si>
  <si>
    <t>mediante la gestión de proyectos para acceder a recursos de la Nación ante los distintos fondos en coordinación con el operador del servicio de energía  al igual que  direccionando  recursos  especificos del municipio</t>
  </si>
  <si>
    <t xml:space="preserve">25 familias  con  sistema de energia  </t>
  </si>
  <si>
    <t xml:space="preserve">Numero de familias  beneficiadas con sistema de energia </t>
  </si>
  <si>
    <t xml:space="preserve">Elaborar proyecto para  suminsitro de energia  a  varias personas  que  han solicitado el servicio.   Igualmente  revisar  el proyecto proyecto de la  ceja y de ser el caso  hacer los ajustes  correspondientes </t>
  </si>
  <si>
    <t xml:space="preserve">INSTALACION DE GAS NATURAL </t>
  </si>
  <si>
    <t>El objetivo del programa es garantizar la prestación eficiente del servicio de alumbrado público a nivel urbano y en el corregimiento de Anaime.</t>
  </si>
  <si>
    <t xml:space="preserve">El proyecto  se ejecutara  Mediante   recursos propios y  con el  Operador del  Municipio  </t>
  </si>
  <si>
    <t xml:space="preserve">Hacer prespuesto   para  Iluminacion del parque  principal ,  y  via  principal  y ejecutar </t>
  </si>
  <si>
    <t xml:space="preserve">No.de  Mobiliarios Urbanos Iluminados </t>
  </si>
  <si>
    <t xml:space="preserve">Presentar proyecto a la Gobernacion del Tolima ,  Conseguir lote para  la  ubicación de la Planta. </t>
  </si>
  <si>
    <t xml:space="preserve">Implementar el servicio de Gas  Natural  en el Municipio para  contribuir con el mejoramiento de  calidad de vida del la poblacion </t>
  </si>
  <si>
    <t xml:space="preserve">Cofinanciacion empresa  Privada, Recursos de Regalias ,  y  Gobernacion </t>
  </si>
  <si>
    <t>I.  Etapa del Proyecto de Gas  desarrollada</t>
  </si>
  <si>
    <t>No.de Familias  Beneficiadas</t>
  </si>
  <si>
    <t xml:space="preserve">MARIA  E  VANEGAS  - </t>
  </si>
  <si>
    <t xml:space="preserve">EJE  5.  Territorio  Sostenible </t>
  </si>
  <si>
    <t>Política 1: Nuestro Medio Ambiente</t>
  </si>
  <si>
    <t>PROTECCION Y COSERVACION DEL MEDIO AMBIENTE</t>
  </si>
  <si>
    <t>PROTECCION DEL RECURSO HIDRICO</t>
  </si>
  <si>
    <t xml:space="preserve">IMPLEMENTACION DEL SISTEMA DE MONITOREO Y PREVENCION  DEL   CAMBIO CLIMATICO </t>
  </si>
  <si>
    <t>Implementar acciones para la recuperación y protección de áreas degradadas</t>
  </si>
  <si>
    <t xml:space="preserve">Mediante  Convenios con  Entidades del Orden Nacional,.  Ong  Ambientalistas </t>
  </si>
  <si>
    <t>Garantizar la disponibilidad de agua para la producción agrícola, la agroindustria, las  viviendas  y demas</t>
  </si>
  <si>
    <t xml:space="preserve">Con recursosdel Fondo  Hidrico desarrollar  reforestacion deredios que abastecen el acueducto Municipal  y veredales </t>
  </si>
  <si>
    <t>Garantizar el desarrollo sostenible y sustentable del Municipio buscando establecer un equilibrio en las actividades que el hombre desarrolla para su supervivencia</t>
  </si>
  <si>
    <t>Diseñar una política de largo plazo que permita mitigar los impactos generados por el cambio climático en la región</t>
  </si>
  <si>
    <t>FORTALECIMIENTO INSTITUCIONAL PARA  EL MEDIO AMBIENTE</t>
  </si>
  <si>
    <t>Política 2: GESTION DEL RIESGO</t>
  </si>
  <si>
    <t>Sin definir</t>
  </si>
  <si>
    <t>En la formulacion del Ajuste del EOT  incluir la variable.  De  Gestion del Riesgo</t>
  </si>
  <si>
    <t>Mantenimiento de Radio de  comunicaciones  para fortalecer el sistema de inforamcion ante una eventual emergencia.</t>
  </si>
  <si>
    <t>Adquision del Computador  para  fortalecer el proceso de  Gestion del Riesgo</t>
  </si>
  <si>
    <t>Elaboracion del  Proyecto de Acuerdo  para la  creacion del Fondo  para la gestion del Riesgo</t>
  </si>
  <si>
    <t>1 Variable  Incluidda</t>
  </si>
  <si>
    <t>No.De  Variables  Gestion del Riesgo  Incluidas</t>
  </si>
  <si>
    <r>
      <rPr>
        <sz val="9"/>
        <color indexed="10"/>
        <rFont val="Arial Narrow"/>
        <family val="2"/>
      </rPr>
      <t xml:space="preserve">XXX </t>
    </r>
    <r>
      <rPr>
        <sz val="9"/>
        <color indexed="8"/>
        <rFont val="Arial Narrow"/>
        <family val="2"/>
      </rPr>
      <t>Radios con mantenimiento</t>
    </r>
  </si>
  <si>
    <t xml:space="preserve">No.de radios con mantenimiento </t>
  </si>
  <si>
    <t xml:space="preserve">1 Computador  adquirido </t>
  </si>
  <si>
    <t>No.d e Oficinas de Gestiond el Riesgo Fortalecidas</t>
  </si>
  <si>
    <t xml:space="preserve">1 fondo Creado </t>
  </si>
  <si>
    <t>No. De fondos para la gestion del riesgo creados</t>
  </si>
  <si>
    <t>Organización y planificación  para la gestión del riesgo  y desastre a nivel Municipal</t>
  </si>
  <si>
    <t>Crear las instancias que correspondan a  la organizacion  de Gestión del Riesgo de Desastres, como instancias de coordinación, asesoría, planeación y seguimiento, los cuales  garantizaran  la efectividad y articulación de los procesos de conocimiento, reducción del riesgo y de manejo de desastres en el Municipio de Cajamarca.</t>
  </si>
  <si>
    <t>PREVENCION Y ATENCION DE  EMERGENCIAS Y DESASTRES</t>
  </si>
  <si>
    <t>Dotacion  a los organismos de socorro  Bomberos y Defensa Civil</t>
  </si>
  <si>
    <t>2  Organismos de socorro  dotados</t>
  </si>
  <si>
    <t>No. De Organismos de socorro dotados</t>
  </si>
  <si>
    <t>por  definir actividades  del sistemas de monitoreo de amenaza y alerta ante amenazas (SAT)</t>
  </si>
  <si>
    <t>Conformacion de un  banco de elementos  para  la atencon humanitaria  ante una  emergencias  como  Elementos de Cocina, Frasadas, Colchonetas y demas</t>
  </si>
  <si>
    <t>Continuar  el proceso que lleva la Gobernacion del Tolima  acerca de  desarrollar el PIDU en el Sector de la  Alsacia</t>
  </si>
  <si>
    <t>Por  definir</t>
  </si>
  <si>
    <t xml:space="preserve">Por  definir ( revisar  si por  aquí se paga  lo que  ha generado el PIDU) </t>
  </si>
  <si>
    <t>EJE  6 : Gobernabilidad e Institucionalidad para volver a creer</t>
  </si>
  <si>
    <t>SPLANEACION -MARIA  E  VANEGAS-ROY ANDERSON LAVERDE</t>
  </si>
  <si>
    <t>SPLANEACION -MARIA  E  VANEGAS -ROY  ANDERSON LAVERDE</t>
  </si>
  <si>
    <t>Política 1: GESTION ADMINISTRATIVA PARA  VOLVER  A CREER….</t>
  </si>
  <si>
    <t>Fortalecimiento de las  capacidades institucionales</t>
  </si>
  <si>
    <t>Mejorar la calidad del recurso humano de la administración, garantizar su estabilidad y formación, fortalecer la aplicación de la carrera administrativa y reforzar las instalaciones y equipos requeridos para el funcionamiento</t>
  </si>
  <si>
    <t>Se gestionará el apoyo de la Escuela Superior de Administración Pública y de otras entidades que ofrezcan cursos de actualización o capacitación dirigidas a servidores públicos, así como la reorganización administrativa acorde con las necesidades de la Administración.</t>
  </si>
  <si>
    <t xml:space="preserve">1 Reorganizacion Administrativa </t>
  </si>
  <si>
    <t>No. De  Cargos Creados en la Reorganizacion Administrativa</t>
  </si>
  <si>
    <t>Administracion Central</t>
  </si>
  <si>
    <t>Establecer  los parametros para  los estimulos  a los empleados mediante  acto administrativo</t>
  </si>
  <si>
    <t>No.de  funcionarios capacitados</t>
  </si>
  <si>
    <t xml:space="preserve">1 acto administrativo  </t>
  </si>
  <si>
    <t>No. De  actos administrativos</t>
  </si>
  <si>
    <t>FORTALECIMEINTO AL PROGRAMA DE  TECNOLOGIA , INFORMACION Y COMUNICACIÓN TIC</t>
  </si>
  <si>
    <t>El propósito de este subprograma es la incorporación de las TIC en los procesos básicos de la administración pública para el desarrollo y la competitividad</t>
  </si>
  <si>
    <t>GINA LORENA LOPEZ- NELSON SALINAS</t>
  </si>
  <si>
    <t>Renovacion del  sistema  contable y  presupuestal.  Pedir  Cotizaciones</t>
  </si>
  <si>
    <t>1 sistema  contable y presupuestal renovado</t>
  </si>
  <si>
    <t>No. De sistemas renovados</t>
  </si>
  <si>
    <r>
      <t xml:space="preserve">1 Programa  para Adquisición  y  </t>
    </r>
    <r>
      <rPr>
        <sz val="9"/>
        <color indexed="10"/>
        <rFont val="Arial Narrow"/>
        <family val="2"/>
      </rPr>
      <t>mantenimiento</t>
    </r>
    <r>
      <rPr>
        <sz val="9"/>
        <color indexed="8"/>
        <rFont val="Arial Narrow"/>
        <family val="2"/>
      </rPr>
      <t xml:space="preserve"> de Infraestructura  tecnologica</t>
    </r>
  </si>
  <si>
    <t xml:space="preserve">Realizar Mantenimiento rutinario  a todos los  equipos  que   hay en la  Administracion </t>
  </si>
  <si>
    <t>No. De equipos con mantenimiento</t>
  </si>
  <si>
    <t>Crear comité  de  Gobierno en linea a travez de acto administrativo</t>
  </si>
  <si>
    <t>No. De comites creado</t>
  </si>
  <si>
    <t>Capacitacion a los funiconarios en el uso de las  tics</t>
  </si>
  <si>
    <t>GINA LORENA LOPEZ - MARIA  E  VANEGAS</t>
  </si>
  <si>
    <t>IMPLEMENTACION DE LOS INSTRUMENTOS DE PLANIFICACION  PARA EL   USO ADECUADO DE LOS  RECURSOS PÚBLICOS Y LOGRAR EL CUMPLIMIENTO DE LOS OBJETIVOS  DEL PLAN DE DESARROLLO .</t>
  </si>
  <si>
    <t>Fortalecer la gestión publica, articulando las diferentes herramientas de planeación que permita de manera adecuada ejecutar ,hacer seguimiento y evaluación del cumplimiento de las metas del Plan de Desarrollo.</t>
  </si>
  <si>
    <t>No. De Instrumentos de planificacion implementados</t>
  </si>
  <si>
    <t xml:space="preserve">Apoyo  logistico para el manejo del archivo. </t>
  </si>
  <si>
    <t>1 Sistemas de arhivo  actualizada</t>
  </si>
  <si>
    <t>No. De Sistemas de Archivo  actualizado</t>
  </si>
  <si>
    <t xml:space="preserve">1 Tablero de Control   evaluado </t>
  </si>
  <si>
    <t>No. De  Tableros de Control Evaluados</t>
  </si>
  <si>
    <t>Apoyo en la formaulacion del Pland e desarrollo</t>
  </si>
  <si>
    <t>1 plan de desarrollo Formulado y aprobado</t>
  </si>
  <si>
    <t>No. De Planes de desarrollo aprobados</t>
  </si>
  <si>
    <t>Ajuste   EOT</t>
  </si>
  <si>
    <t>Formular  ajuste  EOT</t>
  </si>
  <si>
    <t>1 Ajuste EOT formulado</t>
  </si>
  <si>
    <t>No. EOT  Formulado</t>
  </si>
  <si>
    <t>1CTP  Capacitado</t>
  </si>
  <si>
    <t xml:space="preserve">No. De Capactiaciones </t>
  </si>
  <si>
    <t xml:space="preserve">PLANEACION -MARIA  E. VANEGAS Y PROFESIONAL CONTRATISTA </t>
  </si>
  <si>
    <t>facilitar la participación ciudadana, la formación y capacitación ciudadana y el fomento y desarrollo de la democracia. Para lo anterior se fortalecerá a los Consejos Territoriales de Planeación a los cuales se les brindara apoyo administrativo y logístico indispensable para su funcionamiento.</t>
  </si>
  <si>
    <t xml:space="preserve">APOYO  Y FORTALECIMIENTO AL CONSEJO TERRITORIAL DE  PLANEACION </t>
  </si>
  <si>
    <t xml:space="preserve">APOYO Y MEJORAMIENTO DE LA GESTION FISCAL DEL MUNICIPIO  </t>
  </si>
  <si>
    <t>Mejorar el recaudo de recursos propios y garantizar un manejo adecuado de las finanzas municipales. Para lo cual deberá establecer estrategias que permitan materializar el fortalecimiento de los recursos de inversión social y la modernizacin de la gestión de hacienda</t>
  </si>
  <si>
    <t>Cumplir los indicadores y límites de las leyes de disciplina fiscal (Ley 617 de 2000).
 Generar ahorro corriente.
 Incrementar el recaudo de ingresos.
 Disminuir y racionalizar el gasto de funcionamiento.
 Mejorar el perfil de la deuda y las condiciones de repago.
 Potenciar la inversión
 Fortalecer la eficiencia en las áreas de gestión de personal, financiera y administrativa.
 Adecuar esquema tarifario
 Actualizar bases gravables
 Evaluar y promover el cobro de cartera de impuestos
 Lograr un déficit fiscal sostenible (con capacidad para pagarlo
 Tomar decisiones respeto a la estructura administrativa y los gastos generales
 Depurar y reestructurar los pasivos y las deudas para priorizar su pago
 Eliminar el gasto innecesario recursos que atiendan las prioridades de pago de pasivos y de deudas
 Definir y aprovisionar pasivos contingentes.
 Programación efectiva de la inversión
 Priorizar la inversión con mayor costo- beneficio, en el marco de las restricciones fiscales y disposiciones legales
 Definir metas de promoción del desarrollo económico que contribuyan a ampliar la base gravable
 Definir metas de disciplina fiscal
META DE PRODUCT0 INDICADOR</t>
  </si>
  <si>
    <t xml:space="preserve">Iniciar  acciones de  mayor  recaudo </t>
  </si>
  <si>
    <t xml:space="preserve">xx Acciones de mayor  recaudo </t>
  </si>
  <si>
    <t xml:space="preserve">No. De acciones </t>
  </si>
  <si>
    <t xml:space="preserve">No. De estauto de rentas </t>
  </si>
  <si>
    <t xml:space="preserve">Elaboraciond e Estudios  y formulaciond e proyectos </t>
  </si>
  <si>
    <t>5 Proyectos  presentados a  SGR</t>
  </si>
  <si>
    <t>No. De proyectos  formulados yu presentados  al SGR</t>
  </si>
  <si>
    <t>Acuerdo para pertenecer  ala provincia  centro del Dpto</t>
  </si>
  <si>
    <t xml:space="preserve">IMPLEMENTACIOND E MECANISMOS  Y ACCIONES PARA   EL DESARROLLO  REGIONAL </t>
  </si>
  <si>
    <t>Lograr una adecuada organización político-administrativa del Estado en el territorio, para facilitar el desarrollo institucional, el fortalecimiento de la identidad cultural y el desarrollo territorial,</t>
  </si>
  <si>
    <t>EJE 1 : un gobierno con sentido social para volver a creer</t>
  </si>
  <si>
    <t>EJE  1: Un gobierno con sentido social para volver a creer</t>
  </si>
  <si>
    <t>EJE : Un gobierno con sentido social para volver a creer</t>
  </si>
  <si>
    <t>EJE 2 : Equidad Social para volver a creer</t>
  </si>
  <si>
    <t>Política 3: ARTE Y CULTURA  PARA VOLVER A CREER.</t>
  </si>
  <si>
    <t>Política 4: RECREACION Y DEPORTE</t>
  </si>
  <si>
    <t>Política 5: SEGURIDAD Y CONVIVENCIA CIUDADANA</t>
  </si>
  <si>
    <t xml:space="preserve">FORTALECIMIENTO AL PROCESO DE  ACCESO A LA JUSTICIA, </t>
  </si>
  <si>
    <t>PROMOCION DEL PROGRAMA DE  CONVIVENCIA  CIUDADANA</t>
  </si>
  <si>
    <t xml:space="preserve">IMPLEMENTACION DEL PROGRAMA DE VIGILANCIA Y SEGURIDAD CIUDADANA </t>
  </si>
  <si>
    <t>IMPLEMENTACIONDEL PROGRAMA DE PREVENCION SOCIAL SITUACIONAL</t>
  </si>
  <si>
    <t xml:space="preserve">FORTALECIMIENTO AL PROGRAMA DE  DERECHOS HUMANOS  </t>
  </si>
  <si>
    <t>Enseñanza, prevención, promoción y protección de los derecho y libertades fundamentales así como los derechos humanos, dándole a los ciudadanos cajamarcunos las herramientas necesarias para defender sus propios derechos y los DE LOS demás.</t>
  </si>
  <si>
    <t>incentivar una cultura de legalidad de respeto y demás y de convivencia ciudadana con base en la apropiación de normas de conductas elementales aceptadas en la sociedad en el marco del estado social de derecho.</t>
  </si>
  <si>
    <t>Garantizar  ala poblacion es  acceso a  la justicia   y defensa de sus  derechos.</t>
  </si>
  <si>
    <t xml:space="preserve">GINA LORENA LOPEZ CASTRO - SEC DE GOBIERNO </t>
  </si>
  <si>
    <t>POR  DEFINIR</t>
  </si>
  <si>
    <t>Política 1: Niños, Niñas y adolescentes felices y con igualdad de oportunidades</t>
  </si>
  <si>
    <t>METAS DEL CUATRIENIO</t>
  </si>
  <si>
    <t>LOS NIÑOS, NIÑAS Y ADOLESCENTES DE CAJAMARCA CON DERECHO A LA VIDA. (CATEGORIA– EXISTENCIA)</t>
  </si>
  <si>
    <t>Adelantar  acciones y estrategias  en el manejo responsable de la reproducción, aumentar el cuidado de la gestación, el parto, el puerperio y en la atención del recién nacido, evitar que haya embarazos no deseados y embarazos de las adolescentes y mejorar la prevención de las Enfermedades mortales, los accidentes y la violencia. Articulándose con el  modelo de atención primaria en salud (disposiciones de la ley 1438/2011),</t>
  </si>
  <si>
    <t xml:space="preserve">IMPLEMENTACION DE LAS ACCIONES  PARA FORTALECER EL OBJETIVO DE POLITICA   TODOS  VIVOS </t>
  </si>
  <si>
    <t>90% de gestantes con 4 o más controles prenatales efectivos</t>
  </si>
  <si>
    <t>SECRETARIA DE SALUD</t>
  </si>
  <si>
    <t>99% de partos institucionales</t>
  </si>
  <si>
    <t>SECRETARIA DE SALUD-HOSPITAL</t>
  </si>
  <si>
    <t>1  Programa de  investigación sobre causas de morbimortalidad en primera infancia, infancia y adolescencia</t>
  </si>
  <si>
    <t>1 Lugar  adecuado  para  la  implementación de hogares maternos para gestantes vulnerables.</t>
  </si>
  <si>
    <t>1 IPS vigilada  controladas  en la prestación de los servicios  prenatales</t>
  </si>
  <si>
    <t xml:space="preserve">1 estrategia  AIEPI,  implementada  desde el Programa de Salud  Publica </t>
  </si>
  <si>
    <t>1 Programa de  Fomento  promoción y Divulgacion sobre el  cuidado prenatal, madres  gestantes, y habitos  saludables.</t>
  </si>
  <si>
    <t>SECRETARIA DE GOBIERNO</t>
  </si>
  <si>
    <r>
      <t xml:space="preserve">Promover  que    sean  </t>
    </r>
    <r>
      <rPr>
        <sz val="11"/>
        <color indexed="8"/>
        <rFont val="Arial Narrow"/>
        <family val="2"/>
      </rPr>
      <t>bien distribuidosy aprovechados para que beneficien en especial a las madres durante la gestación y la lactancia, y a las niñas y niños que comienzan la vida. Además de promover, proteger y apoyar la lactanciamaterna, la provisión de micronutrientes y el inicio correcto de la alimentación complementaria a laleche materna</t>
    </r>
  </si>
  <si>
    <t xml:space="preserve">IMPLEMENTACION DE LAS ACCIONES  PARA DIISMINUIR LA  DESNUTRICION </t>
  </si>
  <si>
    <t xml:space="preserve"> 1  Política    Seguridad  Alimentaria Nutricional  Implementada </t>
  </si>
  <si>
    <t xml:space="preserve">1 Plan de Seguridad Alimentaria Nutricional </t>
  </si>
  <si>
    <t>1 Diagnostico Municipal de Nutrición</t>
  </si>
  <si>
    <t>1  Programa de  Promoción y  Divulgación de las guías alimentarías para madres gestantes, lactantes, Madres FAMI, líderes comunitarios, Voluntariado UAIRAC y UROCS, padres de familia, red Unidos y cuidadores de hogares comunitarios.</t>
  </si>
  <si>
    <t xml:space="preserve">1 Estudio del uso y actitud del suelo para la seguridad alimentaria </t>
  </si>
  <si>
    <t>60 nuevos    niños beneficiados  desparasitados y suplementados con micronutrientes.</t>
  </si>
  <si>
    <t>140 nuevas gestantes beneficiadas y capacitadas con suplementación con micronutrientes</t>
  </si>
  <si>
    <t>12  capacitaciones a madres gestantes, lactantes y líderes comunitarios sobre  lactancia materna Anualmente.</t>
  </si>
  <si>
    <t xml:space="preserve">24 capacitaciones y/ o talleres dirigidos a madres gestantes, lactantes, cuidadores y  voluntariado de uairac y urocs.   Anualmente.                                         </t>
  </si>
  <si>
    <t>800  madres titulares de la  estrategia  Unidos  capacitadas  sobre guías alimentarias y la importancia de los micronutrientes.</t>
  </si>
  <si>
    <t>5 Sedes rurales con proyectos pedagógicos productivos para seguridad alimentaria y nutricional</t>
  </si>
  <si>
    <r>
      <t xml:space="preserve">3 EPS vigiladas para el cumplimiento de la </t>
    </r>
    <r>
      <rPr>
        <sz val="8"/>
        <color indexed="8"/>
        <rFont val="Arial Narrow"/>
        <family val="2"/>
      </rPr>
      <t xml:space="preserve">desparasitación y suplementación con micronutrientes para niños y niñas de 2 a 5 años </t>
    </r>
  </si>
  <si>
    <t>El propósito de éste subprograma esta orientado  en  disminuir la morbimortalidad evitable en niños y niñas menores de 5 años al igual que  desarrollar   acciones tendientes  a  la  educación de  todos y todas (adultos, jóvenes, niños, niñas y adolescentes) en el cuidado de la salud y del ambiente para adoptar hábitos y comportamientos saludables, fortalecer la prevención de las enfermedades y las adicciones, lograr que todas las gestantes, niños, niñas y adolescentes tengan seguridad social en salud y garantizarles óptimos servicios de atención y rehabilitación.</t>
  </si>
  <si>
    <t xml:space="preserve">IMPLEMENTAR  ACCIONES  PARA  PREVENIR   Y DISMINUIR LA MOBILIDAD EN  NIÑOS  Y NIÑAS MENORES DE  CINCO AÑOS </t>
  </si>
  <si>
    <t>1 Estrategia  AIEPI  implementada y fortalecida</t>
  </si>
  <si>
    <t>12 Uairacs  y Urocs  dotadas</t>
  </si>
  <si>
    <t>1 Programas y Campañas de vacunación para los niños y niñas menores de cinco años, anualmente.</t>
  </si>
  <si>
    <t>1 Estrategia IEC  implementada  y fortalecida</t>
  </si>
  <si>
    <t>2 sensibilizaciones  a las madres gestantes de la importancia del control prenatal. Anualmente</t>
  </si>
  <si>
    <t>2  Jornadas  de orientación sobre Prácticas correctas de higiene y nutrición dentro de las cuales se encuentra el hervir el agua para el consumo humano. Anualmente.</t>
  </si>
  <si>
    <t xml:space="preserve"> 2 Campaña  de Inscripción y asistencia de mujeres gestantes a controles prenatales. anualmente</t>
  </si>
  <si>
    <t>190 Curso psicoprofilactico Anualmente</t>
  </si>
  <si>
    <t>2 estrategias creativa y lúdica para promocionar el Control de Planificación Familiar en Adolescentes</t>
  </si>
  <si>
    <t>4 talleres para capacitar padres de familia y docentes en las cuatro Instituciones Educativas del Municipio, sobre derechos sexuales y reproductivos, sexualidad en adolescentes, con asesoría de pro familia. Anualmente</t>
  </si>
  <si>
    <t>Implementación de los servicios amigables de salud para adolescentes del Municipio.</t>
  </si>
  <si>
    <t>4 talleres con asesoría de pro familia para prevención de ETS y VIH/SIDA y salud sexual y reproductiva en adolescentes .Anualmente.</t>
  </si>
  <si>
    <t>100% de cobertura  de los  NNA  al SGSSS</t>
  </si>
  <si>
    <t>1 Acueductos  urbano construido  o con mejoramiento y optimizados</t>
  </si>
  <si>
    <t xml:space="preserve">10 Acueductos  rurales  mejorados </t>
  </si>
  <si>
    <t>1 planta existentes de potabilización con mantenimiento dotación y/o adecuaciones</t>
  </si>
  <si>
    <t>1 nuevo  sistema de red de alcantarillado construido.</t>
  </si>
  <si>
    <t xml:space="preserve">El propósito de este subprograma es lograr que todos vivan con su familia o con una que la sustituya </t>
  </si>
  <si>
    <t>Con el equipo interdisciplinario de la  Comisaria  se hara  formación y acompañamiento a las familias con niños y niñas menores de 6 años en prácticas de cuidado y crianza, derechos de niños y niñas, prevención de accidentes en el hogar, fortalecimiento de vínculos y  educación para promover el desarrollo infantil.</t>
  </si>
  <si>
    <t>IMPLEMENTAR ACCIONES  DE FORMACION Y ACOMPAÑAMIENTO A LAS  FAMILIAS CON NNA</t>
  </si>
  <si>
    <t>1  programa de  formación y acompañamiento a las familias anualmente.</t>
  </si>
  <si>
    <t xml:space="preserve">Numero   de  Capacitaciones </t>
  </si>
  <si>
    <t>Municipio   de Cajamarca</t>
  </si>
  <si>
    <t xml:space="preserve">COMISARIA DE FAMILIA </t>
  </si>
  <si>
    <t>Atencion  permanente para  el reconocimeinto de los derechos  de la  NNA  que  presentan  vulneracion, amenaza o violacion. / Se requiere  apoyo logistico en  transporte  y proteccion para los NNA</t>
  </si>
  <si>
    <t>100% de la poblacion que requiere el servicio atendida</t>
  </si>
  <si>
    <t xml:space="preserve">% de familias  que son atendidas  </t>
  </si>
  <si>
    <t xml:space="preserve">LOS NIÑOS, NIÑAS Y ADOLESCENTES DE CAJAMARCA FORMADOS PARA  EL FUTURO. (CATEGORÍA DE DESARROLLO) </t>
  </si>
  <si>
    <t>Aumentar la cobertura en programas de educación inicial bajo el enfoque de atención integral, Mejorar la calidad de la educación inicial  y Mejorar las condiciones de infraestructura y dotación especializada para la educación inicial, todo lo anterior a travez del diseño e  implementación de una Ruta Integral de Atención que articule de manera coherente, en torno a cada niña y niño de primera infancia, la acción dirigida desde los diferentes sectores del gobierno municipal y de otras acciones con presencia en el territorio para la potenciación de su desarrollo</t>
  </si>
  <si>
    <t>1 Ruta  integral de atención  diseñada e Implementada</t>
  </si>
  <si>
    <t xml:space="preserve">SEC. GOBIERNO - COORDINADORA  DE EDUCACION </t>
  </si>
  <si>
    <t>3  nuevos   Jardines  infantiles construidos   en el cuatrienio</t>
  </si>
  <si>
    <t xml:space="preserve">Senso de la poblacion  en la  Ciudadela Ismael Perdomo, y  El bosque </t>
  </si>
  <si>
    <t xml:space="preserve">3 Jardines infantiles existentes Mejorados  en su infraestructura </t>
  </si>
  <si>
    <t xml:space="preserve">Mantenimiento  y reparacion del hogar  Caritas  Felices y Años Maravillosos …  ( ya se  hizo).  Anaime </t>
  </si>
  <si>
    <t xml:space="preserve">3 Hogares infantiles  con mantenimiento y reparados </t>
  </si>
  <si>
    <t>3 Jardines infantiles existentes con dotación especializada</t>
  </si>
  <si>
    <t xml:space="preserve">15 Sedes educativas dotadas </t>
  </si>
  <si>
    <t>6 Espacios  para la recreación y el deportes en centros  educativos adecuados</t>
  </si>
  <si>
    <t>Mejoramiento de las competencias  básicas  de los Estudiantes</t>
  </si>
  <si>
    <t>70  Alumnos  con refuerzo en el area de  Ingles anualmente</t>
  </si>
  <si>
    <t>80 Docentes  capacitados  para la aplicación de las  pruebas  SABER  anualmente.</t>
  </si>
  <si>
    <t>04 Alumnos beneficiados con programas de incentivos al mejor alumno. Mejor  puntaje pruebas  saber del grado  11   anualmente</t>
  </si>
  <si>
    <t>2  Mesas de  trabajo   con los directivos y docentes para establecer estrategias que permitan evitar la deserción y repitencia anualmente.</t>
  </si>
  <si>
    <t xml:space="preserve"> 4 I.e. educativas  apoyadas  con psicólogo </t>
  </si>
  <si>
    <t>Subprograma 2. Niños Niñas y Adolescentes  participan de las Expresiones Artísticas, Culturales   actividades deportivas  y recreativas.</t>
  </si>
  <si>
    <t>Se promoverá en la primera infancia la estimulación de las actividades artísticas a través de planes y metodologías especiales de enseñanza en música, teatro, danza, artes plásticas y lectura.</t>
  </si>
  <si>
    <t>800 personas que utilizan las  bibliotecas públicas de la comunidad  escolar y  la ciudadanía.</t>
  </si>
  <si>
    <t xml:space="preserve">SEC. GOBIERNO - COORDINADORA  DE CULTURA Y DEPORTE </t>
  </si>
  <si>
    <t>Dotaciones  a  bibliotecas, centros integrales  de  atención a la primera infancia  o  familias</t>
  </si>
  <si>
    <t>60 NNA  vinculadas  a procesos de formación artística y cultural ( Danza, Teatro, Musica, Literatura, Artes)</t>
  </si>
  <si>
    <t xml:space="preserve">5  Escuelas  de  Formacion  o semilleros  culturales ( Musica  teatro danza pintura artes, ciencia  tecnología e innovación) </t>
  </si>
  <si>
    <t xml:space="preserve">2 número de organizaciones identificadas para la formación en emprendimiento cultural. </t>
  </si>
  <si>
    <t>Un  Consejo Municipal de Cultura y reglamentado del funcionamiento</t>
  </si>
  <si>
    <t>Una  Espacio para el desarrollo de actividades culturales construido o adecuado</t>
  </si>
  <si>
    <t>200 niños  y jóvenes  en manifestaciones  artísticas y culturales</t>
  </si>
  <si>
    <t>500 NNA personas  que practican alguna  actividad deportiva.</t>
  </si>
  <si>
    <t xml:space="preserve">1 evento  dirigidos  a  población entre    0 y  5  años de edad.-  en el cuatrienio-  Torneo </t>
  </si>
  <si>
    <t xml:space="preserve">4  escuelas de formación dirigidas  a los niños  niñas y adolescentes  en el cuatrienio (patinaje, ciclismo ajedrez baloncesto) </t>
  </si>
  <si>
    <t xml:space="preserve">2 Instalaciones  deportivas  rurales dotadas  con implementos deportivos  </t>
  </si>
  <si>
    <t>4 Juegos  Interclases  y/o Intercolegiados  para  el cuatrienio</t>
  </si>
  <si>
    <t xml:space="preserve">5 Escuelas deportivas apoyadas (Futbol, baloncesto, Ciclismo, patinaje-Boxeo)  </t>
  </si>
  <si>
    <t>1 club  de  futbol  fortalecido  enel cuatrienio</t>
  </si>
  <si>
    <t>6 Escenarios  deportivo recreativo  existente  con</t>
  </si>
  <si>
    <t xml:space="preserve">mantenimiento continuo </t>
  </si>
  <si>
    <t>(potosí, el águila, estadio,san Lorenzo bajo,Cajon la Leona)</t>
  </si>
  <si>
    <t xml:space="preserve">4  nuevos  parques infantiles recreativos y didácticos  construidos     para el Cuatrienio </t>
  </si>
  <si>
    <t xml:space="preserve">20 nuevos  escenarios  deportivo-recreativo   dotados  de  elementos  deportivos  </t>
  </si>
  <si>
    <t>Subprograma 3. Educación sexual y desarrollo de una sexualidad responsable</t>
  </si>
  <si>
    <t>Generar conciencia en los niños y adolescentes del respeto por su propio cuerpo y enseñar formas de cuidarse y protegerse</t>
  </si>
  <si>
    <t>CAPACITACION EN SALUD  SEXUAL Y REPRODUCTIVA</t>
  </si>
  <si>
    <t>4 Instituciones educativas  y  2  Sedes  post – primarias con estudiantes capacitados en educación para la Sexualidad, los derechos humanos, haciendo énfasis en los derechos sexuales y reproductivos</t>
  </si>
  <si>
    <t>SI   SALUD  MARCELA/  DURANTE EL ULTIMO TRIMESTRE HACER ACOMPAÑAMIENTO PARA  HACER SEGUIMIENTO A LA  ESCNNA</t>
  </si>
  <si>
    <t xml:space="preserve">El propósito  es promover el  registro de  los  NN  al momento de nacer. El registro civil permite orientar los servicios del Estado en favor de niños, niñas y adolescentes. </t>
  </si>
  <si>
    <t>El registro civil se debe incluir como componente del proceso de atención del parto en las instituciones de salud y debe tener cobertura universal.</t>
  </si>
  <si>
    <t>APOYO  ALAS  CAMPAÑAS DE  REGISTRO E IDENTIFICACIÒN  DE LOS NN</t>
  </si>
  <si>
    <t xml:space="preserve">1  Campaña permanente  de promoción del registro niño a niño </t>
  </si>
  <si>
    <t xml:space="preserve">Mesa de trabajo  con el Hospital y Registraduria para evaluar  el  comportamiento del Registro y  hacer un Plan de Trabajo </t>
  </si>
  <si>
    <t xml:space="preserve">1Mesa de trabajo  realizada </t>
  </si>
  <si>
    <t>Numero de Mesas de  Trabajo realizadas</t>
  </si>
  <si>
    <t>1 Plan de trabajo elaborado, aprobado y ejecutado</t>
  </si>
  <si>
    <t xml:space="preserve">Numero de planes de trabajo elaborados </t>
  </si>
  <si>
    <t xml:space="preserve">100% nn  eque nacen o demanden el  servicio  registrados </t>
  </si>
  <si>
    <t xml:space="preserve">100%de  NN  Registrados </t>
  </si>
  <si>
    <t>2  Campañas de Renovación de Tarjetas de Identidad. Anualmente</t>
  </si>
  <si>
    <t xml:space="preserve">Mesa de trabajo con la Registradora para  establecer mecasnismo de renovacion de T.I.  /  Visitas a las  I.E.  Para  promocionar  la renovacion de T.I. / Carteleras  para divulgacion de Renovacion de T.I. </t>
  </si>
  <si>
    <t>1  Mesa de trabajo  con la registradora</t>
  </si>
  <si>
    <t xml:space="preserve">Numero de Mesas de  Trabajo realizadas             Numero de visitas a las I.E. </t>
  </si>
  <si>
    <t xml:space="preserve">4 I.E. visitadas para   promocionar  le renovacion de  la T.I. </t>
  </si>
  <si>
    <t xml:space="preserve">Numero de I.E. Visitadas </t>
  </si>
  <si>
    <t xml:space="preserve">4 Carteleras elaboradas para  promocion de la renovacion de la T.I. </t>
  </si>
  <si>
    <t xml:space="preserve">Un. De Carteles elaborados y publicados </t>
  </si>
  <si>
    <t xml:space="preserve">100% de niños  y niñas  que demanden el servicio con tarjetas de identidad renovadas </t>
  </si>
  <si>
    <t xml:space="preserve">% ( No.)  de  T.I.  Renovadas </t>
  </si>
  <si>
    <t xml:space="preserve">Promover la  participación  activa de los  Niños Niñas y Adolescentes en el proceso de construcción de sociedad como  gestor de  oportunidades  que le permitan alcanzar  sus propias aspiraciones. </t>
  </si>
  <si>
    <t>NNA PARTICIPANDO  PROGRAMAS DE CONTRUCCION DE SOCIEDAD</t>
  </si>
  <si>
    <t>4  Instituciones Educativas y dos  (2 ) sedes post-primaria  desarrollando formación en competencias ciudadana.</t>
  </si>
  <si>
    <r>
      <t xml:space="preserve">4  </t>
    </r>
    <r>
      <rPr>
        <sz val="9"/>
        <color indexed="8"/>
        <rFont val="Arial Narrow"/>
        <family val="2"/>
      </rPr>
      <t>Instituciones Educativas  dos  (2 ) sedes post-primaria con  Un Gobierno escolar  operando.</t>
    </r>
  </si>
  <si>
    <t>1 nuevos con Consejo Municipal de la Juventud elegido</t>
  </si>
  <si>
    <t>1 Consejo Municipal de Juventud  capacitado</t>
  </si>
  <si>
    <t>1 Consejo de Política Social  Municipal  con participación de los adolescentes,</t>
  </si>
  <si>
    <t xml:space="preserve">Una  (1) red de apoyo para la prevención del suicidio </t>
  </si>
  <si>
    <t xml:space="preserve">Seis (6) funcionarios de la Salud capacitados en detección y atención inmediata del abuso sexual en niñas, niños y adolescentes. </t>
  </si>
  <si>
    <t xml:space="preserve">SALUD </t>
  </si>
  <si>
    <t xml:space="preserve">Una (1) estrategia "Vivo Jugando" implementada, dirigida a la prevención y superación de riesgos de la violencia doméstica, el abuso sexual, prevención de enfermedades de transmisión sexual y de la violencia de género. </t>
  </si>
  <si>
    <t xml:space="preserve">Ninguno en actividad perjudicial   PROGRAMA  CETI </t>
  </si>
  <si>
    <t>Cajamarca con Estrategia articulada y funcionando Nacional para erradicar las peores formas de trabajo Infantil en niñas y niños.</t>
  </si>
  <si>
    <t>Levantamiento de Línea base municipal para la identificación y caracterización de niñas, niños y adolescentes trabajadores</t>
  </si>
  <si>
    <t>En Cajamarca, se creará la red de prevención de la explotación sexual.</t>
  </si>
  <si>
    <t>Estrategia comunicativa diseñada y ejecutada para la prevención,  y denuncia de los casos de explotación sexual infantil</t>
  </si>
  <si>
    <t>Ninguno víctima del consumo de sustancias psicoactivas  PROGRAMA  SPA</t>
  </si>
  <si>
    <t>Un proyecto intersectorial e interinstitucional para la prevención y  atención integral del consumo de sustancias psicoactivas en niños, niñas y adolescentes.</t>
  </si>
  <si>
    <t xml:space="preserve">GINA - PROYECTO CON LA POLICIA </t>
  </si>
  <si>
    <t>Cajamarca con redes de apoyo para prevenir el consumo de sustancias psicoactivas en infancia y adolescencia  funcionando</t>
  </si>
  <si>
    <t>Comité Municipal de Salud mental para la reducción del consumo de SPA y su impacto funcionando</t>
  </si>
  <si>
    <t>Cajamarca implementando estrategia de abordaje psicosocial con cobertura a adolescentes victimas de desplazamiento forzado.</t>
  </si>
  <si>
    <t xml:space="preserve">Atencion  y acompañamiento  permanente  a travez  del  equipo de la Comisaria de Familia  al  100%  de las NNA  afectadas </t>
  </si>
  <si>
    <t xml:space="preserve">% de poblacion atendida </t>
  </si>
  <si>
    <t>Cajamarca implementando estrategia de abordaje intersectorial de la Salud Sexual Reproductiva y prevención de violencias con cobertura a niños y niñas victimas del desplazamiento forzado.</t>
  </si>
  <si>
    <t xml:space="preserve">Con la secretaria  de salud  hacer  capacitacion  en prevencion  de violencia  sexual y  reproductiva  a los NNA victimas del  desplazamiento </t>
  </si>
  <si>
    <t xml:space="preserve">1  Capacitacion  realizada  </t>
  </si>
  <si>
    <t>Cajamarca implementando estrategia de promoción de la salud mental con cobertura a los adolescentes victimas del desplazamiento forzado.</t>
  </si>
  <si>
    <t>Cobertura de adolescentes victimas del desplazamiento forzado que ingresan al sistema educativo en básica secundaria.</t>
  </si>
  <si>
    <t xml:space="preserve">EDUCACION </t>
  </si>
  <si>
    <t xml:space="preserve">Aadolescentes victimas del desplazamiento forzado que acceden a la formación técnica y tecnológica a través de la gestión con el SENA. </t>
  </si>
  <si>
    <t xml:space="preserve">GOBIERNO </t>
  </si>
  <si>
    <t>Ninguno víctima de la violencia organizada</t>
  </si>
  <si>
    <t xml:space="preserve">1 subcomités de MAP y MUSE funcionando </t>
  </si>
  <si>
    <t>Ninguno víctima del reclutamiento</t>
  </si>
  <si>
    <t>Cajamarca con  Ruta de prevención del reclutamiento implementada y funcionando.</t>
  </si>
  <si>
    <t xml:space="preserve">Diseño de la  Ruta  de prevencion  / Promocionarla  a travez de  medios  escritos y visuales /  volantes o afiches </t>
  </si>
  <si>
    <t xml:space="preserve">1  ruta de prevencion diseñada </t>
  </si>
  <si>
    <t xml:space="preserve">1 programa radial o visual </t>
  </si>
  <si>
    <t xml:space="preserve">1000 volantes  o  plegable o    afiches </t>
  </si>
  <si>
    <t>Cajamarca con Programas y proyectos  que fortalecen  las redes familiares, comunitarias e institucionales.</t>
  </si>
  <si>
    <t>APOYO Y FORTALECIMIENTO A LA GESTION INSTITUCIONAL  DE  LA COMISARIA DE  FAMILIA</t>
  </si>
  <si>
    <t xml:space="preserve">Atencion permanente  a los NNA   en   Alojameinto, manutenciòn, cuidado, proteccion   en el Hogar de Paso </t>
  </si>
  <si>
    <t xml:space="preserve">Diciembre </t>
  </si>
  <si>
    <t xml:space="preserve">Formulacion  de la politica de infancia y adolescencia con el  apoyo de ICBF  Y  PNUD </t>
  </si>
  <si>
    <t xml:space="preserve">Hacer seguimentoa  la informacion  para  rendir informe.  Remitir  a las diferentes secretarias  los  indicadores  para actualizar informacion </t>
  </si>
  <si>
    <t xml:space="preserve">Realizacion de Comité </t>
  </si>
  <si>
    <t>Con el equipo interdisciplinario de la  Comisaria de Familia  reaizar  capacitaciones  en  pautas de crianza, responsabilidad parental, fortalecimeinto del entorno familiar ,</t>
  </si>
  <si>
    <t xml:space="preserve">20 capacitaciones </t>
  </si>
  <si>
    <r>
      <t xml:space="preserve">Sedes  educativas del sector  rual y urbano del municipio de cajamarca   </t>
    </r>
    <r>
      <rPr>
        <sz val="9"/>
        <color indexed="10"/>
        <rFont val="Arial Narrow"/>
        <family val="2"/>
      </rPr>
      <t>( La leona, Pan de Azucar, Tunjos Alto Tunjos  Bajo</t>
    </r>
  </si>
  <si>
    <r>
      <t xml:space="preserve">Municipio   de Cajamarca  </t>
    </r>
    <r>
      <rPr>
        <sz val="9"/>
        <color indexed="10"/>
        <rFont val="Arial Narrow"/>
        <family val="2"/>
      </rPr>
      <t xml:space="preserve">HOGAR DE PASO </t>
    </r>
  </si>
  <si>
    <t>MARZO</t>
  </si>
  <si>
    <t>SEPTIEMBRE</t>
  </si>
  <si>
    <t xml:space="preserve">ENERO </t>
  </si>
  <si>
    <t xml:space="preserve">4 Jornadas </t>
  </si>
  <si>
    <t>Numero de jornadas  realizdas</t>
  </si>
  <si>
    <t xml:space="preserve">Campañas  de  sensibilizacion  sobre  el gobierno escolar - </t>
  </si>
  <si>
    <t xml:space="preserve">Acto  posesion del los  Comisarios de Familia estudiantiles -  Entregar  un Chaleco  distintivo </t>
  </si>
  <si>
    <t xml:space="preserve">85 comisarios de familia  con distintivo ( chaleco) </t>
  </si>
  <si>
    <t xml:space="preserve">Numero de Comisarios identificados </t>
  </si>
  <si>
    <t>85  comisarios  capacitados</t>
  </si>
  <si>
    <t>Numero comisarios estudiantiles capacitados</t>
  </si>
  <si>
    <t>Capacitacion  a los comisarios de familia  en la normatividad  y funciones que los rige  ( capacitador  y apoyo logistico)</t>
  </si>
  <si>
    <t>SALUD MENTAL</t>
  </si>
  <si>
    <t xml:space="preserve">Con los implmentos  ( 5 balon, 25 colchonetas, 25petos  y  6  conos) Jornadas de relajacion, estiramiento,yoga,,  actividades teatrales,  ritmicas y de  ejercicio  como futbol   (  adonde los niños  aprendan a aceptar  reglas  faltas(poyo logistico  en  transporte y  refrigerios) </t>
  </si>
  <si>
    <t xml:space="preserve">Poblacion  de  5  a los  14 y  poblacion en discapacidad   a las  veredas  CEJA- CRISTALES, LA BOLIVAR- PAN DE AZUCAR- SAN LORENZO ALTO, POTOSI, Y OTRAS </t>
  </si>
  <si>
    <t>Campañas  publicitarias   radial  y  coovision  -pendones, vallas  en la  via nacional- volantes  con el nuevo logo</t>
  </si>
  <si>
    <t>2 campañas   ( 1 por semestre)</t>
  </si>
  <si>
    <t>ABRIL</t>
  </si>
  <si>
    <t>OCTUBRE</t>
  </si>
  <si>
    <t xml:space="preserve">10  jornadas  ( 300 jovenes  adolescentes  beneficiados )  1 MENSUAL </t>
  </si>
  <si>
    <t xml:space="preserve">Numero  de campañas  </t>
  </si>
  <si>
    <t>Seguimiento  e  intervencion  sobrte los casos de  trabajo infantil</t>
  </si>
  <si>
    <t>100% de casos  atendido</t>
  </si>
  <si>
    <t xml:space="preserve">  Capacitacion  a los presidentes de JAC  en temas de prevencion y explotacion sexual y conformar con ellos la RED ( apoyo  logistico  transporte y refrigerios) </t>
  </si>
  <si>
    <t>1  red  conformada</t>
  </si>
  <si>
    <t xml:space="preserve"> Vincular a   red  para  la  denuncia  de casos  que se  presenten en sus sectores.  Realizar un programa  radial y por  Coovision   y filmar un comercial   con el apoyo del equipo de la Comisaria </t>
  </si>
  <si>
    <t>Numero de  Red  Conformada</t>
  </si>
  <si>
    <t xml:space="preserve">ABRIL </t>
  </si>
  <si>
    <t xml:space="preserve">SEPTIEMBRE </t>
  </si>
  <si>
    <t xml:space="preserve">2 programas de divulgacion  </t>
  </si>
  <si>
    <t xml:space="preserve">Numero de programas de  divulgacion </t>
  </si>
  <si>
    <t xml:space="preserve">Apoyar  al programa   DARE  de POLINAL  con la entrega  de  285  cartilllas  para  la capacitacion de los jovenes  en prevencion del consumo de sustancia  psicoactivas </t>
  </si>
  <si>
    <t>285  NNA capacitados</t>
  </si>
  <si>
    <t>Numero de  NNA capacitados</t>
  </si>
  <si>
    <t xml:space="preserve">Con  profamilia  se adelantaran   jornadas  educativas  en: manejo de la sexualidad en la adolescencia, habitos de autocuidado, prevencion  de la violencia sexual y del abuso sexual infantil </t>
  </si>
  <si>
    <t xml:space="preserve">8  Jornadas  ( 2 por tema )   beneficiando la comunidad educativa </t>
  </si>
  <si>
    <t xml:space="preserve">Numero de jornadas    Numero de Institufciones educativas  Numero de Jardines infantiles </t>
  </si>
  <si>
    <t xml:space="preserve">I. E.  Del Municipio de Cajamarca    y jardines infantiles </t>
  </si>
  <si>
    <t>A travez del programa  HAZ  PAZ   se  hacen visitas, capacitaciones  en prevencion de  VIF y maltrato infantil, pautas  de  crianza,  grupos de estudio  y trabajo con madres  y padres,  resolucion pacifica de conflictos , prevencion del abuso sexuall,  buen trato  aplicando el modulo HAZ PAZ</t>
  </si>
  <si>
    <t>APOYO LOGISTICO TRANSPORT</t>
  </si>
  <si>
    <t xml:space="preserve">Vinculacion del equipo Interdisciplinario  ( Psicologo- Secretaria ) </t>
  </si>
  <si>
    <t xml:space="preserve">A travez del Ejercito y Policia Nacinal </t>
  </si>
  <si>
    <t>1 Programa  HAZ PAZ implementado</t>
  </si>
  <si>
    <t>Numero de programas implementados</t>
  </si>
  <si>
    <t xml:space="preserve">2 capacitaciones  a travez de la gobernacion </t>
  </si>
  <si>
    <t>Campañas en I.E.  Dirigido  a los  estudiantes de primaria</t>
  </si>
  <si>
    <t>No.  De  Campañas</t>
  </si>
  <si>
    <t>Publicacion de  Plegables ir  a las  veredas  para  difundir  flayer,  pelicula con el consejo  Mpal de Mujeres   (apoyo logistico  refrigerios y transporte  )</t>
  </si>
  <si>
    <t xml:space="preserve">No. De Campañas  publiciataria </t>
  </si>
  <si>
    <t>Campaña publicitaria Publicidad ( pocillos  vallas ) "MUJER TIENES DERECHOS"</t>
  </si>
  <si>
    <t xml:space="preserve">META </t>
  </si>
  <si>
    <t xml:space="preserve"> Capacitaciones  a travez de la gobernacion  del  Tolima  Secretaria de Gobierno </t>
  </si>
  <si>
    <t>2 Campañas en I.E.  Dirigido  a los  estudiantes de primaria</t>
  </si>
  <si>
    <t xml:space="preserve">1 Ruta de Atencion divulgada </t>
  </si>
  <si>
    <t>No. De Rutas de atencion divulgadas</t>
  </si>
  <si>
    <t>1 Campaña publicitaria Publicidad ( pocillos  vallas ) "MUJER TIENES DERECHOS"</t>
  </si>
  <si>
    <t xml:space="preserve">GINA LORENA LOPEZ  SEC DE GOBIERNO </t>
  </si>
  <si>
    <t xml:space="preserve">MARZO </t>
  </si>
  <si>
    <t xml:space="preserve">JUNIO </t>
  </si>
  <si>
    <t>MAYO</t>
  </si>
  <si>
    <t>M AYO</t>
  </si>
  <si>
    <t>Las capaticaciones,  sensiblizacion, y prevencion  se haran  a travez del  programa de Profamilia  y otra Instituciona</t>
  </si>
  <si>
    <t>Capaticaciones,  sensiblizacion, y prevencion  se haran  a travez del  programa de Profamilia  y otra Instituciona</t>
  </si>
  <si>
    <t>Consejo  municipal de mujeres activo</t>
  </si>
  <si>
    <t>Reuniones  cada  tres meses - seguimeinto plan de accion de mujeres - programar los talleres  y capacitaciones- capacitacion  en empoderamiento politico</t>
  </si>
  <si>
    <t>19 mujeres participando en el consejo de mujeres</t>
  </si>
  <si>
    <t>transporte para desplazamiento  a las  veredas  y refrigerios  como  multiplicadoras  de  diferentes  temas  como derechos de mujeres  violencia contra las mujeres y empoderamietno politico   $ 1500</t>
  </si>
  <si>
    <t xml:space="preserve">Se  fuciona  con la  oficina de la primera gestora- señalizarla , pendon, </t>
  </si>
  <si>
    <t xml:space="preserve">Numero de Mujeres participando en  Concejo de Mujeres </t>
  </si>
  <si>
    <t xml:space="preserve">Area Urbana  del Municipio </t>
  </si>
  <si>
    <t>1 Oficina de la mujer creada y señalizada</t>
  </si>
  <si>
    <t>Numero de  Oficinas  de Mujer funcinando</t>
  </si>
  <si>
    <t xml:space="preserve">Entrega de Kits de belleza </t>
  </si>
  <si>
    <t xml:space="preserve">50 kits  entregados </t>
  </si>
  <si>
    <t xml:space="preserve">Numero de Kits de belleza entregados </t>
  </si>
  <si>
    <t>No. De mujeres apoyadas</t>
  </si>
  <si>
    <t xml:space="preserve">25 Mujeres apoyadas  para  el microempresarismo y feria artesanal </t>
  </si>
  <si>
    <t xml:space="preserve">No. De mujeres  participando en la feria  artesanal </t>
  </si>
  <si>
    <t>ASISTENCIA  TECNICA  PARA  LA  COMPETITIVIDAD DE LAS MUJERES  RURALES EN EL MPIO DE CAJAMARCA</t>
  </si>
  <si>
    <t xml:space="preserve">Alianza  con el sena    para  capacitar  en manejo   especies menores  - huertas organicas  y abonos organicos </t>
  </si>
  <si>
    <t xml:space="preserve">De acuerdo al  resultado de  los diagnosticos  de  mujeres rurales se  formulan los proyectos productivos </t>
  </si>
  <si>
    <t xml:space="preserve">3 Proyectos productivos  formulados </t>
  </si>
  <si>
    <t xml:space="preserve">No. Proyectos productivos formulados  </t>
  </si>
  <si>
    <t>Tigrera, Asomua, Pan de Azucar, San Lorenzo Alto  y Bajo, El Espejo</t>
  </si>
  <si>
    <t xml:space="preserve">3 Proyectos productivos apoyados </t>
  </si>
  <si>
    <t>META</t>
  </si>
  <si>
    <t>Adecuación de la oficina de jovenes</t>
  </si>
  <si>
    <t>Capacitacion a jovenes  en funciones del cmj  Organizaciones Juveniles, Participacion Democrática,  (Apoyo logistico   para el Consejo para  capacitaciones  a nivel  dptal y Nacional)</t>
  </si>
  <si>
    <t xml:space="preserve">1 Concejo Municipal de Juventud fortalecido </t>
  </si>
  <si>
    <t>Con el servicio social  de  los colegios  se  tramitara la atencion  en la oficina de la juventud</t>
  </si>
  <si>
    <t>100% jovenes  atendidos en la  oficina de la juventud</t>
  </si>
  <si>
    <t xml:space="preserve">No. De Jovenes atendidos </t>
  </si>
  <si>
    <t xml:space="preserve">Apoyar   con capital semilla  al proyecto productivo de jovenes  (lacteos - estampado de camisetas  u otros ) </t>
  </si>
  <si>
    <t xml:space="preserve">Numero de Jovenes apoyados en generacion del Ingresos </t>
  </si>
  <si>
    <t>40 jóvenes  capacitados  a través de programas de  generación de ingresos</t>
  </si>
  <si>
    <t xml:space="preserve">40 jóvenes apoyados </t>
  </si>
  <si>
    <t xml:space="preserve">Apoyo logistico para  la  realizacion de la  feria universitaria </t>
  </si>
  <si>
    <t>FORTALECIMIENTO   A LOS  JOVENES  PARA  EL EMPRENDIMIENTO Y COMPETENCIAS BASICAS Y LABORALES N EL MPIO DE CAJAMARCA</t>
  </si>
  <si>
    <t>FORTALECIMIENTO DE LA  ORGANIZACIÓN JUVENIL EN EL MUNICIPIO DE CAJAMARCA</t>
  </si>
  <si>
    <t>Apoyo logistico  para llevar a cabo el programas de Cine Club realizados en el área rural del Municipio  anualmente.</t>
  </si>
  <si>
    <t>4   programas de Cine Club realizados en el área rural del Municipio  anualmente.</t>
  </si>
  <si>
    <t xml:space="preserve">Seis  veredas delMunicipio de Cajamarca , </t>
  </si>
  <si>
    <t xml:space="preserve">1 Muestra Universitaria </t>
  </si>
  <si>
    <t xml:space="preserve">Numero de Muestras Universitaria </t>
  </si>
  <si>
    <t>10 Universidades participando en la muestra universitaria</t>
  </si>
  <si>
    <t xml:space="preserve">Numero de  Universidades participando </t>
  </si>
  <si>
    <t xml:space="preserve">JULIO </t>
  </si>
  <si>
    <t xml:space="preserve">FEBRERO </t>
  </si>
  <si>
    <t>ATENCION PARA EL BIENESTAR DEL ADULTO MAYOR EN CONDICIONES DE POBREZA  EN EL MPIO DE CAJAMARCA</t>
  </si>
  <si>
    <t xml:space="preserve">Suministro de Almuerzos calientes </t>
  </si>
  <si>
    <t>Proyecto  de atencion odoltologica  , suministro y colocacion y seguimiento de  protesis dentales para  el adulto mayor</t>
  </si>
  <si>
    <t>Numero de  adultos mayores beneficiados con protesis dentales</t>
  </si>
  <si>
    <t xml:space="preserve">15  adultos mayores  beneficiados de  almuerzos calientes </t>
  </si>
  <si>
    <t>Numero de  adultos mayores beneficiados de  almuerzos calientes</t>
  </si>
  <si>
    <t>Proyecto Tamizaje</t>
  </si>
  <si>
    <t>80  tamizaje</t>
  </si>
  <si>
    <t xml:space="preserve">Numero de adultos  mayores beneficiados con tamizaje visual </t>
  </si>
  <si>
    <t xml:space="preserve">Area urbana y rural </t>
  </si>
  <si>
    <t>actividades lúdico culturales dirigidas  al adulto mayor  anualmente</t>
  </si>
  <si>
    <t>Jornadas  para   promover  deberes y derechos de los  Ancianos  y el auto cuidado anualmente</t>
  </si>
  <si>
    <t>Nuevos  adultos mayores en situación de extrema vulnerabilidad atendidos  con una fuente de ingreso o sustento económico</t>
  </si>
  <si>
    <t>ASISTENTCIA   Y  REHABILITACION DE LA POBLACION  CON  DISCPACIDAD EN EL MUNICIPIO DE CAJAMARCA</t>
  </si>
  <si>
    <t xml:space="preserve"> Brigadas  de  atención  especializada para los  NNA de  0 a  17 años  en situación de discapacidad   </t>
  </si>
  <si>
    <t>1  Brigadas  de atención especializada para los niños en situacion de discapacidad</t>
  </si>
  <si>
    <t>Numero de brigadas  de atención especializada para los niños en situacion de discapacidad</t>
  </si>
  <si>
    <t>INCLUSION EN EL ENTORNO  PRODUCTIVO,EE LA POBLACION ESITUACION DE DISCAPACIDAD EN EL MUNICIPIO DE CAJAMARCA</t>
  </si>
  <si>
    <t>ORGANIZACIÓN DEL SISTEMA DE POBLACION DESPLAZADA</t>
  </si>
  <si>
    <t xml:space="preserve">Reuniones  periodicas con el  Comité de Discapacidad </t>
  </si>
  <si>
    <t xml:space="preserve">3 Reuniones  periodicas con el  Comité de Discapacidad </t>
  </si>
  <si>
    <t>No. De Reuniones del Comité de Discapacidad</t>
  </si>
  <si>
    <t>Actulizacion permanente  del  Censo Y caracterizacion de la poblacion discapacitada</t>
  </si>
  <si>
    <t xml:space="preserve">1  Senso Acutualizado   del  registro de la población discapacitada </t>
  </si>
  <si>
    <t xml:space="preserve"> Apoyo logistico  a los  represetantesde los   de los  desplazados  ante el comité para las capacitaciones departamentales y regionales  (  transportes,  alimentacion y alojamiento de darse el caso)</t>
  </si>
  <si>
    <t>3 Talleres, de educacion concientizacion de formas de vida  , deberes y derechos   Tallerista</t>
  </si>
  <si>
    <t xml:space="preserve">conformacion del  comité  no mas minas en mi pueblo  Elaborar  el Decreto, y programar  reuniones   dos  al año </t>
  </si>
  <si>
    <t>1  Base de datos  actualizada</t>
  </si>
  <si>
    <t>Conmemoracion  del dia de las  victimas 9 de  abril  ( misa ) Boton  y senso para  identificar  familias  retornantes . Acompañamiento integral</t>
  </si>
  <si>
    <t xml:space="preserve">Convocatoria para  actualizar  base de datos  Perifoneo  cuñas  radiales - Coovision-  </t>
  </si>
  <si>
    <t>No. De base de datos  actualizada</t>
  </si>
  <si>
    <t xml:space="preserve">Dia de las victimas conmemorado </t>
  </si>
  <si>
    <t xml:space="preserve">No. De victimas participando </t>
  </si>
  <si>
    <t xml:space="preserve">1 Decreto elaborado </t>
  </si>
  <si>
    <t xml:space="preserve">No.de Decretos elaborados </t>
  </si>
  <si>
    <t>Adecuaciones  casa de la  victima  ( Arrego Unidad Sanitaria , arreglo parte electrica  y dotacion de  implementos de aseo y  menaje Estufa )</t>
  </si>
  <si>
    <t>1  Casa de las  victimas  adecuada y dotada</t>
  </si>
  <si>
    <t>No. De  Casas  dotadas y adecuadas</t>
  </si>
  <si>
    <t xml:space="preserve">15  familias victimas beneficiados con proyectos productivos </t>
  </si>
  <si>
    <t>No. De Familias beneficiadas</t>
  </si>
  <si>
    <t>Seguimiento  y apoyo  a Proyectos Productivos  para  15 familais victimas que iniciaron en el  2012</t>
  </si>
  <si>
    <t xml:space="preserve">Apyo logistico a las mesas de participacion  </t>
  </si>
  <si>
    <t xml:space="preserve">No. De  mesas de participacion  realizadas </t>
  </si>
  <si>
    <t>100% mesas de participacion  realizadas  apoyadas</t>
  </si>
  <si>
    <t>50  o mas  Personas víctimas del Desplazamiento y en pobreza extrema atendidas con acciones  para el acceso al sistema de justicia</t>
  </si>
  <si>
    <t>Bbrigadas  juridicas en las  veredas   para  atender  victimas - Asesorias Juridica ( Disponer de un Judicante-  )</t>
  </si>
  <si>
    <t xml:space="preserve">Capacitacion empresarial   a traves Del SENA y apoyo  para proyectos productivos </t>
  </si>
  <si>
    <t xml:space="preserve">2 Desmovilizados  priorizados para  programas de generaciond e ingresos </t>
  </si>
  <si>
    <t>3 Desmovilizados priorizados en programas de vivienda</t>
  </si>
  <si>
    <t xml:space="preserve">1 Comité  apoyado </t>
  </si>
  <si>
    <t xml:space="preserve">100%  familias atendidas </t>
  </si>
  <si>
    <t>AGOSTO</t>
  </si>
  <si>
    <t xml:space="preserve">MARZO-JULIO </t>
  </si>
  <si>
    <t xml:space="preserve">ACTIVIDADES </t>
  </si>
  <si>
    <t xml:space="preserve">Fortalecimiento institucional  para el manejo de la estrategia  Unidos </t>
  </si>
  <si>
    <t xml:space="preserve">100% de las familias  que pertenecen a la estrategia  atendidas ( 920) </t>
  </si>
  <si>
    <t xml:space="preserve">Apoyo logistico para el funcionamiento de la estrategia </t>
  </si>
  <si>
    <t>1 Esttrategia  apoyada</t>
  </si>
  <si>
    <t>Numero de estrategias apoyadas</t>
  </si>
  <si>
    <t>Proyectos productivos   de acuerdo a los logros a alcanzar  y base de datos  de RED UNIDOS</t>
  </si>
  <si>
    <t xml:space="preserve">10 familias beneficiadas con proyectos productivos  o de generacion de ingresos </t>
  </si>
  <si>
    <t xml:space="preserve">No. De familias apoyadas </t>
  </si>
  <si>
    <t xml:space="preserve">Mantenimiento  y reparacion del hogar  las ferias </t>
  </si>
  <si>
    <t xml:space="preserve">Hogar infantil </t>
  </si>
  <si>
    <t xml:space="preserve">1 Hogare infantil  con mantenimiento y reparados </t>
  </si>
  <si>
    <t xml:space="preserve">  Silleteria - Neveras ( 2 ) anaime  y Hogar  Infantil </t>
  </si>
  <si>
    <t xml:space="preserve">2  Jardines infantiles  dotados </t>
  </si>
  <si>
    <t xml:space="preserve">Jardin Infantil  Anaime   y Hogar infantil  </t>
  </si>
  <si>
    <t xml:space="preserve">Programa alimentacion escolar </t>
  </si>
  <si>
    <t xml:space="preserve">2235  niños atendidos con Alimentacion escolar </t>
  </si>
  <si>
    <t>Convenio con la Gobernacion - Contrato con Cootracaime . Para  atender  a  400  estudiantes  de  bachillerato que esten en las diferentes  veredas</t>
  </si>
  <si>
    <t>400 niños atendidos con  tranporte  escolar</t>
  </si>
  <si>
    <t xml:space="preserve">FEBERO </t>
  </si>
  <si>
    <t>ABRL</t>
  </si>
  <si>
    <t>47  veredas  del municipio</t>
  </si>
  <si>
    <t>Número de  Centros  Comunitario Digitales</t>
  </si>
  <si>
    <t xml:space="preserve">Apoyo a  Centros Comunitario Digitales </t>
  </si>
  <si>
    <t xml:space="preserve">Adecuación Cocina   de la  Bolivar  y mejoramiento de ins fraestructura - cubierta </t>
  </si>
  <si>
    <t xml:space="preserve">Rehibicacion de  sede educativa </t>
  </si>
  <si>
    <t>5 Sede  Educativa  con mantenimiento</t>
  </si>
  <si>
    <t>Sedes  Cristales, Leona, Rodano, Anaime, Cucuana</t>
  </si>
  <si>
    <t>Sede Los Alpes</t>
  </si>
  <si>
    <t xml:space="preserve">1 Sede  educativa  rehubicada </t>
  </si>
  <si>
    <t>No. De Sedes educativas rehubicadas</t>
  </si>
  <si>
    <t xml:space="preserve">Apoyo  Laboratorio  de Ingles </t>
  </si>
  <si>
    <t xml:space="preserve">1  Sede educativa  apoyada </t>
  </si>
  <si>
    <t>No. De sedes educativas apoyadas</t>
  </si>
  <si>
    <t xml:space="preserve">Sede Ismael Perdomo </t>
  </si>
  <si>
    <t>Otorgamiento de incentivos</t>
  </si>
  <si>
    <t>Reparaciones  como   ceramiento,  pisos, pintura  y  demas.</t>
  </si>
  <si>
    <t>Escuela  piloto y  colegio  ISMAEL PERDOMO</t>
  </si>
  <si>
    <t>Gestion  ante la Gobernacion para dotación de silleteria.</t>
  </si>
  <si>
    <t xml:space="preserve">2 Universidad con presencia en el Municipio </t>
  </si>
  <si>
    <t>Numero de Universidades haciendo presencia en  el Mpio con programas  academicos</t>
  </si>
  <si>
    <t xml:space="preserve">Universidades  desarrollando  programas  en coordinación con las instituciones educativas .  U tolima  y Uniminuto </t>
  </si>
  <si>
    <t>Convenio firmado por el Municipio. Gob y  Mpio  para  cof  la vinculacion de 169  estudiantes  ala  educacion superior .  UT</t>
  </si>
  <si>
    <t>169  estudiantes  vinculados  a la educacon superior</t>
  </si>
  <si>
    <t xml:space="preserve">Con el Sena  y la empresa privada se  busca  brindar  oportunidades de  acceso a la educacion tecnica  tecnologica y superior  - Tecnologia en Construccines,  Salud Ocupacional, </t>
  </si>
  <si>
    <t xml:space="preserve">2 programas ofecidos por el sena </t>
  </si>
  <si>
    <t xml:space="preserve">Apoyo Jorge  Eliecer Gaitan para la  formacion a  adultos </t>
  </si>
  <si>
    <t>2 I.E.</t>
  </si>
  <si>
    <t>Inicar tramites para   la   transformacion  en centros  agroindustriales y agro turísticos en el cuatrienio</t>
  </si>
  <si>
    <t xml:space="preserve">2  I.E.  Transformadas </t>
  </si>
  <si>
    <t xml:space="preserve">Numero de I.E. transformadas </t>
  </si>
  <si>
    <t xml:space="preserve">100  personas  capacitadas  para una vinculación laboral </t>
  </si>
  <si>
    <t>2 Sedes  Educativas mejoradas</t>
  </si>
  <si>
    <t xml:space="preserve">Bolivar y Piloto </t>
  </si>
  <si>
    <t xml:space="preserve">12  Protesis dentales </t>
  </si>
  <si>
    <t xml:space="preserve"> 100 Afiliadas  al sistema de seguridad social - Regimen Contributivo</t>
  </si>
  <si>
    <t xml:space="preserve">Adquision de  Sotfware para  el manejo de las  bases de  datos </t>
  </si>
  <si>
    <t>100% Usuarios atendidos</t>
  </si>
  <si>
    <t xml:space="preserve">100%  protocolos  verificados </t>
  </si>
  <si>
    <t>4  capacitaciones y/o reuniones</t>
  </si>
  <si>
    <t>IMPLEMENTACIN DEL PROGRAMA DE  ATENCION Y PREVENCION DEL  EMERGENCIAS Y DESASTRES  DESDE  EL SECTOR SALUD</t>
  </si>
  <si>
    <t>Realizar  3capacitacion a las empresas para que conozcan e implementen el programa de salud ocupacional (copaso o vigia, panorama de factores de riesgo, reglamento de higiene y seguridad industrial)</t>
  </si>
  <si>
    <t xml:space="preserve"> 1  jornada  de  leer  es mi cuento. Convocatoria  en lugar diferente  a la alcaldia , refrigerio  y compra de  libros  entrega de  cuentos. Para  200</t>
  </si>
  <si>
    <t xml:space="preserve">Fortalecimiento a las microempresaria  con  capacitacion, acompañamiento en el mproceso microempresarias y   entrega de capital  semilla , ( y pasante del SENA) </t>
  </si>
  <si>
    <t xml:space="preserve">Una  ludoteca  Rehubicada </t>
  </si>
  <si>
    <t xml:space="preserve">Apoyo c on Instructor al proceso de formacion artistica y cultura para  banda  sinfonica, instructor de Danzas -Musica  tradicional  </t>
  </si>
  <si>
    <t xml:space="preserve">Apoyo  institucional ( ludotecaria  y Dotacion de muebles ) </t>
  </si>
  <si>
    <t>1 ludoteca apoyada</t>
  </si>
  <si>
    <t>No. De ludotecas apoyadas</t>
  </si>
  <si>
    <t xml:space="preserve">Alsacia  JUNIO Rincon Placer Julio   y Anaime Agosto  </t>
  </si>
  <si>
    <t xml:space="preserve">Junio </t>
  </si>
  <si>
    <t>Agosto</t>
  </si>
  <si>
    <t xml:space="preserve">Apoyo logistico para  realizacino de  programas  culturales en la zona rural </t>
  </si>
  <si>
    <t xml:space="preserve">3 Jornadas culturales </t>
  </si>
  <si>
    <t xml:space="preserve">Numero  de jornadas culturales realizadas </t>
  </si>
  <si>
    <t xml:space="preserve">Mantenimiento  a  los instrumentos de la Banda  Sinfonica  y compra  de  flautas  para  semilleros </t>
  </si>
  <si>
    <r>
      <rPr>
        <sz val="9"/>
        <color indexed="60"/>
        <rFont val="Arial Narrow"/>
        <family val="2"/>
      </rPr>
      <t xml:space="preserve"> </t>
    </r>
    <r>
      <rPr>
        <sz val="9"/>
        <color indexed="8"/>
        <rFont val="Arial Narrow"/>
        <family val="2"/>
      </rPr>
      <t xml:space="preserve">Insrumentos  Con  mantenimiento </t>
    </r>
  </si>
  <si>
    <t xml:space="preserve">Corregimiento de Anaime  y Vereda  El cajon y sedes  con  dotacion de instrumentos Itaic , ismael en primaria  y Anaime sede primaria </t>
  </si>
  <si>
    <t>Convenio   la fundacin talento  creatividad y Juventud y  Universidad del Tolima  (al</t>
  </si>
  <si>
    <t xml:space="preserve">Apoyo   Institucional  para el funcinamiento del Aula Digital  Musical </t>
  </si>
  <si>
    <t xml:space="preserve">Apoyo  a  CORO SAN  GABRIEL </t>
  </si>
  <si>
    <t>oo</t>
  </si>
  <si>
    <t xml:space="preserve">Apoyo a la  Banda   sinfonica  con  dotacion  de instrumentos  ( 5 clarinete )  la banda  Marcial   reactivarla  con jovenes y niños  (Instructor) </t>
  </si>
  <si>
    <t>Febrero</t>
  </si>
  <si>
    <t xml:space="preserve">Dia del  Idioma  :  Pelicula, refrigerios,transporte ,  rafael pombo - Dia del Tolima : Sonido Hidratacion y Recordatorio por institucion FESTIVAL  FOLCLORICO  :  comparzas,  reina muestras folclorica  20 DE JULIO  aporte  al barrio   7 DE AGOSTO  FIESTAS   PATRONALES </t>
  </si>
  <si>
    <t xml:space="preserve">Apoyo logistico para  el Concurso interdepartamental de bandas Marciales      anualmente.                                </t>
  </si>
  <si>
    <t>1 Concurso de  de  bantas  realizados</t>
  </si>
  <si>
    <t>No. De  concursos realizados</t>
  </si>
  <si>
    <t>Seman cultrua  en el marco de  la celebracion de los cien años</t>
  </si>
  <si>
    <t>Mantenimiento biblioteca de Anaime</t>
  </si>
  <si>
    <t xml:space="preserve">1 Biblioteca con mantenimiento </t>
  </si>
  <si>
    <t xml:space="preserve">Nuemro de bibliotecas con mantenimiento </t>
  </si>
  <si>
    <t>Apoyar  a las organizaciones (HIP-HOP, TEATRO, POESIA, MUSICA.) para  que se constituyan legalmente  ( camara de comercio)</t>
  </si>
  <si>
    <t>1 organización  apoyada</t>
  </si>
  <si>
    <t>Numero de organizaciones apoyadas  y conformadas legalmente</t>
  </si>
  <si>
    <t xml:space="preserve">Levantamiento de la informacion para  la construccion de la memoria historica del Municipio </t>
  </si>
  <si>
    <t>Un  Consejo Municipal  en  funcionamiento</t>
  </si>
  <si>
    <t xml:space="preserve">Un  concejo Municipal de Cultrua  funcionando </t>
  </si>
  <si>
    <t>No. De Concejos Mpales funcionando</t>
  </si>
  <si>
    <t xml:space="preserve"> Memoria  historica construida</t>
  </si>
  <si>
    <t>Programas varios ( publicidad, premiacin, logistica promocion )</t>
  </si>
  <si>
    <t>1 Conmemoracion cien años</t>
  </si>
  <si>
    <t xml:space="preserve">No. Celebraciones </t>
  </si>
  <si>
    <t xml:space="preserve">Apoyo al  programa  Superate   ( Aporte de uniformes para  los participantes) </t>
  </si>
  <si>
    <t>3  escuelas deportivas  apoyadas con  monitores para las escuelas deportivas ( Futbol , Voleibol y Baloncesto)</t>
  </si>
  <si>
    <t>2 ciclopaseos, Uno en cada semestre  competencias   en dias festivos  ( Convocatoria , Hidratacion, Logistica  y Premiacion ) y  se  entrega  una  bicicleta  por  categoria y premiacion</t>
  </si>
  <si>
    <t xml:space="preserve">IMPLEMENTACION DEL DEPORTE SANO </t>
  </si>
  <si>
    <t xml:space="preserve">Para  los  adultos mayores  realizar caminata y juegos de mesa  aerobicos  dos  jornadas en el año </t>
  </si>
  <si>
    <t xml:space="preserve">2 Jornadas deportivas  dirigidas  a adultos mayores </t>
  </si>
  <si>
    <t xml:space="preserve">Numero de Jornadas deportivas </t>
  </si>
  <si>
    <t xml:space="preserve">2 Cliclopaseos </t>
  </si>
  <si>
    <r>
      <rPr>
        <sz val="9"/>
        <color indexed="14"/>
        <rFont val="Arial Narrow"/>
        <family val="2"/>
      </rPr>
      <t xml:space="preserve">5  torneos o festivales escolares  1 vacaciones recreativas </t>
    </r>
    <r>
      <rPr>
        <sz val="9"/>
        <color indexed="8"/>
        <rFont val="Arial Narrow"/>
        <family val="2"/>
      </rPr>
      <t xml:space="preserve"> </t>
    </r>
  </si>
  <si>
    <t xml:space="preserve">Numero de festivales escolares </t>
  </si>
  <si>
    <t>FEBERO</t>
  </si>
  <si>
    <t xml:space="preserve">Numero de Ciclopaseos </t>
  </si>
  <si>
    <t xml:space="preserve">DESARROLLO DE  ACTIVIDAD FISICA  Y DEPORTIVA CON CRITERIOS DE INCLUSION </t>
  </si>
  <si>
    <t>1  Jornadas deportiva para la poblacion en situacion de discapacidad</t>
  </si>
  <si>
    <t>Encuentos ludicos y deportivos para  la poblacion en situacin de discapacidad ( APOYO LOGISTICO)  convocatoria logistica premiacion</t>
  </si>
  <si>
    <t xml:space="preserve">Apoyo logistico a  las olimpiadas campesinas asi: uniformes de los participantes,  completo / logistica  como  jueces,  de futbol  billar  tejo  ciclismo / Hidratacion / premiacion </t>
  </si>
  <si>
    <t xml:space="preserve">1 programa de olimpiadas campesinas  con apoyo logistico </t>
  </si>
  <si>
    <t>Numero de programas  olimpiadas campesinas apoyadas</t>
  </si>
  <si>
    <t>Dotar instalaciones  deportivas rurales  implemento  balones, mallas,  tableros,</t>
  </si>
  <si>
    <t>Veredas Pan de Azucar  el Aguila y Otras</t>
  </si>
  <si>
    <t>3 Instalaciones  deportivas dotadas</t>
  </si>
  <si>
    <t>Numero de Instalaciones deportivas dotadas</t>
  </si>
  <si>
    <t xml:space="preserve">Apoyo con logistica  a los juegos intercolegiados </t>
  </si>
  <si>
    <t>Apoyo a  deportistas  con transporte  y alojamiento y manutencion  para participar  en juegos  dptales y nacionales (  billar, motociclismo escuela de futbol) torneo  nacional  sub 17</t>
  </si>
  <si>
    <t xml:space="preserve">30 Deportistas apoyados </t>
  </si>
  <si>
    <t xml:space="preserve">Numero de deportistas apoyados </t>
  </si>
  <si>
    <t>Eventos  Deportivos de integración  -Festival tenis de mesa, maraton  logistica .premiacion</t>
  </si>
  <si>
    <t>SEPT</t>
  </si>
  <si>
    <t xml:space="preserve">10  Campeonatos  organizados apoyados </t>
  </si>
  <si>
    <t xml:space="preserve">Numero de campeonatos  apoyados </t>
  </si>
  <si>
    <t>5 eventos deportivos  de integracion apoyado s</t>
  </si>
  <si>
    <t xml:space="preserve">Numero de eventos de integracion apoyados </t>
  </si>
  <si>
    <t>futbol  7 voleibol, baloncesto, torneo de  futbol campesino  torneo de futbol , torneo de billar,  / PREMIACION   JUZGAMIENTO, CONVOCATORIA,  PUBLICIDAD</t>
  </si>
  <si>
    <t>Torneo o  festivales escolares  con los Jardines escolares  Microfutbil  ciclismo triciclos encostalados medalleria  y refrigerios Vacaciones  recretativas  dia de cometas</t>
  </si>
  <si>
    <t xml:space="preserve">AGROPECUARIO </t>
  </si>
  <si>
    <t xml:space="preserve">PERSONAL </t>
  </si>
  <si>
    <t>VIVERO MPAL</t>
  </si>
  <si>
    <t xml:space="preserve">MOTO </t>
  </si>
  <si>
    <t>OVEJAS</t>
  </si>
  <si>
    <t>CAFETEROS</t>
  </si>
  <si>
    <t>FRESAS OCHUVAS</t>
  </si>
  <si>
    <t>MEJORAMIENTO GEN</t>
  </si>
  <si>
    <t>MEJ. GENET CERDOS</t>
  </si>
  <si>
    <t>PROYECTOS</t>
  </si>
  <si>
    <t>SILVOPASTORIL</t>
  </si>
  <si>
    <t>VIVERO PROD</t>
  </si>
  <si>
    <t>PASANTE PAZ Y REG</t>
  </si>
  <si>
    <t>POLLOS Y GALLINAS</t>
  </si>
  <si>
    <t xml:space="preserve">HUERTAS </t>
  </si>
  <si>
    <t>DEPORTES</t>
  </si>
  <si>
    <t>SUPERATE</t>
  </si>
  <si>
    <t>INTERCOLEGIADOS</t>
  </si>
  <si>
    <t xml:space="preserve">ESCUELAS DE FORMACION </t>
  </si>
  <si>
    <t>FESTIVALES ESCOLARES</t>
  </si>
  <si>
    <t>PROG. DE ACT. FISICAS</t>
  </si>
  <si>
    <t>DEPORTE SANO</t>
  </si>
  <si>
    <t>ADULTO MAYOR</t>
  </si>
  <si>
    <t>POBLACION DISCAPACITADA</t>
  </si>
  <si>
    <t>OLIMPIADAS CAMPESINAS</t>
  </si>
  <si>
    <t>INST RURALES DOTADAS</t>
  </si>
  <si>
    <t>DEPORTES APOYADOS</t>
  </si>
  <si>
    <t>EVENTOS DEPORTIVOS</t>
  </si>
  <si>
    <t>CAMPEONATOS ORGA</t>
  </si>
  <si>
    <t>VACACIONES  RECREATIVAS</t>
  </si>
  <si>
    <t>COMETAS</t>
  </si>
  <si>
    <t>CANCHA AUXILIAR</t>
  </si>
  <si>
    <t xml:space="preserve">ESTADIO </t>
  </si>
  <si>
    <t>ENLACE VICTIMAS</t>
  </si>
  <si>
    <t>COMITÉ  TRANSI</t>
  </si>
  <si>
    <t>ATENCION INMEDIATA</t>
  </si>
  <si>
    <t xml:space="preserve">RUTAS DE ATENCION </t>
  </si>
  <si>
    <t xml:space="preserve">PIU  </t>
  </si>
  <si>
    <t>CASA DESPLAZADO</t>
  </si>
  <si>
    <t>JUDICANTE</t>
  </si>
  <si>
    <t>MESAS DE VIOLENCIA</t>
  </si>
  <si>
    <t xml:space="preserve">PROYECTOS PRODUCTIVOS </t>
  </si>
  <si>
    <t>VICTIMAS</t>
  </si>
  <si>
    <t>PARTICIPACION COMUNITARIA</t>
  </si>
  <si>
    <t>VIGILANCIA</t>
  </si>
  <si>
    <t>CELEBRACION  J.A.C. Y NAVIDAD</t>
  </si>
  <si>
    <t>CAPACITACION  JAC</t>
  </si>
  <si>
    <t>RENDICION DE CUENTAS</t>
  </si>
  <si>
    <t>CAPACITACION  VEEDURIA</t>
  </si>
  <si>
    <t xml:space="preserve">POBREZA EXTREMA </t>
  </si>
  <si>
    <t>ENLACE</t>
  </si>
  <si>
    <t>PROYECTOS PRODUCTIVOS</t>
  </si>
  <si>
    <t>LOGISTICA</t>
  </si>
  <si>
    <t>JOVENES</t>
  </si>
  <si>
    <t>CAPACITACION  CMJ</t>
  </si>
  <si>
    <t>GENERACION DE INGRESOS</t>
  </si>
  <si>
    <t>FERIA UNIVERSITARIA</t>
  </si>
  <si>
    <t>CINECLUB</t>
  </si>
  <si>
    <t xml:space="preserve">REINSERCION </t>
  </si>
  <si>
    <t xml:space="preserve">MUJERES </t>
  </si>
  <si>
    <t xml:space="preserve">RUTA DE ATENCION </t>
  </si>
  <si>
    <t>CAPACITACION DERECHO DE MUJER</t>
  </si>
  <si>
    <t>MUJER TIENES DERECHOS</t>
  </si>
  <si>
    <t>CAMPAÑAS EDUCATIVAS</t>
  </si>
  <si>
    <t>EQUIDAD DE  GENERO</t>
  </si>
  <si>
    <t>CAPACITACION  HOMBRE</t>
  </si>
  <si>
    <t>FORMACION SOCIAL  Y POLITICA</t>
  </si>
  <si>
    <t>CMMM APOYO LOGISTICO</t>
  </si>
  <si>
    <t>OFICINA DE LA MUJER</t>
  </si>
  <si>
    <t>MUJER EMPRENDEDORA</t>
  </si>
  <si>
    <t>SEGURIDAD  Y CONVIVENCIA</t>
  </si>
  <si>
    <t xml:space="preserve">COSO </t>
  </si>
  <si>
    <t>DARE</t>
  </si>
  <si>
    <t>VIGILADA</t>
  </si>
  <si>
    <t>BRIGADA</t>
  </si>
  <si>
    <t xml:space="preserve">PLAN DE SEÑALIZACION </t>
  </si>
  <si>
    <t xml:space="preserve">FONDO </t>
  </si>
  <si>
    <t>STIKER</t>
  </si>
  <si>
    <t xml:space="preserve">CAMPAÑA DE PREVENCION </t>
  </si>
  <si>
    <t>ALARMAS</t>
  </si>
  <si>
    <t xml:space="preserve">PROYECTOS VARIOS </t>
  </si>
  <si>
    <t>FORTALECIMIENTO</t>
  </si>
  <si>
    <t>PASANTE</t>
  </si>
  <si>
    <t>INFRAESTRUCTURA</t>
  </si>
  <si>
    <t xml:space="preserve">EQUIPAMENTO - ALCALDIA </t>
  </si>
  <si>
    <t xml:space="preserve">ADECUACION AULAS </t>
  </si>
  <si>
    <t>VIAS</t>
  </si>
  <si>
    <t>PERSONAL</t>
  </si>
  <si>
    <t>COMBUSTIBLE</t>
  </si>
  <si>
    <t>LUBRILINEA</t>
  </si>
  <si>
    <t>LLANTAS</t>
  </si>
  <si>
    <t>REPARACION  MAQUINARIA</t>
  </si>
  <si>
    <t>ALCANTARILLAS</t>
  </si>
  <si>
    <t>MEDIO AMBIENTE</t>
  </si>
  <si>
    <t>MERCADOS  VERDES</t>
  </si>
  <si>
    <t>FRH</t>
  </si>
  <si>
    <t xml:space="preserve">REFORESTACION </t>
  </si>
  <si>
    <t>INCENTIVOS</t>
  </si>
  <si>
    <t>POZOS SEPTICOS</t>
  </si>
  <si>
    <t xml:space="preserve">PROCAS </t>
  </si>
  <si>
    <t>PRAES</t>
  </si>
  <si>
    <t>PROCEDA</t>
  </si>
  <si>
    <t>LLAVES  BASURAS</t>
  </si>
  <si>
    <t>DIA  DEL MEDIO AMBIENTE</t>
  </si>
  <si>
    <t xml:space="preserve">2 escenarios deportivos  mejorados </t>
  </si>
  <si>
    <t>Numro de  escenarios deportivos mejorados</t>
  </si>
  <si>
    <t>Apoyo  para e l torneo  nacional  sub 17 y apoyo a los que participan en torneo  orga  por la liga de futbol del tolima _ transporte</t>
  </si>
  <si>
    <t xml:space="preserve">1  Club  de  Futbol Fortalecido </t>
  </si>
  <si>
    <t xml:space="preserve">Numero de Clubes fortalecidos </t>
  </si>
  <si>
    <t xml:space="preserve"> Capacitacion con la liga  de  deportes  de cada  disciplina </t>
  </si>
  <si>
    <t xml:space="preserve">2 Arbitros  capacitados </t>
  </si>
  <si>
    <t xml:space="preserve">Numerod e arbitros capacitados </t>
  </si>
  <si>
    <t xml:space="preserve">Cancha  Auxiliar - Baños, Pintura -pañete-pintura de canchas,  arena  Cofinanciacion para  el  arreglo de el Estaddio </t>
  </si>
  <si>
    <t>MEJORAMIENTO Y/O ADECUACION DE INFRAESTRUCTURA DEPORTIVA</t>
  </si>
  <si>
    <t xml:space="preserve">Apoyo al programa  DARE  con 3000 cartillas </t>
  </si>
  <si>
    <t xml:space="preserve">Adquision de Camaras de Seguridad </t>
  </si>
  <si>
    <t xml:space="preserve">Adecuacion  para la atencion  de animales menores  </t>
  </si>
  <si>
    <t>1  Coso adecuado y  funcionando</t>
  </si>
  <si>
    <t>Apoyo Logistico a las  Brigadas de atencion  y comandos situacionales  para  fortalecer la institucionalidad</t>
  </si>
  <si>
    <t>Señalizacion  de las principales  vias</t>
  </si>
  <si>
    <t xml:space="preserve">5 Vias principales  señalizadas </t>
  </si>
  <si>
    <t xml:space="preserve">No. De vias  señalizadas </t>
  </si>
  <si>
    <t xml:space="preserve">Apoyo  al Plan de Policia por Cuadrante  con 2000  STIKER para  informar  conformacion de  cuadrantes </t>
  </si>
  <si>
    <t xml:space="preserve">2000  stiker  distribuidos entre la poblacion </t>
  </si>
  <si>
    <t xml:space="preserve">No. De Stikers distribuidos </t>
  </si>
  <si>
    <t>Campaña Publicitaria  con pendones, volantes pasacalles  llaveros  para  informar  estrategias  de prevención en seguridad y convivencia ciudadana.</t>
  </si>
  <si>
    <t>8 alarmas comunitarias  adquiridas</t>
  </si>
  <si>
    <t xml:space="preserve">10 Comandos situaciones  realizados </t>
  </si>
  <si>
    <t xml:space="preserve">No. De Comandos situacionales  realizados </t>
  </si>
  <si>
    <t xml:space="preserve">Apoyo al sistema de participacion ciudadana  con la Realizaciòn  de Comandos  situacionales,  policia  inspeccion  comisaria  en los barrios,  recreacion, charlas  </t>
  </si>
  <si>
    <t xml:space="preserve">6 programas de  Participación Ciudadana fortalecidos ( frentes de Seguridad- Escuelas de seguridad- Jovenes a lo bien- Encuentros Comunitarios- Red de Apoyo y Comunicaciones- Red de Cooperantes ) Mediante la  adquision de  Inflable y Carpa para los eventos y  Telon para  video Beam </t>
  </si>
  <si>
    <t xml:space="preserve">3 elementos aquiridos para apoyo logistico y recreativo en los programas de  participacion ciudadana </t>
  </si>
  <si>
    <t>Con la Universidad de Ibague u Otra  buscar el apoyo para  la atencion a la comundiad en la resolucion de conflictos mediante  JUDICANTE</t>
  </si>
  <si>
    <t xml:space="preserve">Capacitacion a la comunidad para la conformacion de veeduria para el seguimiento  al PLAN INTEGRAL DE SEGURIDAD Y CONVIVENCIA CIUDADANA.(APOYO LOGISTICO ) </t>
  </si>
  <si>
    <t xml:space="preserve">Formulacion del Anteproyecto con el apoyo del Personero  y Judicante  </t>
  </si>
  <si>
    <t xml:space="preserve">Con el apoyo del Personero Municipal  llevar a cabo  1 campaña de sensibilizacioon y Judicante </t>
  </si>
  <si>
    <t xml:space="preserve">No. De elementos adquiridos </t>
  </si>
  <si>
    <t xml:space="preserve">3 Campañas de </t>
  </si>
  <si>
    <t xml:space="preserve">Seguimiento Control y vigilancia </t>
  </si>
  <si>
    <t>formulacion de proyectos y liderazgo  3 talleres la año.</t>
  </si>
  <si>
    <t xml:space="preserve">3 talleres  dirigidos a los presidentes de J.A.C </t>
  </si>
  <si>
    <t xml:space="preserve">Realizar  capacitacion Normatividad   en el programa de formador de formadores  </t>
  </si>
  <si>
    <t xml:space="preserve">43 J.A.C. capacitadas  </t>
  </si>
  <si>
    <t xml:space="preserve">Concertacion y socializacion Ajuste  EOT  en los diferentes espacios de participacion ciudadana  y Convocatoria publicidad y logistica  para  rendicion de cuentas </t>
  </si>
  <si>
    <t xml:space="preserve">Capacitacion a la comunidad-  en la conformacion de  veedurias   Contactar  a un capacitador a    traves de la Contraloria Dptal </t>
  </si>
  <si>
    <t xml:space="preserve">Sendero Alto de la Virgen Mejorado </t>
  </si>
  <si>
    <t xml:space="preserve">Area Rural Mpio de Cajamarca </t>
  </si>
  <si>
    <t>Fomentar el desarrollo de las actividades turísticas en el Municipio de Cajamarca especialmente el agroturismo y el ecoturismo  en armonía con los recursos naturales garantizando su desarrollo sostenible y el uso adecuado de los recursos creando una oferta de servicios competitiva para la región.</t>
  </si>
  <si>
    <t xml:space="preserve">Mejoramiento de  infraestructura en busqueda de iniciar un proceso de desarrollo turistico </t>
  </si>
  <si>
    <t xml:space="preserve">Iniciar tramites con DNP  </t>
  </si>
  <si>
    <t xml:space="preserve">1 Programa ZOLIP implementado </t>
  </si>
  <si>
    <t>Numero de programas zolip</t>
  </si>
  <si>
    <t xml:space="preserve">Con el apoyo del Sena  y otras entidades  convocar  a capacitacion de acuerdo a las necesitades del sector con el fin de generar empleo </t>
  </si>
  <si>
    <t xml:space="preserve">30 Proveedores Capacitados </t>
  </si>
  <si>
    <t xml:space="preserve">JUAN CARLOS TRUJILLO - / GINA LORENA CASTRO </t>
  </si>
  <si>
    <t xml:space="preserve">Numero de proveedores capacitados y formalizados </t>
  </si>
  <si>
    <t>fortalecer los  pequeñios y medianos proveedores generando competitividad en los oficios que requieren las diferentes empresas del sector</t>
  </si>
  <si>
    <t xml:space="preserve">Capacitacion  y Conformacion legal </t>
  </si>
  <si>
    <t xml:space="preserve">Apoyo logistico para los diversos  eventos de concertacion y socilizacin </t>
  </si>
  <si>
    <t>Adquisicion de lote  ciudadela  y elaboracion de estudios  y construccion de obras de urbanismo</t>
  </si>
  <si>
    <t>Numero de mejoramientos de vivienda</t>
  </si>
  <si>
    <t>42  personas  seleccionadas para  rehubicacion por  ola invernal 2013</t>
  </si>
  <si>
    <t>Continuar con el proyecto presentado para  42 afectados  por ola invernal  2011 … Recursos fondo de adaptacion -  Obtener listado, para identificar  beneficiarios,firmar convenio</t>
  </si>
  <si>
    <t>2 Proyectos tramitados</t>
  </si>
  <si>
    <t>No. De proyectos tramitados</t>
  </si>
  <si>
    <t xml:space="preserve">Adecuacion edificio Mpal </t>
  </si>
  <si>
    <t xml:space="preserve">1  estudios elaborados </t>
  </si>
  <si>
    <t>No. De estudios  elaborados</t>
  </si>
  <si>
    <t xml:space="preserve">Realizar mantenimiento rutinario  a la red  Vial Terciaria  para esto  se  requieren Contratista  operador - combustible- operarios para la pajarita y volqueta/ </t>
  </si>
  <si>
    <t>283 km  de  red  vial  terciaria con mantenimieto</t>
  </si>
  <si>
    <t>No. De  Km  de red vial terciaria con mantenimiento</t>
  </si>
  <si>
    <t>No. De alcantarillas  construidad</t>
  </si>
  <si>
    <t>Realizar  Inventario de puentes incluidos los presupuestos</t>
  </si>
  <si>
    <t xml:space="preserve">Rehabilitar puente de Anaime   y  Albania </t>
  </si>
  <si>
    <t xml:space="preserve">2 puentes  rehabilitados </t>
  </si>
  <si>
    <t xml:space="preserve">Diseño de la  via al cementerio- </t>
  </si>
  <si>
    <t>Rehabilitacion de las Vias  Nevado, Bancolombia,</t>
  </si>
  <si>
    <t>No.de Mts2 de via  rehabilitada</t>
  </si>
  <si>
    <t>1000 Mt2 de via  rehabilitada</t>
  </si>
  <si>
    <t>1 Estudio Elaborado</t>
  </si>
  <si>
    <t xml:space="preserve">No. De Estudios Elaborados </t>
  </si>
  <si>
    <t xml:space="preserve">Una dependencia creada </t>
  </si>
  <si>
    <t xml:space="preserve">Elaborar  de Proyecto de acuerdo  pasarlo al Consejo sobre la  creacion de la  Secretaria de Desarrollo Agropecuario </t>
  </si>
  <si>
    <t xml:space="preserve">1 Proyecto de Acuerdo  elaborado </t>
  </si>
  <si>
    <t>No. De proyectos de  acuerdo  elaborados y aprobado</t>
  </si>
  <si>
    <t>Un CMDR fortalecido</t>
  </si>
  <si>
    <t>Reactivar el CMRD</t>
  </si>
  <si>
    <t xml:space="preserve">1 CMDR  reactivado </t>
  </si>
  <si>
    <t>No. De  CMDR  reactivado</t>
  </si>
  <si>
    <t>organizaciones de productores fortalecidas y/o creadas.</t>
  </si>
  <si>
    <t>Asistencia  Tecnica    a travez  del  Agronomo a organizaciones  de productores.</t>
  </si>
  <si>
    <t xml:space="preserve">3 Organizaciones de productores fortalecidas </t>
  </si>
  <si>
    <t xml:space="preserve">No. De  Organizaciones  de  Productores  fortalecidas </t>
  </si>
  <si>
    <t xml:space="preserve">A treves de los Pasantes y Agronomo     llevar asistencia  tecnica  a  10  veredas  - suministro de  semillas  </t>
  </si>
  <si>
    <t xml:space="preserve">Veredas  Dispersas  en el Municipio de Cajamarca </t>
  </si>
  <si>
    <t>Con el  Agronomo y  sena  llevar capacitaciones a las  I.E.</t>
  </si>
  <si>
    <t xml:space="preserve">4 capacitaciones en biotecnología  </t>
  </si>
  <si>
    <t>No. De  Capacitaciones  en  biotecnologia</t>
  </si>
  <si>
    <t xml:space="preserve">Instituciones  Educativas </t>
  </si>
  <si>
    <t xml:space="preserve">A travez  del  Agronomo  Apoyar  a los productores  de Aloe  Vera   y promover la produccion en /  vivero </t>
  </si>
  <si>
    <t>disperso  tunjos  tostado slorenzo bajo bolivia, planadas, cedral  pan de azucar</t>
  </si>
  <si>
    <t xml:space="preserve">Aquision de Moto como medio de transporte  para llevar asistencia  y capacitacion a los  productores  agricolas  y pecuarios y tambien atravez de los pasantes, sena, Comité de Cafeteros  y Veterinario </t>
  </si>
  <si>
    <t xml:space="preserve">Agricultores y productores pecuarios con asistencia </t>
  </si>
  <si>
    <t xml:space="preserve">Apoyo  con los cultivadores cafeteros  - construccion de  lombricultivos, </t>
  </si>
  <si>
    <t>20 pequeños productores de  café apoyados con  lombricultivos</t>
  </si>
  <si>
    <t>No. De  Productores apoyados</t>
  </si>
  <si>
    <t>Veredas del Municipio   de Cajamarca</t>
  </si>
  <si>
    <t>Apoyar  a los  cultivadores  de  ochuva  -. Hacer Giras  educativas-  promover  el  cultivo de  fresa</t>
  </si>
  <si>
    <t>2 Proyectos productivos promovidos</t>
  </si>
  <si>
    <t xml:space="preserve">No. De proyectos promovidos </t>
  </si>
  <si>
    <t>Con  la orientacion del agronomo Corpoica y el Sena  llevar  a cabo   contol fitosanitario, transferencia de tecnologia  para  que lleguen mas  variedades  a la  arracacha.</t>
  </si>
  <si>
    <t>XXXXX   De productores beneficiados de Alianzas productivas</t>
  </si>
  <si>
    <t>1 Cadena productiva  apoyada y fortalecida</t>
  </si>
  <si>
    <t>No. De Cadenas productivas apoyadas</t>
  </si>
  <si>
    <t xml:space="preserve">Estimular la produccion porcina y mejoramiento genetico   a travez de la  entrega de  Pie de  Cria - Inseminacion Artificial - </t>
  </si>
  <si>
    <t xml:space="preserve">Veredas del Municipio  </t>
  </si>
  <si>
    <t xml:space="preserve">1   Convenios  o acuerdo </t>
  </si>
  <si>
    <t xml:space="preserve">10  productores  beneficiados </t>
  </si>
  <si>
    <t>Conformar  un  banco de proteinas  con pasto de  corte  en las mismas  fincas conel fin de  apoyar  a los productores  con programas de  produccion de pastos y forrajes  y  la implementacion de   sistemas alternativos de alimentacion.</t>
  </si>
  <si>
    <t xml:space="preserve">20 productores apoyados </t>
  </si>
  <si>
    <t xml:space="preserve">5  fincas  Hormas  plata montebello- cajamrquita- cristales-los alpes-potosi- cucuana, la leona </t>
  </si>
  <si>
    <t xml:space="preserve">Asistencia  tecnica con  el apoyo de los pasantes para prucciond e  heno y ensilaje </t>
  </si>
  <si>
    <t xml:space="preserve">1 Predio Ubicado para  ejecutar el proyecto y adecuarlo </t>
  </si>
  <si>
    <t>A traves de la asistencia  tecnica del Veterinario  y con la secretaria de salud  se  llevara a cabo  jornada de  vacunacion  de  animales   para esto se  requiere  transporte  y  alimentacion.</t>
  </si>
  <si>
    <t xml:space="preserve">En convenio con  ASOJUNTAS  o  la  CAR  Desarrollar el Proyecto de Guadua </t>
  </si>
  <si>
    <t xml:space="preserve">Con el apoyo de la  Umata. Sena, camara de comercio  y AGRONOMO capacitar  a las organizaciones y productores en procesos de comercializacion </t>
  </si>
  <si>
    <t xml:space="preserve">3 Capacitaciones </t>
  </si>
  <si>
    <t xml:space="preserve">Numero de Capacitaciones </t>
  </si>
  <si>
    <t xml:space="preserve">Selección de logo  para  proceder a su  registro y  apropiacion por parte delos productores y comercializadores </t>
  </si>
  <si>
    <t>1 Marca propia  registrada</t>
  </si>
  <si>
    <t xml:space="preserve">tramitar  Alianzas productivas  con  POSTOBON para  la  comercializacion  de Mora y Lulo  ( apoyo del Agronomo y Pasante de Mercadeo ) </t>
  </si>
  <si>
    <t xml:space="preserve">Alianza  con Unaga  y Gobernacion del Tolima para  gestionar proyecto de produccion y comercializacion de Ovejas </t>
  </si>
  <si>
    <t xml:space="preserve">Asistencia tecnica  institucinal a la  Umata </t>
  </si>
  <si>
    <t>100% pobalcion productora  apoyada y fortalecida</t>
  </si>
  <si>
    <t>%  de productores apoyados con asistencia tecnica</t>
  </si>
  <si>
    <t xml:space="preserve">Hacer  seguimiento al proyecto  </t>
  </si>
  <si>
    <t>Elaboracion del Proyecto,  Consultar con Enertolima  norma tecnica para  suminisro de energia y formular proyecto para  ejecutar (  se ejecuta desde  servicios publicos )</t>
  </si>
  <si>
    <t>Intervenir como ente facilitador,  en defensa y protección de productores y consumidores.</t>
  </si>
  <si>
    <t xml:space="preserve">Subprograma 4.  Agroindustria del Valor  Agregado </t>
  </si>
  <si>
    <t>APOYO A LAS ORGANIZACIONS QUE SE DEDIQUEN A LA TRANSFORMACION DE PRODUCTOS AGROPECUARIOS.</t>
  </si>
  <si>
    <t>Estimular la conformación y consolidación de Organizaciones que se dediquen a la transformación de estos productos agropecuarios, o de Productores que le agreguen valor a sus productos mediante la transformación de la materia prima producida en la región.</t>
  </si>
  <si>
    <t>empresas agroindustriales creadas o fortalecidas</t>
  </si>
  <si>
    <t>Planta de sacrificio y de  productos cárnicos operando</t>
  </si>
  <si>
    <t xml:space="preserve">MAXI ASEO - ASO VIVE  - FRIJOLEROS- APACRA  -  ASOMUA-  </t>
  </si>
  <si>
    <t xml:space="preserve">4 Empresas  fortalecidas </t>
  </si>
  <si>
    <t xml:space="preserve">Numero de empresas  fortalecidas </t>
  </si>
  <si>
    <t xml:space="preserve">1 Empresa   de  sleccion y clasificacion  y empaque  certificados </t>
  </si>
  <si>
    <t>Numero de  empresas de selección  fortalecidas</t>
  </si>
  <si>
    <t>5productos con proceso de selección, clasificación y empaque certificados</t>
  </si>
  <si>
    <t>Apoyo con el agronomo y  Pasasnte de Mercadeo apoyar  alos productores  de Frijol  en capacitacion  en el proceso de  selección clasificacion y empaque</t>
  </si>
  <si>
    <t xml:space="preserve">A travez del Programa  Paz  y Region Fortalecer con  el tramite de codigo de barras   a  4  empresas agroindustriales </t>
  </si>
  <si>
    <t>Subprograma 5.DESARROLLO DE INFRAESTRUCTURA DE APOYO A LA PRODUCCIÓN RURAL.</t>
  </si>
  <si>
    <t>proyectos de electrificación rural gestionados</t>
  </si>
  <si>
    <t>1 centros TIC rurales implementados</t>
  </si>
  <si>
    <t xml:space="preserve">Hacer  seguimiento al proyecto  de Distritode Riego La Marinilla- Gobernacion del Tolima </t>
  </si>
  <si>
    <t xml:space="preserve">1 Proyecto con seguimiento </t>
  </si>
  <si>
    <t xml:space="preserve">No. De Proyectos  con seguimeinto </t>
  </si>
  <si>
    <t>SANTANA  SL ALTO , LAJAS LOS ALPES, AGUILA  CRISTALE  LA CEJA CUCUANA  HORMAS SL BAJO EL AGUILA CERRAJOSA</t>
  </si>
  <si>
    <t xml:space="preserve">Desde la Secreratia de Planeacion e infraestructura  y  atravez del programa Servicios publicos se apoyara la  electrificacion rural para  20  familias </t>
  </si>
  <si>
    <t xml:space="preserve">20 Familias apoyadas con electrificacion  rural </t>
  </si>
  <si>
    <t xml:space="preserve">Numero de familias beneciadas </t>
  </si>
  <si>
    <t>Formular proyecto para presentarlo  ante  regalias  FCT</t>
  </si>
  <si>
    <t>No. De Proyectos formulados</t>
  </si>
  <si>
    <t xml:space="preserve">Municipio de Cajamrca </t>
  </si>
  <si>
    <t>Julio</t>
  </si>
  <si>
    <t xml:space="preserve">Agosto </t>
  </si>
  <si>
    <t>JUAN CARLOS TRUJILLO - MARIA E  VANEGAS</t>
  </si>
  <si>
    <t xml:space="preserve">JUAN CARLOS TRUJILLO </t>
  </si>
  <si>
    <t xml:space="preserve">Se ejecuta a  travez de la Secretaraia de Planeacino </t>
  </si>
  <si>
    <t xml:space="preserve"> viviendas rurales construidas o mejoradas.</t>
  </si>
  <si>
    <t xml:space="preserve"> madres cabeza de familia rurales con huertas orgánicas</t>
  </si>
  <si>
    <t>DESARROLLO DE INFRAESTRUCTURA DE APOYO A LA PRODUCCIÓN RURAL.</t>
  </si>
  <si>
    <t>Superar la pobreza del campo generando mejores oportunidades a los campesinos mediante la dotación de infraestructura social básica y el apoyo a pequeños proyecto productivos</t>
  </si>
  <si>
    <t xml:space="preserve">Segumiento  al proyecto  presentado y  declarado  elegible  ante el Banco Agrario </t>
  </si>
  <si>
    <t>Apoyo a  madres cabeza de familia rural con entrega de  semillas  plantulas   de  hortalizas, aromaticas, tuberculos, especies forestales,  leguminosas  ( plantaciones ) -  y brindas asistencia  tecnica  atravez del profesional  de la Umata</t>
  </si>
  <si>
    <t xml:space="preserve">Capital semilla para  cria de Pollos  yGallinas </t>
  </si>
  <si>
    <t xml:space="preserve">1 proyecto  con seguimiento </t>
  </si>
  <si>
    <t xml:space="preserve">1 Programa de  Huertas organicas  apoyado </t>
  </si>
  <si>
    <t xml:space="preserve">Numero de  Programas  de Huertas organicas apoyado </t>
  </si>
  <si>
    <t xml:space="preserve">1 Proyecto productivo apoyado </t>
  </si>
  <si>
    <t>Numero de proyectos apoyados</t>
  </si>
  <si>
    <t>Municipio de Cajamarca veredas Cedral, la playa, tunjos, San Lorenzo</t>
  </si>
  <si>
    <t xml:space="preserve">Abril </t>
  </si>
  <si>
    <t xml:space="preserve">Enero </t>
  </si>
  <si>
    <t>No. De   agricultores y capacitados</t>
  </si>
  <si>
    <t xml:space="preserve"> Marzo </t>
  </si>
  <si>
    <t>1 Convenios o acuerdos  de voluntades  con empresa    privada y asonormando -   Gobernacion del Tolima  para  mejoramiento genetico</t>
  </si>
  <si>
    <t xml:space="preserve">Mayo </t>
  </si>
  <si>
    <t>JUAN CARLOS  TRUJILLO</t>
  </si>
  <si>
    <t xml:space="preserve">Gestionar  con la Gobernacion del Tolima  Proyecto  de adecuacion del Centro de Acopio </t>
  </si>
  <si>
    <t xml:space="preserve"> - Estructurar  el proyecto-  ( Determinar  necesidades, mecanismos,  alternativas de solucion, presupuesto)Actualizar  precios ,  3  veces a la  semana, DANE   y  pubicar  en la Pagina del Municipio -  Bolsa  agropecuaria del  Municipio </t>
  </si>
  <si>
    <t xml:space="preserve">Estudios  del lote  adquirdo  -- La Florecita </t>
  </si>
  <si>
    <t xml:space="preserve">A travez del DPS tramitar proyecto de  construccion de  centron comuitarios integrales </t>
  </si>
  <si>
    <t xml:space="preserve">1 equipamento  municipal  adecuado </t>
  </si>
  <si>
    <t xml:space="preserve">No. De  equipamentos mejorados </t>
  </si>
  <si>
    <t>Reposicion de Luminarias</t>
  </si>
  <si>
    <t xml:space="preserve">PROPIOS/SOBRE TASA </t>
  </si>
  <si>
    <t xml:space="preserve">PROPIOS/ </t>
  </si>
  <si>
    <t xml:space="preserve"> Nueva máquina Adquirida para el mantenimiento de las  vías  a travez de comodato del  gobierno nacional </t>
  </si>
  <si>
    <t xml:space="preserve">Mantenimiento, lubricantes y reparacion rutinaria de maquinaria </t>
  </si>
  <si>
    <t xml:space="preserve">Construccion de alcantarillas,  Disipador de Energia  y  Muro de Contension </t>
  </si>
  <si>
    <t>10 Alcantarillas construidas- 1  Disipador de  Energia  y 1  Muro de Contencion</t>
  </si>
  <si>
    <t xml:space="preserve">Veredas la  Bolivar, Judea, Alpes, Tigrera, Tunjos, San Lorenzo alto - Los Alpes </t>
  </si>
  <si>
    <t>Construccion red  de acueducto y alcantarillado  en  Villa Isabela</t>
  </si>
  <si>
    <t>Construccion Red de Alcantarillado  - Avenida Las  Ferias</t>
  </si>
  <si>
    <t xml:space="preserve">Mantenimiento de Acueductos rurales </t>
  </si>
  <si>
    <t>3 Acueductos rurales con mantenimiento</t>
  </si>
  <si>
    <t xml:space="preserve">Numero de  Acueductos rurales  con mantenimiento </t>
  </si>
  <si>
    <t>Tigrera., Pan de Azucar  y El Cedral</t>
  </si>
  <si>
    <t xml:space="preserve">Cofinanciacion con la  EDAT  Construccion de Pozos  Septicos y saneamiento para la  descontaminacion  de area que abastece el acueducto municipal </t>
  </si>
  <si>
    <t xml:space="preserve">Tramitar con la  Secretaria de Agricultura Recursos para  reforestacion </t>
  </si>
  <si>
    <t xml:space="preserve">Entrega de insumos para  produccion verde  y capacitacion  en  mercados verdes </t>
  </si>
  <si>
    <t>Con el apoyo de Cortolima  y Univesidad  de Caldas  y A.A.  Realizar investigacion sobre  biodiversidad</t>
  </si>
  <si>
    <t>Capacitar  a 50  familias   y entrega  de  arboles para proyeccion de fuentes  hidricas</t>
  </si>
  <si>
    <t xml:space="preserve">Veredas Rincon Placer -Judea- </t>
  </si>
  <si>
    <t>3 Vredas fortalecidas con mercados verdes</t>
  </si>
  <si>
    <t>Numro de veredas  fortalecids con  mercados verdes</t>
  </si>
  <si>
    <t>1 Estudio sobre Biodiversidad</t>
  </si>
  <si>
    <t xml:space="preserve">Numero de Estudios </t>
  </si>
  <si>
    <t>50 familias  beneficiadas con entrega de arboles para  proteccion  de fuentes hidricas</t>
  </si>
  <si>
    <t xml:space="preserve">Numero de Familias  beneficiadas </t>
  </si>
  <si>
    <t>XXX  Pozos  septicos construidos  con el apoyo de la EDAT</t>
  </si>
  <si>
    <t xml:space="preserve">Numero de  Pozos  Septicos construidos </t>
  </si>
  <si>
    <t xml:space="preserve">Hacer seguimiento  al  PSMV  para  aprobacion por cortolima </t>
  </si>
  <si>
    <t>Gestionar  Con la secretaria de Agricultura  del  Dpto</t>
  </si>
  <si>
    <t>1 PSMV  aprobado</t>
  </si>
  <si>
    <t>Numero de PSMV aprobados</t>
  </si>
  <si>
    <t xml:space="preserve">1 Predio que  abastece el Acueducto Municipal  con reforestacion </t>
  </si>
  <si>
    <t>Numero de Predios  Reforestados</t>
  </si>
  <si>
    <t xml:space="preserve">IMPLEMENTACION DE HERRAMIETNAS PARA LA GESTION AMBIENTAL URBANA Y RURAL EN EL MPIO DE CAJAMARCA  </t>
  </si>
  <si>
    <t>Aportar  al convenio  con Cortolima  (  Elaboracion de Abonos organicos  y/o pozos  septicos )</t>
  </si>
  <si>
    <t xml:space="preserve">Capacitacion a  estudiantes   en  temas  ambientales - Insmos y elementos para que implementen buenas  practicas  ambientales , apoyo a  CIDEA </t>
  </si>
  <si>
    <t>llaves para  ahorro del agua - Bolsas para  entregar  a las familias para  recoleccion en la fuente</t>
  </si>
  <si>
    <t xml:space="preserve">Celebracion Dia  del Medio Ambiente </t>
  </si>
  <si>
    <t>I.Educativas del Municipio de Cajamarca</t>
  </si>
  <si>
    <t xml:space="preserve">En el proceso de  Ajuste y revisiond e  EOT  se llevara  a  cabo  1 Mesa  de Medio Ambiente </t>
  </si>
  <si>
    <t>1 Mesa de dialogo con el sector  Medio Ambiente para el Ajuste  EOT</t>
  </si>
  <si>
    <t>Numero de Mesas  de dialogo Realizadas</t>
  </si>
  <si>
    <t>Campañas informativas  a  travez de  medios  de comunicación  ( Emisora y Coovision)</t>
  </si>
  <si>
    <t xml:space="preserve">A  travez  de Invias  se  reforestan 243 has </t>
  </si>
  <si>
    <t>4  I.E. capacitads en  Buenas practicas ambientales</t>
  </si>
  <si>
    <t>Numero de  I.E  capacitadas</t>
  </si>
  <si>
    <t xml:space="preserve">1 Campaña de sensibilizacion de recolección en la fuente  ( se entegan bolsas ) </t>
  </si>
  <si>
    <t xml:space="preserve">Numero de Camapañas </t>
  </si>
  <si>
    <t xml:space="preserve">1 Campaña de ahorro del agua  (  cambio de llaves en mal estado en las viviendas) </t>
  </si>
  <si>
    <t>4 I.E  y comunidad en general   celebrando el  Dia   del medio ambientge</t>
  </si>
  <si>
    <t xml:space="preserve">3  Campañas informativas sobre  cambio climatico  </t>
  </si>
  <si>
    <t xml:space="preserve">Numero de  Camapañas informativas </t>
  </si>
  <si>
    <t>243 has reforestadas</t>
  </si>
  <si>
    <t>Numerod e Has  Reforestadas</t>
  </si>
  <si>
    <t>Tramitar ante Cortolima copia de la Resolucion de aprobacion del PGIRS</t>
  </si>
  <si>
    <t>Septtiembre</t>
  </si>
  <si>
    <t xml:space="preserve">Febrero </t>
  </si>
  <si>
    <t xml:space="preserve">1 Programa Procas apoyado </t>
  </si>
  <si>
    <t xml:space="preserve">N umero de Programas apoyados </t>
  </si>
  <si>
    <t xml:space="preserve">abril </t>
  </si>
  <si>
    <t xml:space="preserve">julio </t>
  </si>
  <si>
    <t>abril</t>
  </si>
  <si>
    <t>julio</t>
  </si>
  <si>
    <t xml:space="preserve">Adopcion  de la nueva  reorganizacion  administrativa </t>
  </si>
  <si>
    <t xml:space="preserve">2  Jornadas ludico recreativas </t>
  </si>
  <si>
    <r>
      <rPr>
        <sz val="9"/>
        <color indexed="60"/>
        <rFont val="Arial Narrow"/>
        <family val="2"/>
      </rPr>
      <t xml:space="preserve">25 </t>
    </r>
    <r>
      <rPr>
        <sz val="9"/>
        <rFont val="Arial Narrow"/>
        <family val="2"/>
      </rPr>
      <t>Funcionarios</t>
    </r>
    <r>
      <rPr>
        <sz val="9"/>
        <color indexed="60"/>
        <rFont val="Arial Narrow"/>
        <family val="2"/>
      </rPr>
      <t xml:space="preserve"> </t>
    </r>
    <r>
      <rPr>
        <sz val="9"/>
        <rFont val="Arial Narrow"/>
        <family val="2"/>
      </rPr>
      <t>capacitados</t>
    </r>
  </si>
  <si>
    <t xml:space="preserve">25 Funcionarios de Planta   beneficados  de  jornadas  ludico recreativas </t>
  </si>
  <si>
    <t>No. De funcionarios participando de  jornadas  ludico recreativas</t>
  </si>
  <si>
    <t>A Travez del sena  se  realizaran capacitaciones en diferentes temas a los funcionarios dela  Administracion Central</t>
  </si>
  <si>
    <t xml:space="preserve">Apoyo logistico y  entrega de estimulos  a los empleados </t>
  </si>
  <si>
    <t xml:space="preserve">1 programa de estimulos  a  los empleados </t>
  </si>
  <si>
    <t>Numero de Programas</t>
  </si>
  <si>
    <t xml:space="preserve">100%Equipos  con mantenimiento </t>
  </si>
  <si>
    <t xml:space="preserve">25 Funcionarios  capacitados en  uso de  tics / Manejo de Gobierno en Linea </t>
  </si>
  <si>
    <t>Alimentar  la base de  datos del Expediente Municipal, Fortmato Linea de Base  Planeacion, Base de Datos Indicadores de Gestion</t>
  </si>
  <si>
    <t xml:space="preserve">3 Aplicativos   con informacion en linea  implementados </t>
  </si>
  <si>
    <t>No. De  Aplicativos implementados</t>
  </si>
  <si>
    <t xml:space="preserve">Adquision de Equipos para   archivo digital de documentos </t>
  </si>
  <si>
    <t xml:space="preserve">Numero de Funcionarios capacitados </t>
  </si>
  <si>
    <t xml:space="preserve">GINA LORENA LOPEZ- NELSON SALINAS- </t>
  </si>
  <si>
    <t xml:space="preserve">Actualizar la Pagina del Municipio con  la informacion de cada dependencia </t>
  </si>
  <si>
    <t>1 Pagina Actualizada</t>
  </si>
  <si>
    <t xml:space="preserve">No. De Procesos e informacion  publicados </t>
  </si>
  <si>
    <t xml:space="preserve">Numero de Equipos adquiridos </t>
  </si>
  <si>
    <t xml:space="preserve">No. De  Sistemas de informacion  de Contratacion  actualizado  No. De equipos adquiridos </t>
  </si>
  <si>
    <t xml:space="preserve">1  sistema de información para la contratación operando- Aquisicion de Escaner </t>
  </si>
  <si>
    <t>3 Instrumentos de Planificacion   Implementados</t>
  </si>
  <si>
    <t xml:space="preserve">Elaboracion proyectos de inversion,  Elaboracion Manual Banco de Proyectos, elaboracionproyectos para presenar  al SGR. Dotar  la Oficina Banco de Proyectos de Tecnologia y personal ( convenio Paz y Region)  U IBAGUE </t>
  </si>
  <si>
    <t xml:space="preserve">1 Banco de Proyectos  Operando </t>
  </si>
  <si>
    <t xml:space="preserve">Banco de proyectos  operando </t>
  </si>
  <si>
    <t>Por  defirnir</t>
  </si>
  <si>
    <t xml:space="preserve">Jornadas de  Capacitacion, Apoyo logistico y dotacion de  elementos para  su funcionamiento </t>
  </si>
  <si>
    <t xml:space="preserve">Elaboraciond el Plan de  Accion , Seguimientto  Plan  de desarrollo a travez del Plan Indicativo, Elaboracion POAI - Rendiciond e informes  sicep . Cuenta  anual </t>
  </si>
  <si>
    <t xml:space="preserve">GINA LORENA  CASTRO - SEC  GOBIERNO </t>
  </si>
  <si>
    <t xml:space="preserve">PLANEACION -MARIA  E. VANEGAS </t>
  </si>
  <si>
    <t xml:space="preserve">100% de informes financieron  rendidos </t>
  </si>
  <si>
    <t xml:space="preserve">Proceso de Revaloracion de los activos fijos  del Mpio  ( avaluos ) </t>
  </si>
  <si>
    <t xml:space="preserve">Rendicion de informes  financieron a diferentes entidades </t>
  </si>
  <si>
    <t xml:space="preserve">100% de los activos  del Mpio valorados </t>
  </si>
  <si>
    <t xml:space="preserve">% de activos valorados </t>
  </si>
  <si>
    <t xml:space="preserve">Numero de campañas publicitarias </t>
  </si>
  <si>
    <t xml:space="preserve">1  campañas publicitarias </t>
  </si>
  <si>
    <t>Implementar el Estatuto de Rentas  - actualizado</t>
  </si>
  <si>
    <t xml:space="preserve">1 Estato de rentas   implementado </t>
  </si>
  <si>
    <t xml:space="preserve">% de informes financieron  rendidos </t>
  </si>
  <si>
    <t>1 Estatuto de rentas   Actualizado, implementado y aplicado</t>
  </si>
  <si>
    <t xml:space="preserve">Campaña publicitaria para incentivar el  pago de impuestos - Volantes,  propaganda-  coovision - perifoneo , medios radiales </t>
  </si>
  <si>
    <t xml:space="preserve">ABRIL-JUNIO </t>
  </si>
  <si>
    <t>AGOSTO- DICIEMBRE</t>
  </si>
  <si>
    <t>PLAN DE ACCION 2013</t>
  </si>
  <si>
    <t>|</t>
  </si>
  <si>
    <t>menos  trbajadores infantiles</t>
  </si>
  <si>
    <t>Realizacion de 2 Jornadas de Salud Ocupacional +</t>
  </si>
  <si>
    <t xml:space="preserve">2 Jornadas de Salud Ocupacional </t>
  </si>
  <si>
    <t>ENE</t>
  </si>
  <si>
    <t>FEB</t>
  </si>
  <si>
    <t>MAR</t>
  </si>
  <si>
    <t>ABR</t>
  </si>
  <si>
    <t>MAY</t>
  </si>
  <si>
    <t>JUN</t>
  </si>
  <si>
    <t>JUL</t>
  </si>
  <si>
    <t>AGO</t>
  </si>
  <si>
    <t>SEP</t>
  </si>
  <si>
    <t>OCT</t>
  </si>
  <si>
    <t>NOV</t>
  </si>
  <si>
    <t>30 o mas  Mejoramientos de vivienda</t>
  </si>
  <si>
    <t xml:space="preserve">Mejorameinto de vivienda  ( pisos o  cubierta o baño o mamposteria o estructura) </t>
  </si>
  <si>
    <t xml:space="preserve">POR DEFINIR  CON EL  DPS </t>
  </si>
  <si>
    <t xml:space="preserve">Numero de Centros comunitarios </t>
  </si>
  <si>
    <t>1 Proyecto  concertado con Mpio Roncesvalles</t>
  </si>
  <si>
    <t>Rescatar  el Proyecto Ampliación  y Mejoramiento de la Vía Anaime- Cajón- La Floresta – Santa Elena – Roncesvalles -  y Concertar  con el Mpio de Ronces  Valles</t>
  </si>
  <si>
    <t>por definir</t>
  </si>
  <si>
    <t xml:space="preserve">1 Kit de maquinaria en comodato </t>
  </si>
  <si>
    <t xml:space="preserve">Numero de kits en comodato </t>
  </si>
  <si>
    <t xml:space="preserve">Numero de proyectos </t>
  </si>
  <si>
    <t>PLAN DE ACCION  ENERGIA Y GAS 2013</t>
  </si>
  <si>
    <t>PLAN DE ACCION  AGUA POTABLE  2013</t>
  </si>
  <si>
    <t>PLAN DE ACCION 2013  TALENTO HUMANO Y TICS</t>
  </si>
  <si>
    <t>PLAN DE ACCION PLANEACION ESTRATEGICA 2013</t>
  </si>
  <si>
    <t xml:space="preserve">Seguimeinto  al Plan de Desarrollo -  A travez del  PROGRAMA Ejecutor   - Tableros de control </t>
  </si>
  <si>
    <t>PLAN DE ACCION INFANCIA Y ADOLESCENCIA  2013</t>
  </si>
  <si>
    <t xml:space="preserve">PLAN DE ACCION  MUJER  GESTORA DE VIDA </t>
  </si>
  <si>
    <t>PLAN DE ACCION JOVENES  2013</t>
  </si>
  <si>
    <t>PLAN DE ACCION  ADULTO MAYOR</t>
  </si>
  <si>
    <t xml:space="preserve">PLAN DE ACCION POBLACION EN DISCAPACIDAD </t>
  </si>
  <si>
    <t xml:space="preserve">PLAN DE ACCION VICTIMIMAS  2013 </t>
  </si>
  <si>
    <t>PLAN DE ACCION POBREZA EXTREMA 2013</t>
  </si>
  <si>
    <t>PLAN DE ACCION EDUCACION</t>
  </si>
  <si>
    <t>PLAN DE ACCION  SALUD 2013</t>
  </si>
  <si>
    <t>PLAN DE ACCION CULTURA   2013</t>
  </si>
  <si>
    <t>PLAN DE ACCION  DEPORTE  Y RECREACION 2013</t>
  </si>
  <si>
    <t>PLAN DE ACCION SEGURIDAD 2013</t>
  </si>
  <si>
    <t>PLAN DE ACCION PARTICIPACION COMUNITARIA  2013</t>
  </si>
  <si>
    <t>PLAN DE ACCION   DESARROLLO AGROPECUARIO 2013</t>
  </si>
  <si>
    <t>PLAN DE ACCION  ECONOMICO - MINERIA Y TURISMO  2013</t>
  </si>
  <si>
    <t>PLAN DE  ACCION VIVIENDA  2013</t>
  </si>
  <si>
    <t>PLAN DE ACCION INFRAESTRUCTURA 2013</t>
  </si>
  <si>
    <t xml:space="preserve">PLAN DE ACCION  GESTION FISCAL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</si>
</sst>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_);_(* \(#,##0\);_(* &quot;-&quot;??_);_(@_)"/>
    <numFmt numFmtId="166" formatCode="_-* #,##0\ _€_-;\-* #,##0\ _€_-;_-* &quot;-&quot;??\ _€_-;_-@_-"/>
  </numFmts>
  <fonts count="138">
    <font>
      <sz val="11"/>
      <color theme="1"/>
      <name val="Calibri"/>
      <family val="2"/>
    </font>
    <font>
      <sz val="11"/>
      <color indexed="8"/>
      <name val="Calibri"/>
      <family val="2"/>
    </font>
    <font>
      <sz val="9"/>
      <color indexed="8"/>
      <name val="Arial Narrow"/>
      <family val="2"/>
    </font>
    <font>
      <b/>
      <sz val="9"/>
      <color indexed="8"/>
      <name val="Arial Narrow"/>
      <family val="2"/>
    </font>
    <font>
      <sz val="11"/>
      <color indexed="8"/>
      <name val="Arial Narrow"/>
      <family val="2"/>
    </font>
    <font>
      <sz val="9"/>
      <name val="Tahoma"/>
      <family val="2"/>
    </font>
    <font>
      <b/>
      <sz val="9"/>
      <name val="Tahoma"/>
      <family val="2"/>
    </font>
    <font>
      <sz val="8"/>
      <color indexed="8"/>
      <name val="Arial Narrow"/>
      <family val="2"/>
    </font>
    <font>
      <sz val="11"/>
      <color indexed="8"/>
      <name val="Arial"/>
      <family val="2"/>
    </font>
    <font>
      <i/>
      <sz val="9"/>
      <color indexed="8"/>
      <name val="Arial Narrow"/>
      <family val="2"/>
    </font>
    <font>
      <sz val="10"/>
      <color indexed="8"/>
      <name val="Arial Narrow"/>
      <family val="2"/>
    </font>
    <font>
      <sz val="9"/>
      <color indexed="8"/>
      <name val="Arial"/>
      <family val="2"/>
    </font>
    <font>
      <sz val="9"/>
      <color indexed="10"/>
      <name val="Arial Narrow"/>
      <family val="2"/>
    </font>
    <font>
      <sz val="9"/>
      <color indexed="13"/>
      <name val="Arial Narrow"/>
      <family val="2"/>
    </font>
    <font>
      <sz val="9"/>
      <name val="Arial Narrow"/>
      <family val="2"/>
    </font>
    <font>
      <b/>
      <sz val="12"/>
      <color indexed="9"/>
      <name val="Arial Narrow"/>
      <family val="2"/>
    </font>
    <font>
      <b/>
      <sz val="11"/>
      <color indexed="9"/>
      <name val="Arial Narrow"/>
      <family val="2"/>
    </font>
    <font>
      <b/>
      <sz val="10"/>
      <color indexed="9"/>
      <name val="Arial Narrow"/>
      <family val="2"/>
    </font>
    <font>
      <sz val="10"/>
      <color indexed="9"/>
      <name val="Arial Narrow"/>
      <family val="2"/>
    </font>
    <font>
      <b/>
      <sz val="9"/>
      <color indexed="9"/>
      <name val="Arial Narrow"/>
      <family val="2"/>
    </font>
    <font>
      <b/>
      <sz val="8"/>
      <color indexed="9"/>
      <name val="Arial Narrow"/>
      <family val="2"/>
    </font>
    <font>
      <b/>
      <sz val="11"/>
      <color indexed="9"/>
      <name val="Calibri"/>
      <family val="2"/>
    </font>
    <font>
      <sz val="11"/>
      <color indexed="9"/>
      <name val="Calibri"/>
      <family val="2"/>
    </font>
    <font>
      <b/>
      <sz val="11"/>
      <color indexed="9"/>
      <name val="Arial"/>
      <family val="2"/>
    </font>
    <font>
      <b/>
      <sz val="11"/>
      <color indexed="8"/>
      <name val="Arial Narrow"/>
      <family val="2"/>
    </font>
    <font>
      <sz val="7"/>
      <name val="Tahoma"/>
      <family val="2"/>
    </font>
    <font>
      <sz val="9"/>
      <name val="Arial"/>
      <family val="2"/>
    </font>
    <font>
      <sz val="9"/>
      <color indexed="60"/>
      <name val="Arial Narrow"/>
      <family val="2"/>
    </font>
    <font>
      <b/>
      <sz val="9"/>
      <name val="Arial Narrow"/>
      <family val="2"/>
    </font>
    <font>
      <sz val="9"/>
      <color indexed="14"/>
      <name val="Arial Narrow"/>
      <family val="2"/>
    </font>
    <font>
      <sz val="8"/>
      <color indexed="10"/>
      <name val="Arial Narrow"/>
      <family val="2"/>
    </font>
    <font>
      <b/>
      <sz val="14"/>
      <color indexed="9"/>
      <name val="Arial Narrow"/>
      <family val="2"/>
    </font>
    <font>
      <b/>
      <sz val="14"/>
      <color indexed="8"/>
      <name val="Arial Narrow"/>
      <family val="2"/>
    </font>
    <font>
      <b/>
      <sz val="16"/>
      <color indexed="9"/>
      <name val="Calibri"/>
      <family val="2"/>
    </font>
    <font>
      <b/>
      <sz val="10"/>
      <color indexed="8"/>
      <name val="Arial Narrow"/>
      <family val="2"/>
    </font>
    <font>
      <b/>
      <sz val="14"/>
      <color indexed="8"/>
      <name val="Calibri"/>
      <family val="2"/>
    </font>
    <font>
      <b/>
      <sz val="12"/>
      <color indexed="8"/>
      <name val="Calibri"/>
      <family val="2"/>
    </font>
    <font>
      <b/>
      <sz val="8"/>
      <color indexed="8"/>
      <name val="Arial Narrow"/>
      <family val="2"/>
    </font>
    <font>
      <b/>
      <sz val="6"/>
      <color indexed="9"/>
      <name val="Arial Narrow"/>
      <family val="2"/>
    </font>
    <font>
      <sz val="7"/>
      <color indexed="8"/>
      <name val="Arial Narrow"/>
      <family val="2"/>
    </font>
    <font>
      <b/>
      <sz val="7"/>
      <color indexed="9"/>
      <name val="Arial Narrow"/>
      <family val="2"/>
    </font>
    <font>
      <sz val="7"/>
      <color indexed="8"/>
      <name val="Calibri"/>
      <family val="2"/>
    </font>
    <font>
      <b/>
      <sz val="14"/>
      <color indexed="9"/>
      <name val="Calibri"/>
      <family val="2"/>
    </font>
    <font>
      <b/>
      <sz val="16"/>
      <color indexed="9"/>
      <name val="Arial Narrow"/>
      <family val="2"/>
    </font>
    <font>
      <sz val="8"/>
      <color indexed="25"/>
      <name val="Arial Narrow"/>
      <family val="2"/>
    </font>
    <font>
      <sz val="8"/>
      <name val="Arial Narrow"/>
      <family val="2"/>
    </font>
    <font>
      <sz val="10"/>
      <name val="Arial"/>
      <family val="2"/>
    </font>
    <font>
      <sz val="9"/>
      <color indexed="8"/>
      <name val="Calibri"/>
      <family val="2"/>
    </font>
    <font>
      <sz val="11"/>
      <name val="Arial Narrow"/>
      <family val="2"/>
    </font>
    <font>
      <sz val="11"/>
      <color indexed="10"/>
      <name val="Calibri"/>
      <family val="2"/>
    </font>
    <font>
      <b/>
      <sz val="11"/>
      <color indexed="10"/>
      <name val="Calibri"/>
      <family val="2"/>
    </font>
    <font>
      <b/>
      <sz val="12"/>
      <color indexed="9"/>
      <name val="Calibri"/>
      <family val="2"/>
    </font>
    <font>
      <sz val="12"/>
      <color indexed="8"/>
      <name val="Calibri"/>
      <family val="2"/>
    </font>
    <font>
      <b/>
      <sz val="11"/>
      <color indexed="8"/>
      <name val="Calibri"/>
      <family val="2"/>
    </font>
    <font>
      <b/>
      <sz val="9"/>
      <color indexed="8"/>
      <name val="Calibri"/>
      <family val="2"/>
    </font>
    <font>
      <b/>
      <sz val="12"/>
      <color indexed="8"/>
      <name val="Arial Narrow"/>
      <family val="2"/>
    </font>
    <font>
      <sz val="8"/>
      <name val="Arial"/>
      <family val="2"/>
    </font>
    <font>
      <b/>
      <sz val="8"/>
      <color indexed="9"/>
      <name val="Calibri"/>
      <family val="2"/>
    </font>
    <font>
      <sz val="8"/>
      <color indexed="8"/>
      <name val="Calibri"/>
      <family val="2"/>
    </font>
    <font>
      <b/>
      <sz val="9"/>
      <color indexed="9"/>
      <name val="Calibri"/>
      <family val="2"/>
    </font>
    <font>
      <sz val="8"/>
      <color indexed="9"/>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rgb="FF000000"/>
      <name val="Arial Narrow"/>
      <family val="2"/>
    </font>
    <font>
      <b/>
      <sz val="9"/>
      <color theme="1"/>
      <name val="Arial Narrow"/>
      <family val="2"/>
    </font>
    <font>
      <sz val="9"/>
      <color theme="1"/>
      <name val="Arial Narrow"/>
      <family val="2"/>
    </font>
    <font>
      <sz val="11"/>
      <color theme="1"/>
      <name val="Arial Narrow"/>
      <family val="2"/>
    </font>
    <font>
      <sz val="8"/>
      <color rgb="FF000000"/>
      <name val="Arial Narrow"/>
      <family val="2"/>
    </font>
    <font>
      <sz val="11"/>
      <color theme="1"/>
      <name val="Arial"/>
      <family val="2"/>
    </font>
    <font>
      <sz val="10"/>
      <color theme="1"/>
      <name val="Arial Narrow"/>
      <family val="2"/>
    </font>
    <font>
      <sz val="9"/>
      <color theme="1"/>
      <name val="Arial"/>
      <family val="2"/>
    </font>
    <font>
      <b/>
      <sz val="12"/>
      <color theme="0"/>
      <name val="Arial Narrow"/>
      <family val="2"/>
    </font>
    <font>
      <sz val="10"/>
      <color theme="0"/>
      <name val="Arial Narrow"/>
      <family val="2"/>
    </font>
    <font>
      <b/>
      <sz val="10"/>
      <color theme="0"/>
      <name val="Arial Narrow"/>
      <family val="2"/>
    </font>
    <font>
      <b/>
      <sz val="8"/>
      <color theme="0"/>
      <name val="Arial Narrow"/>
      <family val="2"/>
    </font>
    <font>
      <b/>
      <sz val="11"/>
      <color theme="0"/>
      <name val="Arial"/>
      <family val="2"/>
    </font>
    <font>
      <b/>
      <sz val="11"/>
      <color theme="0"/>
      <name val="Arial Narrow"/>
      <family val="2"/>
    </font>
    <font>
      <b/>
      <sz val="11"/>
      <color theme="1"/>
      <name val="Arial Narrow"/>
      <family val="2"/>
    </font>
    <font>
      <b/>
      <sz val="14"/>
      <color theme="0"/>
      <name val="Arial Narrow"/>
      <family val="2"/>
    </font>
    <font>
      <b/>
      <sz val="14"/>
      <color theme="1"/>
      <name val="Arial Narrow"/>
      <family val="2"/>
    </font>
    <font>
      <sz val="8"/>
      <color theme="1"/>
      <name val="Arial Narrow"/>
      <family val="2"/>
    </font>
    <font>
      <sz val="9"/>
      <color rgb="FFC00000"/>
      <name val="Arial Narrow"/>
      <family val="2"/>
    </font>
    <font>
      <b/>
      <sz val="14"/>
      <color theme="1"/>
      <name val="Calibri"/>
      <family val="2"/>
    </font>
    <font>
      <b/>
      <sz val="12"/>
      <color theme="1"/>
      <name val="Calibri"/>
      <family val="2"/>
    </font>
    <font>
      <b/>
      <sz val="8"/>
      <color theme="1"/>
      <name val="Arial Narrow"/>
      <family val="2"/>
    </font>
    <font>
      <b/>
      <sz val="6"/>
      <color theme="0"/>
      <name val="Arial Narrow"/>
      <family val="2"/>
    </font>
    <font>
      <sz val="7"/>
      <color theme="1"/>
      <name val="Arial Narrow"/>
      <family val="2"/>
    </font>
    <font>
      <sz val="7"/>
      <color theme="1"/>
      <name val="Calibri"/>
      <family val="2"/>
    </font>
    <font>
      <sz val="9"/>
      <color rgb="FFFF0000"/>
      <name val="Arial Narrow"/>
      <family val="2"/>
    </font>
    <font>
      <b/>
      <sz val="14"/>
      <color theme="0"/>
      <name val="Calibri"/>
      <family val="2"/>
    </font>
    <font>
      <b/>
      <sz val="16"/>
      <color theme="0"/>
      <name val="Calibri"/>
      <family val="2"/>
    </font>
    <font>
      <b/>
      <sz val="16"/>
      <color theme="0"/>
      <name val="Arial Narrow"/>
      <family val="2"/>
    </font>
    <font>
      <b/>
      <sz val="9"/>
      <color theme="0"/>
      <name val="Arial Narrow"/>
      <family val="2"/>
    </font>
    <font>
      <sz val="8"/>
      <color rgb="FFFF0000"/>
      <name val="Arial Narrow"/>
      <family val="2"/>
    </font>
    <font>
      <sz val="11"/>
      <color rgb="FF000000"/>
      <name val="Arial Narrow"/>
      <family val="2"/>
    </font>
    <font>
      <sz val="8"/>
      <color rgb="FFD1282E"/>
      <name val="Arial Narrow"/>
      <family val="2"/>
    </font>
    <font>
      <b/>
      <sz val="10"/>
      <color theme="1"/>
      <name val="Arial Narrow"/>
      <family val="2"/>
    </font>
    <font>
      <sz val="10"/>
      <color rgb="FF000000"/>
      <name val="Arial Narrow"/>
      <family val="2"/>
    </font>
    <font>
      <sz val="9"/>
      <color theme="1"/>
      <name val="Calibri"/>
      <family val="2"/>
    </font>
    <font>
      <b/>
      <sz val="11"/>
      <color rgb="FFFF0000"/>
      <name val="Calibri"/>
      <family val="2"/>
    </font>
    <font>
      <b/>
      <sz val="12"/>
      <color theme="0"/>
      <name val="Calibri"/>
      <family val="2"/>
    </font>
    <font>
      <sz val="12"/>
      <color theme="1"/>
      <name val="Calibri"/>
      <family val="2"/>
    </font>
    <font>
      <b/>
      <sz val="9"/>
      <color theme="1"/>
      <name val="Calibri"/>
      <family val="2"/>
    </font>
    <font>
      <b/>
      <sz val="12"/>
      <color theme="1"/>
      <name val="Arial Narrow"/>
      <family val="2"/>
    </font>
    <font>
      <b/>
      <sz val="8"/>
      <color theme="0"/>
      <name val="Calibri"/>
      <family val="2"/>
    </font>
    <font>
      <sz val="8"/>
      <color theme="1"/>
      <name val="Calibri"/>
      <family val="2"/>
    </font>
    <font>
      <b/>
      <sz val="9"/>
      <color theme="0"/>
      <name val="Calibri"/>
      <family val="2"/>
    </font>
    <font>
      <sz val="8"/>
      <color theme="0"/>
      <name val="Arial Narrow"/>
      <family val="2"/>
    </font>
    <font>
      <b/>
      <sz val="9"/>
      <color rgb="FF000000"/>
      <name val="Arial Narrow"/>
      <family val="2"/>
    </font>
    <font>
      <b/>
      <sz val="7"/>
      <color theme="0"/>
      <name val="Arial Narrow"/>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FFCC"/>
        <bgColor indexed="64"/>
      </patternFill>
    </fill>
    <fill>
      <patternFill patternType="solid">
        <fgColor rgb="FFFFCC66"/>
        <bgColor indexed="64"/>
      </patternFill>
    </fill>
    <fill>
      <patternFill patternType="solid">
        <fgColor rgb="FF92D050"/>
        <bgColor indexed="64"/>
      </patternFill>
    </fill>
    <fill>
      <patternFill patternType="solid">
        <fgColor rgb="FFFFFF00"/>
        <bgColor indexed="64"/>
      </patternFill>
    </fill>
    <fill>
      <patternFill patternType="solid">
        <fgColor rgb="FFFF00FF"/>
        <bgColor indexed="64"/>
      </patternFill>
    </fill>
    <fill>
      <patternFill patternType="solid">
        <fgColor rgb="FF99FF33"/>
        <bgColor indexed="64"/>
      </patternFill>
    </fill>
    <fill>
      <patternFill patternType="solid">
        <fgColor theme="0"/>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rgb="FFFFC000"/>
        <bgColor indexed="64"/>
      </patternFill>
    </fill>
    <fill>
      <patternFill patternType="solid">
        <fgColor rgb="FFC0C0C0"/>
        <bgColor indexed="64"/>
      </patternFill>
    </fill>
    <fill>
      <patternFill patternType="solid">
        <fgColor rgb="FF009999"/>
        <bgColor indexed="64"/>
      </patternFill>
    </fill>
    <fill>
      <patternFill patternType="solid">
        <fgColor rgb="FF00B0F0"/>
        <bgColor indexed="64"/>
      </patternFill>
    </fill>
    <fill>
      <patternFill patternType="solid">
        <fgColor rgb="FFCCFF99"/>
        <bgColor indexed="64"/>
      </patternFill>
    </fill>
    <fill>
      <patternFill patternType="solid">
        <fgColor rgb="FF99FF99"/>
        <bgColor indexed="64"/>
      </patternFill>
    </fill>
    <fill>
      <patternFill patternType="solid">
        <fgColor theme="2" tint="-0.09996999800205231"/>
        <bgColor indexed="64"/>
      </patternFill>
    </fill>
    <fill>
      <patternFill patternType="solid">
        <fgColor rgb="FFC7052F"/>
        <bgColor indexed="64"/>
      </patternFill>
    </fill>
    <fill>
      <patternFill patternType="solid">
        <fgColor rgb="FFC00000"/>
        <bgColor indexed="64"/>
      </patternFill>
    </fill>
    <fill>
      <patternFill patternType="solid">
        <fgColor rgb="FFFF0000"/>
        <bgColor indexed="64"/>
      </patternFill>
    </fill>
    <fill>
      <patternFill patternType="solid">
        <fgColor rgb="FFEE1217"/>
        <bgColor indexed="64"/>
      </patternFill>
    </fill>
    <fill>
      <patternFill patternType="solid">
        <fgColor rgb="FFFFFF99"/>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3" tint="0.7999799847602844"/>
        <bgColor indexed="64"/>
      </patternFill>
    </fill>
    <fill>
      <patternFill patternType="solid">
        <fgColor theme="2"/>
        <bgColor indexed="64"/>
      </patternFill>
    </fill>
    <fill>
      <patternFill patternType="solid">
        <fgColor rgb="FF00B050"/>
        <bgColor indexed="64"/>
      </patternFill>
    </fill>
    <fill>
      <patternFill patternType="solid">
        <fgColor rgb="FFFF9933"/>
        <bgColor indexed="64"/>
      </patternFill>
    </fill>
    <fill>
      <patternFill patternType="solid">
        <fgColor rgb="FF339933"/>
        <bgColor indexed="64"/>
      </patternFill>
    </fill>
    <fill>
      <patternFill patternType="solid">
        <fgColor theme="2" tint="-0.4999699890613556"/>
        <bgColor indexed="64"/>
      </patternFill>
    </fill>
    <fill>
      <patternFill patternType="solid">
        <fgColor rgb="FF9966FF"/>
        <bgColor indexed="64"/>
      </patternFill>
    </fill>
    <fill>
      <patternFill patternType="solid">
        <fgColor rgb="FFFF3399"/>
        <bgColor indexed="64"/>
      </patternFill>
    </fill>
    <fill>
      <patternFill patternType="solid">
        <fgColor theme="5"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bottom style="medium"/>
    </border>
    <border>
      <left/>
      <right style="thin"/>
      <top style="thin"/>
      <bottom style="thin"/>
    </border>
    <border>
      <left style="thin"/>
      <right style="thin"/>
      <top/>
      <bottom style="thin"/>
    </border>
    <border>
      <left/>
      <right/>
      <top/>
      <bottom style="thin"/>
    </border>
    <border>
      <left/>
      <right style="thin"/>
      <top/>
      <bottom style="thin"/>
    </border>
    <border>
      <left style="thin"/>
      <right style="thin"/>
      <top style="thin"/>
      <bottom/>
    </border>
    <border>
      <left style="thin"/>
      <right/>
      <top style="thin"/>
      <bottom style="thin"/>
    </border>
    <border>
      <left style="thin"/>
      <right/>
      <top/>
      <bottom style="thin"/>
    </border>
    <border>
      <left/>
      <right style="thin"/>
      <top style="thin"/>
      <bottom/>
    </border>
    <border>
      <left style="medium"/>
      <right style="medium"/>
      <top style="medium"/>
      <bottom/>
    </border>
    <border>
      <left style="thin"/>
      <right style="thin"/>
      <top/>
      <bottom/>
    </border>
    <border>
      <left style="thin"/>
      <right style="medium"/>
      <top/>
      <bottom/>
    </border>
    <border>
      <left/>
      <right style="medium"/>
      <top/>
      <bottom/>
    </border>
    <border>
      <left/>
      <right style="medium"/>
      <top/>
      <bottom style="medium"/>
    </border>
    <border>
      <left/>
      <right/>
      <top style="thin"/>
      <bottom style="thin"/>
    </border>
    <border>
      <left/>
      <right/>
      <top style="medium"/>
      <bottom/>
    </border>
    <border>
      <left/>
      <right style="medium"/>
      <top style="medium"/>
      <bottom style="medium"/>
    </border>
    <border>
      <left/>
      <right/>
      <top/>
      <bottom style="medium"/>
    </border>
    <border>
      <left style="medium"/>
      <right style="medium"/>
      <top/>
      <bottom/>
    </border>
    <border>
      <left style="thin"/>
      <right style="thin"/>
      <top style="medium"/>
      <bottom/>
    </border>
    <border>
      <left style="thin"/>
      <right/>
      <top/>
      <bottom/>
    </border>
    <border>
      <left style="thin"/>
      <right style="medium"/>
      <top style="medium"/>
      <bottom/>
    </border>
    <border>
      <left style="thin"/>
      <right style="medium"/>
      <top/>
      <bottom style="medium"/>
    </border>
    <border>
      <left style="medium"/>
      <right style="thin"/>
      <top/>
      <bottom/>
    </border>
    <border>
      <left style="thin"/>
      <right style="medium"/>
      <top style="thin"/>
      <bottom/>
    </border>
    <border>
      <left style="thin"/>
      <right style="medium"/>
      <top/>
      <bottom style="thin"/>
    </border>
    <border>
      <left style="thin"/>
      <right/>
      <top style="thin"/>
      <bottom/>
    </border>
    <border>
      <left style="medium"/>
      <right style="thin"/>
      <top style="thin"/>
      <bottom/>
    </border>
    <border>
      <left style="medium"/>
      <right style="thin"/>
      <top/>
      <bottom style="thin"/>
    </border>
    <border>
      <left/>
      <right style="thin"/>
      <top/>
      <bottom/>
    </border>
    <border>
      <left style="medium"/>
      <right style="medium"/>
      <top style="thin"/>
      <bottom/>
    </border>
    <border>
      <left style="medium"/>
      <right/>
      <top style="thin"/>
      <bottom/>
    </border>
    <border>
      <left style="medium"/>
      <right/>
      <top/>
      <botto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1322">
    <xf numFmtId="0" fontId="0" fillId="0" borderId="0" xfId="0" applyFont="1" applyAlignment="1">
      <alignment/>
    </xf>
    <xf numFmtId="0" fontId="90" fillId="0" borderId="10" xfId="0" applyFont="1" applyBorder="1" applyAlignment="1">
      <alignment vertical="top" wrapText="1"/>
    </xf>
    <xf numFmtId="0" fontId="90" fillId="0" borderId="11" xfId="0" applyFont="1" applyBorder="1" applyAlignment="1">
      <alignment vertical="top" wrapText="1"/>
    </xf>
    <xf numFmtId="43" fontId="90" fillId="0" borderId="11" xfId="47" applyFont="1" applyBorder="1" applyAlignment="1">
      <alignment vertical="top" wrapText="1"/>
    </xf>
    <xf numFmtId="0" fontId="90" fillId="0" borderId="11" xfId="0" applyFont="1" applyBorder="1" applyAlignment="1">
      <alignment wrapText="1"/>
    </xf>
    <xf numFmtId="0" fontId="90" fillId="0" borderId="12" xfId="0" applyFont="1" applyBorder="1" applyAlignment="1">
      <alignment wrapText="1"/>
    </xf>
    <xf numFmtId="0" fontId="90" fillId="33" borderId="11" xfId="0" applyFont="1" applyFill="1" applyBorder="1" applyAlignment="1">
      <alignment wrapText="1"/>
    </xf>
    <xf numFmtId="0" fontId="90" fillId="0" borderId="13" xfId="0" applyFont="1" applyBorder="1" applyAlignment="1">
      <alignment wrapText="1"/>
    </xf>
    <xf numFmtId="0" fontId="90" fillId="33" borderId="13" xfId="0" applyFont="1" applyFill="1" applyBorder="1" applyAlignment="1">
      <alignment wrapText="1"/>
    </xf>
    <xf numFmtId="0" fontId="91" fillId="34" borderId="12" xfId="0" applyFont="1" applyFill="1" applyBorder="1" applyAlignment="1">
      <alignment horizontal="center" wrapText="1"/>
    </xf>
    <xf numFmtId="0" fontId="91" fillId="35" borderId="14" xfId="0" applyFont="1" applyFill="1" applyBorder="1" applyAlignment="1">
      <alignment horizontal="center" wrapText="1"/>
    </xf>
    <xf numFmtId="0" fontId="92" fillId="0" borderId="0" xfId="0" applyFont="1" applyAlignment="1">
      <alignment horizontal="justify" wrapText="1"/>
    </xf>
    <xf numFmtId="0" fontId="91" fillId="34" borderId="0" xfId="0" applyFont="1" applyFill="1" applyBorder="1" applyAlignment="1">
      <alignment horizontal="center" wrapText="1"/>
    </xf>
    <xf numFmtId="0" fontId="91" fillId="34" borderId="15" xfId="0" applyFont="1" applyFill="1" applyBorder="1" applyAlignment="1">
      <alignment horizontal="center" wrapText="1"/>
    </xf>
    <xf numFmtId="0" fontId="91" fillId="35" borderId="16" xfId="0" applyFont="1" applyFill="1" applyBorder="1" applyAlignment="1">
      <alignment horizontal="center" wrapText="1"/>
    </xf>
    <xf numFmtId="0" fontId="91" fillId="35" borderId="17" xfId="0" applyFont="1" applyFill="1" applyBorder="1" applyAlignment="1">
      <alignment horizontal="center" wrapText="1"/>
    </xf>
    <xf numFmtId="0" fontId="92" fillId="12" borderId="15" xfId="0" applyFont="1" applyFill="1" applyBorder="1" applyAlignment="1">
      <alignment horizontal="justify" wrapText="1"/>
    </xf>
    <xf numFmtId="0" fontId="92" fillId="0" borderId="15" xfId="0" applyFont="1" applyFill="1" applyBorder="1" applyAlignment="1">
      <alignment horizontal="justify" wrapText="1"/>
    </xf>
    <xf numFmtId="0" fontId="92" fillId="12" borderId="12" xfId="0" applyFont="1" applyFill="1" applyBorder="1" applyAlignment="1">
      <alignment horizontal="justify" wrapText="1"/>
    </xf>
    <xf numFmtId="0" fontId="92" fillId="36" borderId="12" xfId="0" applyFont="1" applyFill="1" applyBorder="1" applyAlignment="1">
      <alignment horizontal="justify" wrapText="1"/>
    </xf>
    <xf numFmtId="0" fontId="92" fillId="0" borderId="12" xfId="0" applyFont="1" applyFill="1" applyBorder="1" applyAlignment="1">
      <alignment horizontal="justify" wrapText="1"/>
    </xf>
    <xf numFmtId="0" fontId="92" fillId="36" borderId="12" xfId="0" applyFont="1" applyFill="1" applyBorder="1" applyAlignment="1">
      <alignment horizontal="left" wrapText="1"/>
    </xf>
    <xf numFmtId="0" fontId="92" fillId="0" borderId="0" xfId="0" applyFont="1" applyAlignment="1">
      <alignment horizontal="left" wrapText="1"/>
    </xf>
    <xf numFmtId="0" fontId="92" fillId="9" borderId="12" xfId="0" applyFont="1" applyFill="1" applyBorder="1" applyAlignment="1">
      <alignment horizontal="justify" wrapText="1"/>
    </xf>
    <xf numFmtId="0" fontId="92" fillId="9" borderId="18" xfId="0" applyFont="1" applyFill="1" applyBorder="1" applyAlignment="1">
      <alignment horizontal="left" wrapText="1"/>
    </xf>
    <xf numFmtId="0" fontId="92" fillId="9" borderId="15" xfId="0" applyFont="1" applyFill="1" applyBorder="1" applyAlignment="1">
      <alignment horizontal="left" wrapText="1"/>
    </xf>
    <xf numFmtId="0" fontId="91" fillId="37" borderId="18" xfId="0" applyFont="1" applyFill="1" applyBorder="1" applyAlignment="1">
      <alignment vertical="center" wrapText="1"/>
    </xf>
    <xf numFmtId="0" fontId="91" fillId="35" borderId="0" xfId="0" applyFont="1" applyFill="1" applyBorder="1" applyAlignment="1">
      <alignment horizontal="center" wrapText="1"/>
    </xf>
    <xf numFmtId="0" fontId="92" fillId="11" borderId="12" xfId="0" applyFont="1" applyFill="1" applyBorder="1" applyAlignment="1">
      <alignment horizontal="left" wrapText="1"/>
    </xf>
    <xf numFmtId="0" fontId="92" fillId="11" borderId="19" xfId="0" applyFont="1" applyFill="1" applyBorder="1" applyAlignment="1">
      <alignment horizontal="justify" wrapText="1"/>
    </xf>
    <xf numFmtId="0" fontId="92" fillId="11" borderId="12" xfId="0" applyFont="1" applyFill="1" applyBorder="1" applyAlignment="1">
      <alignment horizontal="justify" wrapText="1"/>
    </xf>
    <xf numFmtId="0" fontId="92" fillId="38" borderId="12" xfId="0" applyFont="1" applyFill="1" applyBorder="1" applyAlignment="1">
      <alignment horizontal="justify" wrapText="1"/>
    </xf>
    <xf numFmtId="0" fontId="92" fillId="33" borderId="12" xfId="0" applyFont="1" applyFill="1" applyBorder="1" applyAlignment="1">
      <alignment horizontal="justify" wrapText="1"/>
    </xf>
    <xf numFmtId="0" fontId="92" fillId="33" borderId="18" xfId="0" applyFont="1" applyFill="1" applyBorder="1" applyAlignment="1">
      <alignment horizontal="justify" wrapText="1"/>
    </xf>
    <xf numFmtId="0" fontId="92" fillId="0" borderId="12" xfId="0" applyFont="1" applyFill="1" applyBorder="1" applyAlignment="1">
      <alignment horizontal="center" textRotation="90" wrapText="1"/>
    </xf>
    <xf numFmtId="0" fontId="92" fillId="0" borderId="12" xfId="0" applyFont="1" applyFill="1" applyBorder="1" applyAlignment="1">
      <alignment horizontal="left" wrapText="1"/>
    </xf>
    <xf numFmtId="0" fontId="92" fillId="18" borderId="12" xfId="0" applyFont="1" applyFill="1" applyBorder="1" applyAlignment="1">
      <alignment horizontal="left" wrapText="1"/>
    </xf>
    <xf numFmtId="0" fontId="92" fillId="18" borderId="12" xfId="0" applyFont="1" applyFill="1" applyBorder="1" applyAlignment="1">
      <alignment horizontal="justify" wrapText="1"/>
    </xf>
    <xf numFmtId="0" fontId="92" fillId="18" borderId="18" xfId="0" applyFont="1" applyFill="1" applyBorder="1" applyAlignment="1">
      <alignment horizontal="left" wrapText="1"/>
    </xf>
    <xf numFmtId="0" fontId="92" fillId="18" borderId="15" xfId="0" applyFont="1" applyFill="1" applyBorder="1" applyAlignment="1">
      <alignment horizontal="left" wrapText="1"/>
    </xf>
    <xf numFmtId="0" fontId="92" fillId="19" borderId="12" xfId="0" applyFont="1" applyFill="1" applyBorder="1" applyAlignment="1">
      <alignment horizontal="left" wrapText="1"/>
    </xf>
    <xf numFmtId="0" fontId="92" fillId="19" borderId="12" xfId="0" applyFont="1" applyFill="1" applyBorder="1" applyAlignment="1">
      <alignment horizontal="justify" wrapText="1"/>
    </xf>
    <xf numFmtId="0" fontId="92" fillId="39" borderId="0" xfId="0" applyFont="1" applyFill="1" applyBorder="1" applyAlignment="1">
      <alignment horizontal="center" textRotation="90" wrapText="1"/>
    </xf>
    <xf numFmtId="0" fontId="92" fillId="39" borderId="0" xfId="0" applyFont="1" applyFill="1" applyBorder="1" applyAlignment="1">
      <alignment horizontal="left" wrapText="1"/>
    </xf>
    <xf numFmtId="0" fontId="92" fillId="39" borderId="0" xfId="0" applyFont="1" applyFill="1" applyBorder="1" applyAlignment="1">
      <alignment horizontal="justify" wrapText="1"/>
    </xf>
    <xf numFmtId="0" fontId="92" fillId="39" borderId="0" xfId="0" applyFont="1" applyFill="1" applyAlignment="1">
      <alignment horizontal="justify" wrapText="1"/>
    </xf>
    <xf numFmtId="0" fontId="92" fillId="40" borderId="12" xfId="0" applyFont="1" applyFill="1" applyBorder="1" applyAlignment="1">
      <alignment horizontal="justify" wrapText="1"/>
    </xf>
    <xf numFmtId="0" fontId="92" fillId="40" borderId="12" xfId="0" applyFont="1" applyFill="1" applyBorder="1" applyAlignment="1">
      <alignment horizontal="left" wrapText="1"/>
    </xf>
    <xf numFmtId="0" fontId="92" fillId="40" borderId="15" xfId="0" applyFont="1" applyFill="1" applyBorder="1" applyAlignment="1">
      <alignment horizontal="left" wrapText="1"/>
    </xf>
    <xf numFmtId="0" fontId="92" fillId="40" borderId="20" xfId="0" applyFont="1" applyFill="1" applyBorder="1" applyAlignment="1">
      <alignment horizontal="justify" wrapText="1"/>
    </xf>
    <xf numFmtId="0" fontId="92" fillId="41" borderId="12" xfId="0" applyFont="1" applyFill="1" applyBorder="1" applyAlignment="1">
      <alignment horizontal="justify" wrapText="1"/>
    </xf>
    <xf numFmtId="0" fontId="91" fillId="0" borderId="0" xfId="0" applyFont="1" applyAlignment="1">
      <alignment horizontal="center" vertical="center" textRotation="90" wrapText="1"/>
    </xf>
    <xf numFmtId="0" fontId="92" fillId="39" borderId="12" xfId="0" applyFont="1" applyFill="1" applyBorder="1" applyAlignment="1">
      <alignment horizontal="center" textRotation="90" wrapText="1"/>
    </xf>
    <xf numFmtId="0" fontId="92" fillId="39" borderId="18" xfId="0" applyFont="1" applyFill="1" applyBorder="1" applyAlignment="1">
      <alignment horizontal="left" wrapText="1"/>
    </xf>
    <xf numFmtId="0" fontId="92" fillId="39" borderId="12" xfId="0" applyFont="1" applyFill="1" applyBorder="1" applyAlignment="1">
      <alignment horizontal="justify" wrapText="1"/>
    </xf>
    <xf numFmtId="0" fontId="92" fillId="16" borderId="12" xfId="0" applyFont="1" applyFill="1" applyBorder="1" applyAlignment="1">
      <alignment horizontal="justify" wrapText="1"/>
    </xf>
    <xf numFmtId="0" fontId="92" fillId="42" borderId="12" xfId="0" applyFont="1" applyFill="1" applyBorder="1" applyAlignment="1">
      <alignment horizontal="justify" wrapText="1"/>
    </xf>
    <xf numFmtId="0" fontId="92" fillId="0" borderId="0" xfId="0" applyFont="1" applyAlignment="1">
      <alignment textRotation="90" wrapText="1"/>
    </xf>
    <xf numFmtId="0" fontId="92" fillId="43" borderId="12" xfId="0" applyFont="1" applyFill="1" applyBorder="1" applyAlignment="1">
      <alignment horizontal="justify" wrapText="1"/>
    </xf>
    <xf numFmtId="0" fontId="92" fillId="44" borderId="12" xfId="0" applyFont="1" applyFill="1" applyBorder="1" applyAlignment="1">
      <alignment horizontal="justify" wrapText="1"/>
    </xf>
    <xf numFmtId="0" fontId="92" fillId="45" borderId="12" xfId="0" applyFont="1" applyFill="1" applyBorder="1" applyAlignment="1">
      <alignment horizontal="justify" wrapText="1"/>
    </xf>
    <xf numFmtId="0" fontId="92" fillId="46" borderId="12" xfId="0" applyFont="1" applyFill="1" applyBorder="1" applyAlignment="1">
      <alignment horizontal="left" wrapText="1"/>
    </xf>
    <xf numFmtId="0" fontId="92" fillId="46" borderId="12" xfId="0" applyFont="1" applyFill="1" applyBorder="1" applyAlignment="1">
      <alignment horizontal="justify" wrapText="1"/>
    </xf>
    <xf numFmtId="0" fontId="92" fillId="39" borderId="12" xfId="0" applyFont="1" applyFill="1" applyBorder="1" applyAlignment="1">
      <alignment horizontal="left" wrapText="1"/>
    </xf>
    <xf numFmtId="0" fontId="92" fillId="47" borderId="12" xfId="0" applyFont="1" applyFill="1" applyBorder="1" applyAlignment="1">
      <alignment horizontal="justify" wrapText="1"/>
    </xf>
    <xf numFmtId="0" fontId="92" fillId="34" borderId="12" xfId="0" applyFont="1" applyFill="1" applyBorder="1" applyAlignment="1">
      <alignment horizontal="justify" wrapText="1"/>
    </xf>
    <xf numFmtId="0" fontId="92" fillId="34" borderId="12" xfId="0" applyFont="1" applyFill="1" applyBorder="1" applyAlignment="1">
      <alignment horizontal="left" wrapText="1"/>
    </xf>
    <xf numFmtId="0" fontId="91" fillId="35" borderId="18" xfId="0" applyFont="1" applyFill="1" applyBorder="1" applyAlignment="1">
      <alignment horizontal="center" wrapText="1"/>
    </xf>
    <xf numFmtId="0" fontId="91" fillId="35" borderId="15" xfId="0" applyFont="1" applyFill="1" applyBorder="1" applyAlignment="1">
      <alignment horizontal="center" wrapText="1"/>
    </xf>
    <xf numFmtId="0" fontId="92" fillId="12" borderId="15" xfId="0" applyFont="1" applyFill="1" applyBorder="1" applyAlignment="1">
      <alignment horizontal="center" wrapText="1"/>
    </xf>
    <xf numFmtId="0" fontId="92" fillId="0" borderId="0" xfId="0" applyFont="1" applyAlignment="1">
      <alignment horizontal="center" wrapText="1"/>
    </xf>
    <xf numFmtId="0" fontId="92" fillId="11" borderId="12" xfId="0" applyFont="1" applyFill="1" applyBorder="1" applyAlignment="1">
      <alignment horizontal="center" wrapText="1"/>
    </xf>
    <xf numFmtId="0" fontId="92" fillId="36" borderId="12" xfId="0" applyFont="1" applyFill="1" applyBorder="1" applyAlignment="1">
      <alignment horizontal="center" wrapText="1"/>
    </xf>
    <xf numFmtId="0" fontId="92" fillId="12" borderId="12" xfId="0" applyFont="1" applyFill="1" applyBorder="1" applyAlignment="1">
      <alignment horizontal="center" wrapText="1"/>
    </xf>
    <xf numFmtId="0" fontId="92" fillId="9" borderId="12" xfId="0" applyFont="1" applyFill="1" applyBorder="1" applyAlignment="1">
      <alignment horizontal="center" wrapText="1"/>
    </xf>
    <xf numFmtId="0" fontId="92" fillId="18" borderId="12" xfId="0" applyFont="1" applyFill="1" applyBorder="1" applyAlignment="1">
      <alignment horizontal="center" wrapText="1"/>
    </xf>
    <xf numFmtId="0" fontId="92" fillId="19" borderId="12" xfId="0" applyFont="1" applyFill="1" applyBorder="1" applyAlignment="1">
      <alignment horizontal="center" wrapText="1"/>
    </xf>
    <xf numFmtId="0" fontId="92" fillId="40" borderId="12" xfId="0" applyFont="1" applyFill="1" applyBorder="1" applyAlignment="1">
      <alignment horizontal="center" wrapText="1"/>
    </xf>
    <xf numFmtId="0" fontId="92" fillId="41" borderId="12" xfId="0" applyFont="1" applyFill="1" applyBorder="1" applyAlignment="1">
      <alignment horizontal="center" wrapText="1"/>
    </xf>
    <xf numFmtId="0" fontId="92" fillId="39" borderId="12" xfId="0" applyFont="1" applyFill="1" applyBorder="1" applyAlignment="1">
      <alignment horizontal="center" wrapText="1"/>
    </xf>
    <xf numFmtId="0" fontId="92" fillId="16" borderId="12" xfId="0" applyFont="1" applyFill="1" applyBorder="1" applyAlignment="1">
      <alignment horizontal="center" wrapText="1"/>
    </xf>
    <xf numFmtId="0" fontId="92" fillId="42" borderId="12" xfId="0" applyFont="1" applyFill="1" applyBorder="1" applyAlignment="1">
      <alignment horizontal="center" wrapText="1"/>
    </xf>
    <xf numFmtId="0" fontId="92" fillId="43" borderId="12" xfId="0" applyFont="1" applyFill="1" applyBorder="1" applyAlignment="1">
      <alignment horizontal="center" wrapText="1"/>
    </xf>
    <xf numFmtId="0" fontId="92" fillId="44" borderId="12" xfId="0" applyFont="1" applyFill="1" applyBorder="1" applyAlignment="1">
      <alignment horizontal="center" wrapText="1"/>
    </xf>
    <xf numFmtId="0" fontId="92" fillId="45" borderId="12" xfId="0" applyFont="1" applyFill="1" applyBorder="1" applyAlignment="1">
      <alignment horizontal="center" wrapText="1"/>
    </xf>
    <xf numFmtId="0" fontId="92" fillId="46" borderId="12" xfId="0" applyFont="1" applyFill="1" applyBorder="1" applyAlignment="1">
      <alignment horizontal="center" wrapText="1"/>
    </xf>
    <xf numFmtId="0" fontId="92" fillId="47" borderId="12" xfId="0" applyFont="1" applyFill="1" applyBorder="1" applyAlignment="1">
      <alignment horizontal="center" wrapText="1"/>
    </xf>
    <xf numFmtId="0" fontId="92" fillId="34" borderId="12" xfId="0" applyFont="1" applyFill="1" applyBorder="1" applyAlignment="1">
      <alignment horizontal="center" wrapText="1"/>
    </xf>
    <xf numFmtId="0" fontId="90" fillId="0" borderId="12" xfId="0" applyFont="1" applyFill="1" applyBorder="1" applyAlignment="1">
      <alignment horizontal="center" vertical="top"/>
    </xf>
    <xf numFmtId="0" fontId="92" fillId="11" borderId="12" xfId="0" applyFont="1" applyFill="1" applyBorder="1" applyAlignment="1">
      <alignment horizontal="center" textRotation="90" wrapText="1"/>
    </xf>
    <xf numFmtId="0" fontId="92" fillId="11" borderId="16" xfId="0" applyFont="1" applyFill="1" applyBorder="1" applyAlignment="1">
      <alignment horizontal="justify" wrapText="1"/>
    </xf>
    <xf numFmtId="0" fontId="92" fillId="11" borderId="16" xfId="0" applyFont="1" applyFill="1" applyBorder="1" applyAlignment="1">
      <alignment horizontal="center" wrapText="1"/>
    </xf>
    <xf numFmtId="0" fontId="92" fillId="38" borderId="17" xfId="0" applyFont="1" applyFill="1" applyBorder="1" applyAlignment="1">
      <alignment horizontal="justify" wrapText="1"/>
    </xf>
    <xf numFmtId="0" fontId="92" fillId="0" borderId="12" xfId="0" applyFont="1" applyFill="1" applyBorder="1" applyAlignment="1">
      <alignment horizontal="center" wrapText="1"/>
    </xf>
    <xf numFmtId="0" fontId="92" fillId="0" borderId="15" xfId="0" applyFont="1" applyFill="1" applyBorder="1" applyAlignment="1">
      <alignment horizontal="center" wrapText="1"/>
    </xf>
    <xf numFmtId="0" fontId="91" fillId="37" borderId="21" xfId="0" applyFont="1" applyFill="1" applyBorder="1" applyAlignment="1">
      <alignment horizontal="center" vertical="center" wrapText="1"/>
    </xf>
    <xf numFmtId="0" fontId="92" fillId="0" borderId="14" xfId="0" applyFont="1" applyFill="1" applyBorder="1" applyAlignment="1">
      <alignment horizontal="center" wrapText="1"/>
    </xf>
    <xf numFmtId="0" fontId="92" fillId="33" borderId="12" xfId="0" applyFont="1" applyFill="1" applyBorder="1" applyAlignment="1">
      <alignment horizontal="center" wrapText="1"/>
    </xf>
    <xf numFmtId="0" fontId="92" fillId="0" borderId="12" xfId="0" applyFont="1" applyBorder="1" applyAlignment="1">
      <alignment horizontal="center" wrapText="1"/>
    </xf>
    <xf numFmtId="0" fontId="92" fillId="33" borderId="18" xfId="0" applyFont="1" applyFill="1" applyBorder="1" applyAlignment="1">
      <alignment horizontal="center" wrapText="1"/>
    </xf>
    <xf numFmtId="0" fontId="93" fillId="0" borderId="12" xfId="0" applyFont="1" applyBorder="1" applyAlignment="1">
      <alignment horizontal="center" wrapText="1"/>
    </xf>
    <xf numFmtId="0" fontId="90" fillId="0" borderId="12" xfId="0" applyFont="1" applyBorder="1" applyAlignment="1">
      <alignment horizontal="center" vertical="top"/>
    </xf>
    <xf numFmtId="0" fontId="90" fillId="0" borderId="10" xfId="0" applyFont="1" applyBorder="1" applyAlignment="1">
      <alignment horizontal="center" vertical="top" wrapText="1"/>
    </xf>
    <xf numFmtId="0" fontId="90" fillId="0" borderId="10" xfId="0" applyFont="1" applyBorder="1" applyAlignment="1">
      <alignment wrapText="1"/>
    </xf>
    <xf numFmtId="0" fontId="92" fillId="0" borderId="11" xfId="0" applyFont="1" applyBorder="1" applyAlignment="1">
      <alignment wrapText="1"/>
    </xf>
    <xf numFmtId="0" fontId="90" fillId="33" borderId="10" xfId="0" applyFont="1" applyFill="1" applyBorder="1" applyAlignment="1">
      <alignment horizontal="justify" wrapText="1"/>
    </xf>
    <xf numFmtId="0" fontId="90" fillId="33" borderId="11" xfId="0" applyFont="1" applyFill="1" applyBorder="1" applyAlignment="1">
      <alignment horizontal="justify" wrapText="1"/>
    </xf>
    <xf numFmtId="0" fontId="92" fillId="33" borderId="11" xfId="0" applyFont="1" applyFill="1" applyBorder="1" applyAlignment="1">
      <alignment horizontal="justify" wrapText="1"/>
    </xf>
    <xf numFmtId="0" fontId="90" fillId="33" borderId="22" xfId="0" applyFont="1" applyFill="1" applyBorder="1" applyAlignment="1">
      <alignment horizontal="justify" vertical="top" wrapText="1"/>
    </xf>
    <xf numFmtId="0" fontId="90" fillId="0" borderId="12" xfId="0" applyFont="1" applyBorder="1" applyAlignment="1">
      <alignment horizontal="justify" vertical="top" wrapText="1"/>
    </xf>
    <xf numFmtId="0" fontId="90" fillId="0" borderId="10" xfId="0" applyFont="1" applyBorder="1" applyAlignment="1">
      <alignment horizontal="justify" wrapText="1"/>
    </xf>
    <xf numFmtId="0" fontId="90" fillId="0" borderId="11" xfId="0" applyFont="1" applyBorder="1" applyAlignment="1">
      <alignment horizontal="justify" wrapText="1"/>
    </xf>
    <xf numFmtId="0" fontId="94" fillId="0" borderId="11" xfId="0" applyFont="1" applyBorder="1" applyAlignment="1">
      <alignment horizontal="justify" wrapText="1"/>
    </xf>
    <xf numFmtId="0" fontId="92" fillId="0" borderId="11" xfId="0" applyFont="1" applyBorder="1" applyAlignment="1">
      <alignment horizontal="justify" wrapText="1"/>
    </xf>
    <xf numFmtId="43" fontId="92" fillId="0" borderId="12" xfId="47" applyFont="1" applyFill="1" applyBorder="1" applyAlignment="1">
      <alignment horizontal="justify" wrapText="1"/>
    </xf>
    <xf numFmtId="0" fontId="92" fillId="45" borderId="15" xfId="0" applyFont="1" applyFill="1" applyBorder="1" applyAlignment="1">
      <alignment horizontal="left" wrapText="1"/>
    </xf>
    <xf numFmtId="0" fontId="92" fillId="0" borderId="12" xfId="0" applyFont="1" applyBorder="1" applyAlignment="1">
      <alignment horizontal="justify" wrapText="1"/>
    </xf>
    <xf numFmtId="0" fontId="92" fillId="19" borderId="0" xfId="0" applyFont="1" applyFill="1" applyBorder="1" applyAlignment="1">
      <alignment horizontal="center" textRotation="90" wrapText="1"/>
    </xf>
    <xf numFmtId="0" fontId="92" fillId="19" borderId="0" xfId="0" applyFont="1" applyFill="1" applyBorder="1" applyAlignment="1">
      <alignment horizontal="left" wrapText="1"/>
    </xf>
    <xf numFmtId="0" fontId="92" fillId="19" borderId="0" xfId="0" applyFont="1" applyFill="1" applyBorder="1" applyAlignment="1">
      <alignment horizontal="justify" wrapText="1"/>
    </xf>
    <xf numFmtId="0" fontId="92" fillId="0" borderId="21" xfId="0" applyFont="1" applyFill="1" applyBorder="1" applyAlignment="1">
      <alignment horizontal="center" wrapText="1"/>
    </xf>
    <xf numFmtId="0" fontId="92" fillId="0" borderId="18" xfId="0" applyFont="1" applyFill="1" applyBorder="1" applyAlignment="1">
      <alignment horizontal="justify" wrapText="1"/>
    </xf>
    <xf numFmtId="0" fontId="92" fillId="19" borderId="16" xfId="0" applyFont="1" applyFill="1" applyBorder="1" applyAlignment="1">
      <alignment horizontal="center" wrapText="1"/>
    </xf>
    <xf numFmtId="0" fontId="92" fillId="18" borderId="12" xfId="0" applyFont="1" applyFill="1" applyBorder="1" applyAlignment="1">
      <alignment wrapText="1"/>
    </xf>
    <xf numFmtId="0" fontId="92" fillId="9" borderId="19" xfId="0" applyFont="1" applyFill="1" applyBorder="1" applyAlignment="1">
      <alignment horizontal="justify" wrapText="1"/>
    </xf>
    <xf numFmtId="0" fontId="92" fillId="12" borderId="17" xfId="0" applyFont="1" applyFill="1" applyBorder="1" applyAlignment="1">
      <alignment horizontal="center" wrapText="1"/>
    </xf>
    <xf numFmtId="0" fontId="92" fillId="0" borderId="18" xfId="0" applyFont="1" applyFill="1" applyBorder="1" applyAlignment="1">
      <alignment horizontal="center" wrapText="1"/>
    </xf>
    <xf numFmtId="0" fontId="90" fillId="0" borderId="12" xfId="0" applyFont="1" applyBorder="1" applyAlignment="1">
      <alignment vertical="center"/>
    </xf>
    <xf numFmtId="0" fontId="90" fillId="0" borderId="12" xfId="0" applyFont="1" applyBorder="1" applyAlignment="1">
      <alignment horizontal="center" vertical="center"/>
    </xf>
    <xf numFmtId="0" fontId="90" fillId="0" borderId="12" xfId="0" applyFont="1" applyBorder="1" applyAlignment="1">
      <alignment vertical="center" wrapText="1"/>
    </xf>
    <xf numFmtId="0" fontId="92" fillId="39" borderId="15" xfId="0" applyFont="1" applyFill="1" applyBorder="1" applyAlignment="1">
      <alignment horizontal="center" wrapText="1"/>
    </xf>
    <xf numFmtId="0" fontId="92" fillId="39" borderId="23" xfId="0" applyFont="1" applyFill="1" applyBorder="1" applyAlignment="1">
      <alignment horizontal="left" wrapText="1"/>
    </xf>
    <xf numFmtId="0" fontId="92" fillId="39" borderId="19" xfId="0" applyFont="1" applyFill="1" applyBorder="1" applyAlignment="1">
      <alignment horizontal="center" wrapText="1"/>
    </xf>
    <xf numFmtId="0" fontId="95" fillId="0" borderId="15" xfId="0" applyFont="1" applyBorder="1" applyAlignment="1">
      <alignment vertical="center" wrapText="1"/>
    </xf>
    <xf numFmtId="0" fontId="92" fillId="39" borderId="14" xfId="0" applyFont="1" applyFill="1" applyBorder="1" applyAlignment="1">
      <alignment horizontal="center" wrapText="1"/>
    </xf>
    <xf numFmtId="0" fontId="96" fillId="0" borderId="11" xfId="0" applyFont="1" applyBorder="1" applyAlignment="1">
      <alignment vertical="center" wrapText="1"/>
    </xf>
    <xf numFmtId="0" fontId="90" fillId="33" borderId="10" xfId="0" applyFont="1" applyFill="1" applyBorder="1" applyAlignment="1">
      <alignment vertical="center" wrapText="1"/>
    </xf>
    <xf numFmtId="0" fontId="90" fillId="33" borderId="11" xfId="0" applyFont="1" applyFill="1" applyBorder="1" applyAlignment="1">
      <alignment vertical="center" wrapText="1"/>
    </xf>
    <xf numFmtId="0" fontId="97" fillId="33" borderId="11" xfId="0" applyFont="1" applyFill="1" applyBorder="1" applyAlignment="1">
      <alignment vertical="center" wrapText="1"/>
    </xf>
    <xf numFmtId="0" fontId="92" fillId="33" borderId="10" xfId="0" applyFont="1" applyFill="1" applyBorder="1" applyAlignment="1">
      <alignment horizontal="justify" vertical="center" wrapText="1"/>
    </xf>
    <xf numFmtId="0" fontId="92" fillId="33" borderId="11" xfId="0" applyFont="1" applyFill="1" applyBorder="1" applyAlignment="1">
      <alignment vertical="center" wrapText="1"/>
    </xf>
    <xf numFmtId="0" fontId="92" fillId="33" borderId="11" xfId="0" applyFont="1" applyFill="1" applyBorder="1" applyAlignment="1">
      <alignment horizontal="justify" vertical="center" wrapText="1"/>
    </xf>
    <xf numFmtId="0" fontId="92" fillId="39" borderId="15" xfId="0" applyFont="1" applyFill="1" applyBorder="1" applyAlignment="1">
      <alignment horizontal="left" wrapText="1"/>
    </xf>
    <xf numFmtId="0" fontId="92" fillId="5" borderId="10" xfId="0" applyFont="1" applyFill="1" applyBorder="1" applyAlignment="1">
      <alignment vertical="center" wrapText="1"/>
    </xf>
    <xf numFmtId="0" fontId="92" fillId="5" borderId="11" xfId="0" applyFont="1" applyFill="1" applyBorder="1" applyAlignment="1">
      <alignment vertical="center" wrapText="1"/>
    </xf>
    <xf numFmtId="0" fontId="92" fillId="48" borderId="12" xfId="0" applyFont="1" applyFill="1" applyBorder="1" applyAlignment="1">
      <alignment horizontal="justify" wrapText="1"/>
    </xf>
    <xf numFmtId="0" fontId="90" fillId="48" borderId="10" xfId="0" applyFont="1" applyFill="1" applyBorder="1" applyAlignment="1">
      <alignment horizontal="justify" wrapText="1"/>
    </xf>
    <xf numFmtId="0" fontId="90" fillId="48" borderId="11" xfId="0" applyFont="1" applyFill="1" applyBorder="1" applyAlignment="1">
      <alignment horizontal="justify" wrapText="1"/>
    </xf>
    <xf numFmtId="0" fontId="90" fillId="48" borderId="10" xfId="0" applyFont="1" applyFill="1" applyBorder="1" applyAlignment="1">
      <alignment wrapText="1"/>
    </xf>
    <xf numFmtId="0" fontId="92" fillId="48" borderId="11" xfId="0" applyFont="1" applyFill="1" applyBorder="1" applyAlignment="1">
      <alignment wrapText="1"/>
    </xf>
    <xf numFmtId="0" fontId="90" fillId="48" borderId="11" xfId="0" applyFont="1" applyFill="1" applyBorder="1" applyAlignment="1">
      <alignment wrapText="1"/>
    </xf>
    <xf numFmtId="0" fontId="92" fillId="39" borderId="24" xfId="0" applyFont="1" applyFill="1" applyBorder="1" applyAlignment="1">
      <alignment horizontal="center" wrapText="1"/>
    </xf>
    <xf numFmtId="0" fontId="90" fillId="39" borderId="11" xfId="0" applyFont="1" applyFill="1" applyBorder="1" applyAlignment="1">
      <alignment wrapText="1"/>
    </xf>
    <xf numFmtId="0" fontId="92" fillId="39" borderId="18" xfId="0" applyFont="1" applyFill="1" applyBorder="1" applyAlignment="1">
      <alignment horizontal="justify" wrapText="1"/>
    </xf>
    <xf numFmtId="0" fontId="91" fillId="39" borderId="12" xfId="0" applyFont="1" applyFill="1" applyBorder="1" applyAlignment="1">
      <alignment horizontal="center" wrapText="1"/>
    </xf>
    <xf numFmtId="0" fontId="92" fillId="39" borderId="0" xfId="0" applyFont="1" applyFill="1" applyBorder="1" applyAlignment="1">
      <alignment horizontal="center" wrapText="1"/>
    </xf>
    <xf numFmtId="0" fontId="92" fillId="2" borderId="12" xfId="0" applyFont="1" applyFill="1" applyBorder="1" applyAlignment="1">
      <alignment horizontal="justify" wrapText="1"/>
    </xf>
    <xf numFmtId="0" fontId="98" fillId="49" borderId="0" xfId="0" applyFont="1" applyFill="1" applyAlignment="1">
      <alignment horizontal="center" vertical="center" wrapText="1"/>
    </xf>
    <xf numFmtId="0" fontId="98" fillId="49" borderId="12" xfId="0" applyFont="1" applyFill="1" applyBorder="1" applyAlignment="1">
      <alignment horizontal="center" vertical="center" wrapText="1"/>
    </xf>
    <xf numFmtId="0" fontId="14" fillId="39" borderId="12" xfId="0" applyFont="1" applyFill="1" applyBorder="1" applyAlignment="1">
      <alignment horizontal="center" wrapText="1"/>
    </xf>
    <xf numFmtId="0" fontId="14" fillId="39" borderId="12" xfId="0" applyFont="1" applyFill="1" applyBorder="1" applyAlignment="1">
      <alignment horizontal="justify" wrapText="1"/>
    </xf>
    <xf numFmtId="0" fontId="91" fillId="0" borderId="0" xfId="0" applyFont="1" applyAlignment="1">
      <alignment horizontal="left" wrapText="1"/>
    </xf>
    <xf numFmtId="0" fontId="92" fillId="39" borderId="18" xfId="0" applyFont="1" applyFill="1" applyBorder="1" applyAlignment="1">
      <alignment vertical="center" wrapText="1"/>
    </xf>
    <xf numFmtId="0" fontId="91" fillId="0" borderId="0" xfId="0" applyFont="1" applyAlignment="1">
      <alignment horizontal="left" wrapText="1"/>
    </xf>
    <xf numFmtId="0" fontId="92" fillId="3" borderId="12" xfId="0" applyFont="1" applyFill="1" applyBorder="1" applyAlignment="1">
      <alignment horizontal="justify" vertical="center" wrapText="1"/>
    </xf>
    <xf numFmtId="0" fontId="98" fillId="49" borderId="0" xfId="0" applyFont="1" applyFill="1" applyAlignment="1">
      <alignment horizontal="justify" vertical="center" wrapText="1"/>
    </xf>
    <xf numFmtId="0" fontId="92" fillId="0" borderId="0" xfId="0" applyFont="1" applyAlignment="1">
      <alignment horizontal="justify" vertical="center" wrapText="1"/>
    </xf>
    <xf numFmtId="0" fontId="92" fillId="0" borderId="12" xfId="0" applyFont="1" applyFill="1" applyBorder="1" applyAlignment="1">
      <alignment horizontal="center" vertical="center" wrapText="1"/>
    </xf>
    <xf numFmtId="0" fontId="92" fillId="0" borderId="12" xfId="0" applyFont="1" applyFill="1" applyBorder="1" applyAlignment="1">
      <alignment horizontal="justify" vertical="center" wrapText="1"/>
    </xf>
    <xf numFmtId="0" fontId="92" fillId="0" borderId="0" xfId="0" applyFont="1" applyAlignment="1">
      <alignment horizontal="center" vertical="center" wrapText="1"/>
    </xf>
    <xf numFmtId="0" fontId="99" fillId="0" borderId="0" xfId="0" applyFont="1" applyAlignment="1">
      <alignment horizontal="justify" vertical="center" wrapText="1"/>
    </xf>
    <xf numFmtId="0" fontId="100" fillId="49" borderId="16" xfId="0" applyFont="1" applyFill="1" applyBorder="1" applyAlignment="1">
      <alignment horizontal="center" vertical="center" wrapText="1"/>
    </xf>
    <xf numFmtId="0" fontId="100" fillId="49" borderId="17" xfId="0" applyFont="1" applyFill="1" applyBorder="1" applyAlignment="1">
      <alignment horizontal="center" vertical="center" wrapText="1"/>
    </xf>
    <xf numFmtId="0" fontId="92" fillId="39" borderId="12" xfId="0" applyFont="1" applyFill="1" applyBorder="1" applyAlignment="1">
      <alignment horizontal="center" vertical="center" wrapText="1"/>
    </xf>
    <xf numFmtId="0" fontId="91" fillId="0" borderId="0" xfId="0" applyFont="1" applyAlignment="1">
      <alignment horizontal="justify" vertical="center" wrapText="1"/>
    </xf>
    <xf numFmtId="0" fontId="92" fillId="9" borderId="12" xfId="0" applyFont="1" applyFill="1" applyBorder="1" applyAlignment="1">
      <alignment horizontal="justify" vertical="center" wrapText="1"/>
    </xf>
    <xf numFmtId="0" fontId="92" fillId="15" borderId="12" xfId="0" applyFont="1" applyFill="1" applyBorder="1" applyAlignment="1">
      <alignment horizontal="justify" vertical="center" wrapText="1"/>
    </xf>
    <xf numFmtId="0" fontId="92" fillId="11" borderId="12" xfId="0" applyFont="1" applyFill="1" applyBorder="1" applyAlignment="1">
      <alignment horizontal="justify" vertical="center" wrapText="1"/>
    </xf>
    <xf numFmtId="0" fontId="92" fillId="5" borderId="12" xfId="0" applyFont="1" applyFill="1" applyBorder="1" applyAlignment="1">
      <alignment horizontal="justify" vertical="center" wrapText="1"/>
    </xf>
    <xf numFmtId="0" fontId="92" fillId="39" borderId="12" xfId="0" applyFont="1" applyFill="1" applyBorder="1" applyAlignment="1">
      <alignment vertical="center" wrapText="1"/>
    </xf>
    <xf numFmtId="0" fontId="92" fillId="39" borderId="12" xfId="0" applyFont="1" applyFill="1" applyBorder="1" applyAlignment="1">
      <alignment horizontal="justify" vertical="center" wrapText="1"/>
    </xf>
    <xf numFmtId="0" fontId="14" fillId="39" borderId="12" xfId="0" applyFont="1" applyFill="1" applyBorder="1" applyAlignment="1">
      <alignment horizontal="center" vertical="center" wrapText="1"/>
    </xf>
    <xf numFmtId="43" fontId="92" fillId="39" borderId="12" xfId="47" applyFont="1" applyFill="1" applyBorder="1" applyAlignment="1">
      <alignment horizontal="center" vertical="center" wrapText="1"/>
    </xf>
    <xf numFmtId="0" fontId="91" fillId="39" borderId="12" xfId="0" applyFont="1" applyFill="1" applyBorder="1" applyAlignment="1">
      <alignment horizontal="justify" vertical="center" wrapText="1"/>
    </xf>
    <xf numFmtId="0" fontId="92" fillId="2" borderId="12" xfId="0" applyFont="1" applyFill="1" applyBorder="1" applyAlignment="1">
      <alignment horizontal="justify" vertical="center" wrapText="1"/>
    </xf>
    <xf numFmtId="0" fontId="91" fillId="0" borderId="0" xfId="0" applyFont="1" applyAlignment="1">
      <alignment horizontal="left" vertical="center" wrapText="1"/>
    </xf>
    <xf numFmtId="0" fontId="98" fillId="50" borderId="0" xfId="0" applyFont="1" applyFill="1" applyAlignment="1">
      <alignment horizontal="justify" vertical="center" wrapText="1"/>
    </xf>
    <xf numFmtId="0" fontId="98" fillId="50" borderId="0" xfId="0" applyFont="1" applyFill="1" applyAlignment="1">
      <alignment horizontal="center" vertical="center" wrapText="1"/>
    </xf>
    <xf numFmtId="0" fontId="98" fillId="50" borderId="12" xfId="0" applyFont="1" applyFill="1" applyBorder="1" applyAlignment="1">
      <alignment horizontal="center" vertical="center" wrapText="1"/>
    </xf>
    <xf numFmtId="0" fontId="92" fillId="50" borderId="0" xfId="0" applyFont="1" applyFill="1" applyAlignment="1">
      <alignment horizontal="justify" vertical="center" wrapText="1"/>
    </xf>
    <xf numFmtId="0" fontId="101" fillId="49" borderId="16" xfId="0" applyFont="1" applyFill="1" applyBorder="1" applyAlignment="1">
      <alignment horizontal="center" vertical="center" wrapText="1"/>
    </xf>
    <xf numFmtId="0" fontId="92" fillId="39" borderId="0" xfId="0" applyFont="1" applyFill="1" applyAlignment="1">
      <alignment horizontal="justify" vertical="center" wrapText="1"/>
    </xf>
    <xf numFmtId="0" fontId="0" fillId="39" borderId="0" xfId="0" applyFill="1" applyAlignment="1">
      <alignment/>
    </xf>
    <xf numFmtId="0" fontId="92" fillId="39" borderId="19" xfId="0" applyFont="1" applyFill="1" applyBorder="1" applyAlignment="1">
      <alignment horizontal="justify" wrapText="1"/>
    </xf>
    <xf numFmtId="0" fontId="90" fillId="39" borderId="12" xfId="0" applyFont="1" applyFill="1" applyBorder="1" applyAlignment="1">
      <alignment horizontal="center" vertical="center"/>
    </xf>
    <xf numFmtId="0" fontId="0" fillId="0" borderId="0" xfId="0" applyAlignment="1">
      <alignment horizontal="justify"/>
    </xf>
    <xf numFmtId="0" fontId="92" fillId="39" borderId="19" xfId="0" applyFont="1" applyFill="1" applyBorder="1" applyAlignment="1">
      <alignment horizontal="justify" vertical="center" wrapText="1"/>
    </xf>
    <xf numFmtId="0" fontId="90" fillId="39" borderId="12" xfId="0" applyFont="1" applyFill="1" applyBorder="1" applyAlignment="1">
      <alignment horizontal="justify" vertical="center"/>
    </xf>
    <xf numFmtId="0" fontId="90" fillId="39" borderId="12" xfId="0" applyFont="1" applyFill="1" applyBorder="1" applyAlignment="1">
      <alignment horizontal="justify" vertical="center" wrapText="1"/>
    </xf>
    <xf numFmtId="0" fontId="74" fillId="51" borderId="0" xfId="0" applyFont="1" applyFill="1" applyAlignment="1">
      <alignment/>
    </xf>
    <xf numFmtId="0" fontId="77" fillId="51" borderId="0" xfId="0" applyFont="1" applyFill="1" applyAlignment="1">
      <alignment horizontal="center"/>
    </xf>
    <xf numFmtId="0" fontId="101" fillId="50" borderId="16" xfId="0" applyFont="1" applyFill="1" applyBorder="1" applyAlignment="1">
      <alignment horizontal="center" wrapText="1"/>
    </xf>
    <xf numFmtId="0" fontId="101" fillId="50" borderId="17" xfId="0" applyFont="1" applyFill="1" applyBorder="1" applyAlignment="1">
      <alignment horizontal="center" wrapText="1"/>
    </xf>
    <xf numFmtId="0" fontId="0" fillId="0" borderId="0" xfId="0" applyFont="1" applyAlignment="1">
      <alignment/>
    </xf>
    <xf numFmtId="0" fontId="92" fillId="51" borderId="12" xfId="0" applyFont="1" applyFill="1" applyBorder="1" applyAlignment="1">
      <alignment horizontal="justify" wrapText="1"/>
    </xf>
    <xf numFmtId="0" fontId="91" fillId="0" borderId="0" xfId="0" applyFont="1" applyAlignment="1">
      <alignment horizontal="left" wrapText="1"/>
    </xf>
    <xf numFmtId="0" fontId="92" fillId="39" borderId="15" xfId="0" applyFont="1" applyFill="1" applyBorder="1" applyAlignment="1">
      <alignment horizontal="center" wrapText="1"/>
    </xf>
    <xf numFmtId="0" fontId="92" fillId="39" borderId="15" xfId="0" applyFont="1" applyFill="1" applyBorder="1" applyAlignment="1">
      <alignment horizontal="justify" wrapText="1"/>
    </xf>
    <xf numFmtId="0" fontId="91" fillId="0" borderId="0" xfId="0" applyFont="1" applyAlignment="1">
      <alignment horizontal="left" wrapText="1"/>
    </xf>
    <xf numFmtId="0" fontId="91" fillId="39" borderId="18" xfId="0" applyFont="1" applyFill="1" applyBorder="1" applyAlignment="1">
      <alignment horizontal="center" vertical="center" wrapText="1"/>
    </xf>
    <xf numFmtId="0" fontId="92" fillId="39" borderId="18" xfId="0" applyFont="1" applyFill="1" applyBorder="1" applyAlignment="1">
      <alignment horizontal="justify" wrapText="1"/>
    </xf>
    <xf numFmtId="0" fontId="92" fillId="39" borderId="15" xfId="0" applyFont="1" applyFill="1" applyBorder="1" applyAlignment="1">
      <alignment horizontal="justify" wrapText="1"/>
    </xf>
    <xf numFmtId="0" fontId="92" fillId="42" borderId="12" xfId="0" applyFont="1" applyFill="1" applyBorder="1" applyAlignment="1">
      <alignment horizontal="center" vertical="center" wrapText="1"/>
    </xf>
    <xf numFmtId="0" fontId="102" fillId="51" borderId="15" xfId="0" applyFont="1" applyFill="1" applyBorder="1" applyAlignment="1">
      <alignment vertical="center" wrapText="1"/>
    </xf>
    <xf numFmtId="0" fontId="103" fillId="51" borderId="12" xfId="0" applyFont="1" applyFill="1" applyBorder="1" applyAlignment="1">
      <alignment horizontal="justify" vertical="center" wrapText="1"/>
    </xf>
    <xf numFmtId="0" fontId="103" fillId="51" borderId="19" xfId="0" applyFont="1" applyFill="1" applyBorder="1" applyAlignment="1">
      <alignment horizontal="justify" wrapText="1"/>
    </xf>
    <xf numFmtId="0" fontId="103" fillId="51" borderId="20" xfId="0" applyFont="1" applyFill="1" applyBorder="1" applyAlignment="1">
      <alignment horizontal="justify" wrapText="1"/>
    </xf>
    <xf numFmtId="0" fontId="103" fillId="51" borderId="12" xfId="0" applyFont="1" applyFill="1" applyBorder="1" applyAlignment="1">
      <alignment horizontal="justify" wrapText="1"/>
    </xf>
    <xf numFmtId="0" fontId="103" fillId="51" borderId="12" xfId="0" applyFont="1" applyFill="1" applyBorder="1" applyAlignment="1">
      <alignment horizontal="center" wrapText="1"/>
    </xf>
    <xf numFmtId="0" fontId="104" fillId="0" borderId="0" xfId="0" applyFont="1" applyAlignment="1">
      <alignment horizontal="justify" wrapText="1"/>
    </xf>
    <xf numFmtId="0" fontId="0" fillId="51" borderId="0" xfId="0" applyFill="1" applyAlignment="1">
      <alignment/>
    </xf>
    <xf numFmtId="0" fontId="90" fillId="39" borderId="12" xfId="0" applyFont="1" applyFill="1" applyBorder="1" applyAlignment="1">
      <alignment horizontal="justify" vertical="top" wrapText="1"/>
    </xf>
    <xf numFmtId="0" fontId="90" fillId="39" borderId="12" xfId="0" applyFont="1" applyFill="1" applyBorder="1" applyAlignment="1">
      <alignment horizontal="justify" wrapText="1"/>
    </xf>
    <xf numFmtId="0" fontId="90" fillId="39" borderId="12" xfId="0" applyFont="1" applyFill="1" applyBorder="1" applyAlignment="1">
      <alignment horizontal="justify" vertical="top"/>
    </xf>
    <xf numFmtId="0" fontId="92" fillId="39" borderId="12" xfId="0" applyFont="1" applyFill="1" applyBorder="1" applyAlignment="1">
      <alignment horizontal="justify" vertical="top" wrapText="1"/>
    </xf>
    <xf numFmtId="0" fontId="92" fillId="39" borderId="18" xfId="0" applyFont="1" applyFill="1" applyBorder="1" applyAlignment="1">
      <alignment wrapText="1"/>
    </xf>
    <xf numFmtId="0" fontId="92" fillId="39" borderId="23" xfId="0" applyFont="1" applyFill="1" applyBorder="1" applyAlignment="1">
      <alignment wrapText="1"/>
    </xf>
    <xf numFmtId="0" fontId="90" fillId="39" borderId="12" xfId="0" applyFont="1" applyFill="1" applyBorder="1" applyAlignment="1">
      <alignment vertical="top" wrapText="1"/>
    </xf>
    <xf numFmtId="0" fontId="90" fillId="51" borderId="12" xfId="0" applyFont="1" applyFill="1" applyBorder="1" applyAlignment="1">
      <alignment vertical="top" wrapText="1"/>
    </xf>
    <xf numFmtId="0" fontId="90" fillId="51" borderId="12" xfId="0" applyFont="1" applyFill="1" applyBorder="1" applyAlignment="1">
      <alignment horizontal="justify" wrapText="1"/>
    </xf>
    <xf numFmtId="0" fontId="90" fillId="39" borderId="25" xfId="0" applyFont="1" applyFill="1" applyBorder="1" applyAlignment="1">
      <alignment horizontal="justify" vertical="top" wrapText="1"/>
    </xf>
    <xf numFmtId="0" fontId="92" fillId="39" borderId="23" xfId="0" applyFont="1" applyFill="1" applyBorder="1" applyAlignment="1">
      <alignment horizontal="justify" wrapText="1"/>
    </xf>
    <xf numFmtId="0" fontId="92" fillId="39" borderId="12" xfId="0" applyFont="1" applyFill="1" applyBorder="1" applyAlignment="1">
      <alignment wrapText="1"/>
    </xf>
    <xf numFmtId="0" fontId="92" fillId="39" borderId="12" xfId="0" applyFont="1" applyFill="1" applyBorder="1" applyAlignment="1">
      <alignment horizontal="justify" vertical="top" wrapText="1"/>
    </xf>
    <xf numFmtId="0" fontId="90" fillId="51" borderId="12" xfId="0" applyFont="1" applyFill="1" applyBorder="1" applyAlignment="1">
      <alignment horizontal="justify" vertical="top" wrapText="1"/>
    </xf>
    <xf numFmtId="0" fontId="90" fillId="51" borderId="12" xfId="0" applyFont="1" applyFill="1" applyBorder="1" applyAlignment="1">
      <alignment horizontal="justify" vertical="top"/>
    </xf>
    <xf numFmtId="0" fontId="90" fillId="36" borderId="12" xfId="0" applyFont="1" applyFill="1" applyBorder="1" applyAlignment="1">
      <alignment horizontal="justify" vertical="top" wrapText="1"/>
    </xf>
    <xf numFmtId="43" fontId="92" fillId="39" borderId="12" xfId="47" applyFont="1" applyFill="1" applyBorder="1" applyAlignment="1">
      <alignment horizontal="center" wrapText="1"/>
    </xf>
    <xf numFmtId="0" fontId="92" fillId="36" borderId="12" xfId="0" applyFont="1" applyFill="1" applyBorder="1" applyAlignment="1">
      <alignment horizontal="justify" vertical="top" wrapText="1"/>
    </xf>
    <xf numFmtId="0" fontId="92" fillId="49" borderId="12" xfId="0" applyFont="1" applyFill="1" applyBorder="1" applyAlignment="1">
      <alignment horizontal="justify" wrapText="1"/>
    </xf>
    <xf numFmtId="0" fontId="25" fillId="39" borderId="12" xfId="0" applyFont="1" applyFill="1" applyBorder="1" applyAlignment="1">
      <alignment vertical="center" wrapText="1"/>
    </xf>
    <xf numFmtId="0" fontId="92" fillId="39" borderId="23" xfId="0" applyFont="1" applyFill="1" applyBorder="1" applyAlignment="1">
      <alignment vertical="center" wrapText="1"/>
    </xf>
    <xf numFmtId="0" fontId="26" fillId="36" borderId="12" xfId="0" applyNumberFormat="1" applyFont="1" applyFill="1" applyBorder="1" applyAlignment="1">
      <alignment horizontal="center" vertical="center" wrapText="1"/>
    </xf>
    <xf numFmtId="0" fontId="26" fillId="39" borderId="12" xfId="0" applyNumberFormat="1" applyFont="1" applyFill="1" applyBorder="1" applyAlignment="1">
      <alignment horizontal="center" vertical="center" wrapText="1"/>
    </xf>
    <xf numFmtId="0" fontId="92" fillId="0" borderId="12" xfId="0" applyFont="1" applyBorder="1" applyAlignment="1">
      <alignment horizontal="justify" vertical="center"/>
    </xf>
    <xf numFmtId="0" fontId="0" fillId="0" borderId="12" xfId="0" applyBorder="1" applyAlignment="1">
      <alignment/>
    </xf>
    <xf numFmtId="0" fontId="90" fillId="0" borderId="12" xfId="0" applyFont="1" applyBorder="1" applyAlignment="1">
      <alignment horizontal="justify" vertical="center"/>
    </xf>
    <xf numFmtId="43" fontId="77" fillId="51" borderId="0" xfId="0" applyNumberFormat="1" applyFont="1" applyFill="1" applyAlignment="1">
      <alignment horizontal="center"/>
    </xf>
    <xf numFmtId="164" fontId="0" fillId="0" borderId="0" xfId="0" applyNumberFormat="1" applyAlignment="1">
      <alignment/>
    </xf>
    <xf numFmtId="43" fontId="74" fillId="51" borderId="0" xfId="0" applyNumberFormat="1" applyFont="1" applyFill="1" applyAlignment="1">
      <alignment/>
    </xf>
    <xf numFmtId="0" fontId="91" fillId="0" borderId="0" xfId="0" applyFont="1" applyAlignment="1">
      <alignment horizontal="left" wrapText="1"/>
    </xf>
    <xf numFmtId="0" fontId="92" fillId="39" borderId="18" xfId="0" applyFont="1" applyFill="1" applyBorder="1" applyAlignment="1">
      <alignment horizontal="center" wrapText="1"/>
    </xf>
    <xf numFmtId="0" fontId="91" fillId="0" borderId="0" xfId="0" applyFont="1" applyAlignment="1">
      <alignment horizontal="left" wrapText="1"/>
    </xf>
    <xf numFmtId="0" fontId="92" fillId="39" borderId="15" xfId="0" applyFont="1" applyFill="1" applyBorder="1" applyAlignment="1">
      <alignment horizontal="justify" wrapText="1"/>
    </xf>
    <xf numFmtId="0" fontId="91" fillId="39" borderId="12" xfId="0" applyFont="1" applyFill="1" applyBorder="1" applyAlignment="1">
      <alignment horizontal="center" vertical="center" wrapText="1"/>
    </xf>
    <xf numFmtId="0" fontId="92" fillId="39" borderId="26" xfId="0" applyFont="1" applyFill="1" applyBorder="1" applyAlignment="1">
      <alignment horizontal="justify" wrapText="1"/>
    </xf>
    <xf numFmtId="0" fontId="92" fillId="39" borderId="25" xfId="0" applyFont="1" applyFill="1" applyBorder="1" applyAlignment="1">
      <alignment horizontal="justify" wrapText="1"/>
    </xf>
    <xf numFmtId="0" fontId="92" fillId="51" borderId="12" xfId="0" applyFont="1" applyFill="1" applyBorder="1" applyAlignment="1">
      <alignment horizontal="center" wrapText="1"/>
    </xf>
    <xf numFmtId="0" fontId="92" fillId="51" borderId="0" xfId="0" applyFont="1" applyFill="1" applyAlignment="1">
      <alignment horizontal="justify" wrapText="1"/>
    </xf>
    <xf numFmtId="0" fontId="14" fillId="51" borderId="12" xfId="0" applyFont="1" applyFill="1" applyBorder="1" applyAlignment="1">
      <alignment horizontal="justify" wrapText="1"/>
    </xf>
    <xf numFmtId="0" fontId="92" fillId="19" borderId="12" xfId="0" applyFont="1" applyFill="1" applyBorder="1" applyAlignment="1">
      <alignment horizontal="justify" vertical="center" wrapText="1"/>
    </xf>
    <xf numFmtId="0" fontId="92" fillId="51" borderId="12" xfId="0" applyFont="1" applyFill="1" applyBorder="1" applyAlignment="1">
      <alignment horizontal="center" vertical="center" wrapText="1"/>
    </xf>
    <xf numFmtId="0" fontId="103" fillId="52" borderId="0" xfId="0" applyFont="1" applyFill="1" applyBorder="1" applyAlignment="1">
      <alignment horizontal="left" wrapText="1"/>
    </xf>
    <xf numFmtId="0" fontId="103" fillId="52" borderId="0" xfId="0" applyFont="1" applyFill="1" applyBorder="1" applyAlignment="1">
      <alignment horizontal="justify" vertical="center" wrapText="1"/>
    </xf>
    <xf numFmtId="0" fontId="103" fillId="52" borderId="0" xfId="0" applyFont="1" applyFill="1" applyBorder="1" applyAlignment="1">
      <alignment horizontal="justify" wrapText="1"/>
    </xf>
    <xf numFmtId="0" fontId="103" fillId="52" borderId="21" xfId="0" applyFont="1" applyFill="1" applyBorder="1" applyAlignment="1">
      <alignment horizontal="center" wrapText="1"/>
    </xf>
    <xf numFmtId="0" fontId="103" fillId="52" borderId="18" xfId="0" applyFont="1" applyFill="1" applyBorder="1" applyAlignment="1">
      <alignment horizontal="justify" wrapText="1"/>
    </xf>
    <xf numFmtId="0" fontId="103" fillId="52" borderId="16" xfId="0" applyFont="1" applyFill="1" applyBorder="1" applyAlignment="1">
      <alignment horizontal="center" wrapText="1"/>
    </xf>
    <xf numFmtId="0" fontId="103" fillId="52" borderId="0" xfId="0" applyFont="1" applyFill="1" applyBorder="1" applyAlignment="1">
      <alignment horizontal="center" wrapText="1"/>
    </xf>
    <xf numFmtId="43" fontId="90" fillId="39" borderId="12" xfId="47" applyFont="1" applyFill="1" applyBorder="1" applyAlignment="1">
      <alignment vertical="top" wrapText="1"/>
    </xf>
    <xf numFmtId="0" fontId="91" fillId="39" borderId="23" xfId="0" applyFont="1" applyFill="1" applyBorder="1" applyAlignment="1">
      <alignment wrapText="1"/>
    </xf>
    <xf numFmtId="0" fontId="91" fillId="39" borderId="15" xfId="0" applyFont="1" applyFill="1" applyBorder="1" applyAlignment="1">
      <alignment wrapText="1"/>
    </xf>
    <xf numFmtId="0" fontId="0" fillId="0" borderId="0" xfId="0" applyAlignment="1">
      <alignment vertical="center"/>
    </xf>
    <xf numFmtId="0" fontId="91" fillId="39" borderId="23" xfId="0" applyFont="1" applyFill="1" applyBorder="1" applyAlignment="1">
      <alignment vertical="center" wrapText="1"/>
    </xf>
    <xf numFmtId="0" fontId="91" fillId="39" borderId="15" xfId="0" applyFont="1" applyFill="1" applyBorder="1" applyAlignment="1">
      <alignment vertical="center" wrapText="1"/>
    </xf>
    <xf numFmtId="0" fontId="90" fillId="39" borderId="12" xfId="0" applyFont="1" applyFill="1" applyBorder="1" applyAlignment="1">
      <alignment vertical="center" wrapText="1"/>
    </xf>
    <xf numFmtId="0" fontId="105" fillId="51" borderId="0" xfId="0" applyFont="1" applyFill="1" applyAlignment="1">
      <alignment horizontal="left" wrapText="1"/>
    </xf>
    <xf numFmtId="0" fontId="105" fillId="51" borderId="0" xfId="0" applyFont="1" applyFill="1" applyAlignment="1">
      <alignment horizontal="justify" vertical="center" wrapText="1"/>
    </xf>
    <xf numFmtId="0" fontId="105" fillId="51" borderId="0" xfId="0" applyFont="1" applyFill="1" applyAlignment="1">
      <alignment horizontal="justify" wrapText="1"/>
    </xf>
    <xf numFmtId="0" fontId="105" fillId="51" borderId="0" xfId="0" applyFont="1" applyFill="1" applyAlignment="1">
      <alignment horizontal="center" wrapText="1"/>
    </xf>
    <xf numFmtId="0" fontId="106" fillId="0" borderId="0" xfId="0" applyFont="1" applyAlignment="1">
      <alignment horizontal="justify" wrapText="1"/>
    </xf>
    <xf numFmtId="0" fontId="98" fillId="52" borderId="23" xfId="0" applyFont="1" applyFill="1" applyBorder="1" applyAlignment="1">
      <alignment wrapText="1"/>
    </xf>
    <xf numFmtId="0" fontId="98" fillId="52" borderId="12" xfId="0" applyFont="1" applyFill="1" applyBorder="1" applyAlignment="1">
      <alignment horizontal="justify" vertical="center" wrapText="1"/>
    </xf>
    <xf numFmtId="0" fontId="98" fillId="52" borderId="12" xfId="0" applyFont="1" applyFill="1" applyBorder="1" applyAlignment="1">
      <alignment horizontal="justify" wrapText="1"/>
    </xf>
    <xf numFmtId="0" fontId="98" fillId="52" borderId="12" xfId="0" applyFont="1" applyFill="1" applyBorder="1" applyAlignment="1">
      <alignment horizontal="center" wrapText="1"/>
    </xf>
    <xf numFmtId="0" fontId="98" fillId="52" borderId="15" xfId="0" applyFont="1" applyFill="1" applyBorder="1" applyAlignment="1">
      <alignment horizontal="center" wrapText="1"/>
    </xf>
    <xf numFmtId="0" fontId="107" fillId="0" borderId="0" xfId="0" applyFont="1" applyAlignment="1">
      <alignment horizontal="justify" wrapText="1"/>
    </xf>
    <xf numFmtId="0" fontId="107" fillId="39" borderId="12" xfId="0" applyNumberFormat="1" applyFont="1" applyFill="1" applyBorder="1" applyAlignment="1">
      <alignment horizontal="center" wrapText="1"/>
    </xf>
    <xf numFmtId="0" fontId="92" fillId="0" borderId="12" xfId="0" applyFont="1" applyBorder="1" applyAlignment="1">
      <alignment horizontal="justify" vertical="center" wrapText="1"/>
    </xf>
    <xf numFmtId="0" fontId="91" fillId="0" borderId="0" xfId="0" applyFont="1" applyAlignment="1">
      <alignment horizontal="left" wrapText="1"/>
    </xf>
    <xf numFmtId="0" fontId="92" fillId="39" borderId="15" xfId="0" applyFont="1" applyFill="1" applyBorder="1" applyAlignment="1">
      <alignment vertical="center" wrapText="1"/>
    </xf>
    <xf numFmtId="0" fontId="92" fillId="12" borderId="23" xfId="0" applyFont="1" applyFill="1" applyBorder="1" applyAlignment="1">
      <alignment vertical="center" wrapText="1"/>
    </xf>
    <xf numFmtId="0" fontId="91" fillId="16" borderId="12" xfId="0" applyFont="1" applyFill="1" applyBorder="1" applyAlignment="1">
      <alignment vertical="center" wrapText="1"/>
    </xf>
    <xf numFmtId="0" fontId="92" fillId="39" borderId="18" xfId="0" applyFont="1" applyFill="1" applyBorder="1" applyAlignment="1">
      <alignment horizontal="center" vertical="center" wrapText="1"/>
    </xf>
    <xf numFmtId="0" fontId="91" fillId="0" borderId="0" xfId="0" applyFont="1" applyAlignment="1">
      <alignment horizontal="left" wrapText="1"/>
    </xf>
    <xf numFmtId="0" fontId="92" fillId="39" borderId="18" xfId="0" applyFont="1" applyFill="1" applyBorder="1" applyAlignment="1">
      <alignment horizontal="center" wrapText="1"/>
    </xf>
    <xf numFmtId="0" fontId="90" fillId="39" borderId="18" xfId="0" applyFont="1" applyFill="1" applyBorder="1" applyAlignment="1">
      <alignment horizontal="justify" vertical="center" wrapText="1"/>
    </xf>
    <xf numFmtId="0" fontId="92" fillId="39" borderId="12" xfId="0" applyFont="1" applyFill="1" applyBorder="1" applyAlignment="1">
      <alignment horizontal="center" vertical="center" wrapText="1"/>
    </xf>
    <xf numFmtId="0" fontId="92" fillId="39" borderId="26" xfId="0" applyFont="1" applyFill="1" applyBorder="1" applyAlignment="1">
      <alignment horizontal="justify" vertical="center" wrapText="1"/>
    </xf>
    <xf numFmtId="0" fontId="108" fillId="39" borderId="12" xfId="0" applyFont="1" applyFill="1" applyBorder="1" applyAlignment="1">
      <alignment horizontal="center" wrapText="1"/>
    </xf>
    <xf numFmtId="0" fontId="92" fillId="39" borderId="18" xfId="0" applyFont="1" applyFill="1" applyBorder="1" applyAlignment="1">
      <alignment horizontal="center" vertical="center" wrapText="1"/>
    </xf>
    <xf numFmtId="0" fontId="92" fillId="39" borderId="18" xfId="0" applyFont="1" applyFill="1" applyBorder="1" applyAlignment="1">
      <alignment horizontal="center" wrapText="1"/>
    </xf>
    <xf numFmtId="0" fontId="92" fillId="39" borderId="18" xfId="0" applyFont="1" applyFill="1" applyBorder="1" applyAlignment="1">
      <alignment horizontal="justify" wrapText="1"/>
    </xf>
    <xf numFmtId="0" fontId="92" fillId="39" borderId="12" xfId="0" applyFont="1" applyFill="1" applyBorder="1" applyAlignment="1">
      <alignment horizontal="center" vertical="center" wrapText="1"/>
    </xf>
    <xf numFmtId="0" fontId="92" fillId="53" borderId="18" xfId="0" applyFont="1" applyFill="1" applyBorder="1" applyAlignment="1">
      <alignment horizontal="center" wrapText="1"/>
    </xf>
    <xf numFmtId="0" fontId="92" fillId="51" borderId="12" xfId="0" applyFont="1" applyFill="1" applyBorder="1" applyAlignment="1">
      <alignment horizontal="justify" vertical="center" wrapText="1"/>
    </xf>
    <xf numFmtId="0" fontId="91" fillId="41" borderId="12" xfId="0" applyFont="1" applyFill="1" applyBorder="1" applyAlignment="1">
      <alignment horizontal="justify" vertical="center" wrapText="1"/>
    </xf>
    <xf numFmtId="0" fontId="103" fillId="51" borderId="23" xfId="0" applyFont="1" applyFill="1" applyBorder="1" applyAlignment="1">
      <alignment vertical="center" wrapText="1"/>
    </xf>
    <xf numFmtId="0" fontId="0" fillId="51" borderId="27" xfId="0" applyFill="1" applyBorder="1" applyAlignment="1">
      <alignment/>
    </xf>
    <xf numFmtId="0" fontId="0" fillId="51" borderId="14" xfId="0" applyFill="1" applyBorder="1" applyAlignment="1">
      <alignment/>
    </xf>
    <xf numFmtId="0" fontId="109" fillId="51" borderId="27" xfId="0" applyFont="1" applyFill="1" applyBorder="1" applyAlignment="1">
      <alignment/>
    </xf>
    <xf numFmtId="0" fontId="110" fillId="51" borderId="27" xfId="0" applyFont="1" applyFill="1" applyBorder="1" applyAlignment="1">
      <alignment horizontal="center"/>
    </xf>
    <xf numFmtId="0" fontId="111" fillId="0" borderId="0" xfId="0" applyFont="1" applyAlignment="1">
      <alignment horizontal="justify" wrapText="1"/>
    </xf>
    <xf numFmtId="0" fontId="90" fillId="39" borderId="28" xfId="0" applyFont="1" applyFill="1" applyBorder="1" applyAlignment="1">
      <alignment horizontal="justify" wrapText="1"/>
    </xf>
    <xf numFmtId="0" fontId="90" fillId="39" borderId="18" xfId="0" applyFont="1" applyFill="1" applyBorder="1" applyAlignment="1">
      <alignment horizontal="justify" wrapText="1"/>
    </xf>
    <xf numFmtId="0" fontId="90" fillId="39" borderId="12" xfId="0" applyFont="1" applyFill="1" applyBorder="1" applyAlignment="1">
      <alignment wrapText="1"/>
    </xf>
    <xf numFmtId="0" fontId="90" fillId="39" borderId="18" xfId="0" applyFont="1" applyFill="1" applyBorder="1" applyAlignment="1">
      <alignment wrapText="1"/>
    </xf>
    <xf numFmtId="0" fontId="0" fillId="52" borderId="0" xfId="0" applyFill="1" applyAlignment="1">
      <alignment/>
    </xf>
    <xf numFmtId="0" fontId="109" fillId="52" borderId="0" xfId="0" applyFont="1" applyFill="1" applyAlignment="1">
      <alignment/>
    </xf>
    <xf numFmtId="0" fontId="91" fillId="54" borderId="12" xfId="0" applyFont="1" applyFill="1" applyBorder="1" applyAlignment="1">
      <alignment horizontal="justify" vertical="center" wrapText="1"/>
    </xf>
    <xf numFmtId="0" fontId="91" fillId="39" borderId="19" xfId="0" applyFont="1" applyFill="1" applyBorder="1" applyAlignment="1">
      <alignment horizontal="justify" vertical="center" wrapText="1"/>
    </xf>
    <xf numFmtId="0" fontId="90" fillId="0" borderId="29" xfId="0" applyFont="1" applyBorder="1" applyAlignment="1">
      <alignment wrapText="1"/>
    </xf>
    <xf numFmtId="0" fontId="90" fillId="0" borderId="26" xfId="0" applyFont="1" applyBorder="1" applyAlignment="1">
      <alignment wrapText="1"/>
    </xf>
    <xf numFmtId="0" fontId="92" fillId="0" borderId="26" xfId="0" applyFont="1" applyBorder="1" applyAlignment="1">
      <alignment wrapText="1"/>
    </xf>
    <xf numFmtId="0" fontId="92" fillId="0" borderId="12" xfId="0" applyFont="1" applyBorder="1" applyAlignment="1">
      <alignment wrapText="1"/>
    </xf>
    <xf numFmtId="0" fontId="92" fillId="44" borderId="15" xfId="0" applyFont="1" applyFill="1" applyBorder="1" applyAlignment="1">
      <alignment horizontal="center" wrapText="1"/>
    </xf>
    <xf numFmtId="0" fontId="92" fillId="44" borderId="12" xfId="0" applyFont="1" applyFill="1" applyBorder="1" applyAlignment="1">
      <alignment horizontal="justify" vertical="center" wrapText="1"/>
    </xf>
    <xf numFmtId="0" fontId="92" fillId="39" borderId="18" xfId="0" applyFont="1" applyFill="1" applyBorder="1" applyAlignment="1">
      <alignment horizontal="center" vertical="center" wrapText="1"/>
    </xf>
    <xf numFmtId="0" fontId="92" fillId="39" borderId="15" xfId="0" applyFont="1" applyFill="1" applyBorder="1" applyAlignment="1">
      <alignment horizontal="center" vertical="center" wrapText="1"/>
    </xf>
    <xf numFmtId="0" fontId="92" fillId="39" borderId="12" xfId="0" applyFont="1" applyFill="1" applyBorder="1" applyAlignment="1">
      <alignment horizontal="center" vertical="center" wrapText="1"/>
    </xf>
    <xf numFmtId="0" fontId="92" fillId="0" borderId="0" xfId="0" applyFont="1" applyBorder="1" applyAlignment="1">
      <alignment vertical="center" wrapText="1"/>
    </xf>
    <xf numFmtId="0" fontId="92" fillId="44" borderId="12" xfId="0" applyFont="1" applyFill="1" applyBorder="1" applyAlignment="1">
      <alignment vertical="center" wrapText="1"/>
    </xf>
    <xf numFmtId="0" fontId="92" fillId="53" borderId="26" xfId="0" applyFont="1" applyFill="1" applyBorder="1" applyAlignment="1">
      <alignment wrapText="1"/>
    </xf>
    <xf numFmtId="0" fontId="92" fillId="53" borderId="12" xfId="0" applyFont="1" applyFill="1" applyBorder="1" applyAlignment="1">
      <alignment horizontal="center" wrapText="1"/>
    </xf>
    <xf numFmtId="0" fontId="92" fillId="53" borderId="12" xfId="0" applyFont="1" applyFill="1" applyBorder="1" applyAlignment="1">
      <alignment wrapText="1"/>
    </xf>
    <xf numFmtId="0" fontId="92" fillId="53" borderId="15" xfId="0" applyFont="1" applyFill="1" applyBorder="1" applyAlignment="1">
      <alignment horizontal="justify" wrapText="1"/>
    </xf>
    <xf numFmtId="0" fontId="92" fillId="53" borderId="12" xfId="0" applyFont="1" applyFill="1" applyBorder="1" applyAlignment="1">
      <alignment horizontal="justify" wrapText="1"/>
    </xf>
    <xf numFmtId="0" fontId="92" fillId="53" borderId="0" xfId="0" applyFont="1" applyFill="1" applyBorder="1" applyAlignment="1">
      <alignment wrapText="1"/>
    </xf>
    <xf numFmtId="0" fontId="92" fillId="53" borderId="25" xfId="0" applyFont="1" applyFill="1" applyBorder="1" applyAlignment="1">
      <alignment wrapText="1"/>
    </xf>
    <xf numFmtId="0" fontId="92" fillId="53" borderId="18" xfId="0" applyFont="1" applyFill="1" applyBorder="1" applyAlignment="1">
      <alignment wrapText="1"/>
    </xf>
    <xf numFmtId="0" fontId="92" fillId="53" borderId="18" xfId="0" applyFont="1" applyFill="1" applyBorder="1" applyAlignment="1">
      <alignment horizontal="justify" wrapText="1"/>
    </xf>
    <xf numFmtId="0" fontId="92" fillId="53" borderId="30" xfId="0" applyFont="1" applyFill="1" applyBorder="1" applyAlignment="1">
      <alignment wrapText="1"/>
    </xf>
    <xf numFmtId="0" fontId="90" fillId="53" borderId="12" xfId="0" applyFont="1" applyFill="1" applyBorder="1" applyAlignment="1">
      <alignment wrapText="1"/>
    </xf>
    <xf numFmtId="0" fontId="90" fillId="39" borderId="12" xfId="0" applyFont="1" applyFill="1" applyBorder="1" applyAlignment="1">
      <alignment horizontal="center" wrapText="1"/>
    </xf>
    <xf numFmtId="0" fontId="90" fillId="39" borderId="30" xfId="0" applyFont="1" applyFill="1" applyBorder="1" applyAlignment="1">
      <alignment horizontal="center" wrapText="1"/>
    </xf>
    <xf numFmtId="0" fontId="90" fillId="53" borderId="12" xfId="0" applyFont="1" applyFill="1" applyBorder="1" applyAlignment="1">
      <alignment horizontal="center" wrapText="1"/>
    </xf>
    <xf numFmtId="0" fontId="90" fillId="39" borderId="12" xfId="0" applyFont="1" applyFill="1" applyBorder="1" applyAlignment="1">
      <alignment horizontal="center" vertical="center" wrapText="1"/>
    </xf>
    <xf numFmtId="0" fontId="90" fillId="39" borderId="0" xfId="0" applyFont="1" applyFill="1" applyBorder="1" applyAlignment="1">
      <alignment horizontal="center" vertical="center" wrapText="1"/>
    </xf>
    <xf numFmtId="0" fontId="0" fillId="52" borderId="0" xfId="0" applyFill="1" applyAlignment="1">
      <alignment horizontal="center"/>
    </xf>
    <xf numFmtId="0" fontId="0" fillId="0" borderId="0" xfId="0" applyAlignment="1">
      <alignment horizontal="center"/>
    </xf>
    <xf numFmtId="0" fontId="112" fillId="50" borderId="16" xfId="0" applyFont="1" applyFill="1" applyBorder="1" applyAlignment="1">
      <alignment horizontal="center" wrapText="1"/>
    </xf>
    <xf numFmtId="0" fontId="112" fillId="50" borderId="17" xfId="0" applyFont="1" applyFill="1" applyBorder="1" applyAlignment="1">
      <alignment horizontal="center" wrapText="1"/>
    </xf>
    <xf numFmtId="0" fontId="113" fillId="0" borderId="0" xfId="0" applyFont="1" applyAlignment="1">
      <alignment horizontal="center" vertical="center" wrapText="1"/>
    </xf>
    <xf numFmtId="0" fontId="113" fillId="39" borderId="12" xfId="0" applyFont="1" applyFill="1" applyBorder="1" applyAlignment="1">
      <alignment horizontal="justify" vertical="center" wrapText="1"/>
    </xf>
    <xf numFmtId="0" fontId="113" fillId="39" borderId="18" xfId="0" applyFont="1" applyFill="1" applyBorder="1" applyAlignment="1">
      <alignment horizontal="justify" vertical="center" wrapText="1"/>
    </xf>
    <xf numFmtId="0" fontId="114" fillId="52" borderId="0" xfId="0" applyFont="1" applyFill="1" applyAlignment="1">
      <alignment vertical="center"/>
    </xf>
    <xf numFmtId="0" fontId="114" fillId="0" borderId="0" xfId="0" applyFont="1" applyAlignment="1">
      <alignment vertical="center"/>
    </xf>
    <xf numFmtId="0" fontId="96" fillId="0" borderId="0" xfId="0" applyFont="1" applyAlignment="1">
      <alignment horizontal="justify" wrapText="1"/>
    </xf>
    <xf numFmtId="0" fontId="100" fillId="50" borderId="16" xfId="0" applyFont="1" applyFill="1" applyBorder="1" applyAlignment="1">
      <alignment horizontal="center" wrapText="1"/>
    </xf>
    <xf numFmtId="0" fontId="100" fillId="50" borderId="17" xfId="0" applyFont="1" applyFill="1" applyBorder="1" applyAlignment="1">
      <alignment horizontal="center" wrapText="1"/>
    </xf>
    <xf numFmtId="0" fontId="92" fillId="53" borderId="12" xfId="0" applyFont="1" applyFill="1" applyBorder="1" applyAlignment="1">
      <alignment horizontal="justify" vertical="center" wrapText="1"/>
    </xf>
    <xf numFmtId="0" fontId="107" fillId="45" borderId="12" xfId="0" applyFont="1" applyFill="1" applyBorder="1" applyAlignment="1">
      <alignment horizontal="justify" wrapText="1"/>
    </xf>
    <xf numFmtId="0" fontId="91" fillId="18" borderId="18" xfId="0" applyFont="1" applyFill="1" applyBorder="1" applyAlignment="1">
      <alignment horizontal="center" vertical="center" wrapText="1"/>
    </xf>
    <xf numFmtId="0" fontId="92" fillId="39" borderId="0" xfId="0" applyFont="1" applyFill="1" applyAlignment="1">
      <alignment horizontal="center" vertical="center" wrapText="1"/>
    </xf>
    <xf numFmtId="0" fontId="115" fillId="39" borderId="12" xfId="0" applyFont="1" applyFill="1" applyBorder="1" applyAlignment="1">
      <alignment horizontal="center" vertical="center" wrapText="1"/>
    </xf>
    <xf numFmtId="0" fontId="92" fillId="53" borderId="12" xfId="0" applyFont="1" applyFill="1" applyBorder="1" applyAlignment="1">
      <alignment vertical="center" wrapText="1"/>
    </xf>
    <xf numFmtId="0" fontId="91" fillId="39" borderId="12" xfId="0" applyFont="1" applyFill="1" applyBorder="1" applyAlignment="1">
      <alignment wrapText="1"/>
    </xf>
    <xf numFmtId="0" fontId="91" fillId="39" borderId="12" xfId="0" applyFont="1" applyFill="1" applyBorder="1" applyAlignment="1">
      <alignment horizontal="justify" wrapText="1"/>
    </xf>
    <xf numFmtId="0" fontId="106" fillId="51" borderId="0" xfId="0" applyFont="1" applyFill="1" applyAlignment="1">
      <alignment horizontal="left" wrapText="1"/>
    </xf>
    <xf numFmtId="0" fontId="106" fillId="51" borderId="0" xfId="0" applyFont="1" applyFill="1" applyAlignment="1">
      <alignment horizontal="justify" vertical="center" wrapText="1"/>
    </xf>
    <xf numFmtId="0" fontId="106" fillId="51" borderId="0" xfId="0" applyFont="1" applyFill="1" applyAlignment="1">
      <alignment horizontal="justify" wrapText="1"/>
    </xf>
    <xf numFmtId="0" fontId="106" fillId="51" borderId="15" xfId="0" applyFont="1" applyFill="1" applyBorder="1" applyAlignment="1">
      <alignment horizontal="center" wrapText="1"/>
    </xf>
    <xf numFmtId="0" fontId="106" fillId="51" borderId="0" xfId="0" applyFont="1" applyFill="1" applyAlignment="1">
      <alignment horizontal="center" wrapText="1"/>
    </xf>
    <xf numFmtId="0" fontId="115" fillId="0" borderId="12" xfId="0" applyFont="1" applyFill="1" applyBorder="1" applyAlignment="1">
      <alignment horizontal="center" wrapText="1"/>
    </xf>
    <xf numFmtId="0" fontId="116" fillId="51" borderId="0" xfId="0" applyFont="1" applyFill="1" applyAlignment="1">
      <alignment/>
    </xf>
    <xf numFmtId="0" fontId="115" fillId="39" borderId="12" xfId="0" applyFont="1" applyFill="1" applyBorder="1" applyAlignment="1">
      <alignment horizontal="center" wrapText="1"/>
    </xf>
    <xf numFmtId="0" fontId="105" fillId="50" borderId="12" xfId="0" applyFont="1" applyFill="1" applyBorder="1" applyAlignment="1">
      <alignment horizontal="left" wrapText="1"/>
    </xf>
    <xf numFmtId="0" fontId="105" fillId="50" borderId="12" xfId="0" applyFont="1" applyFill="1" applyBorder="1" applyAlignment="1">
      <alignment horizontal="justify" vertical="center" wrapText="1"/>
    </xf>
    <xf numFmtId="0" fontId="105" fillId="50" borderId="12" xfId="0" applyFont="1" applyFill="1" applyBorder="1" applyAlignment="1">
      <alignment horizontal="justify" wrapText="1"/>
    </xf>
    <xf numFmtId="0" fontId="105" fillId="50" borderId="12" xfId="0" applyFont="1" applyFill="1" applyBorder="1" applyAlignment="1">
      <alignment horizontal="center" wrapText="1"/>
    </xf>
    <xf numFmtId="0" fontId="105" fillId="50" borderId="15" xfId="0" applyFont="1" applyFill="1" applyBorder="1" applyAlignment="1">
      <alignment horizontal="center" wrapText="1"/>
    </xf>
    <xf numFmtId="0" fontId="90" fillId="39" borderId="11" xfId="0" applyFont="1" applyFill="1" applyBorder="1" applyAlignment="1">
      <alignment vertical="center" wrapText="1"/>
    </xf>
    <xf numFmtId="0" fontId="92" fillId="39" borderId="10" xfId="0" applyFont="1" applyFill="1" applyBorder="1" applyAlignment="1">
      <alignment horizontal="justify" vertical="center" wrapText="1"/>
    </xf>
    <xf numFmtId="0" fontId="92" fillId="39" borderId="11" xfId="0" applyFont="1" applyFill="1" applyBorder="1" applyAlignment="1">
      <alignment vertical="center" wrapText="1"/>
    </xf>
    <xf numFmtId="0" fontId="90" fillId="39" borderId="29" xfId="0" applyFont="1" applyFill="1" applyBorder="1" applyAlignment="1">
      <alignment vertical="center" wrapText="1"/>
    </xf>
    <xf numFmtId="0" fontId="90" fillId="39" borderId="26" xfId="0" applyFont="1" applyFill="1" applyBorder="1" applyAlignment="1">
      <alignment vertical="center" wrapText="1"/>
    </xf>
    <xf numFmtId="0" fontId="92" fillId="53" borderId="19" xfId="0" applyFont="1" applyFill="1" applyBorder="1" applyAlignment="1">
      <alignment horizontal="center" wrapText="1"/>
    </xf>
    <xf numFmtId="0" fontId="92" fillId="53" borderId="19" xfId="0" applyFont="1" applyFill="1" applyBorder="1" applyAlignment="1">
      <alignment horizontal="center" vertical="center" wrapText="1"/>
    </xf>
    <xf numFmtId="0" fontId="92" fillId="39" borderId="13" xfId="0" applyFont="1" applyFill="1" applyBorder="1" applyAlignment="1">
      <alignment horizontal="justify" vertical="center" wrapText="1"/>
    </xf>
    <xf numFmtId="0" fontId="92" fillId="53" borderId="31" xfId="0" applyFont="1" applyFill="1" applyBorder="1" applyAlignment="1">
      <alignment vertical="center" wrapText="1"/>
    </xf>
    <xf numFmtId="0" fontId="108" fillId="39" borderId="11" xfId="0" applyFont="1" applyFill="1" applyBorder="1" applyAlignment="1">
      <alignment vertical="center" wrapText="1"/>
    </xf>
    <xf numFmtId="0" fontId="90" fillId="53" borderId="12" xfId="0" applyFont="1" applyFill="1" applyBorder="1" applyAlignment="1">
      <alignment vertical="center" wrapText="1"/>
    </xf>
    <xf numFmtId="0" fontId="117" fillId="50" borderId="0" xfId="0" applyFont="1" applyFill="1" applyAlignment="1">
      <alignment/>
    </xf>
    <xf numFmtId="0" fontId="118" fillId="50" borderId="31" xfId="0" applyFont="1" applyFill="1" applyBorder="1" applyAlignment="1">
      <alignment vertical="center" wrapText="1"/>
    </xf>
    <xf numFmtId="0" fontId="119" fillId="50" borderId="18" xfId="0" applyFont="1" applyFill="1" applyBorder="1" applyAlignment="1">
      <alignment horizontal="center" wrapText="1"/>
    </xf>
    <xf numFmtId="0" fontId="119" fillId="50" borderId="15" xfId="0" applyFont="1" applyFill="1" applyBorder="1" applyAlignment="1">
      <alignment horizontal="center" wrapText="1"/>
    </xf>
    <xf numFmtId="0" fontId="92" fillId="39" borderId="12" xfId="0" applyFont="1" applyFill="1" applyBorder="1" applyAlignment="1">
      <alignment horizontal="center" vertical="center" wrapText="1"/>
    </xf>
    <xf numFmtId="0" fontId="91" fillId="39" borderId="18" xfId="0" applyFont="1" applyFill="1" applyBorder="1" applyAlignment="1">
      <alignment vertical="center" wrapText="1"/>
    </xf>
    <xf numFmtId="0" fontId="91" fillId="39" borderId="23" xfId="0" applyFont="1" applyFill="1" applyBorder="1" applyAlignment="1">
      <alignment vertical="center" wrapText="1"/>
    </xf>
    <xf numFmtId="0" fontId="14" fillId="29" borderId="12" xfId="0" applyFont="1" applyFill="1" applyBorder="1" applyAlignment="1">
      <alignment horizontal="justify" wrapText="1"/>
    </xf>
    <xf numFmtId="0" fontId="92" fillId="29" borderId="12" xfId="0" applyFont="1" applyFill="1" applyBorder="1" applyAlignment="1">
      <alignment horizontal="center" wrapText="1"/>
    </xf>
    <xf numFmtId="0" fontId="92" fillId="29" borderId="12" xfId="0" applyFont="1" applyFill="1" applyBorder="1" applyAlignment="1">
      <alignment horizontal="justify" wrapText="1"/>
    </xf>
    <xf numFmtId="0" fontId="115" fillId="39" borderId="12" xfId="0" applyFont="1" applyFill="1" applyBorder="1" applyAlignment="1">
      <alignment horizontal="justify" wrapText="1"/>
    </xf>
    <xf numFmtId="0" fontId="14" fillId="39" borderId="12" xfId="0" applyFont="1" applyFill="1" applyBorder="1" applyAlignment="1">
      <alignment horizontal="justify" vertical="center" wrapText="1"/>
    </xf>
    <xf numFmtId="0" fontId="0" fillId="51" borderId="16" xfId="0" applyFill="1" applyBorder="1" applyAlignment="1">
      <alignment/>
    </xf>
    <xf numFmtId="0" fontId="119" fillId="50" borderId="16" xfId="0" applyFont="1" applyFill="1" applyBorder="1" applyAlignment="1">
      <alignment horizontal="center" wrapText="1"/>
    </xf>
    <xf numFmtId="0" fontId="119" fillId="50" borderId="17" xfId="0" applyFont="1" applyFill="1" applyBorder="1" applyAlignment="1">
      <alignment horizontal="center" wrapText="1"/>
    </xf>
    <xf numFmtId="0" fontId="119" fillId="50" borderId="12" xfId="0" applyFont="1" applyFill="1" applyBorder="1" applyAlignment="1">
      <alignment horizontal="center" wrapText="1"/>
    </xf>
    <xf numFmtId="0" fontId="92" fillId="13" borderId="12" xfId="0" applyFont="1" applyFill="1" applyBorder="1" applyAlignment="1">
      <alignment horizontal="justify" wrapText="1"/>
    </xf>
    <xf numFmtId="0" fontId="92" fillId="13" borderId="12" xfId="0" applyFont="1" applyFill="1" applyBorder="1" applyAlignment="1">
      <alignment horizontal="center" wrapText="1"/>
    </xf>
    <xf numFmtId="0" fontId="92" fillId="13" borderId="0" xfId="0" applyFont="1" applyFill="1" applyAlignment="1">
      <alignment horizontal="justify" wrapText="1"/>
    </xf>
    <xf numFmtId="0" fontId="91" fillId="0" borderId="0" xfId="0" applyFont="1" applyAlignment="1">
      <alignment horizontal="left" vertical="center" wrapText="1"/>
    </xf>
    <xf numFmtId="0" fontId="92" fillId="3" borderId="12" xfId="0" applyFont="1" applyFill="1" applyBorder="1" applyAlignment="1">
      <alignment horizontal="justify" vertical="center" wrapText="1"/>
    </xf>
    <xf numFmtId="0" fontId="91" fillId="55" borderId="18" xfId="0" applyFont="1" applyFill="1" applyBorder="1" applyAlignment="1">
      <alignment horizontal="center" vertical="center" wrapText="1"/>
    </xf>
    <xf numFmtId="0" fontId="92" fillId="2" borderId="18" xfId="0" applyFont="1" applyFill="1" applyBorder="1" applyAlignment="1">
      <alignment horizontal="center" vertical="center" wrapText="1"/>
    </xf>
    <xf numFmtId="0" fontId="92" fillId="2" borderId="15" xfId="0" applyFont="1" applyFill="1" applyBorder="1" applyAlignment="1">
      <alignment horizontal="center" vertical="center" wrapText="1"/>
    </xf>
    <xf numFmtId="0" fontId="92" fillId="39" borderId="23" xfId="0" applyFont="1" applyFill="1" applyBorder="1" applyAlignment="1">
      <alignment horizontal="center" vertical="center" wrapText="1"/>
    </xf>
    <xf numFmtId="0" fontId="101" fillId="49" borderId="12" xfId="0" applyFont="1" applyFill="1" applyBorder="1" applyAlignment="1">
      <alignment horizontal="center" vertical="center" wrapText="1"/>
    </xf>
    <xf numFmtId="0" fontId="92" fillId="3" borderId="12" xfId="0" applyFont="1" applyFill="1" applyBorder="1" applyAlignment="1">
      <alignment vertical="center" wrapText="1"/>
    </xf>
    <xf numFmtId="0" fontId="107" fillId="3" borderId="12" xfId="0" applyFont="1" applyFill="1" applyBorder="1" applyAlignment="1">
      <alignment vertical="center" wrapText="1"/>
    </xf>
    <xf numFmtId="0" fontId="92" fillId="3" borderId="12" xfId="0" applyFont="1" applyFill="1" applyBorder="1" applyAlignment="1">
      <alignment horizontal="center" vertical="center" wrapText="1"/>
    </xf>
    <xf numFmtId="0" fontId="120" fillId="3" borderId="12" xfId="0" applyFont="1" applyFill="1" applyBorder="1" applyAlignment="1">
      <alignment vertical="center" wrapText="1"/>
    </xf>
    <xf numFmtId="0" fontId="90" fillId="3" borderId="12" xfId="0" applyFont="1" applyFill="1" applyBorder="1" applyAlignment="1">
      <alignment vertical="center" wrapText="1"/>
    </xf>
    <xf numFmtId="0" fontId="121" fillId="3" borderId="12" xfId="0" applyFont="1" applyFill="1" applyBorder="1" applyAlignment="1">
      <alignment/>
    </xf>
    <xf numFmtId="0" fontId="107" fillId="3" borderId="12" xfId="0" applyFont="1" applyFill="1" applyBorder="1" applyAlignment="1">
      <alignment horizontal="justify" vertical="center" wrapText="1"/>
    </xf>
    <xf numFmtId="0" fontId="92" fillId="2" borderId="19" xfId="0" applyFont="1" applyFill="1" applyBorder="1" applyAlignment="1">
      <alignment vertical="top" wrapText="1"/>
    </xf>
    <xf numFmtId="0" fontId="92" fillId="2" borderId="12" xfId="0" applyFont="1" applyFill="1" applyBorder="1" applyAlignment="1">
      <alignment vertical="top" wrapText="1"/>
    </xf>
    <xf numFmtId="0" fontId="107" fillId="2" borderId="12" xfId="0" applyFont="1" applyFill="1" applyBorder="1" applyAlignment="1">
      <alignment horizontal="justify" vertical="top" wrapText="1"/>
    </xf>
    <xf numFmtId="0" fontId="92" fillId="2" borderId="12" xfId="0" applyFont="1" applyFill="1" applyBorder="1" applyAlignment="1">
      <alignment horizontal="justify" vertical="top" wrapText="1"/>
    </xf>
    <xf numFmtId="0" fontId="92" fillId="2" borderId="12" xfId="0" applyFont="1" applyFill="1" applyBorder="1" applyAlignment="1">
      <alignment horizontal="center" vertical="top" wrapText="1"/>
    </xf>
    <xf numFmtId="0" fontId="92" fillId="2" borderId="23" xfId="0" applyFont="1" applyFill="1" applyBorder="1" applyAlignment="1">
      <alignment vertical="center" wrapText="1"/>
    </xf>
    <xf numFmtId="0" fontId="92" fillId="2" borderId="18" xfId="0" applyFont="1" applyFill="1" applyBorder="1" applyAlignment="1">
      <alignment horizontal="justify" vertical="center" wrapText="1"/>
    </xf>
    <xf numFmtId="0" fontId="92" fillId="0" borderId="18" xfId="0" applyFont="1" applyBorder="1" applyAlignment="1">
      <alignment horizontal="justify" vertical="center" wrapText="1"/>
    </xf>
    <xf numFmtId="0" fontId="92" fillId="2" borderId="12" xfId="0" applyFont="1" applyFill="1" applyBorder="1" applyAlignment="1">
      <alignment horizontal="center" vertical="center" wrapText="1"/>
    </xf>
    <xf numFmtId="9" fontId="90" fillId="2" borderId="14" xfId="0" applyNumberFormat="1" applyFont="1" applyFill="1" applyBorder="1" applyAlignment="1">
      <alignment vertical="center" wrapText="1"/>
    </xf>
    <xf numFmtId="0" fontId="91" fillId="40" borderId="23" xfId="0" applyFont="1" applyFill="1" applyBorder="1" applyAlignment="1">
      <alignment vertical="center" wrapText="1"/>
    </xf>
    <xf numFmtId="0" fontId="107" fillId="7" borderId="20" xfId="0" applyFont="1" applyFill="1" applyBorder="1" applyAlignment="1">
      <alignment horizontal="justify" vertical="center" wrapText="1"/>
    </xf>
    <xf numFmtId="0" fontId="92" fillId="7" borderId="15" xfId="0" applyFont="1" applyFill="1" applyBorder="1" applyAlignment="1">
      <alignment horizontal="center" vertical="center" wrapText="1"/>
    </xf>
    <xf numFmtId="0" fontId="92" fillId="7" borderId="17" xfId="0" applyFont="1" applyFill="1" applyBorder="1" applyAlignment="1">
      <alignment horizontal="justify" vertical="center" wrapText="1"/>
    </xf>
    <xf numFmtId="0" fontId="107" fillId="7" borderId="11" xfId="0" applyFont="1" applyFill="1" applyBorder="1" applyAlignment="1">
      <alignment vertical="center" wrapText="1"/>
    </xf>
    <xf numFmtId="0" fontId="92" fillId="7" borderId="12" xfId="0" applyFont="1" applyFill="1" applyBorder="1" applyAlignment="1">
      <alignment horizontal="justify" vertical="top" wrapText="1"/>
    </xf>
    <xf numFmtId="0" fontId="92" fillId="7" borderId="12" xfId="0" applyFont="1" applyFill="1" applyBorder="1" applyAlignment="1">
      <alignment horizontal="center" vertical="center" wrapText="1"/>
    </xf>
    <xf numFmtId="0" fontId="107" fillId="7" borderId="19" xfId="0" applyFont="1" applyFill="1" applyBorder="1" applyAlignment="1">
      <alignment horizontal="justify" vertical="center" wrapText="1"/>
    </xf>
    <xf numFmtId="0" fontId="92" fillId="7" borderId="14" xfId="0" applyFont="1" applyFill="1" applyBorder="1" applyAlignment="1">
      <alignment horizontal="justify" vertical="center" wrapText="1"/>
    </xf>
    <xf numFmtId="0" fontId="90" fillId="7" borderId="12" xfId="0" applyFont="1" applyFill="1" applyBorder="1" applyAlignment="1">
      <alignment horizontal="justify" vertical="top" wrapText="1"/>
    </xf>
    <xf numFmtId="0" fontId="94" fillId="7" borderId="19" xfId="0" applyFont="1" applyFill="1" applyBorder="1" applyAlignment="1">
      <alignment vertical="center" wrapText="1"/>
    </xf>
    <xf numFmtId="0" fontId="92" fillId="7" borderId="12" xfId="0" applyFont="1" applyFill="1" applyBorder="1" applyAlignment="1">
      <alignment horizontal="justify" vertical="center" wrapText="1"/>
    </xf>
    <xf numFmtId="0" fontId="120" fillId="7" borderId="19" xfId="0" applyFont="1" applyFill="1" applyBorder="1" applyAlignment="1">
      <alignment vertical="center" wrapText="1"/>
    </xf>
    <xf numFmtId="0" fontId="90" fillId="7" borderId="12" xfId="0" applyFont="1" applyFill="1" applyBorder="1" applyAlignment="1">
      <alignment horizontal="justify" wrapText="1"/>
    </xf>
    <xf numFmtId="0" fontId="92" fillId="7" borderId="12" xfId="0" applyFont="1" applyFill="1" applyBorder="1" applyAlignment="1">
      <alignment horizontal="justify" wrapText="1"/>
    </xf>
    <xf numFmtId="0" fontId="91" fillId="40" borderId="12" xfId="0" applyFont="1" applyFill="1" applyBorder="1" applyAlignment="1">
      <alignment vertical="center" wrapText="1"/>
    </xf>
    <xf numFmtId="0" fontId="107" fillId="7" borderId="19" xfId="0" applyFont="1" applyFill="1" applyBorder="1" applyAlignment="1">
      <alignment vertical="center" wrapText="1"/>
    </xf>
    <xf numFmtId="0" fontId="107" fillId="7" borderId="12" xfId="0" applyFont="1" applyFill="1" applyBorder="1" applyAlignment="1">
      <alignment vertical="center" wrapText="1"/>
    </xf>
    <xf numFmtId="0" fontId="107" fillId="7" borderId="18" xfId="0" applyFont="1" applyFill="1" applyBorder="1" applyAlignment="1">
      <alignment vertical="center" wrapText="1"/>
    </xf>
    <xf numFmtId="0" fontId="92" fillId="7" borderId="18" xfId="0" applyFont="1" applyFill="1" applyBorder="1" applyAlignment="1">
      <alignment horizontal="center" vertical="center" wrapText="1"/>
    </xf>
    <xf numFmtId="0" fontId="92" fillId="7" borderId="18" xfId="0" applyFont="1" applyFill="1" applyBorder="1" applyAlignment="1">
      <alignment horizontal="justify" vertical="center" wrapText="1"/>
    </xf>
    <xf numFmtId="0" fontId="91" fillId="55" borderId="23" xfId="0" applyFont="1" applyFill="1" applyBorder="1" applyAlignment="1">
      <alignment vertical="center" wrapText="1"/>
    </xf>
    <xf numFmtId="0" fontId="107" fillId="5" borderId="12" xfId="0" applyFont="1" applyFill="1" applyBorder="1" applyAlignment="1">
      <alignment vertical="center" wrapText="1"/>
    </xf>
    <xf numFmtId="0" fontId="92" fillId="5" borderId="12" xfId="0" applyFont="1" applyFill="1" applyBorder="1" applyAlignment="1">
      <alignment horizontal="center" vertical="center" wrapText="1"/>
    </xf>
    <xf numFmtId="0" fontId="92" fillId="5" borderId="12" xfId="0" applyFont="1" applyFill="1" applyBorder="1" applyAlignment="1">
      <alignment horizontal="justify" vertical="top" wrapText="1"/>
    </xf>
    <xf numFmtId="0" fontId="94" fillId="5" borderId="12" xfId="0" applyFont="1" applyFill="1" applyBorder="1" applyAlignment="1">
      <alignment vertical="center" wrapText="1"/>
    </xf>
    <xf numFmtId="0" fontId="94" fillId="5" borderId="18" xfId="0" applyFont="1" applyFill="1" applyBorder="1" applyAlignment="1">
      <alignment vertical="center" wrapText="1"/>
    </xf>
    <xf numFmtId="0" fontId="122" fillId="5" borderId="12" xfId="0" applyFont="1" applyFill="1" applyBorder="1" applyAlignment="1">
      <alignment vertical="center" wrapText="1"/>
    </xf>
    <xf numFmtId="0" fontId="92" fillId="2" borderId="18" xfId="0" applyFont="1" applyFill="1" applyBorder="1" applyAlignment="1">
      <alignment vertical="center" wrapText="1"/>
    </xf>
    <xf numFmtId="0" fontId="94" fillId="2" borderId="18" xfId="0" applyFont="1" applyFill="1" applyBorder="1" applyAlignment="1">
      <alignment vertical="center" wrapText="1"/>
    </xf>
    <xf numFmtId="0" fontId="115" fillId="2" borderId="18" xfId="0" applyFont="1" applyFill="1" applyBorder="1" applyAlignment="1">
      <alignment horizontal="center" vertical="center" wrapText="1"/>
    </xf>
    <xf numFmtId="0" fontId="92" fillId="55" borderId="18" xfId="0" applyFont="1" applyFill="1" applyBorder="1" applyAlignment="1">
      <alignment horizontal="center" vertical="center" wrapText="1"/>
    </xf>
    <xf numFmtId="14" fontId="92" fillId="2" borderId="18" xfId="0" applyNumberFormat="1" applyFont="1" applyFill="1" applyBorder="1" applyAlignment="1">
      <alignment horizontal="center" vertical="center" wrapText="1"/>
    </xf>
    <xf numFmtId="0" fontId="92" fillId="2" borderId="12" xfId="0" applyFont="1" applyFill="1" applyBorder="1" applyAlignment="1">
      <alignment vertical="center" wrapText="1"/>
    </xf>
    <xf numFmtId="0" fontId="107" fillId="2" borderId="12" xfId="0" applyFont="1" applyFill="1" applyBorder="1" applyAlignment="1">
      <alignment vertical="center" wrapText="1"/>
    </xf>
    <xf numFmtId="0" fontId="107" fillId="2" borderId="18" xfId="0" applyFont="1" applyFill="1" applyBorder="1" applyAlignment="1">
      <alignment vertical="center" wrapText="1"/>
    </xf>
    <xf numFmtId="0" fontId="92" fillId="2" borderId="26" xfId="0" applyFont="1" applyFill="1" applyBorder="1" applyAlignment="1">
      <alignment horizontal="justify" vertical="center" wrapText="1"/>
    </xf>
    <xf numFmtId="0" fontId="115" fillId="2" borderId="12" xfId="0" applyFont="1" applyFill="1" applyBorder="1" applyAlignment="1">
      <alignment horizontal="justify" vertical="center" wrapText="1"/>
    </xf>
    <xf numFmtId="0" fontId="115" fillId="2" borderId="12" xfId="0" applyFont="1" applyFill="1" applyBorder="1" applyAlignment="1">
      <alignment horizontal="center" vertical="center" wrapText="1"/>
    </xf>
    <xf numFmtId="14" fontId="92" fillId="2" borderId="12" xfId="0" applyNumberFormat="1" applyFont="1" applyFill="1" applyBorder="1" applyAlignment="1">
      <alignment horizontal="center" vertical="center" wrapText="1"/>
    </xf>
    <xf numFmtId="0" fontId="92" fillId="2" borderId="25" xfId="0" applyFont="1" applyFill="1" applyBorder="1" applyAlignment="1">
      <alignment horizontal="justify" vertical="center" wrapText="1"/>
    </xf>
    <xf numFmtId="0" fontId="91" fillId="23" borderId="12" xfId="0" applyFont="1" applyFill="1" applyBorder="1" applyAlignment="1">
      <alignment vertical="center" wrapText="1"/>
    </xf>
    <xf numFmtId="0" fontId="92" fillId="23" borderId="12" xfId="0" applyFont="1" applyFill="1" applyBorder="1" applyAlignment="1">
      <alignment vertical="center" wrapText="1"/>
    </xf>
    <xf numFmtId="0" fontId="92" fillId="2" borderId="11" xfId="0" applyFont="1" applyFill="1" applyBorder="1" applyAlignment="1">
      <alignment vertical="center" wrapText="1"/>
    </xf>
    <xf numFmtId="0" fontId="92" fillId="2" borderId="15" xfId="0" applyFont="1" applyFill="1" applyBorder="1" applyAlignment="1">
      <alignment horizontal="justify" vertical="center" wrapText="1"/>
    </xf>
    <xf numFmtId="16" fontId="92" fillId="2" borderId="12" xfId="0" applyNumberFormat="1" applyFont="1" applyFill="1" applyBorder="1" applyAlignment="1">
      <alignment horizontal="center" vertical="center" wrapText="1"/>
    </xf>
    <xf numFmtId="0" fontId="92" fillId="49" borderId="12" xfId="0" applyFont="1" applyFill="1" applyBorder="1" applyAlignment="1">
      <alignment horizontal="justify" vertical="center" wrapText="1"/>
    </xf>
    <xf numFmtId="0" fontId="91" fillId="49" borderId="12" xfId="0" applyFont="1" applyFill="1" applyBorder="1" applyAlignment="1">
      <alignment horizontal="justify" vertical="center" wrapText="1"/>
    </xf>
    <xf numFmtId="0" fontId="92" fillId="49" borderId="12" xfId="0" applyFont="1" applyFill="1" applyBorder="1" applyAlignment="1">
      <alignment horizontal="center" vertical="center" wrapText="1"/>
    </xf>
    <xf numFmtId="0" fontId="92" fillId="2" borderId="12" xfId="0" applyFont="1" applyFill="1" applyBorder="1" applyAlignment="1">
      <alignment horizontal="center" vertical="center" wrapText="1"/>
    </xf>
    <xf numFmtId="0" fontId="92" fillId="2" borderId="15" xfId="0" applyFont="1" applyFill="1" applyBorder="1" applyAlignment="1">
      <alignment horizontal="center" vertical="center" wrapText="1"/>
    </xf>
    <xf numFmtId="0" fontId="92" fillId="39" borderId="18" xfId="0" applyFont="1" applyFill="1" applyBorder="1" applyAlignment="1">
      <alignment horizontal="center" vertical="center" wrapText="1"/>
    </xf>
    <xf numFmtId="0" fontId="92" fillId="39" borderId="12" xfId="0" applyFont="1" applyFill="1" applyBorder="1" applyAlignment="1">
      <alignment vertical="center" wrapText="1"/>
    </xf>
    <xf numFmtId="0" fontId="92" fillId="42" borderId="23" xfId="0" applyFont="1" applyFill="1" applyBorder="1" applyAlignment="1">
      <alignment horizontal="center" vertical="center" wrapText="1"/>
    </xf>
    <xf numFmtId="0" fontId="92" fillId="3" borderId="23" xfId="0" applyFont="1" applyFill="1" applyBorder="1" applyAlignment="1">
      <alignment horizontal="justify" vertical="center" wrapText="1"/>
    </xf>
    <xf numFmtId="0" fontId="92" fillId="39" borderId="18" xfId="0" applyFont="1" applyFill="1" applyBorder="1" applyAlignment="1">
      <alignment horizontal="justify" vertical="center" wrapText="1"/>
    </xf>
    <xf numFmtId="0" fontId="91" fillId="3" borderId="23" xfId="0" applyFont="1" applyFill="1" applyBorder="1" applyAlignment="1">
      <alignment horizontal="center" vertical="center" wrapText="1"/>
    </xf>
    <xf numFmtId="0" fontId="119" fillId="56" borderId="23" xfId="0" applyFont="1" applyFill="1" applyBorder="1" applyAlignment="1">
      <alignment horizontal="center" vertical="center" wrapText="1"/>
    </xf>
    <xf numFmtId="0" fontId="92" fillId="3" borderId="23" xfId="0" applyFont="1" applyFill="1" applyBorder="1" applyAlignment="1">
      <alignment horizontal="center" vertical="center" wrapText="1"/>
    </xf>
    <xf numFmtId="0" fontId="92" fillId="39" borderId="23" xfId="0" applyFont="1" applyFill="1" applyBorder="1" applyAlignment="1">
      <alignment horizontal="center" wrapText="1"/>
    </xf>
    <xf numFmtId="0" fontId="92" fillId="39" borderId="12" xfId="0" applyFont="1" applyFill="1" applyBorder="1" applyAlignment="1">
      <alignment horizontal="center" vertical="center" wrapText="1"/>
    </xf>
    <xf numFmtId="0" fontId="14" fillId="39" borderId="18" xfId="0" applyFont="1" applyFill="1" applyBorder="1" applyAlignment="1">
      <alignment horizontal="center" vertical="center" wrapText="1"/>
    </xf>
    <xf numFmtId="0" fontId="115" fillId="3" borderId="12" xfId="0" applyFont="1" applyFill="1" applyBorder="1" applyAlignment="1">
      <alignment vertical="center" wrapText="1"/>
    </xf>
    <xf numFmtId="0" fontId="92" fillId="36" borderId="12" xfId="0" applyFont="1" applyFill="1" applyBorder="1" applyAlignment="1">
      <alignment horizontal="justify" vertical="center" wrapText="1"/>
    </xf>
    <xf numFmtId="9" fontId="90" fillId="36" borderId="14" xfId="0" applyNumberFormat="1" applyFont="1" applyFill="1" applyBorder="1" applyAlignment="1">
      <alignment vertical="center" wrapText="1"/>
    </xf>
    <xf numFmtId="0" fontId="92" fillId="36" borderId="12" xfId="0" applyFont="1" applyFill="1" applyBorder="1" applyAlignment="1">
      <alignment horizontal="center" vertical="center" wrapText="1"/>
    </xf>
    <xf numFmtId="0" fontId="91" fillId="0" borderId="0" xfId="0" applyFont="1" applyAlignment="1">
      <alignment horizontal="left" wrapText="1"/>
    </xf>
    <xf numFmtId="0" fontId="92" fillId="39" borderId="18" xfId="0" applyFont="1" applyFill="1" applyBorder="1" applyAlignment="1">
      <alignment horizontal="justify" wrapText="1"/>
    </xf>
    <xf numFmtId="0" fontId="92" fillId="39" borderId="12" xfId="0" applyFont="1" applyFill="1" applyBorder="1" applyAlignment="1">
      <alignment horizontal="justify" vertical="top" wrapText="1"/>
    </xf>
    <xf numFmtId="0" fontId="90" fillId="39" borderId="15" xfId="0" applyFont="1" applyFill="1" applyBorder="1" applyAlignment="1">
      <alignment horizontal="center" vertical="top" wrapText="1"/>
    </xf>
    <xf numFmtId="0" fontId="92" fillId="39" borderId="12" xfId="0" applyFont="1" applyFill="1" applyBorder="1" applyAlignment="1">
      <alignment horizontal="center" vertical="center" wrapText="1"/>
    </xf>
    <xf numFmtId="0" fontId="92" fillId="39" borderId="23" xfId="0" applyFont="1" applyFill="1" applyBorder="1" applyAlignment="1">
      <alignment horizontal="justify" wrapText="1"/>
    </xf>
    <xf numFmtId="0" fontId="14" fillId="2" borderId="26" xfId="0" applyFont="1" applyFill="1" applyBorder="1" applyAlignment="1">
      <alignment horizontal="justify" vertical="center" wrapText="1"/>
    </xf>
    <xf numFmtId="0" fontId="14" fillId="2" borderId="15" xfId="0" applyFont="1" applyFill="1" applyBorder="1" applyAlignment="1">
      <alignment horizontal="center" vertical="center" wrapText="1"/>
    </xf>
    <xf numFmtId="0" fontId="14" fillId="2" borderId="12" xfId="0" applyFont="1" applyFill="1" applyBorder="1" applyAlignment="1">
      <alignment horizontal="justify" vertical="center" wrapText="1"/>
    </xf>
    <xf numFmtId="0" fontId="14" fillId="2" borderId="12" xfId="0" applyFont="1" applyFill="1" applyBorder="1" applyAlignment="1">
      <alignment horizontal="center" vertical="center" wrapText="1"/>
    </xf>
    <xf numFmtId="0" fontId="92" fillId="42" borderId="12" xfId="0" applyFont="1" applyFill="1" applyBorder="1" applyAlignment="1">
      <alignment vertical="center" wrapText="1"/>
    </xf>
    <xf numFmtId="0" fontId="93" fillId="0" borderId="0" xfId="0" applyFont="1" applyAlignment="1">
      <alignment horizontal="center" vertical="center" wrapText="1"/>
    </xf>
    <xf numFmtId="0" fontId="92" fillId="0" borderId="18" xfId="0" applyFont="1" applyFill="1" applyBorder="1" applyAlignment="1">
      <alignment horizontal="justify" vertical="center" wrapText="1"/>
    </xf>
    <xf numFmtId="0" fontId="92" fillId="2" borderId="15" xfId="0" applyFont="1" applyFill="1" applyBorder="1" applyAlignment="1">
      <alignment horizontal="justify" wrapText="1"/>
    </xf>
    <xf numFmtId="0" fontId="96" fillId="0" borderId="12" xfId="0" applyFont="1" applyBorder="1" applyAlignment="1">
      <alignment horizontal="left" vertical="center" wrapText="1"/>
    </xf>
    <xf numFmtId="0" fontId="93" fillId="0" borderId="0" xfId="0" applyFont="1" applyAlignment="1">
      <alignment horizontal="center" wrapText="1"/>
    </xf>
    <xf numFmtId="0" fontId="93" fillId="0" borderId="0" xfId="0" applyFont="1" applyAlignment="1">
      <alignment horizontal="justify" wrapText="1"/>
    </xf>
    <xf numFmtId="0" fontId="107" fillId="0" borderId="0" xfId="0" applyFont="1" applyAlignment="1">
      <alignment horizontal="center" wrapText="1"/>
    </xf>
    <xf numFmtId="0" fontId="45" fillId="42" borderId="12" xfId="0" applyFont="1" applyFill="1" applyBorder="1" applyAlignment="1">
      <alignment horizontal="center" vertical="center" wrapText="1"/>
    </xf>
    <xf numFmtId="0" fontId="45" fillId="42" borderId="18" xfId="0" applyFont="1" applyFill="1" applyBorder="1" applyAlignment="1">
      <alignment horizontal="center" vertical="center" wrapText="1"/>
    </xf>
    <xf numFmtId="0" fontId="45" fillId="42" borderId="12" xfId="0" applyFont="1" applyFill="1" applyBorder="1" applyAlignment="1">
      <alignment horizontal="center" wrapText="1"/>
    </xf>
    <xf numFmtId="0" fontId="101" fillId="50" borderId="12" xfId="0" applyFont="1" applyFill="1" applyBorder="1" applyAlignment="1">
      <alignment horizontal="center" vertical="center" wrapText="1"/>
    </xf>
    <xf numFmtId="43" fontId="107" fillId="39" borderId="12" xfId="47" applyFont="1" applyFill="1" applyBorder="1" applyAlignment="1">
      <alignment horizontal="center" wrapText="1"/>
    </xf>
    <xf numFmtId="0" fontId="92" fillId="0" borderId="18" xfId="0" applyFont="1" applyFill="1" applyBorder="1" applyAlignment="1">
      <alignment horizontal="center" vertical="center" wrapText="1"/>
    </xf>
    <xf numFmtId="0" fontId="92" fillId="9" borderId="15" xfId="0" applyFont="1" applyFill="1" applyBorder="1" applyAlignment="1">
      <alignment horizontal="center" wrapText="1"/>
    </xf>
    <xf numFmtId="0" fontId="92" fillId="39" borderId="18" xfId="0" applyFont="1" applyFill="1" applyBorder="1" applyAlignment="1">
      <alignment horizontal="center" vertical="center" wrapText="1"/>
    </xf>
    <xf numFmtId="0" fontId="91" fillId="39" borderId="12" xfId="0" applyFont="1" applyFill="1" applyBorder="1" applyAlignment="1">
      <alignment horizontal="center" vertical="center" wrapText="1"/>
    </xf>
    <xf numFmtId="0" fontId="91" fillId="11" borderId="12" xfId="0" applyFont="1" applyFill="1" applyBorder="1" applyAlignment="1">
      <alignment horizontal="center" vertical="center" wrapText="1"/>
    </xf>
    <xf numFmtId="0" fontId="92" fillId="39" borderId="18" xfId="0" applyFont="1" applyFill="1" applyBorder="1" applyAlignment="1">
      <alignment horizontal="center" vertical="top" wrapText="1"/>
    </xf>
    <xf numFmtId="0" fontId="90" fillId="39" borderId="15" xfId="0" applyFont="1" applyFill="1" applyBorder="1" applyAlignment="1">
      <alignment horizontal="center" vertical="top" wrapText="1"/>
    </xf>
    <xf numFmtId="0" fontId="92" fillId="39" borderId="12" xfId="0" applyFont="1" applyFill="1" applyBorder="1" applyAlignment="1">
      <alignment horizontal="center" vertical="center" wrapText="1"/>
    </xf>
    <xf numFmtId="0" fontId="90" fillId="39" borderId="15" xfId="0" applyFont="1" applyFill="1" applyBorder="1" applyAlignment="1">
      <alignment horizontal="center" vertical="center" wrapText="1"/>
    </xf>
    <xf numFmtId="0" fontId="92" fillId="39" borderId="12" xfId="0" applyFont="1" applyFill="1" applyBorder="1" applyAlignment="1">
      <alignment horizontal="justify" vertical="top" wrapText="1"/>
    </xf>
    <xf numFmtId="0" fontId="92" fillId="0" borderId="18" xfId="0" applyFont="1" applyFill="1" applyBorder="1" applyAlignment="1">
      <alignment horizontal="center" vertical="top" wrapText="1"/>
    </xf>
    <xf numFmtId="0" fontId="92" fillId="42" borderId="15" xfId="0" applyFont="1" applyFill="1" applyBorder="1" applyAlignment="1">
      <alignment horizontal="center" wrapText="1"/>
    </xf>
    <xf numFmtId="0" fontId="96" fillId="0" borderId="12" xfId="0" applyFont="1" applyBorder="1" applyAlignment="1">
      <alignment horizontal="justify" vertical="center" wrapText="1"/>
    </xf>
    <xf numFmtId="0" fontId="102" fillId="51" borderId="20" xfId="0" applyFont="1" applyFill="1" applyBorder="1" applyAlignment="1">
      <alignment vertical="center" wrapText="1"/>
    </xf>
    <xf numFmtId="0" fontId="123" fillId="0" borderId="12" xfId="0" applyFont="1" applyBorder="1" applyAlignment="1">
      <alignment horizontal="left" vertical="center" wrapText="1"/>
    </xf>
    <xf numFmtId="0" fontId="96" fillId="0" borderId="18" xfId="0" applyFont="1" applyBorder="1" applyAlignment="1">
      <alignment horizontal="left" vertical="center" wrapText="1"/>
    </xf>
    <xf numFmtId="0" fontId="92" fillId="0" borderId="23" xfId="0" applyFont="1" applyFill="1" applyBorder="1" applyAlignment="1">
      <alignment horizontal="justify" wrapText="1"/>
    </xf>
    <xf numFmtId="0" fontId="46" fillId="0" borderId="12" xfId="0" applyFont="1" applyBorder="1" applyAlignment="1">
      <alignment horizontal="left" vertical="center" wrapText="1"/>
    </xf>
    <xf numFmtId="0" fontId="124" fillId="39" borderId="12" xfId="0" applyFont="1" applyFill="1" applyBorder="1" applyAlignment="1">
      <alignment horizontal="justify" vertical="center"/>
    </xf>
    <xf numFmtId="0" fontId="93" fillId="39" borderId="12" xfId="0" applyFont="1" applyFill="1" applyBorder="1" applyAlignment="1">
      <alignment horizontal="left" vertical="center" wrapText="1"/>
    </xf>
    <xf numFmtId="0" fontId="124" fillId="39" borderId="12" xfId="0" applyFont="1" applyFill="1" applyBorder="1" applyAlignment="1">
      <alignment horizontal="justify" vertical="top" wrapText="1"/>
    </xf>
    <xf numFmtId="165" fontId="92" fillId="39" borderId="12" xfId="47" applyNumberFormat="1" applyFont="1" applyFill="1" applyBorder="1" applyAlignment="1">
      <alignment horizontal="center" vertical="center" wrapText="1"/>
    </xf>
    <xf numFmtId="165" fontId="92" fillId="39" borderId="12" xfId="47" applyNumberFormat="1" applyFont="1" applyFill="1" applyBorder="1" applyAlignment="1">
      <alignment horizontal="center" wrapText="1"/>
    </xf>
    <xf numFmtId="165" fontId="92" fillId="0" borderId="0" xfId="47" applyNumberFormat="1" applyFont="1" applyAlignment="1">
      <alignment horizontal="center" wrapText="1"/>
    </xf>
    <xf numFmtId="165" fontId="101" fillId="50" borderId="16" xfId="47" applyNumberFormat="1" applyFont="1" applyFill="1" applyBorder="1" applyAlignment="1">
      <alignment horizontal="center" wrapText="1"/>
    </xf>
    <xf numFmtId="165" fontId="92" fillId="39" borderId="12" xfId="47" applyNumberFormat="1" applyFont="1" applyFill="1" applyBorder="1" applyAlignment="1">
      <alignment wrapText="1"/>
    </xf>
    <xf numFmtId="165" fontId="92" fillId="39" borderId="12" xfId="47" applyNumberFormat="1" applyFont="1" applyFill="1" applyBorder="1" applyAlignment="1">
      <alignment vertical="center" wrapText="1"/>
    </xf>
    <xf numFmtId="165" fontId="92" fillId="39" borderId="15" xfId="47" applyNumberFormat="1" applyFont="1" applyFill="1" applyBorder="1" applyAlignment="1">
      <alignment horizontal="center" wrapText="1"/>
    </xf>
    <xf numFmtId="165" fontId="77" fillId="51" borderId="0" xfId="47" applyNumberFormat="1" applyFont="1" applyFill="1" applyAlignment="1">
      <alignment horizontal="center"/>
    </xf>
    <xf numFmtId="165" fontId="0" fillId="0" borderId="0" xfId="47" applyNumberFormat="1" applyFont="1" applyAlignment="1">
      <alignment/>
    </xf>
    <xf numFmtId="165" fontId="91" fillId="11" borderId="18" xfId="47" applyNumberFormat="1" applyFont="1" applyFill="1" applyBorder="1" applyAlignment="1">
      <alignment horizontal="center" vertical="center" wrapText="1"/>
    </xf>
    <xf numFmtId="43" fontId="125" fillId="0" borderId="0" xfId="0" applyNumberFormat="1" applyFont="1" applyAlignment="1">
      <alignment/>
    </xf>
    <xf numFmtId="165" fontId="92" fillId="39" borderId="18" xfId="47" applyNumberFormat="1" applyFont="1" applyFill="1" applyBorder="1" applyAlignment="1">
      <alignment vertical="center" wrapText="1"/>
    </xf>
    <xf numFmtId="165" fontId="92" fillId="39" borderId="15" xfId="47" applyNumberFormat="1" applyFont="1" applyFill="1" applyBorder="1" applyAlignment="1">
      <alignment vertical="center" wrapText="1"/>
    </xf>
    <xf numFmtId="0" fontId="92" fillId="57" borderId="23" xfId="0" applyFont="1" applyFill="1" applyBorder="1" applyAlignment="1">
      <alignment vertical="center" wrapText="1"/>
    </xf>
    <xf numFmtId="0" fontId="92" fillId="57" borderId="15" xfId="0" applyFont="1" applyFill="1" applyBorder="1" applyAlignment="1">
      <alignment vertical="center" wrapText="1"/>
    </xf>
    <xf numFmtId="166" fontId="77" fillId="51" borderId="0" xfId="0" applyNumberFormat="1" applyFont="1" applyFill="1" applyAlignment="1">
      <alignment horizontal="center"/>
    </xf>
    <xf numFmtId="165" fontId="77" fillId="51" borderId="0" xfId="0" applyNumberFormat="1" applyFont="1" applyFill="1" applyAlignment="1">
      <alignment horizontal="center"/>
    </xf>
    <xf numFmtId="0" fontId="93" fillId="39" borderId="12" xfId="0" applyFont="1" applyFill="1" applyBorder="1" applyAlignment="1">
      <alignment horizontal="center" vertical="center" wrapText="1"/>
    </xf>
    <xf numFmtId="165" fontId="107" fillId="39" borderId="12" xfId="47" applyNumberFormat="1" applyFont="1" applyFill="1" applyBorder="1" applyAlignment="1">
      <alignment horizontal="center" vertical="center" wrapText="1"/>
    </xf>
    <xf numFmtId="0" fontId="108" fillId="39" borderId="12" xfId="0" applyFont="1" applyFill="1" applyBorder="1" applyAlignment="1">
      <alignment horizontal="justify" wrapText="1"/>
    </xf>
    <xf numFmtId="165" fontId="103" fillId="52" borderId="15" xfId="47" applyNumberFormat="1" applyFont="1" applyFill="1" applyBorder="1" applyAlignment="1">
      <alignment horizontal="center" wrapText="1"/>
    </xf>
    <xf numFmtId="165" fontId="103" fillId="52" borderId="16" xfId="47" applyNumberFormat="1" applyFont="1" applyFill="1" applyBorder="1" applyAlignment="1">
      <alignment horizontal="center" wrapText="1"/>
    </xf>
    <xf numFmtId="0" fontId="92" fillId="39" borderId="18" xfId="0" applyFont="1" applyFill="1" applyBorder="1" applyAlignment="1">
      <alignment horizontal="center" vertical="center" wrapText="1"/>
    </xf>
    <xf numFmtId="0" fontId="92" fillId="39" borderId="12" xfId="0" applyFont="1" applyFill="1" applyBorder="1" applyAlignment="1">
      <alignment vertical="center" wrapText="1"/>
    </xf>
    <xf numFmtId="0" fontId="92" fillId="39" borderId="18" xfId="0" applyFont="1" applyFill="1" applyBorder="1" applyAlignment="1">
      <alignment horizontal="center" wrapText="1"/>
    </xf>
    <xf numFmtId="0" fontId="91" fillId="39" borderId="12" xfId="0" applyFont="1" applyFill="1" applyBorder="1" applyAlignment="1">
      <alignment horizontal="center" vertical="center" wrapText="1"/>
    </xf>
    <xf numFmtId="0" fontId="90" fillId="39" borderId="18" xfId="0" applyFont="1" applyFill="1" applyBorder="1" applyAlignment="1">
      <alignment horizontal="center" vertical="top" wrapText="1"/>
    </xf>
    <xf numFmtId="0" fontId="92" fillId="39" borderId="12" xfId="0" applyFont="1" applyFill="1" applyBorder="1" applyAlignment="1">
      <alignment horizontal="center" vertical="center" wrapText="1"/>
    </xf>
    <xf numFmtId="0" fontId="90" fillId="39" borderId="18" xfId="0" applyFont="1" applyFill="1" applyBorder="1" applyAlignment="1">
      <alignment horizontal="center" vertical="center" wrapText="1"/>
    </xf>
    <xf numFmtId="43" fontId="90" fillId="53" borderId="18" xfId="47" applyFont="1" applyFill="1" applyBorder="1" applyAlignment="1">
      <alignment horizontal="center" vertical="center" wrapText="1"/>
    </xf>
    <xf numFmtId="0" fontId="90" fillId="39" borderId="18" xfId="0" applyFont="1" applyFill="1" applyBorder="1" applyAlignment="1">
      <alignment vertical="center" wrapText="1"/>
    </xf>
    <xf numFmtId="0" fontId="93" fillId="0" borderId="12" xfId="0" applyFont="1" applyBorder="1" applyAlignment="1">
      <alignment horizontal="left" vertical="center" wrapText="1"/>
    </xf>
    <xf numFmtId="0" fontId="90" fillId="39" borderId="15" xfId="0" applyFont="1" applyFill="1" applyBorder="1" applyAlignment="1">
      <alignment vertical="top" wrapText="1"/>
    </xf>
    <xf numFmtId="0" fontId="93" fillId="0" borderId="12" xfId="0" applyFont="1" applyBorder="1" applyAlignment="1">
      <alignment horizontal="left" vertical="justify" wrapText="1"/>
    </xf>
    <xf numFmtId="0" fontId="90" fillId="39" borderId="30" xfId="0" applyFont="1" applyFill="1" applyBorder="1" applyAlignment="1">
      <alignment horizontal="justify" wrapText="1"/>
    </xf>
    <xf numFmtId="0" fontId="92" fillId="39" borderId="30" xfId="0" applyFont="1" applyFill="1" applyBorder="1" applyAlignment="1">
      <alignment horizontal="justify" wrapText="1"/>
    </xf>
    <xf numFmtId="0" fontId="92" fillId="52" borderId="12" xfId="0" applyFont="1" applyFill="1" applyBorder="1" applyAlignment="1">
      <alignment horizontal="justify" wrapText="1"/>
    </xf>
    <xf numFmtId="0" fontId="90" fillId="39" borderId="32" xfId="0" applyFont="1" applyFill="1" applyBorder="1" applyAlignment="1">
      <alignment horizontal="center" vertical="top" wrapText="1"/>
    </xf>
    <xf numFmtId="0" fontId="126" fillId="0" borderId="0" xfId="0" applyFont="1" applyAlignment="1">
      <alignment/>
    </xf>
    <xf numFmtId="0" fontId="85" fillId="0" borderId="0" xfId="0" applyFont="1" applyAlignment="1">
      <alignment/>
    </xf>
    <xf numFmtId="0" fontId="92" fillId="39" borderId="18" xfId="0" applyFont="1" applyFill="1" applyBorder="1" applyAlignment="1">
      <alignment horizontal="center" wrapText="1"/>
    </xf>
    <xf numFmtId="0" fontId="92" fillId="39" borderId="18" xfId="0" applyFont="1" applyFill="1" applyBorder="1" applyAlignment="1">
      <alignment horizontal="justify" wrapText="1"/>
    </xf>
    <xf numFmtId="0" fontId="92" fillId="39" borderId="15" xfId="0" applyFont="1" applyFill="1" applyBorder="1" applyAlignment="1">
      <alignment horizontal="justify" wrapText="1"/>
    </xf>
    <xf numFmtId="0" fontId="92" fillId="39" borderId="12" xfId="0" applyFont="1" applyFill="1" applyBorder="1" applyAlignment="1">
      <alignment horizontal="center" vertical="center" wrapText="1"/>
    </xf>
    <xf numFmtId="165" fontId="92" fillId="39" borderId="18" xfId="47" applyNumberFormat="1" applyFont="1" applyFill="1" applyBorder="1" applyAlignment="1">
      <alignment horizontal="center" vertical="center" wrapText="1"/>
    </xf>
    <xf numFmtId="0" fontId="90" fillId="39" borderId="18" xfId="0" applyFont="1" applyFill="1" applyBorder="1" applyAlignment="1">
      <alignment horizontal="center" wrapText="1"/>
    </xf>
    <xf numFmtId="0" fontId="92" fillId="39" borderId="23" xfId="0" applyFont="1" applyFill="1" applyBorder="1" applyAlignment="1">
      <alignment horizontal="center" wrapText="1"/>
    </xf>
    <xf numFmtId="0" fontId="92" fillId="39" borderId="18" xfId="0" applyFont="1" applyFill="1" applyBorder="1" applyAlignment="1">
      <alignment horizontal="center" vertical="top" wrapText="1"/>
    </xf>
    <xf numFmtId="0" fontId="92" fillId="39" borderId="12" xfId="0" applyFont="1" applyFill="1" applyBorder="1" applyAlignment="1">
      <alignment horizontal="center" vertical="center" wrapText="1"/>
    </xf>
    <xf numFmtId="0" fontId="92" fillId="44" borderId="23" xfId="0" applyFont="1" applyFill="1" applyBorder="1" applyAlignment="1">
      <alignment horizontal="center" vertical="center" wrapText="1"/>
    </xf>
    <xf numFmtId="0" fontId="91" fillId="39" borderId="33" xfId="0" applyFont="1" applyFill="1" applyBorder="1" applyAlignment="1">
      <alignment horizontal="center" vertical="center" wrapText="1"/>
    </xf>
    <xf numFmtId="0" fontId="92" fillId="44" borderId="23" xfId="0" applyFont="1" applyFill="1" applyBorder="1" applyAlignment="1">
      <alignment horizontal="center" wrapText="1"/>
    </xf>
    <xf numFmtId="0" fontId="93" fillId="0" borderId="18" xfId="0" applyFont="1" applyBorder="1" applyAlignment="1">
      <alignment horizontal="left" vertical="center" wrapText="1"/>
    </xf>
    <xf numFmtId="0" fontId="93" fillId="3" borderId="12" xfId="0" applyFont="1" applyFill="1" applyBorder="1" applyAlignment="1">
      <alignment horizontal="left" vertical="center" wrapText="1"/>
    </xf>
    <xf numFmtId="0" fontId="90" fillId="3" borderId="12" xfId="0" applyFont="1" applyFill="1" applyBorder="1" applyAlignment="1">
      <alignment horizontal="justify" wrapText="1"/>
    </xf>
    <xf numFmtId="0" fontId="93" fillId="3" borderId="15" xfId="0" applyFont="1" applyFill="1" applyBorder="1" applyAlignment="1">
      <alignment horizontal="left" vertical="justify" wrapText="1"/>
    </xf>
    <xf numFmtId="0" fontId="92" fillId="3" borderId="15" xfId="0" applyFont="1" applyFill="1" applyBorder="1" applyAlignment="1">
      <alignment horizontal="justify" wrapText="1"/>
    </xf>
    <xf numFmtId="165" fontId="48" fillId="39" borderId="12" xfId="47" applyNumberFormat="1" applyFont="1" applyFill="1" applyBorder="1" applyAlignment="1">
      <alignment horizontal="center" vertical="center" wrapText="1"/>
    </xf>
    <xf numFmtId="165" fontId="92" fillId="53" borderId="18" xfId="47" applyNumberFormat="1" applyFont="1" applyFill="1" applyBorder="1" applyAlignment="1">
      <alignment vertical="center" wrapText="1"/>
    </xf>
    <xf numFmtId="165" fontId="92" fillId="53" borderId="18" xfId="47" applyNumberFormat="1" applyFont="1" applyFill="1" applyBorder="1" applyAlignment="1">
      <alignment horizontal="center" vertical="center" wrapText="1"/>
    </xf>
    <xf numFmtId="165" fontId="105" fillId="51" borderId="15" xfId="47" applyNumberFormat="1" applyFont="1" applyFill="1" applyBorder="1" applyAlignment="1">
      <alignment horizontal="center" wrapText="1"/>
    </xf>
    <xf numFmtId="165" fontId="105" fillId="51" borderId="0" xfId="47" applyNumberFormat="1" applyFont="1" applyFill="1" applyAlignment="1">
      <alignment horizontal="center" wrapText="1"/>
    </xf>
    <xf numFmtId="0" fontId="92" fillId="58" borderId="12" xfId="0" applyFont="1" applyFill="1" applyBorder="1" applyAlignment="1">
      <alignment horizontal="center" wrapText="1"/>
    </xf>
    <xf numFmtId="0" fontId="92" fillId="58" borderId="12" xfId="0" applyFont="1" applyFill="1" applyBorder="1" applyAlignment="1">
      <alignment horizontal="justify" wrapText="1"/>
    </xf>
    <xf numFmtId="0" fontId="92" fillId="58" borderId="14" xfId="0" applyFont="1" applyFill="1" applyBorder="1" applyAlignment="1">
      <alignment horizontal="justify" wrapText="1"/>
    </xf>
    <xf numFmtId="0" fontId="92" fillId="4" borderId="12" xfId="0" applyFont="1" applyFill="1" applyBorder="1" applyAlignment="1">
      <alignment horizontal="center" wrapText="1"/>
    </xf>
    <xf numFmtId="0" fontId="92" fillId="4" borderId="12" xfId="0" applyFont="1" applyFill="1" applyBorder="1" applyAlignment="1">
      <alignment horizontal="justify" vertical="center" wrapText="1"/>
    </xf>
    <xf numFmtId="165" fontId="127" fillId="51" borderId="0" xfId="47" applyNumberFormat="1" applyFont="1" applyFill="1" applyAlignment="1">
      <alignment/>
    </xf>
    <xf numFmtId="165" fontId="128" fillId="0" borderId="0" xfId="47" applyNumberFormat="1" applyFont="1" applyAlignment="1">
      <alignment/>
    </xf>
    <xf numFmtId="0" fontId="92" fillId="36" borderId="15" xfId="0" applyFont="1" applyFill="1" applyBorder="1" applyAlignment="1">
      <alignment horizontal="center" wrapText="1"/>
    </xf>
    <xf numFmtId="0" fontId="92" fillId="36" borderId="18" xfId="0" applyFont="1" applyFill="1" applyBorder="1" applyAlignment="1">
      <alignment horizontal="center" wrapText="1"/>
    </xf>
    <xf numFmtId="0" fontId="92" fillId="13" borderId="15" xfId="0" applyFont="1" applyFill="1" applyBorder="1" applyAlignment="1">
      <alignment horizontal="justify" wrapText="1"/>
    </xf>
    <xf numFmtId="0" fontId="92" fillId="39" borderId="0" xfId="0" applyFont="1" applyFill="1" applyAlignment="1">
      <alignment horizontal="justify" wrapText="1"/>
    </xf>
    <xf numFmtId="0" fontId="92" fillId="39" borderId="12" xfId="0" applyFont="1" applyFill="1" applyBorder="1" applyAlignment="1">
      <alignment horizontal="justify" wrapText="1"/>
    </xf>
    <xf numFmtId="0" fontId="92" fillId="39" borderId="12" xfId="0" applyFont="1" applyFill="1" applyBorder="1" applyAlignment="1">
      <alignment horizontal="center" wrapText="1"/>
    </xf>
    <xf numFmtId="0" fontId="92" fillId="0" borderId="12" xfId="0" applyFont="1" applyFill="1" applyBorder="1" applyAlignment="1">
      <alignment horizontal="justify" vertical="center" wrapText="1"/>
    </xf>
    <xf numFmtId="0" fontId="92" fillId="39" borderId="12" xfId="0" applyFont="1" applyFill="1" applyBorder="1" applyAlignment="1">
      <alignment horizontal="justify" vertical="center" wrapText="1"/>
    </xf>
    <xf numFmtId="0" fontId="107" fillId="39" borderId="12" xfId="0" applyNumberFormat="1" applyFont="1" applyFill="1" applyBorder="1" applyAlignment="1">
      <alignment horizontal="center" wrapText="1"/>
    </xf>
    <xf numFmtId="0" fontId="92" fillId="13" borderId="15" xfId="0" applyFont="1" applyFill="1" applyBorder="1" applyAlignment="1">
      <alignment horizontal="center" wrapText="1"/>
    </xf>
    <xf numFmtId="0" fontId="92" fillId="39" borderId="12" xfId="0" applyFont="1" applyFill="1" applyBorder="1" applyAlignment="1">
      <alignment vertical="center" wrapText="1"/>
    </xf>
    <xf numFmtId="0" fontId="92" fillId="39" borderId="15" xfId="0" applyFont="1" applyFill="1" applyBorder="1" applyAlignment="1">
      <alignment horizontal="center" vertical="center" wrapText="1"/>
    </xf>
    <xf numFmtId="0" fontId="92" fillId="39" borderId="15" xfId="0" applyFont="1" applyFill="1" applyBorder="1" applyAlignment="1">
      <alignment horizontal="justify" vertical="center" wrapText="1"/>
    </xf>
    <xf numFmtId="0" fontId="91" fillId="0" borderId="0" xfId="0" applyFont="1" applyAlignment="1">
      <alignment horizontal="left" wrapText="1"/>
    </xf>
    <xf numFmtId="0" fontId="92" fillId="39" borderId="23" xfId="0" applyFont="1" applyFill="1" applyBorder="1" applyAlignment="1">
      <alignment horizontal="center" wrapText="1"/>
    </xf>
    <xf numFmtId="0" fontId="101" fillId="50" borderId="18" xfId="0" applyFont="1" applyFill="1" applyBorder="1" applyAlignment="1">
      <alignment horizontal="center" vertical="center" wrapText="1"/>
    </xf>
    <xf numFmtId="0" fontId="101" fillId="50" borderId="15" xfId="0" applyFont="1" applyFill="1" applyBorder="1" applyAlignment="1">
      <alignment horizontal="center" vertical="center" wrapText="1"/>
    </xf>
    <xf numFmtId="0" fontId="92" fillId="39" borderId="12" xfId="0" applyFont="1" applyFill="1" applyBorder="1" applyAlignment="1">
      <alignment horizontal="center" vertical="center" wrapText="1"/>
    </xf>
    <xf numFmtId="0" fontId="101" fillId="50" borderId="18" xfId="0" applyFont="1" applyFill="1" applyBorder="1" applyAlignment="1">
      <alignment horizontal="justify" vertical="center" wrapText="1"/>
    </xf>
    <xf numFmtId="0" fontId="101" fillId="50" borderId="15" xfId="0" applyFont="1" applyFill="1" applyBorder="1" applyAlignment="1">
      <alignment horizontal="justify" vertical="center" wrapText="1"/>
    </xf>
    <xf numFmtId="0" fontId="91" fillId="41" borderId="23" xfId="0" applyFont="1" applyFill="1" applyBorder="1" applyAlignment="1">
      <alignment horizontal="center" vertical="center" wrapText="1"/>
    </xf>
    <xf numFmtId="0" fontId="90" fillId="39" borderId="18" xfId="0" applyFont="1" applyFill="1" applyBorder="1" applyAlignment="1">
      <alignment horizontal="justify" vertical="top" wrapText="1"/>
    </xf>
    <xf numFmtId="0" fontId="90" fillId="39" borderId="0" xfId="0" applyFont="1" applyFill="1" applyBorder="1" applyAlignment="1">
      <alignment horizontal="center" vertical="top" wrapText="1"/>
    </xf>
    <xf numFmtId="165" fontId="89" fillId="52" borderId="0" xfId="47" applyNumberFormat="1" applyFont="1" applyFill="1" applyAlignment="1">
      <alignment horizontal="center" vertical="center"/>
    </xf>
    <xf numFmtId="165" fontId="92" fillId="0" borderId="0" xfId="47" applyNumberFormat="1" applyFont="1" applyAlignment="1">
      <alignment horizontal="justify" wrapText="1"/>
    </xf>
    <xf numFmtId="165" fontId="112" fillId="50" borderId="16" xfId="47" applyNumberFormat="1" applyFont="1" applyFill="1" applyBorder="1" applyAlignment="1">
      <alignment horizontal="center" wrapText="1"/>
    </xf>
    <xf numFmtId="165" fontId="92" fillId="39" borderId="23" xfId="47" applyNumberFormat="1" applyFont="1" applyFill="1" applyBorder="1" applyAlignment="1">
      <alignment horizontal="center" wrapText="1"/>
    </xf>
    <xf numFmtId="165" fontId="92" fillId="54" borderId="12" xfId="47" applyNumberFormat="1" applyFont="1" applyFill="1" applyBorder="1" applyAlignment="1">
      <alignment horizontal="justify" wrapText="1"/>
    </xf>
    <xf numFmtId="165" fontId="92" fillId="39" borderId="18" xfId="47" applyNumberFormat="1" applyFont="1" applyFill="1" applyBorder="1" applyAlignment="1">
      <alignment horizontal="center" wrapText="1"/>
    </xf>
    <xf numFmtId="165" fontId="129" fillId="52" borderId="0" xfId="47" applyNumberFormat="1" applyFont="1" applyFill="1" applyAlignment="1">
      <alignment vertical="center"/>
    </xf>
    <xf numFmtId="0" fontId="92" fillId="0" borderId="12" xfId="0" applyFont="1" applyFill="1" applyBorder="1" applyAlignment="1">
      <alignment horizontal="center" vertical="top" wrapText="1"/>
    </xf>
    <xf numFmtId="0" fontId="90" fillId="0" borderId="12" xfId="0" applyFont="1" applyBorder="1" applyAlignment="1">
      <alignment vertical="top" wrapText="1"/>
    </xf>
    <xf numFmtId="0" fontId="92" fillId="0" borderId="12" xfId="0" applyFont="1" applyFill="1" applyBorder="1" applyAlignment="1">
      <alignment horizontal="justify" vertical="top" wrapText="1"/>
    </xf>
    <xf numFmtId="0" fontId="92" fillId="39" borderId="12" xfId="0" applyFont="1" applyFill="1" applyBorder="1" applyAlignment="1">
      <alignment horizontal="center" vertical="top" wrapText="1"/>
    </xf>
    <xf numFmtId="0" fontId="92" fillId="0" borderId="0" xfId="0" applyFont="1" applyAlignment="1">
      <alignment horizontal="justify" vertical="top" wrapText="1"/>
    </xf>
    <xf numFmtId="0" fontId="90" fillId="0" borderId="34" xfId="0" applyFont="1" applyBorder="1" applyAlignment="1">
      <alignment vertical="center" wrapText="1"/>
    </xf>
    <xf numFmtId="0" fontId="90" fillId="0" borderId="24" xfId="0" applyFont="1" applyBorder="1" applyAlignment="1">
      <alignment vertical="center" wrapText="1"/>
    </xf>
    <xf numFmtId="0" fontId="90" fillId="0" borderId="35" xfId="0" applyFont="1" applyBorder="1" applyAlignment="1">
      <alignment vertical="center" wrapText="1"/>
    </xf>
    <xf numFmtId="0" fontId="92" fillId="0" borderId="0" xfId="0" applyFont="1" applyFill="1" applyBorder="1" applyAlignment="1">
      <alignment horizontal="center" wrapText="1"/>
    </xf>
    <xf numFmtId="0" fontId="46" fillId="39" borderId="12" xfId="0" applyFont="1" applyFill="1" applyBorder="1" applyAlignment="1">
      <alignment horizontal="left" vertical="center" wrapText="1"/>
    </xf>
    <xf numFmtId="0" fontId="92" fillId="39" borderId="12" xfId="0" applyFont="1" applyFill="1" applyBorder="1" applyAlignment="1">
      <alignment vertical="center" wrapText="1"/>
    </xf>
    <xf numFmtId="0" fontId="91" fillId="0" borderId="0" xfId="0" applyFont="1" applyAlignment="1">
      <alignment horizontal="left" wrapText="1"/>
    </xf>
    <xf numFmtId="0" fontId="92" fillId="39" borderId="12" xfId="0" applyFont="1" applyFill="1" applyBorder="1" applyAlignment="1">
      <alignment horizontal="center" vertical="center" wrapText="1"/>
    </xf>
    <xf numFmtId="43" fontId="103" fillId="51" borderId="15" xfId="47" applyFont="1" applyFill="1" applyBorder="1" applyAlignment="1">
      <alignment horizontal="center" wrapText="1"/>
    </xf>
    <xf numFmtId="165" fontId="100" fillId="51" borderId="15" xfId="47" applyNumberFormat="1" applyFont="1" applyFill="1" applyBorder="1" applyAlignment="1">
      <alignment horizontal="center" wrapText="1"/>
    </xf>
    <xf numFmtId="165" fontId="100" fillId="51" borderId="12" xfId="47" applyNumberFormat="1" applyFont="1" applyFill="1" applyBorder="1" applyAlignment="1">
      <alignment horizontal="center" wrapText="1"/>
    </xf>
    <xf numFmtId="43" fontId="92" fillId="0" borderId="0" xfId="47" applyFont="1" applyAlignment="1">
      <alignment horizontal="center" wrapText="1"/>
    </xf>
    <xf numFmtId="43" fontId="101" fillId="50" borderId="27" xfId="47" applyFont="1" applyFill="1" applyBorder="1" applyAlignment="1">
      <alignment horizontal="center" wrapText="1"/>
    </xf>
    <xf numFmtId="43" fontId="101" fillId="50" borderId="14" xfId="47" applyFont="1" applyFill="1" applyBorder="1" applyAlignment="1">
      <alignment horizontal="center" wrapText="1"/>
    </xf>
    <xf numFmtId="43" fontId="101" fillId="50" borderId="16" xfId="47" applyFont="1" applyFill="1" applyBorder="1" applyAlignment="1">
      <alignment horizontal="center" wrapText="1"/>
    </xf>
    <xf numFmtId="43" fontId="101" fillId="50" borderId="17" xfId="47" applyFont="1" applyFill="1" applyBorder="1" applyAlignment="1">
      <alignment horizontal="center" wrapText="1"/>
    </xf>
    <xf numFmtId="43" fontId="123" fillId="16" borderId="18" xfId="47" applyFont="1" applyFill="1" applyBorder="1" applyAlignment="1">
      <alignment vertical="center" wrapText="1"/>
    </xf>
    <xf numFmtId="43" fontId="0" fillId="0" borderId="0" xfId="47" applyFont="1" applyAlignment="1">
      <alignment/>
    </xf>
    <xf numFmtId="0" fontId="92" fillId="0" borderId="15" xfId="0" applyFont="1" applyBorder="1" applyAlignment="1">
      <alignment horizontal="justify" vertical="center" wrapText="1"/>
    </xf>
    <xf numFmtId="0" fontId="92" fillId="4" borderId="12" xfId="0" applyFont="1" applyFill="1" applyBorder="1" applyAlignment="1">
      <alignment horizontal="justify" wrapText="1"/>
    </xf>
    <xf numFmtId="0" fontId="124" fillId="0" borderId="12" xfId="0" applyFont="1" applyBorder="1" applyAlignment="1">
      <alignment wrapText="1"/>
    </xf>
    <xf numFmtId="0" fontId="124" fillId="0" borderId="18" xfId="0" applyFont="1" applyBorder="1" applyAlignment="1">
      <alignment wrapText="1"/>
    </xf>
    <xf numFmtId="0" fontId="91" fillId="0" borderId="0" xfId="0" applyFont="1" applyAlignment="1">
      <alignment horizontal="left" wrapText="1"/>
    </xf>
    <xf numFmtId="0" fontId="92" fillId="39" borderId="18" xfId="0" applyFont="1" applyFill="1" applyBorder="1" applyAlignment="1">
      <alignment horizontal="justify" wrapText="1"/>
    </xf>
    <xf numFmtId="0" fontId="92" fillId="39" borderId="15" xfId="0" applyFont="1" applyFill="1" applyBorder="1" applyAlignment="1">
      <alignment horizontal="justify" wrapText="1"/>
    </xf>
    <xf numFmtId="0" fontId="92" fillId="39" borderId="12" xfId="0" applyFont="1" applyFill="1" applyBorder="1" applyAlignment="1">
      <alignment horizontal="center" vertical="center" wrapText="1"/>
    </xf>
    <xf numFmtId="0" fontId="92" fillId="39" borderId="23" xfId="0" applyFont="1" applyFill="1" applyBorder="1" applyAlignment="1">
      <alignment horizontal="justify" wrapText="1"/>
    </xf>
    <xf numFmtId="0" fontId="91" fillId="39" borderId="18" xfId="0" applyFont="1" applyFill="1" applyBorder="1" applyAlignment="1">
      <alignment vertical="center" wrapText="1"/>
    </xf>
    <xf numFmtId="0" fontId="91" fillId="39" borderId="15" xfId="0" applyFont="1" applyFill="1" applyBorder="1" applyAlignment="1">
      <alignment vertical="center" wrapText="1"/>
    </xf>
    <xf numFmtId="0" fontId="91" fillId="18" borderId="18" xfId="0" applyFont="1" applyFill="1" applyBorder="1" applyAlignment="1">
      <alignment horizontal="center" vertical="center" wrapText="1"/>
    </xf>
    <xf numFmtId="0" fontId="91" fillId="39" borderId="23" xfId="0" applyFont="1" applyFill="1" applyBorder="1" applyAlignment="1">
      <alignment vertical="center" wrapText="1"/>
    </xf>
    <xf numFmtId="0" fontId="124" fillId="0" borderId="15" xfId="0" applyFont="1" applyBorder="1" applyAlignment="1">
      <alignment wrapText="1"/>
    </xf>
    <xf numFmtId="0" fontId="46" fillId="39" borderId="12" xfId="0" applyFont="1" applyFill="1" applyBorder="1" applyAlignment="1">
      <alignment horizontal="center" vertical="center" wrapText="1"/>
    </xf>
    <xf numFmtId="0" fontId="123" fillId="16" borderId="23" xfId="0" applyFont="1" applyFill="1" applyBorder="1" applyAlignment="1">
      <alignment vertical="center" wrapText="1"/>
    </xf>
    <xf numFmtId="0" fontId="92" fillId="39" borderId="12" xfId="0" applyFont="1" applyFill="1" applyBorder="1" applyAlignment="1">
      <alignment horizontal="center" wrapText="1"/>
    </xf>
    <xf numFmtId="0" fontId="124" fillId="0" borderId="12" xfId="0" applyFont="1" applyBorder="1" applyAlignment="1">
      <alignment horizontal="justify" vertical="center"/>
    </xf>
    <xf numFmtId="43" fontId="100" fillId="51" borderId="12" xfId="47" applyFont="1" applyFill="1" applyBorder="1" applyAlignment="1">
      <alignment horizontal="center" wrapText="1"/>
    </xf>
    <xf numFmtId="0" fontId="124" fillId="0" borderId="12" xfId="0" applyFont="1" applyBorder="1" applyAlignment="1">
      <alignment vertical="center" wrapText="1"/>
    </xf>
    <xf numFmtId="43" fontId="92" fillId="42" borderId="15" xfId="47" applyFont="1" applyFill="1" applyBorder="1" applyAlignment="1">
      <alignment horizontal="center" wrapText="1"/>
    </xf>
    <xf numFmtId="0" fontId="130" fillId="51" borderId="0" xfId="0" applyFont="1" applyFill="1" applyAlignment="1">
      <alignment horizontal="center" wrapText="1"/>
    </xf>
    <xf numFmtId="0" fontId="123" fillId="51" borderId="15" xfId="0" applyFont="1" applyFill="1" applyBorder="1" applyAlignment="1">
      <alignment horizontal="center" wrapText="1"/>
    </xf>
    <xf numFmtId="165" fontId="92" fillId="12" borderId="15" xfId="47" applyNumberFormat="1" applyFont="1" applyFill="1" applyBorder="1" applyAlignment="1">
      <alignment horizontal="center" wrapText="1"/>
    </xf>
    <xf numFmtId="0" fontId="92" fillId="0" borderId="30" xfId="0" applyFont="1" applyBorder="1" applyAlignment="1">
      <alignment wrapText="1"/>
    </xf>
    <xf numFmtId="0" fontId="92" fillId="39" borderId="12" xfId="0" applyFont="1" applyFill="1" applyBorder="1" applyAlignment="1">
      <alignment vertical="center" wrapText="1"/>
    </xf>
    <xf numFmtId="0" fontId="91" fillId="0" borderId="0" xfId="0" applyFont="1" applyAlignment="1">
      <alignment horizontal="left" wrapText="1"/>
    </xf>
    <xf numFmtId="0" fontId="92" fillId="39" borderId="18" xfId="0" applyFont="1" applyFill="1" applyBorder="1" applyAlignment="1">
      <alignment horizontal="justify" wrapText="1"/>
    </xf>
    <xf numFmtId="0" fontId="92" fillId="39" borderId="15" xfId="0" applyFont="1" applyFill="1" applyBorder="1" applyAlignment="1">
      <alignment horizontal="justify" wrapText="1"/>
    </xf>
    <xf numFmtId="0" fontId="92" fillId="39" borderId="12" xfId="0" applyFont="1" applyFill="1" applyBorder="1" applyAlignment="1">
      <alignment horizontal="center" wrapText="1"/>
    </xf>
    <xf numFmtId="165" fontId="129" fillId="52" borderId="0" xfId="47" applyNumberFormat="1" applyFont="1" applyFill="1" applyAlignment="1">
      <alignment/>
    </xf>
    <xf numFmtId="165" fontId="109" fillId="52" borderId="0" xfId="0" applyNumberFormat="1" applyFont="1" applyFill="1" applyAlignment="1">
      <alignment horizontal="center" vertical="center"/>
    </xf>
    <xf numFmtId="165" fontId="92" fillId="0" borderId="0" xfId="0" applyNumberFormat="1" applyFont="1" applyAlignment="1">
      <alignment horizontal="center" wrapText="1"/>
    </xf>
    <xf numFmtId="165" fontId="104" fillId="51" borderId="15" xfId="47" applyNumberFormat="1" applyFont="1" applyFill="1" applyBorder="1" applyAlignment="1">
      <alignment horizontal="center" wrapText="1"/>
    </xf>
    <xf numFmtId="0" fontId="46" fillId="36" borderId="18" xfId="0" applyFont="1" applyFill="1" applyBorder="1" applyAlignment="1">
      <alignment horizontal="left" vertical="center"/>
    </xf>
    <xf numFmtId="0" fontId="124" fillId="0" borderId="15" xfId="0" applyFont="1" applyBorder="1" applyAlignment="1">
      <alignment horizontal="left" wrapText="1"/>
    </xf>
    <xf numFmtId="0" fontId="46" fillId="39" borderId="18" xfId="0" applyFont="1" applyFill="1" applyBorder="1" applyAlignment="1">
      <alignment horizontal="left" vertical="center" wrapText="1"/>
    </xf>
    <xf numFmtId="0" fontId="46" fillId="0" borderId="15" xfId="0" applyFont="1" applyBorder="1" applyAlignment="1">
      <alignment horizontal="center" vertical="center"/>
    </xf>
    <xf numFmtId="0" fontId="46" fillId="0" borderId="12" xfId="0" applyFont="1" applyBorder="1" applyAlignment="1">
      <alignment horizontal="center" vertical="center"/>
    </xf>
    <xf numFmtId="0" fontId="46" fillId="0" borderId="18" xfId="0" applyFont="1" applyBorder="1" applyAlignment="1">
      <alignment horizontal="center" vertical="center"/>
    </xf>
    <xf numFmtId="0" fontId="124" fillId="0" borderId="15" xfId="0" applyFont="1" applyBorder="1" applyAlignment="1">
      <alignment horizontal="center" wrapText="1"/>
    </xf>
    <xf numFmtId="0" fontId="46" fillId="0" borderId="15" xfId="0" applyFont="1" applyBorder="1" applyAlignment="1">
      <alignment horizontal="left" vertical="center"/>
    </xf>
    <xf numFmtId="0" fontId="46" fillId="0" borderId="15" xfId="0" applyFont="1" applyBorder="1" applyAlignment="1">
      <alignment horizontal="left" vertical="center" wrapText="1"/>
    </xf>
    <xf numFmtId="0" fontId="46" fillId="39" borderId="15" xfId="0" applyFont="1" applyFill="1" applyBorder="1" applyAlignment="1">
      <alignment horizontal="left" vertical="center" wrapText="1"/>
    </xf>
    <xf numFmtId="0" fontId="124" fillId="39" borderId="12" xfId="0" applyFont="1" applyFill="1" applyBorder="1" applyAlignment="1">
      <alignment horizontal="left" wrapText="1"/>
    </xf>
    <xf numFmtId="0" fontId="46" fillId="0" borderId="12" xfId="0" applyFont="1" applyBorder="1" applyAlignment="1">
      <alignment horizontal="center" vertical="center" wrapText="1"/>
    </xf>
    <xf numFmtId="165" fontId="107" fillId="0" borderId="0" xfId="47" applyNumberFormat="1" applyFont="1" applyAlignment="1">
      <alignment horizontal="center" wrapText="1"/>
    </xf>
    <xf numFmtId="165" fontId="101" fillId="50" borderId="17" xfId="47" applyNumberFormat="1" applyFont="1" applyFill="1" applyBorder="1" applyAlignment="1">
      <alignment horizontal="center" wrapText="1"/>
    </xf>
    <xf numFmtId="165" fontId="56" fillId="0" borderId="15" xfId="47" applyNumberFormat="1" applyFont="1" applyBorder="1" applyAlignment="1">
      <alignment horizontal="center" vertical="center"/>
    </xf>
    <xf numFmtId="165" fontId="107" fillId="39" borderId="12" xfId="47" applyNumberFormat="1" applyFont="1" applyFill="1" applyBorder="1" applyAlignment="1">
      <alignment horizontal="center" wrapText="1"/>
    </xf>
    <xf numFmtId="165" fontId="56" fillId="0" borderId="12" xfId="47" applyNumberFormat="1" applyFont="1" applyBorder="1" applyAlignment="1">
      <alignment horizontal="center" vertical="center"/>
    </xf>
    <xf numFmtId="165" fontId="56" fillId="0" borderId="18" xfId="47" applyNumberFormat="1" applyFont="1" applyBorder="1" applyAlignment="1">
      <alignment horizontal="center" vertical="center"/>
    </xf>
    <xf numFmtId="165" fontId="131" fillId="51" borderId="0" xfId="47" applyNumberFormat="1" applyFont="1" applyFill="1" applyAlignment="1">
      <alignment/>
    </xf>
    <xf numFmtId="165" fontId="132" fillId="0" borderId="0" xfId="47" applyNumberFormat="1" applyFont="1" applyAlignment="1">
      <alignment/>
    </xf>
    <xf numFmtId="0" fontId="46" fillId="0" borderId="18" xfId="0" applyFont="1" applyBorder="1" applyAlignment="1">
      <alignment horizontal="center" vertical="center" wrapText="1"/>
    </xf>
    <xf numFmtId="43" fontId="77" fillId="51" borderId="0" xfId="47" applyFont="1" applyFill="1" applyAlignment="1">
      <alignment/>
    </xf>
    <xf numFmtId="165" fontId="127" fillId="50" borderId="0" xfId="47" applyNumberFormat="1" applyFont="1" applyFill="1" applyAlignment="1">
      <alignment horizontal="center"/>
    </xf>
    <xf numFmtId="165" fontId="127" fillId="50" borderId="0" xfId="47" applyNumberFormat="1" applyFont="1" applyFill="1" applyAlignment="1">
      <alignment/>
    </xf>
    <xf numFmtId="165" fontId="133" fillId="50" borderId="0" xfId="47" applyNumberFormat="1" applyFont="1" applyFill="1" applyAlignment="1">
      <alignment/>
    </xf>
    <xf numFmtId="0" fontId="90" fillId="39" borderId="13" xfId="0" applyFont="1" applyFill="1" applyBorder="1" applyAlignment="1">
      <alignment vertical="center" wrapText="1"/>
    </xf>
    <xf numFmtId="0" fontId="92" fillId="39" borderId="36" xfId="0" applyFont="1" applyFill="1" applyBorder="1" applyAlignment="1">
      <alignment vertical="center" wrapText="1"/>
    </xf>
    <xf numFmtId="0" fontId="90" fillId="39" borderId="31" xfId="0" applyFont="1" applyFill="1" applyBorder="1" applyAlignment="1">
      <alignment vertical="center" wrapText="1"/>
    </xf>
    <xf numFmtId="0" fontId="108" fillId="39" borderId="20" xfId="0" applyFont="1" applyFill="1" applyBorder="1" applyAlignment="1">
      <alignment horizontal="center" wrapText="1"/>
    </xf>
    <xf numFmtId="0" fontId="90" fillId="39" borderId="15" xfId="0" applyFont="1" applyFill="1" applyBorder="1" applyAlignment="1">
      <alignment vertical="center" wrapText="1"/>
    </xf>
    <xf numFmtId="165" fontId="0" fillId="51" borderId="16" xfId="47" applyNumberFormat="1" applyFont="1" applyFill="1" applyBorder="1" applyAlignment="1">
      <alignment/>
    </xf>
    <xf numFmtId="0" fontId="134" fillId="0" borderId="0" xfId="0" applyFont="1" applyAlignment="1">
      <alignment horizontal="justify" vertical="center" wrapText="1"/>
    </xf>
    <xf numFmtId="0" fontId="132" fillId="0" borderId="0" xfId="0" applyFont="1" applyAlignment="1">
      <alignment/>
    </xf>
    <xf numFmtId="165" fontId="92" fillId="39" borderId="23" xfId="47" applyNumberFormat="1" applyFont="1" applyFill="1" applyBorder="1" applyAlignment="1">
      <alignment vertical="center" wrapText="1"/>
    </xf>
    <xf numFmtId="165" fontId="92" fillId="0" borderId="18" xfId="47" applyNumberFormat="1" applyFont="1" applyFill="1" applyBorder="1" applyAlignment="1">
      <alignment horizontal="center" vertical="center" wrapText="1"/>
    </xf>
    <xf numFmtId="165" fontId="92" fillId="51" borderId="12" xfId="47" applyNumberFormat="1" applyFont="1" applyFill="1" applyBorder="1" applyAlignment="1">
      <alignment horizontal="center" wrapText="1"/>
    </xf>
    <xf numFmtId="165" fontId="92" fillId="19" borderId="12" xfId="47" applyNumberFormat="1" applyFont="1" applyFill="1" applyBorder="1" applyAlignment="1">
      <alignment horizontal="center" wrapText="1"/>
    </xf>
    <xf numFmtId="165" fontId="96" fillId="39" borderId="12" xfId="47" applyNumberFormat="1" applyFont="1" applyFill="1" applyBorder="1" applyAlignment="1">
      <alignment horizontal="center" vertical="center" wrapText="1"/>
    </xf>
    <xf numFmtId="0" fontId="93" fillId="39" borderId="12" xfId="0" applyFont="1" applyFill="1" applyBorder="1" applyAlignment="1">
      <alignment horizontal="left" vertical="top" wrapText="1"/>
    </xf>
    <xf numFmtId="165" fontId="92" fillId="16" borderId="23" xfId="47" applyNumberFormat="1" applyFont="1" applyFill="1" applyBorder="1" applyAlignment="1">
      <alignment vertical="center" wrapText="1"/>
    </xf>
    <xf numFmtId="165" fontId="92" fillId="16" borderId="15" xfId="47" applyNumberFormat="1" applyFont="1" applyFill="1" applyBorder="1" applyAlignment="1">
      <alignment vertical="center" wrapText="1"/>
    </xf>
    <xf numFmtId="0" fontId="14" fillId="0" borderId="12" xfId="0" applyFont="1" applyFill="1" applyBorder="1" applyAlignment="1">
      <alignment horizontal="center" wrapText="1"/>
    </xf>
    <xf numFmtId="0" fontId="92" fillId="9" borderId="18" xfId="0" applyFont="1" applyFill="1" applyBorder="1" applyAlignment="1">
      <alignment horizontal="center" vertical="center" wrapText="1"/>
    </xf>
    <xf numFmtId="0" fontId="92" fillId="9" borderId="15" xfId="0" applyFont="1" applyFill="1" applyBorder="1" applyAlignment="1">
      <alignment horizontal="center" vertical="center" wrapText="1"/>
    </xf>
    <xf numFmtId="0" fontId="92" fillId="0" borderId="18" xfId="0" applyFont="1" applyFill="1" applyBorder="1" applyAlignment="1">
      <alignment horizontal="center" wrapText="1"/>
    </xf>
    <xf numFmtId="0" fontId="92" fillId="0" borderId="15" xfId="0" applyFont="1" applyFill="1" applyBorder="1" applyAlignment="1">
      <alignment horizontal="center" wrapText="1"/>
    </xf>
    <xf numFmtId="0" fontId="92" fillId="9" borderId="23"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16" borderId="12" xfId="0" applyFont="1" applyFill="1" applyBorder="1" applyAlignment="1">
      <alignment horizontal="center" textRotation="90" wrapText="1"/>
    </xf>
    <xf numFmtId="0" fontId="92" fillId="16" borderId="18" xfId="0" applyFont="1" applyFill="1" applyBorder="1" applyAlignment="1">
      <alignment horizontal="left" vertical="center" wrapText="1"/>
    </xf>
    <xf numFmtId="0" fontId="92" fillId="16" borderId="23" xfId="0" applyFont="1" applyFill="1" applyBorder="1" applyAlignment="1">
      <alignment horizontal="left" vertical="center" wrapText="1"/>
    </xf>
    <xf numFmtId="0" fontId="92" fillId="42" borderId="18" xfId="0" applyFont="1" applyFill="1" applyBorder="1" applyAlignment="1">
      <alignment horizontal="center" textRotation="90" wrapText="1"/>
    </xf>
    <xf numFmtId="0" fontId="92" fillId="42" borderId="23" xfId="0" applyFont="1" applyFill="1" applyBorder="1" applyAlignment="1">
      <alignment horizontal="center" textRotation="90" wrapText="1"/>
    </xf>
    <xf numFmtId="0" fontId="92" fillId="42" borderId="15" xfId="0" applyFont="1" applyFill="1" applyBorder="1" applyAlignment="1">
      <alignment horizontal="center" textRotation="90" wrapText="1"/>
    </xf>
    <xf numFmtId="0" fontId="92" fillId="42" borderId="18" xfId="0" applyFont="1" applyFill="1" applyBorder="1" applyAlignment="1">
      <alignment horizontal="left" wrapText="1"/>
    </xf>
    <xf numFmtId="0" fontId="92" fillId="42" borderId="23" xfId="0" applyFont="1" applyFill="1" applyBorder="1" applyAlignment="1">
      <alignment horizontal="left" wrapText="1"/>
    </xf>
    <xf numFmtId="0" fontId="92" fillId="42" borderId="15" xfId="0" applyFont="1" applyFill="1" applyBorder="1" applyAlignment="1">
      <alignment horizontal="left" wrapText="1"/>
    </xf>
    <xf numFmtId="0" fontId="92" fillId="59" borderId="0" xfId="0" applyFont="1" applyFill="1" applyAlignment="1">
      <alignment horizontal="center" textRotation="90" wrapText="1"/>
    </xf>
    <xf numFmtId="0" fontId="92" fillId="60" borderId="0" xfId="0" applyFont="1" applyFill="1" applyAlignment="1">
      <alignment horizontal="center" vertical="center" textRotation="90" wrapText="1"/>
    </xf>
    <xf numFmtId="0" fontId="92" fillId="34" borderId="18" xfId="0" applyFont="1" applyFill="1" applyBorder="1" applyAlignment="1">
      <alignment horizontal="center" textRotation="90" wrapText="1"/>
    </xf>
    <xf numFmtId="0" fontId="92" fillId="34" borderId="23" xfId="0" applyFont="1" applyFill="1" applyBorder="1" applyAlignment="1">
      <alignment horizontal="center" textRotation="90" wrapText="1"/>
    </xf>
    <xf numFmtId="0" fontId="92" fillId="34" borderId="15" xfId="0" applyFont="1" applyFill="1" applyBorder="1" applyAlignment="1">
      <alignment horizontal="center" textRotation="90" wrapText="1"/>
    </xf>
    <xf numFmtId="0" fontId="92" fillId="33" borderId="18" xfId="0" applyFont="1" applyFill="1" applyBorder="1" applyAlignment="1">
      <alignment horizontal="center" vertical="center" wrapText="1"/>
    </xf>
    <xf numFmtId="0" fontId="92" fillId="33" borderId="23" xfId="0" applyFont="1" applyFill="1" applyBorder="1" applyAlignment="1">
      <alignment horizontal="center" vertical="center" wrapText="1"/>
    </xf>
    <xf numFmtId="0" fontId="92" fillId="48" borderId="18" xfId="0" applyFont="1" applyFill="1" applyBorder="1" applyAlignment="1">
      <alignment vertical="center" wrapText="1"/>
    </xf>
    <xf numFmtId="0" fontId="92" fillId="48" borderId="23" xfId="0" applyFont="1" applyFill="1" applyBorder="1" applyAlignment="1">
      <alignment vertical="center" wrapText="1"/>
    </xf>
    <xf numFmtId="0" fontId="92" fillId="48" borderId="15" xfId="0" applyFont="1" applyFill="1" applyBorder="1" applyAlignment="1">
      <alignment vertical="center" wrapText="1"/>
    </xf>
    <xf numFmtId="0" fontId="92" fillId="44" borderId="18" xfId="0" applyFont="1" applyFill="1" applyBorder="1" applyAlignment="1">
      <alignment horizontal="left" wrapText="1"/>
    </xf>
    <xf numFmtId="0" fontId="92" fillId="44" borderId="23" xfId="0" applyFont="1" applyFill="1" applyBorder="1" applyAlignment="1">
      <alignment horizontal="left" wrapText="1"/>
    </xf>
    <xf numFmtId="0" fontId="92" fillId="45" borderId="18" xfId="0" applyFont="1" applyFill="1" applyBorder="1" applyAlignment="1">
      <alignment horizontal="left" wrapText="1"/>
    </xf>
    <xf numFmtId="0" fontId="92" fillId="45" borderId="23" xfId="0" applyFont="1" applyFill="1" applyBorder="1" applyAlignment="1">
      <alignment horizontal="left" wrapText="1"/>
    </xf>
    <xf numFmtId="0" fontId="92" fillId="45" borderId="15" xfId="0" applyFont="1" applyFill="1" applyBorder="1" applyAlignment="1">
      <alignment horizontal="left" wrapText="1"/>
    </xf>
    <xf numFmtId="0" fontId="92" fillId="61" borderId="0" xfId="0" applyFont="1" applyFill="1" applyAlignment="1">
      <alignment horizontal="center" textRotation="90" wrapText="1"/>
    </xf>
    <xf numFmtId="0" fontId="92" fillId="46" borderId="18" xfId="0" applyFont="1" applyFill="1" applyBorder="1" applyAlignment="1">
      <alignment horizontal="center" textRotation="90" wrapText="1"/>
    </xf>
    <xf numFmtId="0" fontId="92" fillId="46" borderId="23" xfId="0" applyFont="1" applyFill="1" applyBorder="1" applyAlignment="1">
      <alignment horizontal="center" textRotation="90" wrapText="1"/>
    </xf>
    <xf numFmtId="0" fontId="92" fillId="46" borderId="15" xfId="0" applyFont="1" applyFill="1" applyBorder="1" applyAlignment="1">
      <alignment horizontal="center" textRotation="90" wrapText="1"/>
    </xf>
    <xf numFmtId="0" fontId="92" fillId="47" borderId="18" xfId="0" applyFont="1" applyFill="1" applyBorder="1" applyAlignment="1">
      <alignment horizontal="center" textRotation="90" wrapText="1"/>
    </xf>
    <xf numFmtId="0" fontId="92" fillId="47" borderId="23" xfId="0" applyFont="1" applyFill="1" applyBorder="1" applyAlignment="1">
      <alignment horizontal="center" textRotation="90" wrapText="1"/>
    </xf>
    <xf numFmtId="0" fontId="92" fillId="47" borderId="15" xfId="0" applyFont="1" applyFill="1" applyBorder="1" applyAlignment="1">
      <alignment horizontal="center" textRotation="90" wrapText="1"/>
    </xf>
    <xf numFmtId="0" fontId="92" fillId="62" borderId="0" xfId="0" applyFont="1" applyFill="1" applyAlignment="1">
      <alignment horizontal="center" vertical="center" textRotation="90" wrapText="1"/>
    </xf>
    <xf numFmtId="0" fontId="92" fillId="48" borderId="12" xfId="0" applyFont="1" applyFill="1" applyBorder="1" applyAlignment="1">
      <alignment horizontal="center" textRotation="90" wrapText="1"/>
    </xf>
    <xf numFmtId="0" fontId="92" fillId="44" borderId="12" xfId="0" applyFont="1" applyFill="1" applyBorder="1" applyAlignment="1">
      <alignment horizontal="center" textRotation="90" wrapText="1"/>
    </xf>
    <xf numFmtId="0" fontId="92" fillId="45" borderId="12" xfId="0" applyFont="1" applyFill="1" applyBorder="1" applyAlignment="1">
      <alignment horizontal="center" textRotation="90" wrapText="1"/>
    </xf>
    <xf numFmtId="0" fontId="92" fillId="47" borderId="18" xfId="0" applyFont="1" applyFill="1" applyBorder="1" applyAlignment="1">
      <alignment horizontal="center" vertical="center" wrapText="1"/>
    </xf>
    <xf numFmtId="0" fontId="92" fillId="47" borderId="23" xfId="0" applyFont="1" applyFill="1" applyBorder="1" applyAlignment="1">
      <alignment horizontal="center" vertical="center" wrapText="1"/>
    </xf>
    <xf numFmtId="0" fontId="92" fillId="47" borderId="15" xfId="0" applyFont="1" applyFill="1" applyBorder="1" applyAlignment="1">
      <alignment horizontal="center" vertical="center" wrapText="1"/>
    </xf>
    <xf numFmtId="0" fontId="91" fillId="35" borderId="27" xfId="0" applyFont="1" applyFill="1" applyBorder="1" applyAlignment="1">
      <alignment horizontal="center" wrapText="1"/>
    </xf>
    <xf numFmtId="0" fontId="91" fillId="35" borderId="14" xfId="0" applyFont="1" applyFill="1" applyBorder="1" applyAlignment="1">
      <alignment horizontal="center" wrapText="1"/>
    </xf>
    <xf numFmtId="0" fontId="91" fillId="37" borderId="18" xfId="0" applyFont="1" applyFill="1" applyBorder="1" applyAlignment="1">
      <alignment horizontal="center" vertical="center" wrapText="1"/>
    </xf>
    <xf numFmtId="0" fontId="91" fillId="37" borderId="15" xfId="0" applyFont="1" applyFill="1" applyBorder="1" applyAlignment="1">
      <alignment horizontal="center" vertical="center" wrapText="1"/>
    </xf>
    <xf numFmtId="0" fontId="92" fillId="9" borderId="18" xfId="0" applyFont="1" applyFill="1" applyBorder="1" applyAlignment="1">
      <alignment horizontal="left" vertical="center" wrapText="1"/>
    </xf>
    <xf numFmtId="0" fontId="92" fillId="9" borderId="23" xfId="0" applyFont="1" applyFill="1" applyBorder="1" applyAlignment="1">
      <alignment horizontal="left" vertical="center" wrapText="1"/>
    </xf>
    <xf numFmtId="0" fontId="92" fillId="9" borderId="15" xfId="0" applyFont="1" applyFill="1" applyBorder="1" applyAlignment="1">
      <alignment horizontal="left" vertical="center" wrapText="1"/>
    </xf>
    <xf numFmtId="0" fontId="91" fillId="63" borderId="0" xfId="0" applyFont="1" applyFill="1" applyAlignment="1">
      <alignment horizontal="center" vertical="center" textRotation="90" wrapText="1"/>
    </xf>
    <xf numFmtId="0" fontId="92" fillId="11" borderId="12" xfId="0" applyFont="1" applyFill="1" applyBorder="1" applyAlignment="1">
      <alignment horizontal="center" textRotation="90" wrapText="1"/>
    </xf>
    <xf numFmtId="0" fontId="92" fillId="12" borderId="0" xfId="0" applyFont="1" applyFill="1" applyAlignment="1">
      <alignment horizontal="center" vertical="center" textRotation="90" wrapText="1"/>
    </xf>
    <xf numFmtId="0" fontId="92" fillId="12" borderId="15" xfId="0" applyFont="1" applyFill="1" applyBorder="1" applyAlignment="1">
      <alignment horizontal="left" wrapText="1"/>
    </xf>
    <xf numFmtId="0" fontId="92" fillId="12" borderId="12" xfId="0" applyFont="1" applyFill="1" applyBorder="1" applyAlignment="1">
      <alignment horizontal="left" wrapText="1"/>
    </xf>
    <xf numFmtId="0" fontId="91" fillId="64" borderId="0" xfId="0" applyFont="1" applyFill="1" applyAlignment="1">
      <alignment horizontal="center" vertical="center" textRotation="90" wrapText="1"/>
    </xf>
    <xf numFmtId="0" fontId="92" fillId="9" borderId="0" xfId="0" applyFont="1" applyFill="1" applyAlignment="1">
      <alignment horizontal="center" textRotation="90" wrapText="1"/>
    </xf>
    <xf numFmtId="0" fontId="92" fillId="9" borderId="18" xfId="0" applyFont="1" applyFill="1" applyBorder="1" applyAlignment="1">
      <alignment horizontal="left" wrapText="1"/>
    </xf>
    <xf numFmtId="0" fontId="92" fillId="9" borderId="23" xfId="0" applyFont="1" applyFill="1" applyBorder="1" applyAlignment="1">
      <alignment horizontal="left" wrapText="1"/>
    </xf>
    <xf numFmtId="0" fontId="92" fillId="9" borderId="15" xfId="0" applyFont="1" applyFill="1" applyBorder="1" applyAlignment="1">
      <alignment horizontal="left" wrapText="1"/>
    </xf>
    <xf numFmtId="0" fontId="92" fillId="40" borderId="37" xfId="0" applyFont="1" applyFill="1" applyBorder="1" applyAlignment="1">
      <alignment horizontal="center" wrapText="1"/>
    </xf>
    <xf numFmtId="0" fontId="92" fillId="40" borderId="24" xfId="0" applyFont="1" applyFill="1" applyBorder="1" applyAlignment="1">
      <alignment horizontal="center" wrapText="1"/>
    </xf>
    <xf numFmtId="0" fontId="92" fillId="40" borderId="38" xfId="0" applyFont="1" applyFill="1" applyBorder="1" applyAlignment="1">
      <alignment horizontal="center" wrapText="1"/>
    </xf>
    <xf numFmtId="0" fontId="92" fillId="11" borderId="18" xfId="0" applyFont="1" applyFill="1" applyBorder="1" applyAlignment="1">
      <alignment horizontal="center" wrapText="1"/>
    </xf>
    <xf numFmtId="0" fontId="92" fillId="11" borderId="15" xfId="0" applyFont="1" applyFill="1" applyBorder="1" applyAlignment="1">
      <alignment horizontal="center" wrapText="1"/>
    </xf>
    <xf numFmtId="0" fontId="92" fillId="18" borderId="12" xfId="0" applyFont="1" applyFill="1" applyBorder="1" applyAlignment="1">
      <alignment horizontal="center" textRotation="90" wrapText="1"/>
    </xf>
    <xf numFmtId="0" fontId="92" fillId="18" borderId="18" xfId="0" applyFont="1" applyFill="1" applyBorder="1" applyAlignment="1">
      <alignment horizontal="left" wrapText="1"/>
    </xf>
    <xf numFmtId="0" fontId="92" fillId="18" borderId="23" xfId="0" applyFont="1" applyFill="1" applyBorder="1" applyAlignment="1">
      <alignment horizontal="left" wrapText="1"/>
    </xf>
    <xf numFmtId="0" fontId="92" fillId="18" borderId="15" xfId="0" applyFont="1" applyFill="1" applyBorder="1" applyAlignment="1">
      <alignment horizontal="left" wrapText="1"/>
    </xf>
    <xf numFmtId="0" fontId="92" fillId="18" borderId="18" xfId="0" applyFont="1" applyFill="1" applyBorder="1" applyAlignment="1">
      <alignment horizontal="center" vertical="center" wrapText="1"/>
    </xf>
    <xf numFmtId="0" fontId="92" fillId="18" borderId="23" xfId="0" applyFont="1" applyFill="1" applyBorder="1" applyAlignment="1">
      <alignment horizontal="center" vertical="center" wrapText="1"/>
    </xf>
    <xf numFmtId="0" fontId="92" fillId="18" borderId="15" xfId="0" applyFont="1" applyFill="1" applyBorder="1" applyAlignment="1">
      <alignment horizontal="center" vertical="center" wrapText="1"/>
    </xf>
    <xf numFmtId="0" fontId="92" fillId="19" borderId="18" xfId="0" applyFont="1" applyFill="1" applyBorder="1" applyAlignment="1">
      <alignment horizontal="center" textRotation="90" wrapText="1"/>
    </xf>
    <xf numFmtId="0" fontId="92" fillId="19" borderId="23" xfId="0" applyFont="1" applyFill="1" applyBorder="1" applyAlignment="1">
      <alignment horizontal="center" textRotation="90" wrapText="1"/>
    </xf>
    <xf numFmtId="0" fontId="92" fillId="19" borderId="15" xfId="0" applyFont="1" applyFill="1" applyBorder="1" applyAlignment="1">
      <alignment horizontal="center" textRotation="90" wrapText="1"/>
    </xf>
    <xf numFmtId="0" fontId="92" fillId="40" borderId="12" xfId="0" applyFont="1" applyFill="1" applyBorder="1" applyAlignment="1">
      <alignment horizontal="center" textRotation="90" wrapText="1"/>
    </xf>
    <xf numFmtId="0" fontId="92" fillId="40" borderId="18" xfId="0" applyFont="1" applyFill="1" applyBorder="1" applyAlignment="1">
      <alignment horizontal="left" wrapText="1"/>
    </xf>
    <xf numFmtId="0" fontId="92" fillId="40" borderId="23" xfId="0" applyFont="1" applyFill="1" applyBorder="1" applyAlignment="1">
      <alignment horizontal="left" wrapText="1"/>
    </xf>
    <xf numFmtId="0" fontId="92" fillId="40" borderId="15" xfId="0" applyFont="1" applyFill="1" applyBorder="1" applyAlignment="1">
      <alignment horizontal="left" wrapText="1"/>
    </xf>
    <xf numFmtId="0" fontId="92" fillId="41" borderId="12" xfId="0" applyFont="1" applyFill="1" applyBorder="1" applyAlignment="1">
      <alignment horizontal="center" textRotation="90" wrapText="1"/>
    </xf>
    <xf numFmtId="0" fontId="92" fillId="48" borderId="37" xfId="0" applyFont="1" applyFill="1" applyBorder="1" applyAlignment="1">
      <alignment horizontal="center" wrapText="1"/>
    </xf>
    <xf numFmtId="0" fontId="92" fillId="48" borderId="38" xfId="0" applyFont="1" applyFill="1" applyBorder="1" applyAlignment="1">
      <alignment horizontal="center" wrapText="1"/>
    </xf>
    <xf numFmtId="0" fontId="92" fillId="48" borderId="24" xfId="0" applyFont="1" applyFill="1" applyBorder="1" applyAlignment="1">
      <alignment horizontal="center" wrapText="1"/>
    </xf>
    <xf numFmtId="0" fontId="92" fillId="18" borderId="18" xfId="0" applyFont="1" applyFill="1" applyBorder="1" applyAlignment="1">
      <alignment horizontal="center" wrapText="1"/>
    </xf>
    <xf numFmtId="0" fontId="92" fillId="18" borderId="23" xfId="0" applyFont="1" applyFill="1" applyBorder="1" applyAlignment="1">
      <alignment horizontal="center" wrapText="1"/>
    </xf>
    <xf numFmtId="0" fontId="92" fillId="18" borderId="15" xfId="0" applyFont="1" applyFill="1" applyBorder="1" applyAlignment="1">
      <alignment horizontal="center" wrapText="1"/>
    </xf>
    <xf numFmtId="0" fontId="92" fillId="0" borderId="23" xfId="0" applyFont="1" applyFill="1" applyBorder="1" applyAlignment="1">
      <alignment horizontal="center" vertical="center" wrapText="1"/>
    </xf>
    <xf numFmtId="0" fontId="92" fillId="5" borderId="18" xfId="0" applyNumberFormat="1" applyFont="1" applyFill="1" applyBorder="1" applyAlignment="1">
      <alignment horizontal="center" vertical="center" wrapText="1"/>
    </xf>
    <xf numFmtId="0" fontId="92" fillId="5" borderId="23" xfId="0" applyNumberFormat="1" applyFont="1" applyFill="1" applyBorder="1" applyAlignment="1">
      <alignment horizontal="center" vertical="center" wrapText="1"/>
    </xf>
    <xf numFmtId="0" fontId="92" fillId="5" borderId="15" xfId="0" applyNumberFormat="1" applyFont="1" applyFill="1" applyBorder="1" applyAlignment="1">
      <alignment horizontal="center" vertical="center" wrapText="1"/>
    </xf>
    <xf numFmtId="0" fontId="92" fillId="5" borderId="37" xfId="0" applyFont="1" applyFill="1" applyBorder="1" applyAlignment="1">
      <alignment horizontal="center" vertical="center" wrapText="1"/>
    </xf>
    <xf numFmtId="0" fontId="92" fillId="5" borderId="24" xfId="0" applyFont="1" applyFill="1" applyBorder="1" applyAlignment="1">
      <alignment horizontal="center" vertical="center" wrapText="1"/>
    </xf>
    <xf numFmtId="0" fontId="92" fillId="5" borderId="38" xfId="0" applyFont="1" applyFill="1" applyBorder="1" applyAlignment="1">
      <alignment horizontal="center" vertical="center" wrapText="1"/>
    </xf>
    <xf numFmtId="0" fontId="92" fillId="45" borderId="18" xfId="0" applyFont="1" applyFill="1" applyBorder="1" applyAlignment="1">
      <alignment horizontal="center" wrapText="1"/>
    </xf>
    <xf numFmtId="0" fontId="92" fillId="45" borderId="23" xfId="0" applyFont="1" applyFill="1" applyBorder="1" applyAlignment="1">
      <alignment horizontal="center" wrapText="1"/>
    </xf>
    <xf numFmtId="0" fontId="92" fillId="46" borderId="18" xfId="0" applyFont="1" applyFill="1" applyBorder="1" applyAlignment="1">
      <alignment horizontal="center" vertical="center" wrapText="1"/>
    </xf>
    <xf numFmtId="0" fontId="92" fillId="46" borderId="23" xfId="0" applyFont="1" applyFill="1" applyBorder="1" applyAlignment="1">
      <alignment horizontal="center" vertical="center" wrapText="1"/>
    </xf>
    <xf numFmtId="0" fontId="92" fillId="46" borderId="15" xfId="0" applyFont="1" applyFill="1" applyBorder="1" applyAlignment="1">
      <alignment horizontal="center" vertical="center" wrapText="1"/>
    </xf>
    <xf numFmtId="0" fontId="92" fillId="48" borderId="18" xfId="0" applyFont="1" applyFill="1" applyBorder="1" applyAlignment="1">
      <alignment horizontal="center" vertical="center" wrapText="1"/>
    </xf>
    <xf numFmtId="0" fontId="92" fillId="48" borderId="23" xfId="0" applyFont="1" applyFill="1" applyBorder="1" applyAlignment="1">
      <alignment horizontal="center" vertical="center" wrapText="1"/>
    </xf>
    <xf numFmtId="0" fontId="92" fillId="48" borderId="15" xfId="0" applyFont="1" applyFill="1" applyBorder="1" applyAlignment="1">
      <alignment horizontal="center" vertical="center" wrapText="1"/>
    </xf>
    <xf numFmtId="0" fontId="92" fillId="44" borderId="37" xfId="0" applyFont="1" applyFill="1" applyBorder="1" applyAlignment="1">
      <alignment horizontal="center" vertical="center" wrapText="1"/>
    </xf>
    <xf numFmtId="0" fontId="92" fillId="44" borderId="38" xfId="0" applyFont="1" applyFill="1" applyBorder="1" applyAlignment="1">
      <alignment horizontal="center" vertical="center" wrapText="1"/>
    </xf>
    <xf numFmtId="0" fontId="92" fillId="44" borderId="24" xfId="0" applyFont="1" applyFill="1" applyBorder="1" applyAlignment="1">
      <alignment horizontal="center" vertical="center" wrapText="1"/>
    </xf>
    <xf numFmtId="0" fontId="92" fillId="44" borderId="37" xfId="0" applyFont="1" applyFill="1" applyBorder="1" applyAlignment="1">
      <alignment horizontal="center" wrapText="1"/>
    </xf>
    <xf numFmtId="0" fontId="92" fillId="44" borderId="38" xfId="0" applyFont="1" applyFill="1" applyBorder="1" applyAlignment="1">
      <alignment horizontal="center" wrapText="1"/>
    </xf>
    <xf numFmtId="0" fontId="92" fillId="41" borderId="39" xfId="0" applyFont="1" applyFill="1" applyBorder="1" applyAlignment="1">
      <alignment horizontal="center" wrapText="1"/>
    </xf>
    <xf numFmtId="0" fontId="92" fillId="41" borderId="33" xfId="0" applyFont="1" applyFill="1" applyBorder="1" applyAlignment="1">
      <alignment horizontal="center" wrapText="1"/>
    </xf>
    <xf numFmtId="0" fontId="92" fillId="41" borderId="20" xfId="0" applyFont="1" applyFill="1" applyBorder="1" applyAlignment="1">
      <alignment horizontal="center" wrapText="1"/>
    </xf>
    <xf numFmtId="0" fontId="92" fillId="9" borderId="18" xfId="0" applyFont="1" applyFill="1" applyBorder="1" applyAlignment="1">
      <alignment horizontal="center" wrapText="1"/>
    </xf>
    <xf numFmtId="0" fontId="92" fillId="9" borderId="23" xfId="0" applyFont="1" applyFill="1" applyBorder="1" applyAlignment="1">
      <alignment horizontal="center" wrapText="1"/>
    </xf>
    <xf numFmtId="0" fontId="92" fillId="9" borderId="15" xfId="0" applyFont="1" applyFill="1" applyBorder="1" applyAlignment="1">
      <alignment horizontal="center" wrapText="1"/>
    </xf>
    <xf numFmtId="0" fontId="92" fillId="41" borderId="18" xfId="0" applyFont="1" applyFill="1" applyBorder="1" applyAlignment="1">
      <alignment horizontal="center" wrapText="1"/>
    </xf>
    <xf numFmtId="0" fontId="92" fillId="41" borderId="15" xfId="0" applyFont="1" applyFill="1" applyBorder="1" applyAlignment="1">
      <alignment horizontal="center" wrapText="1"/>
    </xf>
    <xf numFmtId="0" fontId="92" fillId="41" borderId="18" xfId="0" applyFont="1" applyFill="1" applyBorder="1" applyAlignment="1">
      <alignment horizontal="left" wrapText="1"/>
    </xf>
    <xf numFmtId="0" fontId="92" fillId="41" borderId="23" xfId="0" applyFont="1" applyFill="1" applyBorder="1" applyAlignment="1">
      <alignment horizontal="left" wrapText="1"/>
    </xf>
    <xf numFmtId="0" fontId="92" fillId="41" borderId="15" xfId="0" applyFont="1" applyFill="1" applyBorder="1" applyAlignment="1">
      <alignment horizontal="left" wrapText="1"/>
    </xf>
    <xf numFmtId="0" fontId="92" fillId="40" borderId="18" xfId="0" applyFont="1" applyFill="1" applyBorder="1" applyAlignment="1">
      <alignment horizontal="center" wrapText="1"/>
    </xf>
    <xf numFmtId="0" fontId="92" fillId="40" borderId="23" xfId="0" applyFont="1" applyFill="1" applyBorder="1" applyAlignment="1">
      <alignment horizontal="center" wrapText="1"/>
    </xf>
    <xf numFmtId="0" fontId="92" fillId="40" borderId="15" xfId="0" applyFont="1" applyFill="1" applyBorder="1" applyAlignment="1">
      <alignment horizontal="center" wrapText="1"/>
    </xf>
    <xf numFmtId="0" fontId="91" fillId="34" borderId="18" xfId="0" applyFont="1" applyFill="1" applyBorder="1" applyAlignment="1">
      <alignment horizontal="center" wrapText="1"/>
    </xf>
    <xf numFmtId="0" fontId="91" fillId="34" borderId="15" xfId="0" applyFont="1" applyFill="1" applyBorder="1" applyAlignment="1">
      <alignment horizontal="center" wrapText="1"/>
    </xf>
    <xf numFmtId="0" fontId="92" fillId="47" borderId="37" xfId="0" applyFont="1" applyFill="1" applyBorder="1" applyAlignment="1">
      <alignment horizontal="center" vertical="center" wrapText="1"/>
    </xf>
    <xf numFmtId="0" fontId="92" fillId="47" borderId="24" xfId="0" applyFont="1" applyFill="1" applyBorder="1" applyAlignment="1">
      <alignment horizontal="center" vertical="center" wrapText="1"/>
    </xf>
    <xf numFmtId="0" fontId="92" fillId="47" borderId="38" xfId="0" applyFont="1" applyFill="1" applyBorder="1" applyAlignment="1">
      <alignment horizontal="center" vertical="center" wrapText="1"/>
    </xf>
    <xf numFmtId="0" fontId="92" fillId="45" borderId="18" xfId="0" applyFont="1" applyFill="1" applyBorder="1" applyAlignment="1">
      <alignment vertical="center" wrapText="1"/>
    </xf>
    <xf numFmtId="0" fontId="92" fillId="45" borderId="15" xfId="0" applyFont="1" applyFill="1" applyBorder="1" applyAlignment="1">
      <alignment vertical="center" wrapText="1"/>
    </xf>
    <xf numFmtId="0" fontId="92" fillId="33" borderId="37" xfId="0" applyFont="1" applyFill="1" applyBorder="1" applyAlignment="1">
      <alignment vertical="center" wrapText="1"/>
    </xf>
    <xf numFmtId="0" fontId="92" fillId="33" borderId="24" xfId="0" applyFont="1" applyFill="1" applyBorder="1" applyAlignment="1">
      <alignment vertical="center" wrapText="1"/>
    </xf>
    <xf numFmtId="0" fontId="92" fillId="33" borderId="38" xfId="0" applyFont="1" applyFill="1" applyBorder="1" applyAlignment="1">
      <alignment vertical="center" wrapText="1"/>
    </xf>
    <xf numFmtId="0" fontId="92" fillId="46" borderId="18" xfId="0" applyFont="1" applyFill="1" applyBorder="1" applyAlignment="1">
      <alignment vertical="center" wrapText="1"/>
    </xf>
    <xf numFmtId="0" fontId="92" fillId="46" borderId="23" xfId="0" applyFont="1" applyFill="1" applyBorder="1" applyAlignment="1">
      <alignment vertical="center" wrapText="1"/>
    </xf>
    <xf numFmtId="0" fontId="92" fillId="46" borderId="15" xfId="0" applyFont="1" applyFill="1" applyBorder="1" applyAlignment="1">
      <alignment vertical="center" wrapText="1"/>
    </xf>
    <xf numFmtId="0" fontId="92" fillId="46" borderId="18" xfId="0" applyFont="1" applyFill="1" applyBorder="1" applyAlignment="1">
      <alignment horizontal="center" wrapText="1"/>
    </xf>
    <xf numFmtId="0" fontId="92" fillId="46" borderId="23" xfId="0" applyFont="1" applyFill="1" applyBorder="1" applyAlignment="1">
      <alignment horizontal="center" wrapText="1"/>
    </xf>
    <xf numFmtId="0" fontId="92" fillId="46" borderId="15" xfId="0" applyFont="1" applyFill="1" applyBorder="1" applyAlignment="1">
      <alignment horizontal="center" wrapText="1"/>
    </xf>
    <xf numFmtId="0" fontId="92" fillId="0" borderId="40" xfId="0" applyFont="1" applyFill="1" applyBorder="1" applyAlignment="1">
      <alignment horizontal="center" wrapText="1"/>
    </xf>
    <xf numFmtId="0" fontId="92" fillId="0" borderId="41" xfId="0" applyFont="1" applyFill="1" applyBorder="1" applyAlignment="1">
      <alignment horizontal="center" wrapText="1"/>
    </xf>
    <xf numFmtId="0" fontId="92" fillId="0" borderId="23" xfId="0" applyFont="1" applyFill="1" applyBorder="1" applyAlignment="1">
      <alignment horizontal="center" wrapText="1"/>
    </xf>
    <xf numFmtId="0" fontId="92" fillId="34" borderId="18" xfId="0" applyFont="1" applyFill="1" applyBorder="1" applyAlignment="1">
      <alignment vertical="center" wrapText="1"/>
    </xf>
    <xf numFmtId="0" fontId="92" fillId="34" borderId="15" xfId="0" applyFont="1" applyFill="1" applyBorder="1" applyAlignment="1">
      <alignment vertical="center" wrapText="1"/>
    </xf>
    <xf numFmtId="0" fontId="92" fillId="34" borderId="18" xfId="0" applyFont="1" applyFill="1" applyBorder="1" applyAlignment="1">
      <alignment horizontal="center" vertical="center" wrapText="1"/>
    </xf>
    <xf numFmtId="0" fontId="92" fillId="34" borderId="23" xfId="0" applyFont="1" applyFill="1" applyBorder="1" applyAlignment="1">
      <alignment horizontal="center" vertical="center" wrapText="1"/>
    </xf>
    <xf numFmtId="0" fontId="92" fillId="34" borderId="15" xfId="0" applyFont="1" applyFill="1" applyBorder="1" applyAlignment="1">
      <alignment horizontal="center" vertical="center" wrapText="1"/>
    </xf>
    <xf numFmtId="0" fontId="92" fillId="33" borderId="37" xfId="0" applyFont="1" applyFill="1" applyBorder="1" applyAlignment="1">
      <alignment horizontal="center" vertical="center" wrapText="1"/>
    </xf>
    <xf numFmtId="0" fontId="92" fillId="33" borderId="24" xfId="0" applyFont="1" applyFill="1" applyBorder="1" applyAlignment="1">
      <alignment horizontal="center" vertical="center" wrapText="1"/>
    </xf>
    <xf numFmtId="0" fontId="92" fillId="33" borderId="38" xfId="0" applyFont="1" applyFill="1" applyBorder="1" applyAlignment="1">
      <alignment horizontal="center" vertical="center" wrapText="1"/>
    </xf>
    <xf numFmtId="0" fontId="91" fillId="0" borderId="0" xfId="0" applyFont="1" applyAlignment="1">
      <alignment horizontal="left" vertical="center" wrapText="1"/>
    </xf>
    <xf numFmtId="0" fontId="101" fillId="49" borderId="18" xfId="0" applyFont="1" applyFill="1" applyBorder="1" applyAlignment="1">
      <alignment horizontal="justify" vertical="center" wrapText="1"/>
    </xf>
    <xf numFmtId="0" fontId="101" fillId="49" borderId="15" xfId="0" applyFont="1" applyFill="1" applyBorder="1" applyAlignment="1">
      <alignment horizontal="justify" vertical="center" wrapText="1"/>
    </xf>
    <xf numFmtId="0" fontId="101" fillId="49" borderId="18" xfId="0" applyFont="1" applyFill="1" applyBorder="1" applyAlignment="1">
      <alignment horizontal="center" vertical="center" wrapText="1"/>
    </xf>
    <xf numFmtId="0" fontId="101" fillId="49" borderId="23" xfId="0" applyFont="1" applyFill="1" applyBorder="1" applyAlignment="1">
      <alignment horizontal="center" vertical="center" wrapText="1"/>
    </xf>
    <xf numFmtId="0" fontId="101" fillId="49" borderId="23" xfId="0" applyFont="1" applyFill="1" applyBorder="1" applyAlignment="1">
      <alignment horizontal="justify" vertical="center" wrapText="1"/>
    </xf>
    <xf numFmtId="0" fontId="92" fillId="39" borderId="18" xfId="0" applyFont="1" applyFill="1" applyBorder="1" applyAlignment="1">
      <alignment horizontal="center" vertical="center" wrapText="1"/>
    </xf>
    <xf numFmtId="0" fontId="92" fillId="39" borderId="23" xfId="0" applyFont="1" applyFill="1" applyBorder="1" applyAlignment="1">
      <alignment horizontal="center" vertical="center" wrapText="1"/>
    </xf>
    <xf numFmtId="0" fontId="92" fillId="39" borderId="15" xfId="0" applyFont="1" applyFill="1" applyBorder="1" applyAlignment="1">
      <alignment horizontal="center" vertical="center" wrapText="1"/>
    </xf>
    <xf numFmtId="0" fontId="92" fillId="3" borderId="12" xfId="0" applyFont="1" applyFill="1" applyBorder="1" applyAlignment="1">
      <alignment horizontal="center" vertical="center" wrapText="1"/>
    </xf>
    <xf numFmtId="0" fontId="92" fillId="3" borderId="12" xfId="0" applyFont="1" applyFill="1" applyBorder="1" applyAlignment="1">
      <alignment horizontal="center" vertical="top" wrapText="1"/>
    </xf>
    <xf numFmtId="0" fontId="91" fillId="65" borderId="12" xfId="0" applyFont="1" applyFill="1" applyBorder="1" applyAlignment="1">
      <alignment horizontal="center" vertical="center" wrapText="1"/>
    </xf>
    <xf numFmtId="0" fontId="92" fillId="65" borderId="18" xfId="0" applyFont="1" applyFill="1" applyBorder="1" applyAlignment="1">
      <alignment horizontal="center" vertical="center" wrapText="1"/>
    </xf>
    <xf numFmtId="0" fontId="92" fillId="65" borderId="23" xfId="0" applyFont="1" applyFill="1" applyBorder="1" applyAlignment="1">
      <alignment horizontal="center" vertical="center" wrapText="1"/>
    </xf>
    <xf numFmtId="0" fontId="92" fillId="65" borderId="15" xfId="0" applyFont="1" applyFill="1" applyBorder="1" applyAlignment="1">
      <alignment horizontal="center" vertical="center" wrapText="1"/>
    </xf>
    <xf numFmtId="0" fontId="121" fillId="3" borderId="12" xfId="0" applyFont="1" applyFill="1" applyBorder="1" applyAlignment="1">
      <alignment horizontal="justify" vertical="center"/>
    </xf>
    <xf numFmtId="0" fontId="101" fillId="49" borderId="27" xfId="0" applyFont="1" applyFill="1" applyBorder="1" applyAlignment="1">
      <alignment horizontal="center" vertical="center" wrapText="1"/>
    </xf>
    <xf numFmtId="0" fontId="101" fillId="49" borderId="14" xfId="0" applyFont="1" applyFill="1" applyBorder="1" applyAlignment="1">
      <alignment horizontal="center" vertical="center" wrapText="1"/>
    </xf>
    <xf numFmtId="0" fontId="92" fillId="3" borderId="12" xfId="0" applyFont="1" applyFill="1" applyBorder="1" applyAlignment="1">
      <alignment horizontal="justify" vertical="center" wrapText="1"/>
    </xf>
    <xf numFmtId="0" fontId="107" fillId="3" borderId="12" xfId="0" applyFont="1" applyFill="1" applyBorder="1" applyAlignment="1">
      <alignment vertical="center" wrapText="1"/>
    </xf>
    <xf numFmtId="0" fontId="107" fillId="3" borderId="12" xfId="0" applyFont="1" applyFill="1" applyBorder="1" applyAlignment="1">
      <alignment horizontal="justify" vertical="center" wrapText="1"/>
    </xf>
    <xf numFmtId="0" fontId="92" fillId="55" borderId="18" xfId="0" applyFont="1" applyFill="1" applyBorder="1" applyAlignment="1">
      <alignment horizontal="center" vertical="top" wrapText="1"/>
    </xf>
    <xf numFmtId="0" fontId="92" fillId="55" borderId="23" xfId="0" applyFont="1" applyFill="1" applyBorder="1" applyAlignment="1">
      <alignment horizontal="center" vertical="top" wrapText="1"/>
    </xf>
    <xf numFmtId="0" fontId="92" fillId="13" borderId="18" xfId="0" applyFont="1" applyFill="1" applyBorder="1" applyAlignment="1">
      <alignment vertical="center" wrapText="1"/>
    </xf>
    <xf numFmtId="0" fontId="92" fillId="13" borderId="23" xfId="0" applyFont="1" applyFill="1" applyBorder="1" applyAlignment="1">
      <alignment vertical="center" wrapText="1"/>
    </xf>
    <xf numFmtId="0" fontId="92" fillId="13" borderId="18" xfId="0" applyFont="1" applyFill="1" applyBorder="1" applyAlignment="1">
      <alignment horizontal="justify" vertical="center" wrapText="1"/>
    </xf>
    <xf numFmtId="0" fontId="92" fillId="13" borderId="23" xfId="0" applyFont="1" applyFill="1" applyBorder="1" applyAlignment="1">
      <alignment horizontal="justify" vertical="center" wrapText="1"/>
    </xf>
    <xf numFmtId="0" fontId="91" fillId="40" borderId="12" xfId="0" applyFont="1" applyFill="1" applyBorder="1" applyAlignment="1">
      <alignment horizontal="center" vertical="center" wrapText="1"/>
    </xf>
    <xf numFmtId="0" fontId="91" fillId="40" borderId="18" xfId="0" applyFont="1" applyFill="1" applyBorder="1" applyAlignment="1">
      <alignment horizontal="center" vertical="center" wrapText="1"/>
    </xf>
    <xf numFmtId="0" fontId="91" fillId="40" borderId="23" xfId="0" applyFont="1" applyFill="1" applyBorder="1" applyAlignment="1">
      <alignment horizontal="center" vertical="center" wrapText="1"/>
    </xf>
    <xf numFmtId="0" fontId="91" fillId="40" borderId="15" xfId="0" applyFont="1" applyFill="1" applyBorder="1" applyAlignment="1">
      <alignment horizontal="center" vertical="center" wrapText="1"/>
    </xf>
    <xf numFmtId="0" fontId="91" fillId="55" borderId="18" xfId="0" applyFont="1" applyFill="1" applyBorder="1" applyAlignment="1">
      <alignment horizontal="center" vertical="center" wrapText="1"/>
    </xf>
    <xf numFmtId="0" fontId="91" fillId="55" borderId="23" xfId="0" applyFont="1" applyFill="1" applyBorder="1" applyAlignment="1">
      <alignment horizontal="center" vertical="center" wrapText="1"/>
    </xf>
    <xf numFmtId="0" fontId="91" fillId="55" borderId="15" xfId="0" applyFont="1" applyFill="1" applyBorder="1" applyAlignment="1">
      <alignment horizontal="center" vertical="center" wrapText="1"/>
    </xf>
    <xf numFmtId="0" fontId="92" fillId="2" borderId="18" xfId="0" applyFont="1" applyFill="1" applyBorder="1" applyAlignment="1">
      <alignment horizontal="center" vertical="center" wrapText="1"/>
    </xf>
    <xf numFmtId="0" fontId="92" fillId="2" borderId="15" xfId="0" applyFont="1" applyFill="1" applyBorder="1" applyAlignment="1">
      <alignment horizontal="center" vertical="center" wrapText="1"/>
    </xf>
    <xf numFmtId="0" fontId="92" fillId="5" borderId="12" xfId="0" applyFont="1" applyFill="1" applyBorder="1" applyAlignment="1">
      <alignment vertical="center" wrapText="1"/>
    </xf>
    <xf numFmtId="0" fontId="92" fillId="5" borderId="18" xfId="0" applyFont="1" applyFill="1" applyBorder="1" applyAlignment="1">
      <alignment vertical="center" wrapText="1"/>
    </xf>
    <xf numFmtId="0" fontId="92" fillId="5" borderId="23" xfId="0" applyFont="1" applyFill="1" applyBorder="1" applyAlignment="1">
      <alignment vertical="center" wrapText="1"/>
    </xf>
    <xf numFmtId="0" fontId="92" fillId="5" borderId="15" xfId="0" applyFont="1" applyFill="1" applyBorder="1" applyAlignment="1">
      <alignment vertical="center" wrapText="1"/>
    </xf>
    <xf numFmtId="0" fontId="91" fillId="23" borderId="12" xfId="0" applyFont="1" applyFill="1" applyBorder="1" applyAlignment="1">
      <alignment horizontal="center" vertical="center" wrapText="1"/>
    </xf>
    <xf numFmtId="0" fontId="92" fillId="55" borderId="18" xfId="0" applyFont="1" applyFill="1" applyBorder="1" applyAlignment="1">
      <alignment horizontal="center" vertical="center" wrapText="1"/>
    </xf>
    <xf numFmtId="0" fontId="92" fillId="55" borderId="23" xfId="0" applyFont="1" applyFill="1" applyBorder="1" applyAlignment="1">
      <alignment horizontal="center" vertical="center" wrapText="1"/>
    </xf>
    <xf numFmtId="0" fontId="92" fillId="55" borderId="15" xfId="0" applyFont="1" applyFill="1" applyBorder="1" applyAlignment="1">
      <alignment horizontal="center" vertical="center" wrapText="1"/>
    </xf>
    <xf numFmtId="0" fontId="92" fillId="2" borderId="23" xfId="0" applyFont="1" applyFill="1" applyBorder="1" applyAlignment="1">
      <alignment horizontal="center" vertical="center" wrapText="1"/>
    </xf>
    <xf numFmtId="0" fontId="107" fillId="2" borderId="18" xfId="0" applyFont="1" applyFill="1" applyBorder="1" applyAlignment="1">
      <alignment horizontal="center" vertical="center" wrapText="1"/>
    </xf>
    <xf numFmtId="0" fontId="107" fillId="2" borderId="23" xfId="0" applyFont="1" applyFill="1" applyBorder="1" applyAlignment="1">
      <alignment horizontal="center" vertical="center" wrapText="1"/>
    </xf>
    <xf numFmtId="0" fontId="107" fillId="2" borderId="15" xfId="0" applyFont="1" applyFill="1" applyBorder="1" applyAlignment="1">
      <alignment horizontal="center" vertical="center" wrapText="1"/>
    </xf>
    <xf numFmtId="0" fontId="92" fillId="2" borderId="12" xfId="0" applyFont="1" applyFill="1" applyBorder="1" applyAlignment="1">
      <alignment horizontal="center" vertical="center" wrapText="1"/>
    </xf>
    <xf numFmtId="0" fontId="92" fillId="23" borderId="18" xfId="0" applyFont="1" applyFill="1" applyBorder="1" applyAlignment="1">
      <alignment horizontal="center" vertical="center" wrapText="1"/>
    </xf>
    <xf numFmtId="0" fontId="92" fillId="23" borderId="23" xfId="0" applyFont="1" applyFill="1" applyBorder="1" applyAlignment="1">
      <alignment horizontal="center" vertical="center" wrapText="1"/>
    </xf>
    <xf numFmtId="0" fontId="92" fillId="23" borderId="15" xfId="0" applyFont="1" applyFill="1" applyBorder="1" applyAlignment="1">
      <alignment horizontal="center" vertical="center" wrapText="1"/>
    </xf>
    <xf numFmtId="0" fontId="92" fillId="39" borderId="18" xfId="0" applyNumberFormat="1" applyFont="1" applyFill="1" applyBorder="1" applyAlignment="1">
      <alignment horizontal="center" vertical="center" wrapText="1"/>
    </xf>
    <xf numFmtId="0" fontId="92" fillId="39" borderId="23" xfId="0" applyNumberFormat="1" applyFont="1" applyFill="1" applyBorder="1" applyAlignment="1">
      <alignment horizontal="center" vertical="center" wrapText="1"/>
    </xf>
    <xf numFmtId="0" fontId="92" fillId="39" borderId="15" xfId="0" applyNumberFormat="1" applyFont="1" applyFill="1" applyBorder="1" applyAlignment="1">
      <alignment horizontal="center" vertical="center" wrapText="1"/>
    </xf>
    <xf numFmtId="0" fontId="91" fillId="23" borderId="24" xfId="0" applyFont="1" applyFill="1" applyBorder="1" applyAlignment="1">
      <alignment horizontal="center" vertical="center" wrapText="1"/>
    </xf>
    <xf numFmtId="0" fontId="91" fillId="23" borderId="38" xfId="0" applyFont="1" applyFill="1" applyBorder="1" applyAlignment="1">
      <alignment horizontal="center" vertical="center" wrapText="1"/>
    </xf>
    <xf numFmtId="0" fontId="91" fillId="23" borderId="18" xfId="0" applyFont="1" applyFill="1" applyBorder="1" applyAlignment="1">
      <alignment horizontal="center" vertical="center" wrapText="1"/>
    </xf>
    <xf numFmtId="0" fontId="91" fillId="23" borderId="23" xfId="0" applyFont="1" applyFill="1" applyBorder="1" applyAlignment="1">
      <alignment horizontal="center" vertical="center" wrapText="1"/>
    </xf>
    <xf numFmtId="0" fontId="91" fillId="23" borderId="15" xfId="0" applyFont="1" applyFill="1" applyBorder="1" applyAlignment="1">
      <alignment horizontal="center" vertical="center" wrapText="1"/>
    </xf>
    <xf numFmtId="0" fontId="91" fillId="23" borderId="18" xfId="0" applyFont="1" applyFill="1" applyBorder="1" applyAlignment="1">
      <alignment horizontal="justify" vertical="center"/>
    </xf>
    <xf numFmtId="0" fontId="91" fillId="23" borderId="23" xfId="0" applyFont="1" applyFill="1" applyBorder="1" applyAlignment="1">
      <alignment horizontal="justify" vertical="center"/>
    </xf>
    <xf numFmtId="0" fontId="91" fillId="23" borderId="15" xfId="0" applyFont="1" applyFill="1" applyBorder="1" applyAlignment="1">
      <alignment horizontal="justify" vertical="center"/>
    </xf>
    <xf numFmtId="0" fontId="92" fillId="36" borderId="12"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23" xfId="0" applyFont="1" applyFill="1" applyBorder="1" applyAlignment="1">
      <alignment horizontal="center" vertical="center" wrapText="1"/>
    </xf>
    <xf numFmtId="0" fontId="92" fillId="36" borderId="15" xfId="0" applyFont="1" applyFill="1" applyBorder="1" applyAlignment="1">
      <alignment horizontal="center" vertical="center" wrapText="1"/>
    </xf>
    <xf numFmtId="0" fontId="92" fillId="23" borderId="12" xfId="0" applyFont="1" applyFill="1" applyBorder="1" applyAlignment="1">
      <alignment horizontal="center" vertical="center" wrapText="1"/>
    </xf>
    <xf numFmtId="0" fontId="92" fillId="39" borderId="12" xfId="0" applyFont="1" applyFill="1" applyBorder="1" applyAlignment="1">
      <alignment vertical="center" wrapText="1"/>
    </xf>
    <xf numFmtId="0" fontId="92" fillId="42" borderId="23" xfId="0" applyFont="1" applyFill="1" applyBorder="1" applyAlignment="1">
      <alignment horizontal="center" vertical="center" wrapText="1"/>
    </xf>
    <xf numFmtId="0" fontId="92" fillId="42" borderId="15" xfId="0" applyFont="1" applyFill="1" applyBorder="1" applyAlignment="1">
      <alignment horizontal="center" vertical="center" wrapText="1"/>
    </xf>
    <xf numFmtId="0" fontId="100" fillId="49" borderId="18" xfId="0" applyFont="1" applyFill="1" applyBorder="1" applyAlignment="1">
      <alignment horizontal="center" vertical="center" wrapText="1"/>
    </xf>
    <xf numFmtId="0" fontId="100" fillId="49" borderId="15" xfId="0" applyFont="1" applyFill="1" applyBorder="1" applyAlignment="1">
      <alignment horizontal="center" vertical="center" wrapText="1"/>
    </xf>
    <xf numFmtId="0" fontId="91" fillId="5" borderId="18" xfId="0" applyFont="1" applyFill="1" applyBorder="1" applyAlignment="1">
      <alignment horizontal="center" vertical="center" wrapText="1"/>
    </xf>
    <xf numFmtId="0" fontId="91" fillId="5" borderId="23" xfId="0" applyFont="1" applyFill="1" applyBorder="1" applyAlignment="1">
      <alignment horizontal="center" vertical="center" wrapText="1"/>
    </xf>
    <xf numFmtId="0" fontId="91" fillId="5" borderId="15" xfId="0" applyFont="1" applyFill="1" applyBorder="1" applyAlignment="1">
      <alignment horizontal="center" vertical="center" wrapText="1"/>
    </xf>
    <xf numFmtId="0" fontId="92" fillId="5" borderId="18" xfId="0" applyFont="1" applyFill="1" applyBorder="1" applyAlignment="1">
      <alignment horizontal="center" vertical="center" wrapText="1"/>
    </xf>
    <xf numFmtId="0" fontId="92" fillId="5" borderId="15" xfId="0" applyFont="1" applyFill="1" applyBorder="1" applyAlignment="1">
      <alignment horizontal="center" vertical="center" wrapText="1"/>
    </xf>
    <xf numFmtId="43" fontId="92" fillId="39" borderId="18" xfId="47" applyFont="1" applyFill="1" applyBorder="1" applyAlignment="1">
      <alignment horizontal="center" vertical="center" wrapText="1"/>
    </xf>
    <xf numFmtId="43" fontId="92" fillId="39" borderId="15" xfId="47" applyFont="1" applyFill="1" applyBorder="1" applyAlignment="1">
      <alignment horizontal="center" vertical="center" wrapText="1"/>
    </xf>
    <xf numFmtId="0" fontId="91" fillId="3" borderId="23" xfId="0" applyFont="1" applyFill="1" applyBorder="1" applyAlignment="1">
      <alignment horizontal="center" vertical="center" wrapText="1"/>
    </xf>
    <xf numFmtId="0" fontId="91" fillId="3" borderId="15" xfId="0" applyFont="1" applyFill="1" applyBorder="1" applyAlignment="1">
      <alignment horizontal="center" vertical="center" wrapText="1"/>
    </xf>
    <xf numFmtId="0" fontId="92" fillId="3" borderId="18" xfId="0" applyFont="1" applyFill="1" applyBorder="1" applyAlignment="1">
      <alignment horizontal="center" vertical="center" wrapText="1"/>
    </xf>
    <xf numFmtId="0" fontId="92" fillId="3" borderId="23" xfId="0" applyFont="1" applyFill="1" applyBorder="1" applyAlignment="1">
      <alignment horizontal="center" vertical="center" wrapText="1"/>
    </xf>
    <xf numFmtId="0" fontId="92" fillId="3" borderId="15" xfId="0" applyFont="1" applyFill="1" applyBorder="1" applyAlignment="1">
      <alignment horizontal="center" vertical="center" wrapText="1"/>
    </xf>
    <xf numFmtId="0" fontId="91" fillId="3" borderId="18" xfId="0" applyFont="1" applyFill="1" applyBorder="1" applyAlignment="1">
      <alignment horizontal="center" vertical="center" wrapText="1"/>
    </xf>
    <xf numFmtId="0" fontId="92" fillId="3" borderId="18" xfId="0" applyFont="1" applyFill="1" applyBorder="1" applyAlignment="1">
      <alignment horizontal="justify" vertical="center" wrapText="1"/>
    </xf>
    <xf numFmtId="0" fontId="92" fillId="3" borderId="23" xfId="0" applyFont="1" applyFill="1" applyBorder="1" applyAlignment="1">
      <alignment horizontal="justify" vertical="center" wrapText="1"/>
    </xf>
    <xf numFmtId="0" fontId="92" fillId="3" borderId="15" xfId="0" applyFont="1" applyFill="1" applyBorder="1" applyAlignment="1">
      <alignment horizontal="justify" vertical="center" wrapText="1"/>
    </xf>
    <xf numFmtId="0" fontId="92" fillId="42" borderId="18" xfId="0" applyFont="1" applyFill="1" applyBorder="1" applyAlignment="1">
      <alignment horizontal="center" vertical="center" wrapText="1"/>
    </xf>
    <xf numFmtId="0" fontId="119" fillId="56" borderId="18" xfId="0" applyFont="1" applyFill="1" applyBorder="1" applyAlignment="1">
      <alignment horizontal="center" vertical="center" wrapText="1"/>
    </xf>
    <xf numFmtId="0" fontId="119" fillId="56" borderId="23" xfId="0" applyFont="1" applyFill="1" applyBorder="1" applyAlignment="1">
      <alignment horizontal="center" vertical="center" wrapText="1"/>
    </xf>
    <xf numFmtId="0" fontId="119" fillId="56" borderId="15" xfId="0" applyFont="1" applyFill="1" applyBorder="1" applyAlignment="1">
      <alignment horizontal="center" vertical="center" wrapText="1"/>
    </xf>
    <xf numFmtId="0" fontId="91" fillId="9" borderId="18" xfId="0" applyFont="1" applyFill="1" applyBorder="1" applyAlignment="1">
      <alignment horizontal="justify" vertical="center" wrapText="1"/>
    </xf>
    <xf numFmtId="0" fontId="91" fillId="9" borderId="23" xfId="0" applyFont="1" applyFill="1" applyBorder="1" applyAlignment="1">
      <alignment horizontal="justify" vertical="center" wrapText="1"/>
    </xf>
    <xf numFmtId="0" fontId="91" fillId="9" borderId="15" xfId="0" applyFont="1" applyFill="1" applyBorder="1" applyAlignment="1">
      <alignment horizontal="justify" vertical="center" wrapText="1"/>
    </xf>
    <xf numFmtId="43" fontId="119" fillId="56" borderId="23" xfId="47" applyFont="1" applyFill="1" applyBorder="1" applyAlignment="1">
      <alignment horizontal="center" vertical="center" wrapText="1"/>
    </xf>
    <xf numFmtId="43" fontId="119" fillId="56" borderId="15" xfId="47" applyFont="1" applyFill="1" applyBorder="1" applyAlignment="1">
      <alignment horizontal="center" vertical="center" wrapText="1"/>
    </xf>
    <xf numFmtId="43" fontId="119" fillId="56" borderId="18" xfId="47" applyFont="1" applyFill="1" applyBorder="1" applyAlignment="1">
      <alignment horizontal="center" vertical="center" wrapText="1"/>
    </xf>
    <xf numFmtId="0" fontId="100" fillId="49" borderId="18" xfId="0" applyFont="1" applyFill="1" applyBorder="1" applyAlignment="1">
      <alignment horizontal="justify" vertical="center" wrapText="1"/>
    </xf>
    <xf numFmtId="0" fontId="100" fillId="49" borderId="15" xfId="0" applyFont="1" applyFill="1" applyBorder="1" applyAlignment="1">
      <alignment horizontal="justify" vertical="center" wrapText="1"/>
    </xf>
    <xf numFmtId="0" fontId="100" fillId="49" borderId="27" xfId="0" applyFont="1" applyFill="1" applyBorder="1" applyAlignment="1">
      <alignment horizontal="center" vertical="center" wrapText="1"/>
    </xf>
    <xf numFmtId="0" fontId="100" fillId="49" borderId="14" xfId="0" applyFont="1" applyFill="1" applyBorder="1" applyAlignment="1">
      <alignment horizontal="center" vertical="center" wrapText="1"/>
    </xf>
    <xf numFmtId="0" fontId="92" fillId="39" borderId="18" xfId="0" applyFont="1" applyFill="1" applyBorder="1" applyAlignment="1">
      <alignment horizontal="justify" vertical="center" wrapText="1"/>
    </xf>
    <xf numFmtId="0" fontId="92" fillId="39" borderId="15" xfId="0" applyFont="1" applyFill="1" applyBorder="1" applyAlignment="1">
      <alignment horizontal="justify" vertical="center" wrapText="1"/>
    </xf>
    <xf numFmtId="0" fontId="104" fillId="0" borderId="0" xfId="0" applyFont="1" applyAlignment="1">
      <alignment horizontal="left" vertical="center" wrapText="1"/>
    </xf>
    <xf numFmtId="0" fontId="101" fillId="49" borderId="15" xfId="0" applyFont="1" applyFill="1" applyBorder="1" applyAlignment="1">
      <alignment horizontal="center" vertical="center" wrapText="1"/>
    </xf>
    <xf numFmtId="0" fontId="91" fillId="55" borderId="12" xfId="0" applyFont="1" applyFill="1" applyBorder="1" applyAlignment="1">
      <alignment horizontal="center" vertical="center" wrapText="1"/>
    </xf>
    <xf numFmtId="0" fontId="91" fillId="14" borderId="18" xfId="0" applyFont="1" applyFill="1" applyBorder="1" applyAlignment="1">
      <alignment horizontal="center" vertical="center" wrapText="1"/>
    </xf>
    <xf numFmtId="0" fontId="91" fillId="14" borderId="23" xfId="0" applyFont="1" applyFill="1" applyBorder="1" applyAlignment="1">
      <alignment horizontal="center" vertical="center" wrapText="1"/>
    </xf>
    <xf numFmtId="0" fontId="91" fillId="14" borderId="15" xfId="0" applyFont="1" applyFill="1" applyBorder="1" applyAlignment="1">
      <alignment horizontal="center" vertical="center" wrapText="1"/>
    </xf>
    <xf numFmtId="0" fontId="91" fillId="39" borderId="18" xfId="0" applyFont="1" applyFill="1" applyBorder="1" applyAlignment="1">
      <alignment horizontal="center" vertical="center" wrapText="1"/>
    </xf>
    <xf numFmtId="0" fontId="91" fillId="39" borderId="23" xfId="0" applyFont="1" applyFill="1" applyBorder="1" applyAlignment="1">
      <alignment horizontal="center" vertical="center" wrapText="1"/>
    </xf>
    <xf numFmtId="0" fontId="91" fillId="39" borderId="15" xfId="0" applyFont="1" applyFill="1" applyBorder="1" applyAlignment="1">
      <alignment horizontal="center" vertical="center" wrapText="1"/>
    </xf>
    <xf numFmtId="0" fontId="104" fillId="0" borderId="0" xfId="0" applyFont="1" applyAlignment="1">
      <alignment horizontal="left" wrapText="1"/>
    </xf>
    <xf numFmtId="0" fontId="123" fillId="0" borderId="0" xfId="0" applyFont="1" applyAlignment="1">
      <alignment horizontal="left" wrapText="1"/>
    </xf>
    <xf numFmtId="0" fontId="119" fillId="50" borderId="18" xfId="0" applyFont="1" applyFill="1" applyBorder="1" applyAlignment="1">
      <alignment horizontal="center" wrapText="1"/>
    </xf>
    <xf numFmtId="0" fontId="119" fillId="50" borderId="15" xfId="0" applyFont="1" applyFill="1" applyBorder="1" applyAlignment="1">
      <alignment horizontal="center" wrapText="1"/>
    </xf>
    <xf numFmtId="0" fontId="92" fillId="13" borderId="18" xfId="0" applyFont="1" applyFill="1" applyBorder="1" applyAlignment="1">
      <alignment horizontal="center" vertical="center" wrapText="1"/>
    </xf>
    <xf numFmtId="0" fontId="92" fillId="13" borderId="23"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92" fillId="39" borderId="18" xfId="0" applyFont="1" applyFill="1" applyBorder="1" applyAlignment="1">
      <alignment horizontal="center" wrapText="1"/>
    </xf>
    <xf numFmtId="0" fontId="92" fillId="39" borderId="23" xfId="0" applyFont="1" applyFill="1" applyBorder="1" applyAlignment="1">
      <alignment horizontal="center" wrapText="1"/>
    </xf>
    <xf numFmtId="0" fontId="92" fillId="39" borderId="15" xfId="0" applyFont="1" applyFill="1" applyBorder="1" applyAlignment="1">
      <alignment horizontal="center" wrapText="1"/>
    </xf>
    <xf numFmtId="0" fontId="119" fillId="50" borderId="18" xfId="0" applyFont="1" applyFill="1" applyBorder="1" applyAlignment="1">
      <alignment horizontal="center" vertical="center" wrapText="1"/>
    </xf>
    <xf numFmtId="0" fontId="119" fillId="50" borderId="15" xfId="0" applyFont="1" applyFill="1" applyBorder="1" applyAlignment="1">
      <alignment horizontal="center" vertical="center" wrapText="1"/>
    </xf>
    <xf numFmtId="0" fontId="91" fillId="0" borderId="0" xfId="0" applyFont="1" applyAlignment="1">
      <alignment horizontal="left" wrapText="1"/>
    </xf>
    <xf numFmtId="0" fontId="91" fillId="13" borderId="18" xfId="0" applyFont="1" applyFill="1" applyBorder="1" applyAlignment="1">
      <alignment horizontal="center" vertical="center" wrapText="1"/>
    </xf>
    <xf numFmtId="0" fontId="91" fillId="13" borderId="23" xfId="0" applyFont="1" applyFill="1" applyBorder="1" applyAlignment="1">
      <alignment horizontal="center" vertical="center" wrapText="1"/>
    </xf>
    <xf numFmtId="0" fontId="91" fillId="13" borderId="15" xfId="0" applyFont="1" applyFill="1" applyBorder="1" applyAlignment="1">
      <alignment horizontal="center" vertical="center" wrapText="1"/>
    </xf>
    <xf numFmtId="0" fontId="119" fillId="50" borderId="19" xfId="0" applyFont="1" applyFill="1" applyBorder="1" applyAlignment="1">
      <alignment horizontal="center" wrapText="1"/>
    </xf>
    <xf numFmtId="0" fontId="119" fillId="50" borderId="27" xfId="0" applyFont="1" applyFill="1" applyBorder="1" applyAlignment="1">
      <alignment horizontal="center" wrapText="1"/>
    </xf>
    <xf numFmtId="0" fontId="119" fillId="50" borderId="14" xfId="0" applyFont="1" applyFill="1" applyBorder="1" applyAlignment="1">
      <alignment horizontal="center" wrapText="1"/>
    </xf>
    <xf numFmtId="0" fontId="103" fillId="50" borderId="18" xfId="0" applyFont="1" applyFill="1" applyBorder="1" applyAlignment="1">
      <alignment horizontal="center" vertical="center" wrapText="1"/>
    </xf>
    <xf numFmtId="0" fontId="103" fillId="50" borderId="15" xfId="0" applyFont="1" applyFill="1" applyBorder="1" applyAlignment="1">
      <alignment horizontal="center" vertical="center" wrapText="1"/>
    </xf>
    <xf numFmtId="0" fontId="103" fillId="50" borderId="18" xfId="0" applyFont="1" applyFill="1" applyBorder="1" applyAlignment="1">
      <alignment horizontal="justify" vertical="center" wrapText="1"/>
    </xf>
    <xf numFmtId="0" fontId="103" fillId="50" borderId="15" xfId="0" applyFont="1" applyFill="1" applyBorder="1" applyAlignment="1">
      <alignment horizontal="justify" vertical="center" wrapText="1"/>
    </xf>
    <xf numFmtId="0" fontId="103" fillId="50" borderId="19" xfId="0" applyFont="1" applyFill="1" applyBorder="1" applyAlignment="1">
      <alignment horizontal="center" vertical="center" wrapText="1"/>
    </xf>
    <xf numFmtId="0" fontId="103" fillId="50" borderId="27" xfId="0" applyFont="1" applyFill="1" applyBorder="1" applyAlignment="1">
      <alignment horizontal="center" vertical="center" wrapText="1"/>
    </xf>
    <xf numFmtId="0" fontId="103" fillId="50" borderId="14" xfId="0" applyFont="1" applyFill="1" applyBorder="1" applyAlignment="1">
      <alignment horizontal="center" vertical="center" wrapText="1"/>
    </xf>
    <xf numFmtId="0" fontId="103" fillId="50" borderId="18" xfId="0" applyFont="1" applyFill="1" applyBorder="1" applyAlignment="1">
      <alignment horizontal="center" wrapText="1"/>
    </xf>
    <xf numFmtId="0" fontId="103" fillId="50" borderId="15" xfId="0" applyFont="1" applyFill="1" applyBorder="1" applyAlignment="1">
      <alignment horizontal="center" wrapText="1"/>
    </xf>
    <xf numFmtId="0" fontId="92" fillId="39" borderId="18" xfId="0" applyFont="1" applyFill="1" applyBorder="1" applyAlignment="1">
      <alignment horizontal="justify" wrapText="1"/>
    </xf>
    <xf numFmtId="0" fontId="92" fillId="39" borderId="15" xfId="0" applyFont="1" applyFill="1" applyBorder="1" applyAlignment="1">
      <alignment horizontal="justify" wrapText="1"/>
    </xf>
    <xf numFmtId="0" fontId="91" fillId="16" borderId="23" xfId="0" applyFont="1" applyFill="1" applyBorder="1" applyAlignment="1">
      <alignment horizontal="center" vertical="center" wrapText="1"/>
    </xf>
    <xf numFmtId="0" fontId="91" fillId="16" borderId="15" xfId="0" applyFont="1" applyFill="1" applyBorder="1" applyAlignment="1">
      <alignment horizontal="center" vertical="center" wrapText="1"/>
    </xf>
    <xf numFmtId="0" fontId="92" fillId="16" borderId="18" xfId="0" applyFont="1" applyFill="1" applyBorder="1" applyAlignment="1">
      <alignment horizontal="center" vertical="center" wrapText="1"/>
    </xf>
    <xf numFmtId="0" fontId="92" fillId="16" borderId="23" xfId="0" applyFont="1" applyFill="1" applyBorder="1" applyAlignment="1">
      <alignment horizontal="center" vertical="center" wrapText="1"/>
    </xf>
    <xf numFmtId="0" fontId="90" fillId="39" borderId="18" xfId="0" applyFont="1" applyFill="1" applyBorder="1" applyAlignment="1">
      <alignment horizontal="justify" vertical="center" wrapText="1"/>
    </xf>
    <xf numFmtId="0" fontId="90" fillId="39" borderId="15" xfId="0" applyFont="1" applyFill="1" applyBorder="1" applyAlignment="1">
      <alignment horizontal="justify" vertical="center" wrapText="1"/>
    </xf>
    <xf numFmtId="0" fontId="90" fillId="39" borderId="18" xfId="0" applyFont="1" applyFill="1" applyBorder="1" applyAlignment="1">
      <alignment horizontal="center" vertical="center"/>
    </xf>
    <xf numFmtId="0" fontId="90" fillId="39" borderId="15" xfId="0" applyFont="1" applyFill="1" applyBorder="1" applyAlignment="1">
      <alignment horizontal="center" vertical="center"/>
    </xf>
    <xf numFmtId="0" fontId="91" fillId="16" borderId="18" xfId="0" applyFont="1" applyFill="1" applyBorder="1" applyAlignment="1">
      <alignment horizontal="center" vertical="center" wrapText="1"/>
    </xf>
    <xf numFmtId="0" fontId="103" fillId="50" borderId="27" xfId="0" applyFont="1" applyFill="1" applyBorder="1" applyAlignment="1">
      <alignment horizontal="center" wrapText="1"/>
    </xf>
    <xf numFmtId="0" fontId="103" fillId="50" borderId="14" xfId="0" applyFont="1" applyFill="1" applyBorder="1" applyAlignment="1">
      <alignment horizontal="center" wrapText="1"/>
    </xf>
    <xf numFmtId="0" fontId="91" fillId="38" borderId="18" xfId="0" applyFont="1" applyFill="1" applyBorder="1" applyAlignment="1">
      <alignment horizontal="center" vertical="center" wrapText="1"/>
    </xf>
    <xf numFmtId="0" fontId="91" fillId="38" borderId="23" xfId="0" applyFont="1" applyFill="1" applyBorder="1" applyAlignment="1">
      <alignment horizontal="center" vertical="center" wrapText="1"/>
    </xf>
    <xf numFmtId="0" fontId="91" fillId="38" borderId="15" xfId="0" applyFont="1" applyFill="1" applyBorder="1" applyAlignment="1">
      <alignment horizontal="center" vertical="center" wrapText="1"/>
    </xf>
    <xf numFmtId="0" fontId="92" fillId="39" borderId="23" xfId="0" applyFont="1" applyFill="1" applyBorder="1" applyAlignment="1">
      <alignment horizontal="justify" vertical="center" wrapText="1"/>
    </xf>
    <xf numFmtId="0" fontId="91" fillId="46" borderId="18" xfId="0" applyFont="1" applyFill="1" applyBorder="1" applyAlignment="1">
      <alignment horizontal="center" vertical="center" wrapText="1"/>
    </xf>
    <xf numFmtId="0" fontId="91" fillId="46" borderId="23" xfId="0" applyFont="1" applyFill="1" applyBorder="1" applyAlignment="1">
      <alignment horizontal="center" vertical="center" wrapText="1"/>
    </xf>
    <xf numFmtId="0" fontId="91" fillId="46" borderId="15" xfId="0" applyFont="1" applyFill="1" applyBorder="1" applyAlignment="1">
      <alignment horizontal="center" vertical="center" wrapText="1"/>
    </xf>
    <xf numFmtId="0" fontId="101" fillId="50" borderId="27" xfId="0" applyFont="1" applyFill="1" applyBorder="1" applyAlignment="1">
      <alignment horizontal="center" wrapText="1"/>
    </xf>
    <xf numFmtId="0" fontId="101" fillId="50" borderId="14" xfId="0" applyFont="1" applyFill="1" applyBorder="1" applyAlignment="1">
      <alignment horizontal="center" wrapText="1"/>
    </xf>
    <xf numFmtId="0" fontId="92" fillId="39" borderId="18" xfId="0" applyFont="1" applyFill="1" applyBorder="1" applyAlignment="1">
      <alignment horizontal="justify" vertical="top" wrapText="1"/>
    </xf>
    <xf numFmtId="0" fontId="92" fillId="39" borderId="23" xfId="0" applyFont="1" applyFill="1" applyBorder="1" applyAlignment="1">
      <alignment horizontal="justify" vertical="top" wrapText="1"/>
    </xf>
    <xf numFmtId="0" fontId="92" fillId="39" borderId="15" xfId="0" applyFont="1" applyFill="1" applyBorder="1" applyAlignment="1">
      <alignment horizontal="justify" vertical="top" wrapText="1"/>
    </xf>
    <xf numFmtId="0" fontId="91" fillId="34" borderId="18" xfId="0" applyFont="1" applyFill="1" applyBorder="1" applyAlignment="1">
      <alignment horizontal="center" vertical="center" wrapText="1"/>
    </xf>
    <xf numFmtId="0" fontId="91" fillId="34" borderId="23" xfId="0" applyFont="1" applyFill="1" applyBorder="1" applyAlignment="1">
      <alignment horizontal="center" vertical="center" wrapText="1"/>
    </xf>
    <xf numFmtId="0" fontId="91" fillId="34" borderId="15" xfId="0" applyFont="1" applyFill="1" applyBorder="1" applyAlignment="1">
      <alignment horizontal="center" vertical="center" wrapText="1"/>
    </xf>
    <xf numFmtId="43" fontId="92" fillId="34" borderId="18" xfId="47" applyFont="1" applyFill="1" applyBorder="1" applyAlignment="1">
      <alignment horizontal="center" vertical="center" wrapText="1"/>
    </xf>
    <xf numFmtId="43" fontId="92" fillId="34" borderId="23" xfId="47" applyFont="1" applyFill="1" applyBorder="1" applyAlignment="1">
      <alignment horizontal="center" vertical="center" wrapText="1"/>
    </xf>
    <xf numFmtId="43" fontId="92" fillId="34" borderId="15" xfId="47" applyFont="1" applyFill="1" applyBorder="1" applyAlignment="1">
      <alignment horizontal="center" vertical="center" wrapText="1"/>
    </xf>
    <xf numFmtId="0" fontId="101" fillId="50" borderId="18" xfId="0" applyFont="1" applyFill="1" applyBorder="1" applyAlignment="1">
      <alignment horizontal="center" vertical="center" wrapText="1"/>
    </xf>
    <xf numFmtId="0" fontId="101" fillId="50" borderId="15" xfId="0" applyFont="1" applyFill="1" applyBorder="1" applyAlignment="1">
      <alignment horizontal="center" vertical="center" wrapText="1"/>
    </xf>
    <xf numFmtId="0" fontId="101" fillId="50" borderId="18" xfId="0" applyFont="1" applyFill="1" applyBorder="1" applyAlignment="1">
      <alignment horizontal="center" wrapText="1"/>
    </xf>
    <xf numFmtId="0" fontId="101" fillId="50" borderId="15" xfId="0" applyFont="1" applyFill="1" applyBorder="1" applyAlignment="1">
      <alignment horizontal="center" wrapText="1"/>
    </xf>
    <xf numFmtId="0" fontId="91" fillId="39" borderId="12" xfId="0" applyFont="1" applyFill="1" applyBorder="1" applyAlignment="1">
      <alignment horizontal="center" vertical="center" wrapText="1"/>
    </xf>
    <xf numFmtId="0" fontId="135" fillId="11" borderId="18" xfId="0" applyFont="1" applyFill="1" applyBorder="1" applyAlignment="1">
      <alignment horizontal="center" vertical="center" wrapText="1"/>
    </xf>
    <xf numFmtId="0" fontId="135" fillId="11" borderId="23" xfId="0" applyFont="1" applyFill="1" applyBorder="1" applyAlignment="1">
      <alignment horizontal="center" vertical="center" wrapText="1"/>
    </xf>
    <xf numFmtId="0" fontId="135" fillId="11" borderId="15" xfId="0" applyFont="1" applyFill="1" applyBorder="1" applyAlignment="1">
      <alignment horizontal="center" vertical="center" wrapText="1"/>
    </xf>
    <xf numFmtId="0" fontId="91" fillId="11" borderId="23" xfId="0" applyFont="1" applyFill="1" applyBorder="1" applyAlignment="1">
      <alignment horizontal="center" vertical="center" wrapText="1"/>
    </xf>
    <xf numFmtId="0" fontId="92" fillId="39" borderId="18" xfId="0" applyFont="1" applyFill="1" applyBorder="1" applyAlignment="1">
      <alignment horizontal="center" vertical="top" wrapText="1"/>
    </xf>
    <xf numFmtId="0" fontId="92" fillId="39" borderId="15" xfId="0" applyFont="1" applyFill="1" applyBorder="1" applyAlignment="1">
      <alignment horizontal="center" vertical="top" wrapText="1"/>
    </xf>
    <xf numFmtId="0" fontId="90" fillId="39" borderId="18" xfId="0" applyFont="1" applyFill="1" applyBorder="1" applyAlignment="1">
      <alignment horizontal="center" vertical="top" wrapText="1"/>
    </xf>
    <xf numFmtId="0" fontId="90" fillId="39" borderId="15" xfId="0" applyFont="1" applyFill="1" applyBorder="1" applyAlignment="1">
      <alignment horizontal="center" vertical="top" wrapText="1"/>
    </xf>
    <xf numFmtId="43" fontId="91" fillId="11" borderId="18" xfId="47" applyFont="1" applyFill="1" applyBorder="1" applyAlignment="1">
      <alignment horizontal="center" vertical="center" wrapText="1"/>
    </xf>
    <xf numFmtId="43" fontId="91" fillId="11" borderId="23" xfId="47" applyFont="1" applyFill="1" applyBorder="1" applyAlignment="1">
      <alignment horizontal="center" vertical="center" wrapText="1"/>
    </xf>
    <xf numFmtId="165" fontId="91" fillId="11" borderId="18" xfId="0" applyNumberFormat="1" applyFont="1" applyFill="1" applyBorder="1" applyAlignment="1">
      <alignment vertical="center" wrapText="1"/>
    </xf>
    <xf numFmtId="0" fontId="91" fillId="11" borderId="23" xfId="0" applyFont="1" applyFill="1" applyBorder="1" applyAlignment="1">
      <alignment vertical="center" wrapText="1"/>
    </xf>
    <xf numFmtId="0" fontId="91" fillId="11" borderId="15" xfId="0" applyFont="1" applyFill="1" applyBorder="1" applyAlignment="1">
      <alignment vertical="center" wrapText="1"/>
    </xf>
    <xf numFmtId="0" fontId="135" fillId="11" borderId="12" xfId="0" applyFont="1" applyFill="1" applyBorder="1" applyAlignment="1">
      <alignment horizontal="center" vertical="center" wrapText="1"/>
    </xf>
    <xf numFmtId="0" fontId="92" fillId="39" borderId="12" xfId="0" applyFont="1" applyFill="1" applyBorder="1" applyAlignment="1">
      <alignment horizontal="center" vertical="center" wrapText="1"/>
    </xf>
    <xf numFmtId="0" fontId="90" fillId="39" borderId="18" xfId="0" applyFont="1" applyFill="1" applyBorder="1" applyAlignment="1">
      <alignment horizontal="center" vertical="center" wrapText="1"/>
    </xf>
    <xf numFmtId="0" fontId="90" fillId="39" borderId="15" xfId="0" applyFont="1" applyFill="1" applyBorder="1" applyAlignment="1">
      <alignment horizontal="center" vertical="center" wrapText="1"/>
    </xf>
    <xf numFmtId="165" fontId="91" fillId="11" borderId="18" xfId="47" applyNumberFormat="1" applyFont="1" applyFill="1" applyBorder="1" applyAlignment="1">
      <alignment horizontal="center" vertical="center" wrapText="1"/>
    </xf>
    <xf numFmtId="165" fontId="91" fillId="11" borderId="23" xfId="47" applyNumberFormat="1" applyFont="1" applyFill="1" applyBorder="1" applyAlignment="1">
      <alignment horizontal="center" vertical="center" wrapText="1"/>
    </xf>
    <xf numFmtId="0" fontId="135" fillId="11" borderId="18" xfId="0" applyFont="1" applyFill="1" applyBorder="1" applyAlignment="1">
      <alignment horizontal="justify" vertical="center" wrapText="1"/>
    </xf>
    <xf numFmtId="0" fontId="135" fillId="11" borderId="23" xfId="0" applyFont="1" applyFill="1" applyBorder="1" applyAlignment="1">
      <alignment horizontal="justify" vertical="center" wrapText="1"/>
    </xf>
    <xf numFmtId="165" fontId="91" fillId="11" borderId="15" xfId="47" applyNumberFormat="1" applyFont="1" applyFill="1" applyBorder="1" applyAlignment="1">
      <alignment horizontal="center" vertical="center" wrapText="1"/>
    </xf>
    <xf numFmtId="0" fontId="92" fillId="39" borderId="23" xfId="0" applyFont="1" applyFill="1" applyBorder="1" applyAlignment="1">
      <alignment horizontal="center" vertical="top" wrapText="1"/>
    </xf>
    <xf numFmtId="43" fontId="92" fillId="11" borderId="18" xfId="47" applyFont="1" applyFill="1" applyBorder="1" applyAlignment="1">
      <alignment horizontal="center" vertical="center" wrapText="1"/>
    </xf>
    <xf numFmtId="43" fontId="92" fillId="11" borderId="23" xfId="47" applyFont="1" applyFill="1" applyBorder="1" applyAlignment="1">
      <alignment horizontal="center" vertical="center" wrapText="1"/>
    </xf>
    <xf numFmtId="43" fontId="92" fillId="11" borderId="15" xfId="47" applyFont="1" applyFill="1" applyBorder="1" applyAlignment="1">
      <alignment horizontal="center" vertical="center" wrapText="1"/>
    </xf>
    <xf numFmtId="0" fontId="92" fillId="57" borderId="18" xfId="0" applyFont="1" applyFill="1" applyBorder="1" applyAlignment="1">
      <alignment horizontal="center" vertical="center" wrapText="1"/>
    </xf>
    <xf numFmtId="0" fontId="92" fillId="57" borderId="23" xfId="0" applyFont="1" applyFill="1" applyBorder="1" applyAlignment="1">
      <alignment horizontal="center" vertical="center" wrapText="1"/>
    </xf>
    <xf numFmtId="165" fontId="92" fillId="39" borderId="12" xfId="47" applyNumberFormat="1" applyFont="1" applyFill="1" applyBorder="1" applyAlignment="1">
      <alignment horizontal="center" vertical="center" wrapText="1"/>
    </xf>
    <xf numFmtId="165" fontId="92" fillId="12" borderId="18" xfId="47" applyNumberFormat="1" applyFont="1" applyFill="1" applyBorder="1" applyAlignment="1">
      <alignment horizontal="center" vertical="center" wrapText="1"/>
    </xf>
    <xf numFmtId="165" fontId="92" fillId="12" borderId="15" xfId="47" applyNumberFormat="1" applyFont="1" applyFill="1" applyBorder="1" applyAlignment="1">
      <alignment horizontal="center" vertical="center" wrapText="1"/>
    </xf>
    <xf numFmtId="165" fontId="92" fillId="39" borderId="18" xfId="47" applyNumberFormat="1" applyFont="1" applyFill="1" applyBorder="1" applyAlignment="1">
      <alignment horizontal="center" vertical="center" wrapText="1"/>
    </xf>
    <xf numFmtId="165" fontId="92" fillId="39" borderId="15" xfId="47" applyNumberFormat="1" applyFont="1" applyFill="1" applyBorder="1" applyAlignment="1">
      <alignment horizontal="center" vertical="center" wrapText="1"/>
    </xf>
    <xf numFmtId="0" fontId="91" fillId="2" borderId="18" xfId="0" applyFont="1" applyFill="1" applyBorder="1" applyAlignment="1">
      <alignment horizontal="center" vertical="center" wrapText="1"/>
    </xf>
    <xf numFmtId="0" fontId="91" fillId="2" borderId="15" xfId="0" applyFont="1" applyFill="1" applyBorder="1" applyAlignment="1">
      <alignment horizontal="center" vertical="center" wrapText="1"/>
    </xf>
    <xf numFmtId="0" fontId="92" fillId="39" borderId="23" xfId="0" applyFont="1" applyFill="1" applyBorder="1" applyAlignment="1">
      <alignment horizontal="justify" wrapText="1"/>
    </xf>
    <xf numFmtId="43" fontId="92" fillId="57" borderId="18" xfId="47" applyFont="1" applyFill="1" applyBorder="1" applyAlignment="1">
      <alignment horizontal="center" vertical="center" wrapText="1"/>
    </xf>
    <xf numFmtId="43" fontId="92" fillId="57" borderId="23" xfId="47" applyFont="1" applyFill="1" applyBorder="1" applyAlignment="1">
      <alignment horizontal="center" vertical="center" wrapText="1"/>
    </xf>
    <xf numFmtId="43" fontId="92" fillId="57" borderId="15" xfId="47" applyFont="1" applyFill="1" applyBorder="1" applyAlignment="1">
      <alignment horizontal="center" vertical="center" wrapText="1"/>
    </xf>
    <xf numFmtId="0" fontId="91" fillId="57" borderId="18" xfId="0" applyFont="1" applyFill="1" applyBorder="1" applyAlignment="1">
      <alignment horizontal="center" vertical="center" wrapText="1"/>
    </xf>
    <xf numFmtId="0" fontId="91" fillId="57" borderId="23" xfId="0" applyFont="1" applyFill="1" applyBorder="1" applyAlignment="1">
      <alignment horizontal="center" vertical="center" wrapText="1"/>
    </xf>
    <xf numFmtId="0" fontId="91" fillId="57" borderId="15" xfId="0" applyFont="1" applyFill="1" applyBorder="1" applyAlignment="1">
      <alignment horizontal="center" vertical="center" wrapText="1"/>
    </xf>
    <xf numFmtId="165" fontId="92" fillId="57" borderId="18" xfId="47" applyNumberFormat="1" applyFont="1" applyFill="1" applyBorder="1" applyAlignment="1">
      <alignment horizontal="center" vertical="center" wrapText="1"/>
    </xf>
    <xf numFmtId="165" fontId="92" fillId="57" borderId="23" xfId="47" applyNumberFormat="1" applyFont="1" applyFill="1" applyBorder="1" applyAlignment="1">
      <alignment horizontal="center" vertical="center" wrapText="1"/>
    </xf>
    <xf numFmtId="165" fontId="92" fillId="57" borderId="15" xfId="47" applyNumberFormat="1" applyFont="1" applyFill="1" applyBorder="1" applyAlignment="1">
      <alignment horizontal="center" vertical="center" wrapText="1"/>
    </xf>
    <xf numFmtId="164" fontId="92" fillId="57" borderId="18" xfId="47" applyNumberFormat="1" applyFont="1" applyFill="1" applyBorder="1" applyAlignment="1">
      <alignment horizontal="center" vertical="center" wrapText="1"/>
    </xf>
    <xf numFmtId="164" fontId="92" fillId="57" borderId="23" xfId="47" applyNumberFormat="1" applyFont="1" applyFill="1" applyBorder="1" applyAlignment="1">
      <alignment horizontal="center" vertical="center" wrapText="1"/>
    </xf>
    <xf numFmtId="164" fontId="92" fillId="57" borderId="15" xfId="47" applyNumberFormat="1" applyFont="1" applyFill="1" applyBorder="1" applyAlignment="1">
      <alignment horizontal="center" vertical="center" wrapText="1"/>
    </xf>
    <xf numFmtId="0" fontId="92" fillId="57" borderId="15" xfId="0" applyFont="1" applyFill="1" applyBorder="1" applyAlignment="1">
      <alignment horizontal="center" vertical="center" wrapText="1"/>
    </xf>
    <xf numFmtId="0" fontId="93" fillId="0" borderId="18" xfId="0" applyFont="1" applyBorder="1" applyAlignment="1">
      <alignment horizontal="justify" vertical="center"/>
    </xf>
    <xf numFmtId="0" fontId="121" fillId="0" borderId="23" xfId="0" applyFont="1" applyBorder="1" applyAlignment="1">
      <alignment horizontal="justify" vertical="center"/>
    </xf>
    <xf numFmtId="165" fontId="92" fillId="39" borderId="23" xfId="47" applyNumberFormat="1" applyFont="1" applyFill="1" applyBorder="1" applyAlignment="1">
      <alignment horizontal="center" vertical="center" wrapText="1"/>
    </xf>
    <xf numFmtId="165" fontId="92" fillId="39" borderId="18" xfId="47" applyNumberFormat="1" applyFont="1" applyFill="1" applyBorder="1" applyAlignment="1">
      <alignment horizontal="center" wrapText="1"/>
    </xf>
    <xf numFmtId="165" fontId="92" fillId="39" borderId="23" xfId="47" applyNumberFormat="1" applyFont="1" applyFill="1" applyBorder="1" applyAlignment="1">
      <alignment horizontal="center" wrapText="1"/>
    </xf>
    <xf numFmtId="165" fontId="92" fillId="39" borderId="15" xfId="47" applyNumberFormat="1" applyFont="1" applyFill="1" applyBorder="1" applyAlignment="1">
      <alignment horizontal="center" wrapText="1"/>
    </xf>
    <xf numFmtId="165" fontId="92" fillId="9" borderId="18" xfId="47" applyNumberFormat="1" applyFont="1" applyFill="1" applyBorder="1" applyAlignment="1">
      <alignment horizontal="center" vertical="center" wrapText="1"/>
    </xf>
    <xf numFmtId="165" fontId="92" fillId="9" borderId="23" xfId="47" applyNumberFormat="1" applyFont="1" applyFill="1" applyBorder="1" applyAlignment="1">
      <alignment horizontal="center" vertical="center" wrapText="1"/>
    </xf>
    <xf numFmtId="165" fontId="92" fillId="9" borderId="15" xfId="47" applyNumberFormat="1" applyFont="1" applyFill="1" applyBorder="1" applyAlignment="1">
      <alignment horizontal="center" vertical="center" wrapText="1"/>
    </xf>
    <xf numFmtId="165" fontId="91" fillId="9" borderId="18" xfId="47" applyNumberFormat="1" applyFont="1" applyFill="1" applyBorder="1" applyAlignment="1">
      <alignment horizontal="center" vertical="center" wrapText="1"/>
    </xf>
    <xf numFmtId="165" fontId="91" fillId="9" borderId="23" xfId="47" applyNumberFormat="1" applyFont="1" applyFill="1" applyBorder="1" applyAlignment="1">
      <alignment horizontal="center" vertical="center" wrapText="1"/>
    </xf>
    <xf numFmtId="165" fontId="91" fillId="9" borderId="15" xfId="47" applyNumberFormat="1" applyFont="1" applyFill="1" applyBorder="1" applyAlignment="1">
      <alignment horizontal="center" vertical="center" wrapText="1"/>
    </xf>
    <xf numFmtId="0" fontId="92" fillId="15" borderId="18" xfId="0" applyFont="1" applyFill="1" applyBorder="1" applyAlignment="1">
      <alignment horizontal="center" vertical="center" wrapText="1"/>
    </xf>
    <xf numFmtId="0" fontId="92" fillId="15" borderId="23" xfId="0" applyFont="1" applyFill="1" applyBorder="1" applyAlignment="1">
      <alignment horizontal="center" vertical="center" wrapText="1"/>
    </xf>
    <xf numFmtId="0" fontId="119" fillId="65" borderId="23" xfId="0" applyFont="1" applyFill="1" applyBorder="1" applyAlignment="1">
      <alignment horizontal="center" vertical="center" wrapText="1"/>
    </xf>
    <xf numFmtId="0" fontId="119" fillId="65" borderId="15" xfId="0" applyFont="1" applyFill="1" applyBorder="1" applyAlignment="1">
      <alignment horizontal="center" vertical="center" wrapText="1"/>
    </xf>
    <xf numFmtId="165" fontId="92" fillId="9" borderId="18" xfId="0" applyNumberFormat="1" applyFont="1" applyFill="1" applyBorder="1" applyAlignment="1">
      <alignment horizontal="center" vertical="center" wrapText="1"/>
    </xf>
    <xf numFmtId="0" fontId="90" fillId="53" borderId="18" xfId="0" applyFont="1" applyFill="1" applyBorder="1" applyAlignment="1">
      <alignment horizontal="center" vertical="center" wrapText="1"/>
    </xf>
    <xf numFmtId="0" fontId="90" fillId="53" borderId="23" xfId="0" applyFont="1" applyFill="1" applyBorder="1" applyAlignment="1">
      <alignment horizontal="center" vertical="center" wrapText="1"/>
    </xf>
    <xf numFmtId="0" fontId="91" fillId="39" borderId="18" xfId="0" applyFont="1" applyFill="1" applyBorder="1" applyAlignment="1">
      <alignment horizontal="center" wrapText="1"/>
    </xf>
    <xf numFmtId="0" fontId="91" fillId="39" borderId="15" xfId="0" applyFont="1" applyFill="1" applyBorder="1" applyAlignment="1">
      <alignment horizontal="center" wrapText="1"/>
    </xf>
    <xf numFmtId="0" fontId="91" fillId="53" borderId="18" xfId="0" applyFont="1" applyFill="1" applyBorder="1" applyAlignment="1">
      <alignment horizontal="center" vertical="center" wrapText="1"/>
    </xf>
    <xf numFmtId="0" fontId="91" fillId="53" borderId="15" xfId="0" applyFont="1" applyFill="1" applyBorder="1" applyAlignment="1">
      <alignment horizontal="center" vertical="center" wrapText="1"/>
    </xf>
    <xf numFmtId="0" fontId="91" fillId="0" borderId="21" xfId="0" applyFont="1" applyBorder="1" applyAlignment="1">
      <alignment horizontal="center" vertical="center" wrapText="1"/>
    </xf>
    <xf numFmtId="0" fontId="91" fillId="0" borderId="42" xfId="0" applyFont="1" applyBorder="1" applyAlignment="1">
      <alignment horizontal="center" vertical="center" wrapText="1"/>
    </xf>
    <xf numFmtId="165" fontId="92" fillId="53" borderId="18" xfId="47" applyNumberFormat="1" applyFont="1" applyFill="1" applyBorder="1" applyAlignment="1">
      <alignment horizontal="center" vertical="center" wrapText="1"/>
    </xf>
    <xf numFmtId="165" fontId="92" fillId="53" borderId="15" xfId="47" applyNumberFormat="1" applyFont="1" applyFill="1" applyBorder="1" applyAlignment="1">
      <alignment horizontal="center" vertical="center" wrapText="1"/>
    </xf>
    <xf numFmtId="0" fontId="90" fillId="53" borderId="15" xfId="0" applyFont="1" applyFill="1" applyBorder="1" applyAlignment="1">
      <alignment horizontal="center" vertical="center" wrapText="1"/>
    </xf>
    <xf numFmtId="165" fontId="92" fillId="53" borderId="23" xfId="47" applyNumberFormat="1" applyFont="1" applyFill="1" applyBorder="1" applyAlignment="1">
      <alignment horizontal="center" vertical="center" wrapText="1"/>
    </xf>
    <xf numFmtId="0" fontId="91" fillId="39" borderId="18" xfId="0" applyFont="1" applyFill="1" applyBorder="1" applyAlignment="1">
      <alignment horizontal="left" vertical="center" wrapText="1"/>
    </xf>
    <xf numFmtId="0" fontId="91" fillId="39" borderId="23" xfId="0" applyFont="1" applyFill="1" applyBorder="1" applyAlignment="1">
      <alignment horizontal="left" vertical="center" wrapText="1"/>
    </xf>
    <xf numFmtId="165" fontId="103" fillId="50" borderId="18" xfId="47" applyNumberFormat="1" applyFont="1" applyFill="1" applyBorder="1" applyAlignment="1">
      <alignment horizontal="center" vertical="center" wrapText="1"/>
    </xf>
    <xf numFmtId="165" fontId="103" fillId="50" borderId="15" xfId="47" applyNumberFormat="1" applyFont="1" applyFill="1" applyBorder="1" applyAlignment="1">
      <alignment horizontal="center" vertical="center" wrapText="1"/>
    </xf>
    <xf numFmtId="0" fontId="119" fillId="50" borderId="18" xfId="0" applyFont="1" applyFill="1" applyBorder="1" applyAlignment="1">
      <alignment horizontal="justify" vertical="center" wrapText="1"/>
    </xf>
    <xf numFmtId="0" fontId="119" fillId="50" borderId="15" xfId="0" applyFont="1" applyFill="1" applyBorder="1" applyAlignment="1">
      <alignment horizontal="justify" vertical="center" wrapText="1"/>
    </xf>
    <xf numFmtId="0" fontId="92" fillId="39" borderId="40" xfId="0" applyFont="1" applyFill="1" applyBorder="1" applyAlignment="1">
      <alignment horizontal="center" wrapText="1"/>
    </xf>
    <xf numFmtId="0" fontId="92" fillId="39" borderId="36" xfId="0" applyFont="1" applyFill="1" applyBorder="1" applyAlignment="1">
      <alignment horizontal="center" wrapText="1"/>
    </xf>
    <xf numFmtId="0" fontId="92" fillId="39" borderId="41" xfId="0" applyFont="1" applyFill="1" applyBorder="1" applyAlignment="1">
      <alignment horizontal="center" wrapText="1"/>
    </xf>
    <xf numFmtId="0" fontId="92" fillId="39" borderId="34" xfId="0" applyFont="1" applyFill="1" applyBorder="1" applyAlignment="1">
      <alignment horizontal="center" wrapText="1"/>
    </xf>
    <xf numFmtId="0" fontId="92" fillId="39" borderId="24" xfId="0" applyFont="1" applyFill="1" applyBorder="1" applyAlignment="1">
      <alignment horizontal="center" wrapText="1"/>
    </xf>
    <xf numFmtId="0" fontId="92" fillId="39" borderId="35" xfId="0" applyFont="1" applyFill="1" applyBorder="1" applyAlignment="1">
      <alignment horizontal="center" wrapText="1"/>
    </xf>
    <xf numFmtId="165" fontId="119" fillId="50" borderId="18" xfId="47" applyNumberFormat="1" applyFont="1" applyFill="1" applyBorder="1" applyAlignment="1">
      <alignment horizontal="center" vertical="center" wrapText="1"/>
    </xf>
    <xf numFmtId="165" fontId="119" fillId="50" borderId="15" xfId="47" applyNumberFormat="1" applyFont="1" applyFill="1" applyBorder="1" applyAlignment="1">
      <alignment horizontal="center" vertical="center" wrapText="1"/>
    </xf>
    <xf numFmtId="165" fontId="92" fillId="16" borderId="18" xfId="47" applyNumberFormat="1" applyFont="1" applyFill="1" applyBorder="1" applyAlignment="1">
      <alignment horizontal="center" vertical="center" wrapText="1"/>
    </xf>
    <xf numFmtId="165" fontId="92" fillId="16" borderId="23" xfId="47" applyNumberFormat="1" applyFont="1" applyFill="1" applyBorder="1" applyAlignment="1">
      <alignment horizontal="center" vertical="center" wrapText="1"/>
    </xf>
    <xf numFmtId="165" fontId="92" fillId="16" borderId="15" xfId="47" applyNumberFormat="1" applyFont="1" applyFill="1" applyBorder="1" applyAlignment="1">
      <alignment horizontal="center" vertical="center" wrapText="1"/>
    </xf>
    <xf numFmtId="165" fontId="92" fillId="16" borderId="12" xfId="47" applyNumberFormat="1" applyFont="1" applyFill="1" applyBorder="1" applyAlignment="1">
      <alignment horizontal="center" vertical="center" wrapText="1"/>
    </xf>
    <xf numFmtId="0" fontId="28" fillId="2" borderId="18"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92" fillId="12" borderId="12" xfId="0" applyFont="1" applyFill="1" applyBorder="1" applyAlignment="1">
      <alignment horizontal="center" vertical="center" wrapText="1"/>
    </xf>
    <xf numFmtId="0" fontId="92" fillId="12" borderId="23" xfId="0" applyFont="1" applyFill="1" applyBorder="1" applyAlignment="1">
      <alignment horizontal="center" vertical="center" wrapText="1"/>
    </xf>
    <xf numFmtId="0" fontId="92" fillId="12" borderId="15" xfId="0" applyFont="1" applyFill="1" applyBorder="1" applyAlignment="1">
      <alignment horizontal="center" vertical="center" wrapText="1"/>
    </xf>
    <xf numFmtId="0" fontId="101" fillId="50" borderId="18" xfId="0" applyFont="1" applyFill="1" applyBorder="1" applyAlignment="1">
      <alignment horizontal="justify" vertical="center" wrapText="1"/>
    </xf>
    <xf numFmtId="0" fontId="101" fillId="50" borderId="15" xfId="0" applyFont="1" applyFill="1" applyBorder="1" applyAlignment="1">
      <alignment horizontal="justify" vertical="center" wrapText="1"/>
    </xf>
    <xf numFmtId="0" fontId="91" fillId="41" borderId="12" xfId="0" applyFont="1" applyFill="1" applyBorder="1" applyAlignment="1">
      <alignment horizontal="center" vertical="center" wrapText="1"/>
    </xf>
    <xf numFmtId="0" fontId="123" fillId="16" borderId="12" xfId="0" applyFont="1" applyFill="1" applyBorder="1" applyAlignment="1">
      <alignment horizontal="center" vertical="center" wrapText="1"/>
    </xf>
    <xf numFmtId="0" fontId="92" fillId="39" borderId="12" xfId="0" applyFont="1" applyFill="1" applyBorder="1" applyAlignment="1">
      <alignment horizontal="center" wrapText="1"/>
    </xf>
    <xf numFmtId="0" fontId="123" fillId="39" borderId="12" xfId="0" applyFont="1" applyFill="1" applyBorder="1" applyAlignment="1">
      <alignment horizontal="center" vertical="center" wrapText="1"/>
    </xf>
    <xf numFmtId="0" fontId="123" fillId="16" borderId="23" xfId="0" applyFont="1" applyFill="1" applyBorder="1" applyAlignment="1">
      <alignment horizontal="center" vertical="center" wrapText="1"/>
    </xf>
    <xf numFmtId="0" fontId="123" fillId="16" borderId="15" xfId="0" applyFont="1" applyFill="1" applyBorder="1" applyAlignment="1">
      <alignment horizontal="center" vertical="center" wrapText="1"/>
    </xf>
    <xf numFmtId="0" fontId="123" fillId="39" borderId="23" xfId="0" applyFont="1" applyFill="1" applyBorder="1" applyAlignment="1">
      <alignment horizontal="center" vertical="center" wrapText="1"/>
    </xf>
    <xf numFmtId="0" fontId="123" fillId="39" borderId="15" xfId="0" applyFont="1" applyFill="1" applyBorder="1" applyAlignment="1">
      <alignment horizontal="center" vertical="center" wrapText="1"/>
    </xf>
    <xf numFmtId="0" fontId="123" fillId="16" borderId="18" xfId="0" applyFont="1" applyFill="1" applyBorder="1" applyAlignment="1">
      <alignment horizontal="center" vertical="center" wrapText="1"/>
    </xf>
    <xf numFmtId="0" fontId="91" fillId="41" borderId="18" xfId="0" applyFont="1" applyFill="1" applyBorder="1" applyAlignment="1">
      <alignment horizontal="center" vertical="center" wrapText="1"/>
    </xf>
    <xf numFmtId="0" fontId="91" fillId="41" borderId="23" xfId="0" applyFont="1" applyFill="1" applyBorder="1" applyAlignment="1">
      <alignment horizontal="center" vertical="center" wrapText="1"/>
    </xf>
    <xf numFmtId="0" fontId="91" fillId="41" borderId="15" xfId="0" applyFont="1" applyFill="1" applyBorder="1" applyAlignment="1">
      <alignment horizontal="center" vertical="center" wrapText="1"/>
    </xf>
    <xf numFmtId="43" fontId="101" fillId="50" borderId="18" xfId="47" applyFont="1" applyFill="1" applyBorder="1" applyAlignment="1">
      <alignment horizontal="center" vertical="center" wrapText="1"/>
    </xf>
    <xf numFmtId="43" fontId="101" fillId="50" borderId="15" xfId="47" applyFont="1" applyFill="1" applyBorder="1" applyAlignment="1">
      <alignment horizontal="center" vertical="center" wrapText="1"/>
    </xf>
    <xf numFmtId="43" fontId="123" fillId="16" borderId="12" xfId="47" applyFont="1" applyFill="1" applyBorder="1" applyAlignment="1">
      <alignment horizontal="center" vertical="center" wrapText="1"/>
    </xf>
    <xf numFmtId="43" fontId="123" fillId="16" borderId="23" xfId="47" applyFont="1" applyFill="1" applyBorder="1" applyAlignment="1">
      <alignment horizontal="center" vertical="center" wrapText="1"/>
    </xf>
    <xf numFmtId="43" fontId="123" fillId="16" borderId="15" xfId="47" applyFont="1" applyFill="1" applyBorder="1" applyAlignment="1">
      <alignment horizontal="center" vertical="center" wrapText="1"/>
    </xf>
    <xf numFmtId="43" fontId="92" fillId="16" borderId="18" xfId="47" applyFont="1" applyFill="1" applyBorder="1" applyAlignment="1">
      <alignment horizontal="center" vertical="center" wrapText="1"/>
    </xf>
    <xf numFmtId="43" fontId="92" fillId="16" borderId="23" xfId="47" applyFont="1" applyFill="1" applyBorder="1" applyAlignment="1">
      <alignment horizontal="center" vertical="center" wrapText="1"/>
    </xf>
    <xf numFmtId="43" fontId="92" fillId="16" borderId="15" xfId="47" applyFont="1" applyFill="1" applyBorder="1" applyAlignment="1">
      <alignment horizontal="center" vertical="center" wrapText="1"/>
    </xf>
    <xf numFmtId="0" fontId="92" fillId="51" borderId="18" xfId="0" applyFont="1" applyFill="1" applyBorder="1" applyAlignment="1">
      <alignment horizontal="center" vertical="center" wrapText="1"/>
    </xf>
    <xf numFmtId="0" fontId="92" fillId="51" borderId="15" xfId="0" applyFont="1" applyFill="1" applyBorder="1" applyAlignment="1">
      <alignment horizontal="center" vertical="center" wrapText="1"/>
    </xf>
    <xf numFmtId="0" fontId="92" fillId="0" borderId="18" xfId="0" applyFont="1" applyBorder="1" applyAlignment="1">
      <alignment horizontal="center" wrapText="1"/>
    </xf>
    <xf numFmtId="0" fontId="92" fillId="0" borderId="23" xfId="0" applyFont="1" applyBorder="1" applyAlignment="1">
      <alignment horizontal="center" wrapText="1"/>
    </xf>
    <xf numFmtId="0" fontId="92" fillId="0" borderId="15" xfId="0" applyFont="1" applyBorder="1" applyAlignment="1">
      <alignment horizontal="center" wrapText="1"/>
    </xf>
    <xf numFmtId="43" fontId="92" fillId="42" borderId="18" xfId="47" applyFont="1" applyFill="1" applyBorder="1" applyAlignment="1">
      <alignment horizontal="center" wrapText="1"/>
    </xf>
    <xf numFmtId="43" fontId="92" fillId="42" borderId="23" xfId="47" applyFont="1" applyFill="1" applyBorder="1" applyAlignment="1">
      <alignment horizontal="center" wrapText="1"/>
    </xf>
    <xf numFmtId="43" fontId="92" fillId="42" borderId="15" xfId="47" applyFont="1" applyFill="1" applyBorder="1" applyAlignment="1">
      <alignment horizontal="center" wrapText="1"/>
    </xf>
    <xf numFmtId="0" fontId="91" fillId="42" borderId="18" xfId="0" applyFont="1" applyFill="1" applyBorder="1" applyAlignment="1">
      <alignment horizontal="center" vertical="center" wrapText="1"/>
    </xf>
    <xf numFmtId="0" fontId="91" fillId="42" borderId="23" xfId="0" applyFont="1" applyFill="1" applyBorder="1" applyAlignment="1">
      <alignment horizontal="center" vertical="center" wrapText="1"/>
    </xf>
    <xf numFmtId="0" fontId="91" fillId="42" borderId="15" xfId="0" applyFont="1" applyFill="1" applyBorder="1" applyAlignment="1">
      <alignment horizontal="center" vertical="center" wrapText="1"/>
    </xf>
    <xf numFmtId="0" fontId="91" fillId="42" borderId="12" xfId="0" applyFont="1" applyFill="1" applyBorder="1" applyAlignment="1">
      <alignment horizontal="center" vertical="center" wrapText="1"/>
    </xf>
    <xf numFmtId="0" fontId="91" fillId="39" borderId="12" xfId="0" applyFont="1" applyFill="1" applyBorder="1" applyAlignment="1">
      <alignment horizontal="left" vertical="center" wrapText="1"/>
    </xf>
    <xf numFmtId="0" fontId="92" fillId="0" borderId="43" xfId="0" applyFont="1" applyBorder="1" applyAlignment="1">
      <alignment horizontal="center" wrapText="1"/>
    </xf>
    <xf numFmtId="0" fontId="92" fillId="0" borderId="31" xfId="0" applyFont="1" applyBorder="1" applyAlignment="1">
      <alignment horizontal="center" wrapText="1"/>
    </xf>
    <xf numFmtId="0" fontId="90" fillId="39" borderId="44" xfId="0" applyFont="1" applyFill="1" applyBorder="1" applyAlignment="1">
      <alignment horizontal="center" wrapText="1"/>
    </xf>
    <xf numFmtId="0" fontId="90" fillId="39" borderId="45" xfId="0" applyFont="1" applyFill="1" applyBorder="1" applyAlignment="1">
      <alignment horizontal="center" wrapText="1"/>
    </xf>
    <xf numFmtId="165" fontId="92" fillId="54" borderId="18" xfId="47" applyNumberFormat="1" applyFont="1" applyFill="1" applyBorder="1" applyAlignment="1">
      <alignment horizontal="center" vertical="center" wrapText="1"/>
    </xf>
    <xf numFmtId="165" fontId="92" fillId="54" borderId="23" xfId="47" applyNumberFormat="1" applyFont="1" applyFill="1" applyBorder="1" applyAlignment="1">
      <alignment horizontal="center" vertical="center" wrapText="1"/>
    </xf>
    <xf numFmtId="165" fontId="92" fillId="54" borderId="15" xfId="47" applyNumberFormat="1" applyFont="1" applyFill="1" applyBorder="1" applyAlignment="1">
      <alignment horizontal="center" vertical="center" wrapText="1"/>
    </xf>
    <xf numFmtId="165" fontId="92" fillId="54" borderId="18" xfId="47" applyNumberFormat="1" applyFont="1" applyFill="1" applyBorder="1" applyAlignment="1">
      <alignment horizontal="center" wrapText="1"/>
    </xf>
    <xf numFmtId="165" fontId="92" fillId="54" borderId="23" xfId="47" applyNumberFormat="1" applyFont="1" applyFill="1" applyBorder="1" applyAlignment="1">
      <alignment horizontal="center" wrapText="1"/>
    </xf>
    <xf numFmtId="165" fontId="92" fillId="54" borderId="15" xfId="47" applyNumberFormat="1" applyFont="1" applyFill="1" applyBorder="1" applyAlignment="1">
      <alignment horizontal="center" wrapText="1"/>
    </xf>
    <xf numFmtId="0" fontId="91" fillId="54" borderId="18" xfId="0" applyFont="1" applyFill="1" applyBorder="1" applyAlignment="1">
      <alignment horizontal="center" vertical="center" wrapText="1"/>
    </xf>
    <xf numFmtId="0" fontId="91" fillId="54" borderId="23" xfId="0" applyFont="1" applyFill="1" applyBorder="1" applyAlignment="1">
      <alignment horizontal="center" vertical="center" wrapText="1"/>
    </xf>
    <xf numFmtId="0" fontId="91" fillId="54" borderId="15" xfId="0" applyFont="1" applyFill="1" applyBorder="1" applyAlignment="1">
      <alignment horizontal="center" vertical="center" wrapText="1"/>
    </xf>
    <xf numFmtId="0" fontId="90" fillId="39" borderId="23" xfId="0" applyFont="1" applyFill="1" applyBorder="1" applyAlignment="1">
      <alignment horizontal="center" vertical="center" wrapText="1"/>
    </xf>
    <xf numFmtId="0" fontId="92" fillId="54" borderId="18" xfId="0" applyFont="1" applyFill="1" applyBorder="1" applyAlignment="1">
      <alignment horizontal="center" vertical="center" wrapText="1"/>
    </xf>
    <xf numFmtId="0" fontId="92" fillId="54" borderId="23" xfId="0" applyFont="1" applyFill="1" applyBorder="1" applyAlignment="1">
      <alignment horizontal="center" vertical="center" wrapText="1"/>
    </xf>
    <xf numFmtId="0" fontId="92" fillId="54" borderId="15" xfId="0" applyFont="1" applyFill="1" applyBorder="1" applyAlignment="1">
      <alignment horizontal="center" vertical="center" wrapText="1"/>
    </xf>
    <xf numFmtId="0" fontId="90" fillId="39" borderId="18" xfId="0" applyFont="1" applyFill="1" applyBorder="1" applyAlignment="1">
      <alignment horizontal="center" wrapText="1"/>
    </xf>
    <xf numFmtId="0" fontId="90" fillId="39" borderId="23" xfId="0" applyFont="1" applyFill="1" applyBorder="1" applyAlignment="1">
      <alignment horizontal="center" wrapText="1"/>
    </xf>
    <xf numFmtId="0" fontId="90" fillId="39" borderId="15" xfId="0" applyFont="1" applyFill="1" applyBorder="1" applyAlignment="1">
      <alignment horizontal="center" wrapText="1"/>
    </xf>
    <xf numFmtId="0" fontId="92" fillId="54" borderId="43" xfId="0" applyFont="1" applyFill="1" applyBorder="1" applyAlignment="1">
      <alignment horizontal="center" wrapText="1"/>
    </xf>
    <xf numFmtId="0" fontId="92" fillId="54" borderId="31" xfId="0" applyFont="1" applyFill="1" applyBorder="1" applyAlignment="1">
      <alignment horizontal="center" wrapText="1"/>
    </xf>
    <xf numFmtId="0" fontId="91" fillId="39" borderId="37" xfId="0" applyFont="1" applyFill="1" applyBorder="1" applyAlignment="1">
      <alignment horizontal="center" vertical="center" wrapText="1"/>
    </xf>
    <xf numFmtId="0" fontId="91" fillId="39" borderId="38" xfId="0" applyFont="1" applyFill="1" applyBorder="1" applyAlignment="1">
      <alignment horizontal="center" vertical="center" wrapText="1"/>
    </xf>
    <xf numFmtId="0" fontId="136" fillId="50" borderId="18" xfId="0" applyFont="1" applyFill="1" applyBorder="1" applyAlignment="1">
      <alignment horizontal="center" vertical="center" wrapText="1"/>
    </xf>
    <xf numFmtId="0" fontId="136" fillId="50" borderId="15" xfId="0" applyFont="1" applyFill="1" applyBorder="1" applyAlignment="1">
      <alignment horizontal="center" vertical="center" wrapText="1"/>
    </xf>
    <xf numFmtId="0" fontId="91" fillId="58" borderId="18" xfId="0" applyFont="1" applyFill="1" applyBorder="1" applyAlignment="1">
      <alignment horizontal="center" vertical="center" wrapText="1"/>
    </xf>
    <xf numFmtId="0" fontId="91" fillId="58" borderId="23" xfId="0" applyFont="1" applyFill="1" applyBorder="1" applyAlignment="1">
      <alignment horizontal="center" vertical="center" wrapText="1"/>
    </xf>
    <xf numFmtId="165" fontId="92" fillId="58" borderId="18" xfId="47" applyNumberFormat="1" applyFont="1" applyFill="1" applyBorder="1" applyAlignment="1">
      <alignment horizontal="center" vertical="center" wrapText="1"/>
    </xf>
    <xf numFmtId="165" fontId="92" fillId="58" borderId="23" xfId="47" applyNumberFormat="1" applyFont="1" applyFill="1" applyBorder="1" applyAlignment="1">
      <alignment horizontal="center" vertical="center" wrapText="1"/>
    </xf>
    <xf numFmtId="165" fontId="92" fillId="58" borderId="15" xfId="47" applyNumberFormat="1" applyFont="1" applyFill="1" applyBorder="1" applyAlignment="1">
      <alignment horizontal="center" vertical="center" wrapText="1"/>
    </xf>
    <xf numFmtId="165" fontId="101" fillId="50" borderId="18" xfId="47" applyNumberFormat="1" applyFont="1" applyFill="1" applyBorder="1" applyAlignment="1">
      <alignment horizontal="center" vertical="center" wrapText="1"/>
    </xf>
    <xf numFmtId="165" fontId="101" fillId="50" borderId="15" xfId="47" applyNumberFormat="1" applyFont="1" applyFill="1" applyBorder="1" applyAlignment="1">
      <alignment horizontal="center" vertical="center" wrapText="1"/>
    </xf>
    <xf numFmtId="0" fontId="92" fillId="44" borderId="18" xfId="0" applyFont="1" applyFill="1" applyBorder="1" applyAlignment="1">
      <alignment horizontal="center" vertical="center" wrapText="1"/>
    </xf>
    <xf numFmtId="0" fontId="92" fillId="44" borderId="23" xfId="0" applyFont="1" applyFill="1" applyBorder="1" applyAlignment="1">
      <alignment horizontal="center" vertical="center" wrapText="1"/>
    </xf>
    <xf numFmtId="0" fontId="92" fillId="44" borderId="15" xfId="0" applyFont="1" applyFill="1" applyBorder="1" applyAlignment="1">
      <alignment horizontal="center" vertical="center" wrapText="1"/>
    </xf>
    <xf numFmtId="0" fontId="92" fillId="44" borderId="18" xfId="0" applyFont="1" applyFill="1" applyBorder="1" applyAlignment="1">
      <alignment horizontal="center" wrapText="1"/>
    </xf>
    <xf numFmtId="0" fontId="92" fillId="44" borderId="15" xfId="0" applyFont="1" applyFill="1" applyBorder="1" applyAlignment="1">
      <alignment horizontal="center" wrapText="1"/>
    </xf>
    <xf numFmtId="0" fontId="91" fillId="39" borderId="39" xfId="0" applyFont="1" applyFill="1" applyBorder="1" applyAlignment="1">
      <alignment horizontal="center" vertical="center" wrapText="1"/>
    </xf>
    <xf numFmtId="0" fontId="91" fillId="39" borderId="33" xfId="0" applyFont="1" applyFill="1" applyBorder="1" applyAlignment="1">
      <alignment horizontal="center" vertical="center" wrapText="1"/>
    </xf>
    <xf numFmtId="0" fontId="91" fillId="39" borderId="20" xfId="0" applyFont="1" applyFill="1" applyBorder="1" applyAlignment="1">
      <alignment horizontal="center" vertical="center" wrapText="1"/>
    </xf>
    <xf numFmtId="0" fontId="91" fillId="44" borderId="18" xfId="0" applyFont="1" applyFill="1" applyBorder="1" applyAlignment="1">
      <alignment horizontal="center" vertical="center" wrapText="1"/>
    </xf>
    <xf numFmtId="0" fontId="91" fillId="44" borderId="23" xfId="0" applyFont="1" applyFill="1" applyBorder="1" applyAlignment="1">
      <alignment horizontal="center" vertical="center" wrapText="1"/>
    </xf>
    <xf numFmtId="0" fontId="91" fillId="44" borderId="15" xfId="0" applyFont="1" applyFill="1" applyBorder="1" applyAlignment="1">
      <alignment horizontal="center" vertical="center" wrapText="1"/>
    </xf>
    <xf numFmtId="0" fontId="92" fillId="44" borderId="23" xfId="0" applyFont="1" applyFill="1" applyBorder="1" applyAlignment="1">
      <alignment horizontal="center" wrapText="1"/>
    </xf>
    <xf numFmtId="0" fontId="91" fillId="45" borderId="18" xfId="0" applyFont="1" applyFill="1" applyBorder="1" applyAlignment="1">
      <alignment horizontal="center" wrapText="1"/>
    </xf>
    <xf numFmtId="0" fontId="91" fillId="45" borderId="23" xfId="0" applyFont="1" applyFill="1" applyBorder="1" applyAlignment="1">
      <alignment horizontal="center" wrapText="1"/>
    </xf>
    <xf numFmtId="0" fontId="91" fillId="39" borderId="18" xfId="0" applyFont="1" applyFill="1" applyBorder="1" applyAlignment="1">
      <alignment vertical="center" wrapText="1"/>
    </xf>
    <xf numFmtId="0" fontId="91" fillId="39" borderId="15" xfId="0" applyFont="1" applyFill="1" applyBorder="1" applyAlignment="1">
      <alignment vertical="center" wrapText="1"/>
    </xf>
    <xf numFmtId="0" fontId="100" fillId="50" borderId="18" xfId="0" applyFont="1" applyFill="1" applyBorder="1" applyAlignment="1">
      <alignment vertical="center" wrapText="1"/>
    </xf>
    <xf numFmtId="0" fontId="100" fillId="50" borderId="15" xfId="0" applyFont="1" applyFill="1" applyBorder="1" applyAlignment="1">
      <alignment vertical="center" wrapText="1"/>
    </xf>
    <xf numFmtId="0" fontId="100" fillId="50" borderId="18" xfId="0" applyFont="1" applyFill="1" applyBorder="1" applyAlignment="1">
      <alignment horizontal="center" vertical="center" wrapText="1"/>
    </xf>
    <xf numFmtId="0" fontId="100" fillId="50" borderId="15" xfId="0" applyFont="1" applyFill="1" applyBorder="1" applyAlignment="1">
      <alignment horizontal="center" vertical="center" wrapText="1"/>
    </xf>
    <xf numFmtId="0" fontId="100" fillId="50" borderId="18" xfId="0" applyFont="1" applyFill="1" applyBorder="1" applyAlignment="1">
      <alignment horizontal="center" wrapText="1"/>
    </xf>
    <xf numFmtId="0" fontId="100" fillId="50" borderId="15" xfId="0" applyFont="1" applyFill="1" applyBorder="1" applyAlignment="1">
      <alignment horizontal="center" wrapText="1"/>
    </xf>
    <xf numFmtId="0" fontId="100" fillId="50" borderId="27" xfId="0" applyFont="1" applyFill="1" applyBorder="1" applyAlignment="1">
      <alignment horizontal="center" wrapText="1"/>
    </xf>
    <xf numFmtId="0" fontId="100" fillId="50" borderId="14" xfId="0" applyFont="1" applyFill="1" applyBorder="1" applyAlignment="1">
      <alignment horizontal="center" wrapText="1"/>
    </xf>
    <xf numFmtId="0" fontId="107" fillId="45" borderId="18" xfId="0" applyFont="1" applyFill="1" applyBorder="1" applyAlignment="1">
      <alignment horizontal="center" vertical="center" wrapText="1"/>
    </xf>
    <xf numFmtId="0" fontId="107" fillId="45" borderId="23" xfId="0" applyFont="1" applyFill="1" applyBorder="1" applyAlignment="1">
      <alignment horizontal="center" vertical="center" wrapText="1"/>
    </xf>
    <xf numFmtId="0" fontId="107" fillId="45" borderId="15" xfId="0" applyFont="1" applyFill="1" applyBorder="1" applyAlignment="1">
      <alignment horizontal="center" vertical="center" wrapText="1"/>
    </xf>
    <xf numFmtId="165" fontId="92" fillId="12" borderId="23" xfId="47" applyNumberFormat="1" applyFont="1" applyFill="1" applyBorder="1" applyAlignment="1">
      <alignment horizontal="center" vertical="center" wrapText="1"/>
    </xf>
    <xf numFmtId="0" fontId="91" fillId="18" borderId="18" xfId="0" applyFont="1" applyFill="1" applyBorder="1" applyAlignment="1">
      <alignment horizontal="center" vertical="center" wrapText="1"/>
    </xf>
    <xf numFmtId="0" fontId="91" fillId="18" borderId="23" xfId="0" applyFont="1" applyFill="1" applyBorder="1" applyAlignment="1">
      <alignment horizontal="center" vertical="center" wrapText="1"/>
    </xf>
    <xf numFmtId="0" fontId="91" fillId="18" borderId="15" xfId="0" applyFont="1" applyFill="1" applyBorder="1" applyAlignment="1">
      <alignment horizontal="center" vertical="center" wrapText="1"/>
    </xf>
    <xf numFmtId="165" fontId="92" fillId="18" borderId="18" xfId="47" applyNumberFormat="1" applyFont="1" applyFill="1" applyBorder="1" applyAlignment="1">
      <alignment horizontal="center" vertical="center" wrapText="1"/>
    </xf>
    <xf numFmtId="165" fontId="92" fillId="18" borderId="23" xfId="47" applyNumberFormat="1" applyFont="1" applyFill="1" applyBorder="1" applyAlignment="1">
      <alignment horizontal="center" vertical="center" wrapText="1"/>
    </xf>
    <xf numFmtId="165" fontId="92" fillId="18" borderId="15" xfId="47" applyNumberFormat="1" applyFont="1" applyFill="1" applyBorder="1" applyAlignment="1">
      <alignment horizontal="center" vertical="center" wrapText="1"/>
    </xf>
    <xf numFmtId="0" fontId="92" fillId="12" borderId="18" xfId="0" applyFont="1" applyFill="1" applyBorder="1" applyAlignment="1">
      <alignment horizontal="center" vertical="center" wrapText="1"/>
    </xf>
    <xf numFmtId="0" fontId="92" fillId="45" borderId="18" xfId="0" applyFont="1" applyFill="1" applyBorder="1" applyAlignment="1">
      <alignment horizontal="center" vertical="center" wrapText="1"/>
    </xf>
    <xf numFmtId="0" fontId="92" fillId="45" borderId="23" xfId="0" applyFont="1" applyFill="1" applyBorder="1" applyAlignment="1">
      <alignment horizontal="center" vertical="center" wrapText="1"/>
    </xf>
    <xf numFmtId="0" fontId="92" fillId="45" borderId="15" xfId="0" applyFont="1" applyFill="1" applyBorder="1" applyAlignment="1">
      <alignment horizontal="center" vertical="center" wrapText="1"/>
    </xf>
    <xf numFmtId="165" fontId="92" fillId="46" borderId="18" xfId="0" applyNumberFormat="1" applyFont="1" applyFill="1" applyBorder="1" applyAlignment="1">
      <alignment horizontal="center" vertical="center" wrapText="1"/>
    </xf>
    <xf numFmtId="0" fontId="91" fillId="39" borderId="23" xfId="0" applyFont="1" applyFill="1" applyBorder="1" applyAlignment="1">
      <alignment vertical="center" wrapText="1"/>
    </xf>
    <xf numFmtId="165" fontId="101" fillId="50" borderId="27" xfId="47" applyNumberFormat="1" applyFont="1" applyFill="1" applyBorder="1" applyAlignment="1">
      <alignment horizontal="center" wrapText="1"/>
    </xf>
    <xf numFmtId="165" fontId="101" fillId="50" borderId="14" xfId="47" applyNumberFormat="1" applyFont="1" applyFill="1" applyBorder="1" applyAlignment="1">
      <alignment horizontal="center" wrapText="1"/>
    </xf>
    <xf numFmtId="0" fontId="92" fillId="10" borderId="18" xfId="0" applyFont="1" applyFill="1" applyBorder="1" applyAlignment="1">
      <alignment horizontal="center" vertical="center" wrapText="1"/>
    </xf>
    <xf numFmtId="0" fontId="92" fillId="10" borderId="23" xfId="0" applyFont="1" applyFill="1" applyBorder="1" applyAlignment="1">
      <alignment horizontal="center" vertical="center" wrapText="1"/>
    </xf>
    <xf numFmtId="0" fontId="92" fillId="10" borderId="15" xfId="0" applyFont="1" applyFill="1" applyBorder="1" applyAlignment="1">
      <alignment horizontal="center" vertical="center" wrapText="1"/>
    </xf>
    <xf numFmtId="0" fontId="92" fillId="10" borderId="40" xfId="0" applyFont="1" applyFill="1" applyBorder="1" applyAlignment="1">
      <alignment horizontal="center" vertical="center" wrapText="1"/>
    </xf>
    <xf numFmtId="0" fontId="92" fillId="10" borderId="36" xfId="0" applyFont="1" applyFill="1" applyBorder="1" applyAlignment="1">
      <alignment horizontal="center" vertical="center" wrapText="1"/>
    </xf>
    <xf numFmtId="0" fontId="92" fillId="10" borderId="41" xfId="0" applyFont="1" applyFill="1" applyBorder="1" applyAlignment="1">
      <alignment horizontal="center" vertical="center" wrapText="1"/>
    </xf>
    <xf numFmtId="0" fontId="91" fillId="10" borderId="18" xfId="0" applyFont="1" applyFill="1" applyBorder="1" applyAlignment="1">
      <alignment horizontal="center" vertical="center" wrapText="1"/>
    </xf>
    <xf numFmtId="0" fontId="91" fillId="10" borderId="23" xfId="0" applyFont="1" applyFill="1" applyBorder="1" applyAlignment="1">
      <alignment horizontal="center" vertical="center" wrapText="1"/>
    </xf>
    <xf numFmtId="0" fontId="91" fillId="10" borderId="15" xfId="0" applyFont="1" applyFill="1" applyBorder="1" applyAlignment="1">
      <alignment horizontal="center" vertical="center" wrapText="1"/>
    </xf>
    <xf numFmtId="0" fontId="91" fillId="39" borderId="24" xfId="0" applyFont="1" applyFill="1" applyBorder="1" applyAlignment="1">
      <alignment horizontal="center" vertical="center" wrapText="1"/>
    </xf>
    <xf numFmtId="0" fontId="119" fillId="50" borderId="18" xfId="0" applyFont="1" applyFill="1" applyBorder="1" applyAlignment="1">
      <alignment vertical="center" wrapText="1"/>
    </xf>
    <xf numFmtId="0" fontId="119" fillId="50" borderId="15" xfId="0" applyFont="1" applyFill="1" applyBorder="1" applyAlignment="1">
      <alignment vertical="center" wrapText="1"/>
    </xf>
    <xf numFmtId="0" fontId="91" fillId="3" borderId="12" xfId="0" applyFont="1" applyFill="1" applyBorder="1" applyAlignment="1">
      <alignment horizontal="center" vertical="center" wrapText="1"/>
    </xf>
    <xf numFmtId="0" fontId="91" fillId="11" borderId="43" xfId="0" applyFont="1" applyFill="1" applyBorder="1" applyAlignment="1">
      <alignment horizontal="center" vertical="center" wrapText="1"/>
    </xf>
    <xf numFmtId="0" fontId="91" fillId="11" borderId="31" xfId="0" applyFont="1" applyFill="1" applyBorder="1" applyAlignment="1">
      <alignment horizontal="center" vertical="center" wrapText="1"/>
    </xf>
    <xf numFmtId="0" fontId="92" fillId="39" borderId="43" xfId="0" applyFont="1" applyFill="1" applyBorder="1" applyAlignment="1">
      <alignment horizontal="center" vertical="center" wrapText="1"/>
    </xf>
    <xf numFmtId="0" fontId="92" fillId="39" borderId="31" xfId="0" applyFont="1" applyFill="1" applyBorder="1" applyAlignment="1">
      <alignment horizontal="center" vertical="center" wrapText="1"/>
    </xf>
    <xf numFmtId="0" fontId="92" fillId="11" borderId="18"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15" xfId="0" applyFont="1" applyFill="1" applyBorder="1" applyAlignment="1">
      <alignment horizontal="center" vertical="center" wrapText="1"/>
    </xf>
    <xf numFmtId="0" fontId="97" fillId="39" borderId="34" xfId="0" applyFont="1" applyFill="1" applyBorder="1" applyAlignment="1">
      <alignment horizontal="center" vertical="center" wrapText="1"/>
    </xf>
    <xf numFmtId="0" fontId="97" fillId="39" borderId="46" xfId="0" applyFont="1" applyFill="1" applyBorder="1" applyAlignment="1">
      <alignment horizontal="center" vertical="center" wrapText="1"/>
    </xf>
    <xf numFmtId="0" fontId="91" fillId="39" borderId="12" xfId="0" applyFont="1" applyFill="1" applyBorder="1" applyAlignment="1">
      <alignment vertical="center" wrapText="1"/>
    </xf>
    <xf numFmtId="0" fontId="28" fillId="39" borderId="18" xfId="0" applyFont="1" applyFill="1" applyBorder="1" applyAlignment="1">
      <alignment horizontal="left" vertical="center" wrapText="1"/>
    </xf>
    <xf numFmtId="0" fontId="28" fillId="39" borderId="23" xfId="0" applyFont="1" applyFill="1" applyBorder="1" applyAlignment="1">
      <alignment horizontal="left" vertical="center" wrapText="1"/>
    </xf>
    <xf numFmtId="0" fontId="28" fillId="39" borderId="18" xfId="0" applyFont="1" applyFill="1" applyBorder="1" applyAlignment="1">
      <alignment horizontal="center" vertical="center" wrapText="1"/>
    </xf>
    <xf numFmtId="0" fontId="28" fillId="39" borderId="23" xfId="0" applyFont="1" applyFill="1" applyBorder="1" applyAlignment="1">
      <alignment horizontal="center" vertical="center" wrapText="1"/>
    </xf>
    <xf numFmtId="0" fontId="28" fillId="39" borderId="15" xfId="0" applyFont="1" applyFill="1" applyBorder="1" applyAlignment="1">
      <alignment horizontal="center" vertical="center" wrapText="1"/>
    </xf>
    <xf numFmtId="0" fontId="28" fillId="39" borderId="18" xfId="0" applyFont="1" applyFill="1" applyBorder="1" applyAlignment="1">
      <alignment vertical="center" wrapText="1"/>
    </xf>
    <xf numFmtId="0" fontId="28" fillId="39" borderId="15" xfId="0" applyFont="1" applyFill="1" applyBorder="1" applyAlignment="1">
      <alignment vertical="center" wrapText="1"/>
    </xf>
    <xf numFmtId="0" fontId="92" fillId="29" borderId="18" xfId="0" applyFont="1" applyFill="1" applyBorder="1" applyAlignment="1">
      <alignment horizontal="center" vertical="center" wrapText="1"/>
    </xf>
    <xf numFmtId="0" fontId="92" fillId="29" borderId="23" xfId="0" applyFont="1" applyFill="1" applyBorder="1" applyAlignment="1">
      <alignment horizontal="center" vertical="center" wrapText="1"/>
    </xf>
    <xf numFmtId="0" fontId="91" fillId="29" borderId="18" xfId="0" applyFont="1" applyFill="1" applyBorder="1" applyAlignment="1">
      <alignment horizontal="center" vertical="center" wrapText="1"/>
    </xf>
    <xf numFmtId="0" fontId="91" fillId="29" borderId="23" xfId="0" applyFont="1" applyFill="1" applyBorder="1" applyAlignment="1">
      <alignment horizontal="center" vertical="center" wrapText="1"/>
    </xf>
    <xf numFmtId="0" fontId="91" fillId="29" borderId="15" xfId="0" applyFont="1" applyFill="1" applyBorder="1" applyAlignment="1">
      <alignment horizontal="center" vertical="center" wrapText="1"/>
    </xf>
    <xf numFmtId="0" fontId="14" fillId="39" borderId="18" xfId="0" applyFont="1" applyFill="1" applyBorder="1" applyAlignment="1">
      <alignment horizontal="center" vertical="center" wrapText="1"/>
    </xf>
    <xf numFmtId="0" fontId="14" fillId="39" borderId="15" xfId="0" applyFont="1" applyFill="1" applyBorder="1" applyAlignment="1">
      <alignment horizontal="center" vertical="center" wrapText="1"/>
    </xf>
    <xf numFmtId="0" fontId="28" fillId="29" borderId="18" xfId="0" applyFont="1" applyFill="1" applyBorder="1" applyAlignment="1">
      <alignment horizontal="center" vertical="center" wrapText="1"/>
    </xf>
    <xf numFmtId="0" fontId="28" fillId="29" borderId="15" xfId="0" applyFont="1" applyFill="1" applyBorder="1" applyAlignment="1">
      <alignment horizontal="center" vertical="center" wrapText="1"/>
    </xf>
    <xf numFmtId="0" fontId="14" fillId="39" borderId="23" xfId="0" applyFont="1" applyFill="1" applyBorder="1" applyAlignment="1">
      <alignment horizontal="center" vertical="center" wrapText="1"/>
    </xf>
    <xf numFmtId="0" fontId="28" fillId="29" borderId="2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490"/>
  <sheetViews>
    <sheetView zoomScale="87" zoomScaleNormal="87" zoomScalePageLayoutView="0" workbookViewId="0" topLeftCell="B1">
      <selection activeCell="E9" sqref="E9"/>
    </sheetView>
  </sheetViews>
  <sheetFormatPr defaultColWidth="11.421875" defaultRowHeight="15"/>
  <cols>
    <col min="1" max="1" width="9.00390625" style="11" customWidth="1"/>
    <col min="2" max="2" width="10.00390625" style="11" customWidth="1"/>
    <col min="3" max="3" width="23.8515625" style="22" customWidth="1"/>
    <col min="4" max="4" width="27.421875" style="11" customWidth="1"/>
    <col min="5" max="5" width="29.140625" style="11" customWidth="1"/>
    <col min="6" max="6" width="18.28125" style="70" customWidth="1"/>
    <col min="7" max="7" width="18.28125" style="11" customWidth="1"/>
    <col min="8" max="10" width="10.00390625" style="70" customWidth="1"/>
    <col min="11" max="13" width="10.00390625" style="11" customWidth="1"/>
    <col min="14" max="14" width="28.421875" style="11" customWidth="1"/>
    <col min="15" max="16384" width="11.421875" style="11" customWidth="1"/>
  </cols>
  <sheetData>
    <row r="1" ht="13.5"/>
    <row r="2" spans="1:14" ht="13.5">
      <c r="A2" s="9" t="s">
        <v>0</v>
      </c>
      <c r="B2" s="9" t="s">
        <v>1</v>
      </c>
      <c r="C2" s="9" t="s">
        <v>2</v>
      </c>
      <c r="D2" s="9" t="s">
        <v>3</v>
      </c>
      <c r="E2" s="865" t="s">
        <v>771</v>
      </c>
      <c r="F2" s="790" t="s">
        <v>200</v>
      </c>
      <c r="G2" s="790" t="s">
        <v>206</v>
      </c>
      <c r="H2" s="67" t="s">
        <v>201</v>
      </c>
      <c r="I2" s="788" t="s">
        <v>202</v>
      </c>
      <c r="J2" s="788"/>
      <c r="K2" s="789"/>
      <c r="L2" s="10"/>
      <c r="M2" s="10"/>
      <c r="N2" s="9" t="s">
        <v>4</v>
      </c>
    </row>
    <row r="3" spans="1:14" ht="13.5">
      <c r="A3" s="12"/>
      <c r="B3" s="12"/>
      <c r="C3" s="13"/>
      <c r="D3" s="13"/>
      <c r="E3" s="866"/>
      <c r="F3" s="791"/>
      <c r="G3" s="791"/>
      <c r="H3" s="68"/>
      <c r="I3" s="14" t="s">
        <v>203</v>
      </c>
      <c r="J3" s="14" t="s">
        <v>204</v>
      </c>
      <c r="K3" s="15" t="s">
        <v>205</v>
      </c>
      <c r="L3" s="15"/>
      <c r="M3" s="15"/>
      <c r="N3" s="13"/>
    </row>
    <row r="4" spans="1:14" ht="27">
      <c r="A4" s="800" t="s">
        <v>39</v>
      </c>
      <c r="B4" s="797" t="s">
        <v>10</v>
      </c>
      <c r="C4" s="798" t="s">
        <v>24</v>
      </c>
      <c r="D4" s="16" t="s">
        <v>25</v>
      </c>
      <c r="E4" s="16"/>
      <c r="F4" s="94"/>
      <c r="G4" s="17"/>
      <c r="H4" s="69">
        <f aca="true" t="shared" si="0" ref="H4:H12">+I4+J4+K4</f>
        <v>0</v>
      </c>
      <c r="I4" s="69"/>
      <c r="J4" s="69"/>
      <c r="K4" s="16"/>
      <c r="L4" s="16"/>
      <c r="M4" s="16"/>
      <c r="N4" s="16" t="s">
        <v>188</v>
      </c>
    </row>
    <row r="5" spans="1:14" ht="15.75" customHeight="1">
      <c r="A5" s="800"/>
      <c r="B5" s="797"/>
      <c r="C5" s="799"/>
      <c r="D5" s="18" t="s">
        <v>26</v>
      </c>
      <c r="E5" s="16"/>
      <c r="F5" s="94"/>
      <c r="G5" s="17"/>
      <c r="H5" s="69">
        <f t="shared" si="0"/>
        <v>0</v>
      </c>
      <c r="I5" s="69"/>
      <c r="J5" s="69"/>
      <c r="K5" s="16"/>
      <c r="L5" s="16"/>
      <c r="M5" s="16"/>
      <c r="N5" s="16" t="s">
        <v>188</v>
      </c>
    </row>
    <row r="6" spans="1:14" ht="27">
      <c r="A6" s="800"/>
      <c r="B6" s="797"/>
      <c r="C6" s="799"/>
      <c r="D6" s="18" t="s">
        <v>27</v>
      </c>
      <c r="E6" s="16"/>
      <c r="F6" s="94"/>
      <c r="G6" s="17"/>
      <c r="H6" s="69">
        <f t="shared" si="0"/>
        <v>0</v>
      </c>
      <c r="I6" s="69"/>
      <c r="J6" s="69"/>
      <c r="K6" s="16"/>
      <c r="L6" s="16"/>
      <c r="M6" s="16"/>
      <c r="N6" s="16" t="s">
        <v>188</v>
      </c>
    </row>
    <row r="7" spans="1:14" ht="14.25" customHeight="1">
      <c r="A7" s="800"/>
      <c r="B7" s="797"/>
      <c r="C7" s="799"/>
      <c r="D7" s="19" t="s">
        <v>28</v>
      </c>
      <c r="E7" s="19"/>
      <c r="F7" s="93"/>
      <c r="G7" s="20"/>
      <c r="H7" s="69">
        <f t="shared" si="0"/>
        <v>0</v>
      </c>
      <c r="I7" s="72"/>
      <c r="J7" s="72"/>
      <c r="K7" s="19"/>
      <c r="L7" s="19"/>
      <c r="M7" s="19"/>
      <c r="N7" s="18" t="s">
        <v>189</v>
      </c>
    </row>
    <row r="8" spans="1:14" ht="37.5" customHeight="1">
      <c r="A8" s="800"/>
      <c r="B8" s="797"/>
      <c r="C8" s="799" t="s">
        <v>29</v>
      </c>
      <c r="D8" s="18" t="s">
        <v>30</v>
      </c>
      <c r="E8" s="18"/>
      <c r="F8" s="93"/>
      <c r="G8" s="20"/>
      <c r="H8" s="69">
        <f t="shared" si="0"/>
        <v>0</v>
      </c>
      <c r="I8" s="73"/>
      <c r="J8" s="73"/>
      <c r="K8" s="18"/>
      <c r="L8" s="18"/>
      <c r="M8" s="18"/>
      <c r="N8" s="18" t="s">
        <v>191</v>
      </c>
    </row>
    <row r="9" spans="1:14" ht="84" customHeight="1">
      <c r="A9" s="800"/>
      <c r="B9" s="797"/>
      <c r="C9" s="799"/>
      <c r="D9" s="18" t="s">
        <v>31</v>
      </c>
      <c r="E9" s="18"/>
      <c r="F9" s="93"/>
      <c r="G9" s="20"/>
      <c r="H9" s="69">
        <f t="shared" si="0"/>
        <v>0</v>
      </c>
      <c r="I9" s="73"/>
      <c r="J9" s="73"/>
      <c r="K9" s="18"/>
      <c r="L9" s="18"/>
      <c r="M9" s="18"/>
      <c r="N9" s="18" t="s">
        <v>190</v>
      </c>
    </row>
    <row r="10" spans="1:14" ht="38.25" customHeight="1">
      <c r="A10" s="800"/>
      <c r="B10" s="797"/>
      <c r="C10" s="799" t="s">
        <v>32</v>
      </c>
      <c r="D10" s="18" t="s">
        <v>33</v>
      </c>
      <c r="E10" s="18"/>
      <c r="F10" s="93"/>
      <c r="G10" s="20"/>
      <c r="H10" s="69">
        <f t="shared" si="0"/>
        <v>0</v>
      </c>
      <c r="I10" s="73"/>
      <c r="J10" s="73"/>
      <c r="K10" s="18"/>
      <c r="L10" s="18"/>
      <c r="M10" s="18"/>
      <c r="N10" s="18" t="s">
        <v>174</v>
      </c>
    </row>
    <row r="11" spans="1:14" ht="54">
      <c r="A11" s="800"/>
      <c r="B11" s="797"/>
      <c r="C11" s="799"/>
      <c r="D11" s="18" t="s">
        <v>34</v>
      </c>
      <c r="E11" s="18"/>
      <c r="F11" s="93"/>
      <c r="G11" s="20"/>
      <c r="H11" s="69">
        <f t="shared" si="0"/>
        <v>0</v>
      </c>
      <c r="I11" s="73"/>
      <c r="J11" s="73"/>
      <c r="K11" s="18"/>
      <c r="L11" s="18"/>
      <c r="M11" s="18"/>
      <c r="N11" s="18" t="s">
        <v>193</v>
      </c>
    </row>
    <row r="12" spans="1:14" ht="81.75" thickBot="1">
      <c r="A12" s="800"/>
      <c r="B12" s="797"/>
      <c r="C12" s="21" t="s">
        <v>35</v>
      </c>
      <c r="D12" s="19" t="s">
        <v>36</v>
      </c>
      <c r="E12" s="19"/>
      <c r="F12" s="93"/>
      <c r="G12" s="20"/>
      <c r="H12" s="69">
        <f t="shared" si="0"/>
        <v>0</v>
      </c>
      <c r="I12" s="72"/>
      <c r="J12" s="72"/>
      <c r="K12" s="19"/>
      <c r="L12" s="19"/>
      <c r="M12" s="19"/>
      <c r="N12" s="19" t="s">
        <v>192</v>
      </c>
    </row>
    <row r="13" spans="1:14" ht="41.25" thickBot="1">
      <c r="A13" s="800"/>
      <c r="B13" s="797"/>
      <c r="C13" s="832" t="s">
        <v>37</v>
      </c>
      <c r="D13" s="835" t="s">
        <v>38</v>
      </c>
      <c r="E13" s="143" t="s">
        <v>702</v>
      </c>
      <c r="F13" s="93" t="s">
        <v>775</v>
      </c>
      <c r="G13" s="20"/>
      <c r="H13" s="69"/>
      <c r="I13" s="72">
        <v>3</v>
      </c>
      <c r="J13" s="72"/>
      <c r="K13" s="19"/>
      <c r="L13" s="19"/>
      <c r="M13" s="19"/>
      <c r="N13" s="19"/>
    </row>
    <row r="14" spans="1:14" ht="81.75" thickBot="1">
      <c r="A14" s="800"/>
      <c r="B14" s="797"/>
      <c r="C14" s="833"/>
      <c r="D14" s="836"/>
      <c r="E14" s="144" t="s">
        <v>703</v>
      </c>
      <c r="F14" s="93" t="s">
        <v>774</v>
      </c>
      <c r="G14" s="20"/>
      <c r="H14" s="69"/>
      <c r="I14" s="72">
        <f>6.16+8.25</f>
        <v>14.41</v>
      </c>
      <c r="J14" s="72"/>
      <c r="K14" s="19"/>
      <c r="L14" s="19"/>
      <c r="M14" s="19"/>
      <c r="N14" s="19"/>
    </row>
    <row r="15" spans="1:14" ht="54.75" thickBot="1">
      <c r="A15" s="800"/>
      <c r="B15" s="797"/>
      <c r="C15" s="833"/>
      <c r="D15" s="836"/>
      <c r="E15" s="144" t="s">
        <v>704</v>
      </c>
      <c r="F15" s="93"/>
      <c r="G15" s="20"/>
      <c r="H15" s="69"/>
      <c r="I15" s="72"/>
      <c r="J15" s="72"/>
      <c r="K15" s="19"/>
      <c r="L15" s="19"/>
      <c r="M15" s="19"/>
      <c r="N15" s="19"/>
    </row>
    <row r="16" spans="1:14" ht="54.75" thickBot="1">
      <c r="A16" s="800"/>
      <c r="B16" s="797"/>
      <c r="C16" s="833"/>
      <c r="D16" s="836"/>
      <c r="E16" s="144" t="s">
        <v>705</v>
      </c>
      <c r="F16" s="93"/>
      <c r="G16" s="20"/>
      <c r="H16" s="69"/>
      <c r="I16" s="72"/>
      <c r="J16" s="72"/>
      <c r="K16" s="19"/>
      <c r="L16" s="19"/>
      <c r="M16" s="19"/>
      <c r="N16" s="19"/>
    </row>
    <row r="17" spans="1:14" ht="14.25" thickBot="1">
      <c r="A17" s="800"/>
      <c r="B17" s="797"/>
      <c r="C17" s="833"/>
      <c r="D17" s="836"/>
      <c r="E17" s="144"/>
      <c r="F17" s="93"/>
      <c r="G17" s="20"/>
      <c r="H17" s="69"/>
      <c r="I17" s="72"/>
      <c r="J17" s="72"/>
      <c r="K17" s="19"/>
      <c r="L17" s="19"/>
      <c r="M17" s="19"/>
      <c r="N17" s="19"/>
    </row>
    <row r="18" spans="1:14" ht="68.25" thickBot="1">
      <c r="A18" s="800"/>
      <c r="B18" s="797"/>
      <c r="C18" s="833"/>
      <c r="D18" s="836"/>
      <c r="E18" s="144" t="s">
        <v>706</v>
      </c>
      <c r="F18" s="93"/>
      <c r="G18" s="20"/>
      <c r="H18" s="69"/>
      <c r="I18" s="72">
        <v>0</v>
      </c>
      <c r="J18" s="72">
        <v>0</v>
      </c>
      <c r="K18" s="19"/>
      <c r="L18" s="19"/>
      <c r="M18" s="19"/>
      <c r="N18" s="19"/>
    </row>
    <row r="19" spans="1:14" ht="72" customHeight="1" thickBot="1">
      <c r="A19" s="800"/>
      <c r="B19" s="797"/>
      <c r="C19" s="834"/>
      <c r="D19" s="837"/>
      <c r="E19" s="144" t="s">
        <v>707</v>
      </c>
      <c r="F19" s="93" t="s">
        <v>776</v>
      </c>
      <c r="G19" s="20"/>
      <c r="H19" s="69">
        <f>+I19+J19</f>
        <v>10.09</v>
      </c>
      <c r="I19" s="72">
        <v>2.99</v>
      </c>
      <c r="J19" s="72">
        <v>7.1</v>
      </c>
      <c r="K19" s="19"/>
      <c r="L19" s="19"/>
      <c r="M19" s="19"/>
      <c r="N19" s="19"/>
    </row>
    <row r="20" spans="1:14" ht="13.5">
      <c r="A20" s="800"/>
      <c r="B20" s="797"/>
      <c r="C20" s="21"/>
      <c r="D20" s="19"/>
      <c r="E20" s="19"/>
      <c r="F20" s="93"/>
      <c r="G20" s="20"/>
      <c r="H20" s="69"/>
      <c r="I20" s="72"/>
      <c r="J20" s="72"/>
      <c r="K20" s="19"/>
      <c r="L20" s="19"/>
      <c r="M20" s="19"/>
      <c r="N20" s="19"/>
    </row>
    <row r="21" spans="1:14" ht="54">
      <c r="A21" s="800"/>
      <c r="B21" s="801" t="s">
        <v>11</v>
      </c>
      <c r="C21" s="743" t="s">
        <v>40</v>
      </c>
      <c r="D21" s="743" t="s">
        <v>41</v>
      </c>
      <c r="E21" s="23" t="s">
        <v>563</v>
      </c>
      <c r="F21" s="748">
        <v>2</v>
      </c>
      <c r="G21" s="20"/>
      <c r="H21" s="69">
        <f>+I21+J21+K21</f>
        <v>0.6</v>
      </c>
      <c r="I21" s="743">
        <v>0.6</v>
      </c>
      <c r="J21" s="74"/>
      <c r="K21" s="23"/>
      <c r="L21" s="23"/>
      <c r="M21" s="23"/>
      <c r="N21" s="23" t="s">
        <v>193</v>
      </c>
    </row>
    <row r="22" spans="1:14" ht="54">
      <c r="A22" s="800"/>
      <c r="B22" s="801"/>
      <c r="C22" s="747"/>
      <c r="D22" s="747"/>
      <c r="E22" s="23" t="s">
        <v>582</v>
      </c>
      <c r="F22" s="749"/>
      <c r="G22" s="20"/>
      <c r="H22" s="69"/>
      <c r="I22" s="744"/>
      <c r="J22" s="74"/>
      <c r="K22" s="23"/>
      <c r="L22" s="23"/>
      <c r="M22" s="23"/>
      <c r="N22" s="23"/>
    </row>
    <row r="23" spans="1:14" ht="40.5">
      <c r="A23" s="800"/>
      <c r="B23" s="801"/>
      <c r="C23" s="747"/>
      <c r="D23" s="747"/>
      <c r="E23" s="56" t="s">
        <v>564</v>
      </c>
      <c r="F23" s="93" t="s">
        <v>584</v>
      </c>
      <c r="G23" s="20"/>
      <c r="H23" s="69"/>
      <c r="I23" s="74">
        <v>0.3</v>
      </c>
      <c r="J23" s="74"/>
      <c r="K23" s="23"/>
      <c r="L23" s="23"/>
      <c r="M23" s="23"/>
      <c r="N23" s="23"/>
    </row>
    <row r="24" spans="1:14" ht="54">
      <c r="A24" s="800"/>
      <c r="B24" s="801"/>
      <c r="C24" s="747"/>
      <c r="D24" s="747"/>
      <c r="E24" s="23" t="s">
        <v>565</v>
      </c>
      <c r="F24" s="93" t="s">
        <v>583</v>
      </c>
      <c r="G24" s="20"/>
      <c r="H24" s="69"/>
      <c r="I24" s="74"/>
      <c r="J24" s="74"/>
      <c r="K24" s="23"/>
      <c r="L24" s="23"/>
      <c r="M24" s="23"/>
      <c r="N24" s="23"/>
    </row>
    <row r="25" spans="1:14" ht="40.5">
      <c r="A25" s="800"/>
      <c r="B25" s="801"/>
      <c r="C25" s="747"/>
      <c r="D25" s="747"/>
      <c r="E25" s="23" t="s">
        <v>566</v>
      </c>
      <c r="F25" s="93"/>
      <c r="G25" s="20"/>
      <c r="H25" s="69"/>
      <c r="I25" s="74"/>
      <c r="J25" s="74"/>
      <c r="K25" s="23"/>
      <c r="L25" s="23"/>
      <c r="M25" s="23"/>
      <c r="N25" s="23"/>
    </row>
    <row r="26" spans="1:14" ht="94.5">
      <c r="A26" s="800"/>
      <c r="B26" s="801"/>
      <c r="C26" s="747"/>
      <c r="D26" s="744"/>
      <c r="E26" s="56" t="s">
        <v>567</v>
      </c>
      <c r="F26" s="93" t="s">
        <v>584</v>
      </c>
      <c r="G26" s="20"/>
      <c r="H26" s="69"/>
      <c r="I26" s="74">
        <v>0.3</v>
      </c>
      <c r="J26" s="74"/>
      <c r="K26" s="23"/>
      <c r="L26" s="23"/>
      <c r="M26" s="23"/>
      <c r="N26" s="23"/>
    </row>
    <row r="27" spans="1:14" ht="67.5" customHeight="1">
      <c r="A27" s="800"/>
      <c r="B27" s="801"/>
      <c r="C27" s="747"/>
      <c r="D27" s="743" t="s">
        <v>42</v>
      </c>
      <c r="E27" s="23" t="s">
        <v>568</v>
      </c>
      <c r="F27" s="93" t="s">
        <v>173</v>
      </c>
      <c r="G27" s="20"/>
      <c r="H27" s="69">
        <f>+I27+J27+K27</f>
        <v>0</v>
      </c>
      <c r="I27" s="74"/>
      <c r="J27" s="74"/>
      <c r="K27" s="23"/>
      <c r="L27" s="23"/>
      <c r="M27" s="23"/>
      <c r="N27" s="23" t="s">
        <v>175</v>
      </c>
    </row>
    <row r="28" spans="1:14" ht="81">
      <c r="A28" s="800"/>
      <c r="B28" s="801"/>
      <c r="C28" s="747"/>
      <c r="D28" s="747"/>
      <c r="E28" s="23" t="s">
        <v>569</v>
      </c>
      <c r="F28" s="93" t="s">
        <v>173</v>
      </c>
      <c r="G28" s="20"/>
      <c r="H28" s="69"/>
      <c r="I28" s="74"/>
      <c r="J28" s="74"/>
      <c r="K28" s="23"/>
      <c r="L28" s="23"/>
      <c r="M28" s="23"/>
      <c r="N28" s="23"/>
    </row>
    <row r="29" spans="1:14" ht="60" customHeight="1">
      <c r="A29" s="800"/>
      <c r="B29" s="801"/>
      <c r="C29" s="747"/>
      <c r="D29" s="744"/>
      <c r="E29" s="23" t="s">
        <v>585</v>
      </c>
      <c r="F29" s="93" t="s">
        <v>586</v>
      </c>
      <c r="G29" s="20"/>
      <c r="H29" s="69"/>
      <c r="I29" s="74">
        <v>0.6</v>
      </c>
      <c r="J29" s="74"/>
      <c r="K29" s="23"/>
      <c r="L29" s="23"/>
      <c r="M29" s="23"/>
      <c r="N29" s="23"/>
    </row>
    <row r="30" spans="1:14" ht="44.25" customHeight="1">
      <c r="A30" s="800"/>
      <c r="B30" s="801"/>
      <c r="C30" s="747"/>
      <c r="D30" s="743" t="s">
        <v>43</v>
      </c>
      <c r="E30" s="23" t="s">
        <v>570</v>
      </c>
      <c r="F30" s="93" t="s">
        <v>588</v>
      </c>
      <c r="G30" s="20"/>
      <c r="H30" s="69">
        <f>+I30+J30+K30</f>
        <v>0.6</v>
      </c>
      <c r="I30" s="74">
        <v>0.6</v>
      </c>
      <c r="J30" s="74"/>
      <c r="K30" s="23"/>
      <c r="L30" s="23"/>
      <c r="M30" s="23"/>
      <c r="N30" s="23" t="s">
        <v>174</v>
      </c>
    </row>
    <row r="31" spans="1:14" ht="43.5" customHeight="1">
      <c r="A31" s="800"/>
      <c r="B31" s="801"/>
      <c r="C31" s="747"/>
      <c r="D31" s="747"/>
      <c r="E31" s="23" t="s">
        <v>589</v>
      </c>
      <c r="F31" s="93" t="s">
        <v>590</v>
      </c>
      <c r="G31" s="20"/>
      <c r="H31" s="69"/>
      <c r="I31" s="74"/>
      <c r="J31" s="74"/>
      <c r="K31" s="23"/>
      <c r="L31" s="23"/>
      <c r="M31" s="23"/>
      <c r="N31" s="23"/>
    </row>
    <row r="32" spans="1:14" ht="23.25" customHeight="1">
      <c r="A32" s="800"/>
      <c r="B32" s="801"/>
      <c r="C32" s="747"/>
      <c r="D32" s="747"/>
      <c r="E32" s="23" t="s">
        <v>571</v>
      </c>
      <c r="F32" s="93" t="s">
        <v>587</v>
      </c>
      <c r="G32" s="20"/>
      <c r="H32" s="69"/>
      <c r="I32" s="74"/>
      <c r="J32" s="74"/>
      <c r="K32" s="23"/>
      <c r="L32" s="23"/>
      <c r="M32" s="23"/>
      <c r="N32" s="23"/>
    </row>
    <row r="33" spans="1:14" ht="13.5">
      <c r="A33" s="800"/>
      <c r="B33" s="801"/>
      <c r="C33" s="747"/>
      <c r="D33" s="744"/>
      <c r="E33" s="23" t="s">
        <v>572</v>
      </c>
      <c r="F33" s="93">
        <v>2013</v>
      </c>
      <c r="G33" s="20"/>
      <c r="H33" s="69"/>
      <c r="I33" s="74"/>
      <c r="J33" s="74"/>
      <c r="K33" s="23"/>
      <c r="L33" s="23"/>
      <c r="M33" s="23"/>
      <c r="N33" s="23"/>
    </row>
    <row r="34" spans="1:14" ht="54">
      <c r="A34" s="800"/>
      <c r="B34" s="801"/>
      <c r="C34" s="747"/>
      <c r="D34" s="743" t="s">
        <v>44</v>
      </c>
      <c r="E34" s="23" t="s">
        <v>573</v>
      </c>
      <c r="F34" s="93" t="s">
        <v>592</v>
      </c>
      <c r="G34" s="20"/>
      <c r="H34" s="69">
        <f>+I34+J34+K34</f>
        <v>2</v>
      </c>
      <c r="I34" s="74">
        <v>2</v>
      </c>
      <c r="J34" s="74"/>
      <c r="K34" s="23"/>
      <c r="L34" s="23"/>
      <c r="M34" s="23"/>
      <c r="N34" s="23" t="s">
        <v>176</v>
      </c>
    </row>
    <row r="35" spans="1:14" ht="54">
      <c r="A35" s="800"/>
      <c r="B35" s="801"/>
      <c r="C35" s="747"/>
      <c r="D35" s="747"/>
      <c r="E35" s="23" t="s">
        <v>574</v>
      </c>
      <c r="F35" s="93" t="s">
        <v>593</v>
      </c>
      <c r="G35" s="20"/>
      <c r="H35" s="69"/>
      <c r="I35" s="74">
        <v>1</v>
      </c>
      <c r="J35" s="74"/>
      <c r="K35" s="23"/>
      <c r="L35" s="23"/>
      <c r="M35" s="23"/>
      <c r="N35" s="23"/>
    </row>
    <row r="36" spans="1:14" ht="54">
      <c r="A36" s="800"/>
      <c r="B36" s="801"/>
      <c r="C36" s="747"/>
      <c r="D36" s="747"/>
      <c r="E36" s="23" t="s">
        <v>575</v>
      </c>
      <c r="F36" s="93" t="s">
        <v>595</v>
      </c>
      <c r="G36" s="20"/>
      <c r="H36" s="69"/>
      <c r="I36" s="74">
        <v>0.6</v>
      </c>
      <c r="J36" s="74"/>
      <c r="K36" s="23"/>
      <c r="L36" s="23"/>
      <c r="M36" s="23"/>
      <c r="N36" s="23"/>
    </row>
    <row r="37" spans="1:14" ht="40.5">
      <c r="A37" s="800"/>
      <c r="B37" s="801"/>
      <c r="C37" s="747"/>
      <c r="D37" s="747"/>
      <c r="E37" s="23" t="s">
        <v>576</v>
      </c>
      <c r="F37" s="93">
        <v>2013</v>
      </c>
      <c r="G37" s="20"/>
      <c r="H37" s="69"/>
      <c r="I37" s="74"/>
      <c r="J37" s="74"/>
      <c r="K37" s="23"/>
      <c r="L37" s="23"/>
      <c r="M37" s="23"/>
      <c r="N37" s="23"/>
    </row>
    <row r="38" spans="1:14" ht="40.5">
      <c r="A38" s="800"/>
      <c r="B38" s="801"/>
      <c r="C38" s="747"/>
      <c r="D38" s="744"/>
      <c r="E38" s="23" t="s">
        <v>577</v>
      </c>
      <c r="F38" s="93">
        <v>2013</v>
      </c>
      <c r="G38" s="20"/>
      <c r="H38" s="69"/>
      <c r="I38" s="74"/>
      <c r="J38" s="74"/>
      <c r="K38" s="23"/>
      <c r="L38" s="23"/>
      <c r="M38" s="23"/>
      <c r="N38" s="23"/>
    </row>
    <row r="39" spans="1:14" ht="54">
      <c r="A39" s="800"/>
      <c r="B39" s="801"/>
      <c r="C39" s="744"/>
      <c r="D39" s="743" t="s">
        <v>45</v>
      </c>
      <c r="E39" s="23" t="s">
        <v>578</v>
      </c>
      <c r="F39" s="93" t="s">
        <v>594</v>
      </c>
      <c r="G39" s="20"/>
      <c r="H39" s="69">
        <f>+I39+J39+K39</f>
        <v>0</v>
      </c>
      <c r="I39" s="74"/>
      <c r="J39" s="74"/>
      <c r="K39" s="23"/>
      <c r="L39" s="23"/>
      <c r="M39" s="23"/>
      <c r="N39" s="23" t="s">
        <v>177</v>
      </c>
    </row>
    <row r="40" spans="1:14" ht="54">
      <c r="A40" s="800"/>
      <c r="B40" s="801"/>
      <c r="C40" s="24"/>
      <c r="D40" s="747"/>
      <c r="E40" s="23" t="s">
        <v>579</v>
      </c>
      <c r="F40" s="93" t="s">
        <v>596</v>
      </c>
      <c r="G40" s="20"/>
      <c r="H40" s="69"/>
      <c r="I40" s="74"/>
      <c r="J40" s="74"/>
      <c r="K40" s="23"/>
      <c r="L40" s="23"/>
      <c r="M40" s="23"/>
      <c r="N40" s="23"/>
    </row>
    <row r="41" spans="1:14" ht="67.5">
      <c r="A41" s="800"/>
      <c r="B41" s="801"/>
      <c r="C41" s="24"/>
      <c r="D41" s="747"/>
      <c r="E41" s="23" t="s">
        <v>580</v>
      </c>
      <c r="F41" s="93" t="s">
        <v>591</v>
      </c>
      <c r="G41" s="20" t="s">
        <v>598</v>
      </c>
      <c r="H41" s="69"/>
      <c r="I41" s="74">
        <v>1</v>
      </c>
      <c r="J41" s="74"/>
      <c r="K41" s="23"/>
      <c r="L41" s="23"/>
      <c r="M41" s="23"/>
      <c r="N41" s="23"/>
    </row>
    <row r="42" spans="1:14" ht="40.5">
      <c r="A42" s="800"/>
      <c r="B42" s="801"/>
      <c r="C42" s="24"/>
      <c r="D42" s="744"/>
      <c r="E42" s="23" t="s">
        <v>581</v>
      </c>
      <c r="F42" s="93" t="s">
        <v>597</v>
      </c>
      <c r="G42" s="20"/>
      <c r="H42" s="69"/>
      <c r="I42" s="74"/>
      <c r="J42" s="74"/>
      <c r="K42" s="23"/>
      <c r="L42" s="23"/>
      <c r="M42" s="23"/>
      <c r="N42" s="23"/>
    </row>
    <row r="43" spans="1:14" ht="56.25" customHeight="1">
      <c r="A43" s="800"/>
      <c r="B43" s="801"/>
      <c r="C43" s="802" t="s">
        <v>46</v>
      </c>
      <c r="D43" s="23" t="s">
        <v>47</v>
      </c>
      <c r="E43" s="23" t="s">
        <v>599</v>
      </c>
      <c r="F43" s="745" t="s">
        <v>608</v>
      </c>
      <c r="G43" s="20"/>
      <c r="H43" s="69">
        <f>+I43+J43+K43</f>
        <v>5</v>
      </c>
      <c r="I43" s="74">
        <v>5</v>
      </c>
      <c r="J43" s="74"/>
      <c r="K43" s="23"/>
      <c r="L43" s="23"/>
      <c r="M43" s="23"/>
      <c r="N43" s="23" t="s">
        <v>174</v>
      </c>
    </row>
    <row r="44" spans="1:14" ht="41.25" customHeight="1">
      <c r="A44" s="800"/>
      <c r="B44" s="801"/>
      <c r="C44" s="803"/>
      <c r="D44" s="23"/>
      <c r="E44" s="23" t="s">
        <v>600</v>
      </c>
      <c r="F44" s="746"/>
      <c r="G44" s="20"/>
      <c r="H44" s="69">
        <f>+I44+J44+K44</f>
        <v>0</v>
      </c>
      <c r="I44" s="74"/>
      <c r="J44" s="74"/>
      <c r="K44" s="23"/>
      <c r="L44" s="23"/>
      <c r="M44" s="23"/>
      <c r="N44" s="23"/>
    </row>
    <row r="45" spans="1:14" ht="49.5" customHeight="1">
      <c r="A45" s="800"/>
      <c r="B45" s="801"/>
      <c r="C45" s="803"/>
      <c r="D45" s="23"/>
      <c r="E45" s="23" t="s">
        <v>601</v>
      </c>
      <c r="F45" s="93" t="s">
        <v>609</v>
      </c>
      <c r="G45" s="20"/>
      <c r="H45" s="69">
        <f>+I45+J45+K45</f>
        <v>0.6</v>
      </c>
      <c r="I45" s="74">
        <v>0.6</v>
      </c>
      <c r="J45" s="74"/>
      <c r="K45" s="23"/>
      <c r="L45" s="23"/>
      <c r="M45" s="23"/>
      <c r="N45" s="23"/>
    </row>
    <row r="46" spans="1:14" ht="49.5" customHeight="1">
      <c r="A46" s="800"/>
      <c r="B46" s="801"/>
      <c r="C46" s="803"/>
      <c r="D46" s="23"/>
      <c r="E46" s="23"/>
      <c r="F46" s="93" t="s">
        <v>631</v>
      </c>
      <c r="G46" s="20"/>
      <c r="H46" s="69"/>
      <c r="I46" s="74">
        <v>3</v>
      </c>
      <c r="J46" s="74"/>
      <c r="K46" s="23"/>
      <c r="L46" s="23"/>
      <c r="M46" s="23"/>
      <c r="N46" s="23"/>
    </row>
    <row r="47" spans="1:14" ht="40.5">
      <c r="A47" s="800"/>
      <c r="B47" s="801"/>
      <c r="C47" s="804"/>
      <c r="D47" s="23" t="s">
        <v>48</v>
      </c>
      <c r="E47" s="23" t="s">
        <v>602</v>
      </c>
      <c r="F47" s="93">
        <v>2013</v>
      </c>
      <c r="G47" s="20"/>
      <c r="H47" s="69">
        <f aca="true" t="shared" si="1" ref="H47:H52">+I47+J47+K47</f>
        <v>0</v>
      </c>
      <c r="I47" s="74"/>
      <c r="J47" s="74"/>
      <c r="K47" s="23"/>
      <c r="L47" s="23"/>
      <c r="M47" s="23"/>
      <c r="N47" s="23" t="s">
        <v>174</v>
      </c>
    </row>
    <row r="48" spans="1:14" ht="54">
      <c r="A48" s="800"/>
      <c r="B48" s="801"/>
      <c r="C48" s="25"/>
      <c r="D48" s="23"/>
      <c r="E48" s="23" t="s">
        <v>603</v>
      </c>
      <c r="F48" s="93" t="s">
        <v>610</v>
      </c>
      <c r="G48" s="20"/>
      <c r="H48" s="69">
        <f t="shared" si="1"/>
        <v>0.25</v>
      </c>
      <c r="I48" s="74">
        <v>0.25</v>
      </c>
      <c r="J48" s="74"/>
      <c r="K48" s="23"/>
      <c r="L48" s="23"/>
      <c r="M48" s="23"/>
      <c r="N48" s="23"/>
    </row>
    <row r="49" spans="1:14" ht="54">
      <c r="A49" s="800"/>
      <c r="B49" s="801"/>
      <c r="C49" s="25"/>
      <c r="D49" s="23"/>
      <c r="E49" s="23" t="s">
        <v>604</v>
      </c>
      <c r="F49" s="93" t="s">
        <v>611</v>
      </c>
      <c r="G49" s="20"/>
      <c r="H49" s="69">
        <f t="shared" si="1"/>
        <v>0</v>
      </c>
      <c r="I49" s="74"/>
      <c r="J49" s="74"/>
      <c r="K49" s="23"/>
      <c r="L49" s="23"/>
      <c r="M49" s="23"/>
      <c r="N49" s="23"/>
    </row>
    <row r="50" spans="1:14" ht="27">
      <c r="A50" s="800"/>
      <c r="B50" s="801"/>
      <c r="C50" s="25"/>
      <c r="D50" s="23"/>
      <c r="E50" s="23" t="s">
        <v>605</v>
      </c>
      <c r="F50" s="93" t="s">
        <v>612</v>
      </c>
      <c r="G50" s="20"/>
      <c r="H50" s="69">
        <f t="shared" si="1"/>
        <v>0</v>
      </c>
      <c r="I50" s="74"/>
      <c r="J50" s="74"/>
      <c r="K50" s="23"/>
      <c r="L50" s="23"/>
      <c r="M50" s="23"/>
      <c r="N50" s="23"/>
    </row>
    <row r="51" spans="1:14" ht="27" customHeight="1">
      <c r="A51" s="800"/>
      <c r="B51" s="801"/>
      <c r="C51" s="25"/>
      <c r="D51" s="23"/>
      <c r="E51" s="23" t="s">
        <v>606</v>
      </c>
      <c r="F51" s="93" t="s">
        <v>610</v>
      </c>
      <c r="G51" s="20"/>
      <c r="H51" s="69">
        <f t="shared" si="1"/>
        <v>0.3</v>
      </c>
      <c r="I51" s="74">
        <v>0.3</v>
      </c>
      <c r="J51" s="74"/>
      <c r="K51" s="23"/>
      <c r="L51" s="23"/>
      <c r="M51" s="23"/>
      <c r="N51" s="23"/>
    </row>
    <row r="52" spans="1:14" ht="42" customHeight="1">
      <c r="A52" s="800"/>
      <c r="B52" s="801"/>
      <c r="C52" s="25"/>
      <c r="D52" s="23"/>
      <c r="E52" s="23" t="s">
        <v>607</v>
      </c>
      <c r="F52" s="93" t="s">
        <v>613</v>
      </c>
      <c r="G52" s="20" t="s">
        <v>614</v>
      </c>
      <c r="H52" s="69">
        <f t="shared" si="1"/>
        <v>1</v>
      </c>
      <c r="I52" s="74">
        <v>1</v>
      </c>
      <c r="J52" s="74"/>
      <c r="K52" s="23"/>
      <c r="L52" s="23"/>
      <c r="M52" s="23"/>
      <c r="N52" s="23"/>
    </row>
    <row r="53" spans="1:14" s="45" customFormat="1" ht="13.5">
      <c r="A53" s="800"/>
      <c r="B53" s="801"/>
      <c r="C53" s="131"/>
      <c r="D53" s="54"/>
      <c r="E53" s="54"/>
      <c r="F53" s="79"/>
      <c r="G53" s="54"/>
      <c r="H53" s="130"/>
      <c r="I53" s="79">
        <f>SUM(I43:I52)</f>
        <v>10.15</v>
      </c>
      <c r="J53" s="79"/>
      <c r="K53" s="54"/>
      <c r="L53" s="54"/>
      <c r="M53" s="54"/>
      <c r="N53" s="54"/>
    </row>
    <row r="54" spans="1:14" ht="40.5" customHeight="1">
      <c r="A54" s="800"/>
      <c r="B54" s="801"/>
      <c r="C54" s="743" t="s">
        <v>49</v>
      </c>
      <c r="D54" s="23" t="s">
        <v>50</v>
      </c>
      <c r="E54" s="23" t="s">
        <v>547</v>
      </c>
      <c r="F54" s="93" t="s">
        <v>558</v>
      </c>
      <c r="G54" s="20"/>
      <c r="H54" s="69">
        <f>+I54+J54+K54</f>
        <v>50129</v>
      </c>
      <c r="I54" s="74">
        <v>24000</v>
      </c>
      <c r="J54" s="74"/>
      <c r="K54" s="23">
        <v>26129</v>
      </c>
      <c r="L54" s="23"/>
      <c r="M54" s="23"/>
      <c r="N54" s="23" t="s">
        <v>173</v>
      </c>
    </row>
    <row r="55" spans="1:14" ht="27">
      <c r="A55" s="800"/>
      <c r="B55" s="801"/>
      <c r="C55" s="747"/>
      <c r="D55" s="23"/>
      <c r="E55" s="23" t="s">
        <v>548</v>
      </c>
      <c r="F55" s="93"/>
      <c r="G55" s="20"/>
      <c r="H55" s="69"/>
      <c r="I55" s="74"/>
      <c r="J55" s="74"/>
      <c r="K55" s="23"/>
      <c r="L55" s="23"/>
      <c r="M55" s="23"/>
      <c r="N55" s="23"/>
    </row>
    <row r="56" spans="1:14" ht="40.5">
      <c r="A56" s="800"/>
      <c r="B56" s="801"/>
      <c r="C56" s="747"/>
      <c r="D56" s="23"/>
      <c r="E56" s="23" t="s">
        <v>549</v>
      </c>
      <c r="F56" s="93" t="s">
        <v>173</v>
      </c>
      <c r="G56" s="20"/>
      <c r="H56" s="69"/>
      <c r="I56" s="74"/>
      <c r="J56" s="74"/>
      <c r="K56" s="23"/>
      <c r="L56" s="23"/>
      <c r="M56" s="23"/>
      <c r="N56" s="23"/>
    </row>
    <row r="57" spans="1:14" ht="54">
      <c r="A57" s="800"/>
      <c r="B57" s="801"/>
      <c r="C57" s="747"/>
      <c r="D57" s="23"/>
      <c r="E57" s="23" t="s">
        <v>486</v>
      </c>
      <c r="F57" s="93" t="s">
        <v>173</v>
      </c>
      <c r="G57" s="20"/>
      <c r="H57" s="69"/>
      <c r="I57" s="74"/>
      <c r="J57" s="74"/>
      <c r="K57" s="23"/>
      <c r="L57" s="23"/>
      <c r="M57" s="23"/>
      <c r="N57" s="23"/>
    </row>
    <row r="58" spans="1:14" ht="40.5">
      <c r="A58" s="800"/>
      <c r="B58" s="801"/>
      <c r="C58" s="747"/>
      <c r="D58" s="23"/>
      <c r="E58" s="23" t="s">
        <v>550</v>
      </c>
      <c r="F58" s="93" t="s">
        <v>173</v>
      </c>
      <c r="G58" s="20"/>
      <c r="H58" s="69"/>
      <c r="I58" s="74"/>
      <c r="J58" s="74"/>
      <c r="K58" s="23"/>
      <c r="L58" s="23"/>
      <c r="M58" s="23"/>
      <c r="N58" s="23"/>
    </row>
    <row r="59" spans="1:14" ht="67.5">
      <c r="A59" s="800"/>
      <c r="B59" s="801"/>
      <c r="C59" s="744"/>
      <c r="D59" s="23"/>
      <c r="E59" s="23" t="s">
        <v>551</v>
      </c>
      <c r="F59" s="93" t="s">
        <v>559</v>
      </c>
      <c r="G59" s="20"/>
      <c r="H59" s="69"/>
      <c r="I59" s="74"/>
      <c r="J59" s="74"/>
      <c r="K59" s="23"/>
      <c r="L59" s="23"/>
      <c r="M59" s="23"/>
      <c r="N59" s="23"/>
    </row>
    <row r="60" spans="1:14" ht="30" customHeight="1">
      <c r="A60" s="800"/>
      <c r="B60" s="801"/>
      <c r="C60" s="743" t="s">
        <v>51</v>
      </c>
      <c r="D60" s="743" t="s">
        <v>52</v>
      </c>
      <c r="E60" s="23" t="s">
        <v>496</v>
      </c>
      <c r="F60" s="93" t="s">
        <v>507</v>
      </c>
      <c r="G60" s="20"/>
      <c r="H60" s="69">
        <f>+I60+J60+K60</f>
        <v>0</v>
      </c>
      <c r="I60" s="74"/>
      <c r="J60" s="74"/>
      <c r="K60" s="23"/>
      <c r="L60" s="23"/>
      <c r="M60" s="23"/>
      <c r="N60" s="23" t="s">
        <v>173</v>
      </c>
    </row>
    <row r="61" spans="1:14" ht="30" customHeight="1">
      <c r="A61" s="800"/>
      <c r="B61" s="801"/>
      <c r="C61" s="747"/>
      <c r="D61" s="747"/>
      <c r="E61" s="23" t="s">
        <v>497</v>
      </c>
      <c r="F61" s="93"/>
      <c r="G61" s="20"/>
      <c r="H61" s="69"/>
      <c r="I61" s="74"/>
      <c r="J61" s="74"/>
      <c r="K61" s="23"/>
      <c r="L61" s="23"/>
      <c r="M61" s="23"/>
      <c r="N61" s="23"/>
    </row>
    <row r="62" spans="1:14" ht="30" customHeight="1">
      <c r="A62" s="800"/>
      <c r="B62" s="801"/>
      <c r="C62" s="747"/>
      <c r="D62" s="744"/>
      <c r="E62" s="23" t="s">
        <v>552</v>
      </c>
      <c r="F62" s="126"/>
      <c r="G62" s="121"/>
      <c r="H62" s="69"/>
      <c r="I62" s="74"/>
      <c r="J62" s="74"/>
      <c r="K62" s="23"/>
      <c r="L62" s="23"/>
      <c r="M62" s="23"/>
      <c r="N62" s="23"/>
    </row>
    <row r="63" spans="1:14" ht="56.25" customHeight="1">
      <c r="A63" s="800"/>
      <c r="B63" s="801"/>
      <c r="C63" s="747"/>
      <c r="D63" s="743" t="s">
        <v>53</v>
      </c>
      <c r="E63" s="124" t="s">
        <v>553</v>
      </c>
      <c r="F63" s="129" t="s">
        <v>560</v>
      </c>
      <c r="G63" s="128"/>
      <c r="H63" s="125"/>
      <c r="I63" s="74">
        <v>3</v>
      </c>
      <c r="J63" s="74"/>
      <c r="K63" s="23"/>
      <c r="L63" s="23"/>
      <c r="M63" s="23"/>
      <c r="N63" s="23"/>
    </row>
    <row r="64" spans="1:14" ht="48.75" customHeight="1">
      <c r="A64" s="800"/>
      <c r="B64" s="801"/>
      <c r="C64" s="747"/>
      <c r="D64" s="747"/>
      <c r="E64" s="124" t="s">
        <v>554</v>
      </c>
      <c r="F64" s="98" t="s">
        <v>562</v>
      </c>
      <c r="G64" s="116"/>
      <c r="H64" s="125"/>
      <c r="J64" s="74"/>
      <c r="K64" s="23"/>
      <c r="L64" s="23"/>
      <c r="M64" s="23"/>
      <c r="N64" s="23"/>
    </row>
    <row r="65" spans="1:14" ht="55.5" customHeight="1">
      <c r="A65" s="800"/>
      <c r="B65" s="801"/>
      <c r="C65" s="747"/>
      <c r="D65" s="747"/>
      <c r="E65" s="124" t="s">
        <v>555</v>
      </c>
      <c r="F65" s="127"/>
      <c r="G65" s="128"/>
      <c r="H65" s="125"/>
      <c r="I65" s="74"/>
      <c r="J65" s="74"/>
      <c r="K65" s="23"/>
      <c r="L65" s="23"/>
      <c r="M65" s="23"/>
      <c r="N65" s="23" t="s">
        <v>173</v>
      </c>
    </row>
    <row r="66" spans="1:14" ht="81">
      <c r="A66" s="800"/>
      <c r="B66" s="801"/>
      <c r="C66" s="747"/>
      <c r="D66" s="747"/>
      <c r="E66" s="124" t="s">
        <v>556</v>
      </c>
      <c r="F66" s="127"/>
      <c r="G66" s="128"/>
      <c r="H66" s="125"/>
      <c r="I66" s="74"/>
      <c r="J66" s="74"/>
      <c r="K66" s="23"/>
      <c r="L66" s="23"/>
      <c r="M66" s="23"/>
      <c r="N66" s="23"/>
    </row>
    <row r="67" spans="1:14" ht="81">
      <c r="A67" s="800"/>
      <c r="B67" s="801"/>
      <c r="C67" s="747"/>
      <c r="D67" s="744"/>
      <c r="E67" s="124" t="s">
        <v>557</v>
      </c>
      <c r="F67" s="129" t="s">
        <v>561</v>
      </c>
      <c r="G67" s="128"/>
      <c r="H67" s="125"/>
      <c r="I67" s="74">
        <v>4</v>
      </c>
      <c r="J67" s="74"/>
      <c r="K67" s="23"/>
      <c r="L67" s="23"/>
      <c r="M67" s="23"/>
      <c r="N67" s="23"/>
    </row>
    <row r="68" spans="1:14" ht="40.5">
      <c r="A68" s="800"/>
      <c r="B68" s="801"/>
      <c r="C68" s="854" t="s">
        <v>54</v>
      </c>
      <c r="D68" s="23" t="s">
        <v>55</v>
      </c>
      <c r="E68" s="23" t="s">
        <v>615</v>
      </c>
      <c r="F68" s="93" t="s">
        <v>632</v>
      </c>
      <c r="G68" s="20"/>
      <c r="H68" s="69">
        <f>+I68+J68+K68</f>
        <v>0</v>
      </c>
      <c r="I68" s="74"/>
      <c r="J68" s="74"/>
      <c r="K68" s="23"/>
      <c r="L68" s="23"/>
      <c r="M68" s="23"/>
      <c r="N68" s="23" t="s">
        <v>174</v>
      </c>
    </row>
    <row r="69" spans="1:14" ht="40.5">
      <c r="A69" s="800"/>
      <c r="B69" s="801"/>
      <c r="C69" s="855"/>
      <c r="D69" s="23"/>
      <c r="E69" s="23" t="s">
        <v>616</v>
      </c>
      <c r="F69" s="93"/>
      <c r="G69" s="20"/>
      <c r="H69" s="69">
        <f>+I69+J69+K69</f>
        <v>3</v>
      </c>
      <c r="I69" s="74">
        <v>3</v>
      </c>
      <c r="J69" s="74"/>
      <c r="K69" s="23"/>
      <c r="L69" s="23"/>
      <c r="M69" s="23"/>
      <c r="N69" s="23"/>
    </row>
    <row r="70" spans="1:14" ht="40.5">
      <c r="A70" s="800"/>
      <c r="B70" s="801"/>
      <c r="C70" s="855"/>
      <c r="D70" s="23"/>
      <c r="E70" s="23" t="s">
        <v>617</v>
      </c>
      <c r="F70" s="93" t="s">
        <v>634</v>
      </c>
      <c r="G70" s="20" t="s">
        <v>633</v>
      </c>
      <c r="H70" s="69">
        <f>+I70+J70+K70</f>
        <v>1</v>
      </c>
      <c r="I70" s="74">
        <v>1</v>
      </c>
      <c r="J70" s="74"/>
      <c r="K70" s="23"/>
      <c r="L70" s="23"/>
      <c r="M70" s="23"/>
      <c r="N70" s="23"/>
    </row>
    <row r="71" spans="1:14" ht="27">
      <c r="A71" s="800"/>
      <c r="B71" s="801"/>
      <c r="C71" s="855"/>
      <c r="D71" s="23"/>
      <c r="E71" s="23" t="s">
        <v>639</v>
      </c>
      <c r="F71" s="93"/>
      <c r="G71" s="20"/>
      <c r="H71" s="69"/>
      <c r="I71" s="74"/>
      <c r="J71" s="74"/>
      <c r="K71" s="23"/>
      <c r="L71" s="23"/>
      <c r="M71" s="23"/>
      <c r="N71" s="23"/>
    </row>
    <row r="72" spans="1:14" ht="45.75" customHeight="1">
      <c r="A72" s="800"/>
      <c r="B72" s="801"/>
      <c r="C72" s="855"/>
      <c r="D72" s="23"/>
      <c r="E72" s="23" t="s">
        <v>618</v>
      </c>
      <c r="F72" s="93" t="s">
        <v>637</v>
      </c>
      <c r="G72" s="20"/>
      <c r="H72" s="69">
        <f>+I72+J72+K72</f>
        <v>3.5</v>
      </c>
      <c r="I72" s="74">
        <v>3.5</v>
      </c>
      <c r="J72" s="74"/>
      <c r="K72" s="23"/>
      <c r="L72" s="23"/>
      <c r="M72" s="23"/>
      <c r="N72" s="23"/>
    </row>
    <row r="73" spans="1:14" ht="67.5">
      <c r="A73" s="800"/>
      <c r="B73" s="801"/>
      <c r="C73" s="855"/>
      <c r="D73" s="23"/>
      <c r="E73" s="23" t="s">
        <v>619</v>
      </c>
      <c r="F73" s="93" t="s">
        <v>636</v>
      </c>
      <c r="G73" s="20"/>
      <c r="H73" s="69">
        <f>+I73+J73+K73</f>
        <v>0</v>
      </c>
      <c r="I73" s="74"/>
      <c r="J73" s="74"/>
      <c r="K73" s="23"/>
      <c r="L73" s="23"/>
      <c r="M73" s="23"/>
      <c r="N73" s="23"/>
    </row>
    <row r="74" spans="1:14" ht="54">
      <c r="A74" s="800"/>
      <c r="B74" s="801"/>
      <c r="C74" s="855"/>
      <c r="D74" s="23" t="s">
        <v>56</v>
      </c>
      <c r="E74" s="124" t="s">
        <v>620</v>
      </c>
      <c r="F74" s="132" t="s">
        <v>635</v>
      </c>
      <c r="G74" s="20"/>
      <c r="H74" s="69">
        <f>+I74+J74+K74</f>
        <v>0</v>
      </c>
      <c r="I74" s="74"/>
      <c r="J74" s="74"/>
      <c r="K74" s="23"/>
      <c r="L74" s="23"/>
      <c r="M74" s="23"/>
      <c r="N74" s="23" t="s">
        <v>174</v>
      </c>
    </row>
    <row r="75" spans="1:14" ht="40.5" customHeight="1">
      <c r="A75" s="800"/>
      <c r="B75" s="801"/>
      <c r="C75" s="855"/>
      <c r="D75" s="23"/>
      <c r="E75" s="124" t="s">
        <v>621</v>
      </c>
      <c r="F75" s="132" t="s">
        <v>635</v>
      </c>
      <c r="G75" s="20"/>
      <c r="H75" s="69"/>
      <c r="I75" s="74"/>
      <c r="J75" s="74"/>
      <c r="K75" s="23"/>
      <c r="L75" s="23"/>
      <c r="M75" s="23"/>
      <c r="N75" s="23"/>
    </row>
    <row r="76" spans="1:14" ht="40.5">
      <c r="A76" s="800"/>
      <c r="B76" s="801"/>
      <c r="C76" s="855"/>
      <c r="D76" s="23"/>
      <c r="E76" s="124" t="s">
        <v>622</v>
      </c>
      <c r="F76" s="132" t="s">
        <v>635</v>
      </c>
      <c r="G76" s="20"/>
      <c r="H76" s="69"/>
      <c r="I76" s="74"/>
      <c r="J76" s="74"/>
      <c r="K76" s="23"/>
      <c r="L76" s="23"/>
      <c r="M76" s="23"/>
      <c r="N76" s="23"/>
    </row>
    <row r="77" spans="1:14" ht="40.5">
      <c r="A77" s="800"/>
      <c r="B77" s="801"/>
      <c r="C77" s="855"/>
      <c r="D77" s="23"/>
      <c r="E77" s="124" t="s">
        <v>623</v>
      </c>
      <c r="F77" s="132"/>
      <c r="G77" s="20"/>
      <c r="H77" s="69"/>
      <c r="I77" s="74"/>
      <c r="J77" s="74"/>
      <c r="K77" s="23"/>
      <c r="L77" s="23"/>
      <c r="M77" s="23"/>
      <c r="N77" s="23"/>
    </row>
    <row r="78" spans="1:14" ht="40.5">
      <c r="A78" s="800"/>
      <c r="B78" s="801"/>
      <c r="C78" s="855"/>
      <c r="D78" s="23"/>
      <c r="E78" s="124" t="s">
        <v>624</v>
      </c>
      <c r="F78" s="132" t="s">
        <v>638</v>
      </c>
      <c r="G78" s="20"/>
      <c r="H78" s="69"/>
      <c r="I78" s="74"/>
      <c r="J78" s="74"/>
      <c r="K78" s="23"/>
      <c r="L78" s="23"/>
      <c r="M78" s="23"/>
      <c r="N78" s="23"/>
    </row>
    <row r="79" spans="1:14" ht="41.25" customHeight="1">
      <c r="A79" s="800"/>
      <c r="B79" s="801"/>
      <c r="C79" s="855"/>
      <c r="D79" s="23"/>
      <c r="E79" s="124" t="s">
        <v>625</v>
      </c>
      <c r="F79" s="132" t="s">
        <v>638</v>
      </c>
      <c r="G79" s="20"/>
      <c r="H79" s="69"/>
      <c r="I79" s="74"/>
      <c r="J79" s="74"/>
      <c r="K79" s="23"/>
      <c r="L79" s="23"/>
      <c r="M79" s="23"/>
      <c r="N79" s="23"/>
    </row>
    <row r="80" spans="1:14" ht="13.5" customHeight="1">
      <c r="A80" s="800"/>
      <c r="B80" s="801"/>
      <c r="C80" s="856"/>
      <c r="D80" s="23"/>
      <c r="E80" s="124"/>
      <c r="F80" s="133"/>
      <c r="G80" s="20"/>
      <c r="H80" s="69">
        <v>20</v>
      </c>
      <c r="I80" s="74">
        <f>SUM(I68:I79)</f>
        <v>7.5</v>
      </c>
      <c r="J80" s="74"/>
      <c r="K80" s="23"/>
      <c r="L80" s="23"/>
      <c r="M80" s="23"/>
      <c r="N80" s="23"/>
    </row>
    <row r="81" spans="1:14" ht="54">
      <c r="A81" s="800"/>
      <c r="B81" s="801"/>
      <c r="C81" s="792" t="s">
        <v>57</v>
      </c>
      <c r="D81" s="23" t="s">
        <v>58</v>
      </c>
      <c r="E81" s="23" t="s">
        <v>626</v>
      </c>
      <c r="F81" s="93" t="s">
        <v>640</v>
      </c>
      <c r="G81" s="20"/>
      <c r="H81" s="69">
        <f>+I81+J81+K81</f>
        <v>10.5</v>
      </c>
      <c r="I81" s="74">
        <v>10.5</v>
      </c>
      <c r="J81" s="74"/>
      <c r="K81" s="23"/>
      <c r="L81" s="23"/>
      <c r="M81" s="23"/>
      <c r="N81" s="23" t="s">
        <v>174</v>
      </c>
    </row>
    <row r="82" spans="1:14" ht="22.5" customHeight="1">
      <c r="A82" s="800"/>
      <c r="B82" s="801"/>
      <c r="C82" s="793"/>
      <c r="D82" s="23"/>
      <c r="E82" s="23" t="s">
        <v>627</v>
      </c>
      <c r="F82" s="93"/>
      <c r="G82" s="20"/>
      <c r="H82" s="69"/>
      <c r="I82" s="74"/>
      <c r="J82" s="74"/>
      <c r="K82" s="23"/>
      <c r="L82" s="23"/>
      <c r="M82" s="23"/>
      <c r="N82" s="23"/>
    </row>
    <row r="83" spans="1:14" ht="54">
      <c r="A83" s="800"/>
      <c r="B83" s="801"/>
      <c r="C83" s="793"/>
      <c r="D83" s="23"/>
      <c r="E83" s="23" t="s">
        <v>628</v>
      </c>
      <c r="F83" s="93"/>
      <c r="G83" s="20"/>
      <c r="H83" s="69"/>
      <c r="I83" s="74"/>
      <c r="J83" s="74"/>
      <c r="K83" s="23"/>
      <c r="L83" s="23"/>
      <c r="M83" s="23"/>
      <c r="N83" s="23"/>
    </row>
    <row r="84" spans="1:14" ht="27">
      <c r="A84" s="800"/>
      <c r="B84" s="801"/>
      <c r="C84" s="793"/>
      <c r="D84" s="23"/>
      <c r="E84" s="23" t="s">
        <v>629</v>
      </c>
      <c r="F84" s="93"/>
      <c r="G84" s="20"/>
      <c r="H84" s="69"/>
      <c r="I84" s="74"/>
      <c r="J84" s="74"/>
      <c r="K84" s="23"/>
      <c r="L84" s="23"/>
      <c r="M84" s="23"/>
      <c r="N84" s="23"/>
    </row>
    <row r="85" spans="1:14" ht="54">
      <c r="A85" s="800"/>
      <c r="B85" s="801"/>
      <c r="C85" s="793"/>
      <c r="D85" s="23"/>
      <c r="E85" s="23" t="s">
        <v>630</v>
      </c>
      <c r="F85" s="93"/>
      <c r="G85" s="20"/>
      <c r="H85" s="69"/>
      <c r="I85" s="74"/>
      <c r="J85" s="74"/>
      <c r="K85" s="23"/>
      <c r="L85" s="23"/>
      <c r="M85" s="23"/>
      <c r="N85" s="23"/>
    </row>
    <row r="86" spans="1:14" ht="40.5">
      <c r="A86" s="800"/>
      <c r="B86" s="801"/>
      <c r="C86" s="793"/>
      <c r="D86" s="23" t="s">
        <v>59</v>
      </c>
      <c r="E86" s="23"/>
      <c r="F86" s="93"/>
      <c r="G86" s="20"/>
      <c r="H86" s="69"/>
      <c r="I86" s="74"/>
      <c r="J86" s="74"/>
      <c r="K86" s="23"/>
      <c r="L86" s="23"/>
      <c r="M86" s="23"/>
      <c r="N86" s="23"/>
    </row>
    <row r="87" spans="1:14" ht="13.5">
      <c r="A87" s="800"/>
      <c r="B87" s="801"/>
      <c r="C87" s="794"/>
      <c r="D87" s="23"/>
      <c r="E87" s="23"/>
      <c r="F87" s="93"/>
      <c r="G87" s="20"/>
      <c r="H87" s="69">
        <f>+I87+J87+K87</f>
        <v>0</v>
      </c>
      <c r="I87" s="74"/>
      <c r="J87" s="74"/>
      <c r="K87" s="23"/>
      <c r="L87" s="23"/>
      <c r="M87" s="23"/>
      <c r="N87" s="23" t="s">
        <v>178</v>
      </c>
    </row>
    <row r="88" spans="6:13" ht="13.5">
      <c r="F88" s="95" t="s">
        <v>200</v>
      </c>
      <c r="G88" s="26" t="s">
        <v>206</v>
      </c>
      <c r="H88" s="69" t="e">
        <f>+I88+J88+K88</f>
        <v>#VALUE!</v>
      </c>
      <c r="I88" s="14" t="s">
        <v>203</v>
      </c>
      <c r="J88" s="14" t="s">
        <v>204</v>
      </c>
      <c r="K88" s="15" t="s">
        <v>205</v>
      </c>
      <c r="L88" s="27" t="s">
        <v>262</v>
      </c>
      <c r="M88" s="27" t="s">
        <v>263</v>
      </c>
    </row>
    <row r="89" spans="1:14" ht="67.5" customHeight="1">
      <c r="A89" s="795"/>
      <c r="B89" s="796" t="s">
        <v>5</v>
      </c>
      <c r="C89" s="28" t="s">
        <v>60</v>
      </c>
      <c r="D89" s="29" t="s">
        <v>61</v>
      </c>
      <c r="E89" s="5" t="s">
        <v>233</v>
      </c>
      <c r="F89" s="96" t="s">
        <v>244</v>
      </c>
      <c r="G89" s="20" t="s">
        <v>245</v>
      </c>
      <c r="H89" s="69">
        <f>+I89+J89+K89</f>
        <v>0</v>
      </c>
      <c r="I89" s="71"/>
      <c r="J89" s="71"/>
      <c r="K89" s="30"/>
      <c r="L89" s="31"/>
      <c r="M89" s="31"/>
      <c r="N89" s="30" t="s">
        <v>182</v>
      </c>
    </row>
    <row r="90" spans="1:14" ht="81.75" thickBot="1">
      <c r="A90" s="795"/>
      <c r="B90" s="796"/>
      <c r="C90" s="28"/>
      <c r="D90" s="30"/>
      <c r="E90" s="4" t="s">
        <v>234</v>
      </c>
      <c r="F90" s="93" t="s">
        <v>246</v>
      </c>
      <c r="G90" s="20"/>
      <c r="H90" s="69"/>
      <c r="I90" s="71"/>
      <c r="J90" s="71"/>
      <c r="K90" s="30"/>
      <c r="L90" s="31"/>
      <c r="M90" s="31"/>
      <c r="N90" s="30"/>
    </row>
    <row r="91" spans="1:14" ht="29.25" customHeight="1" thickBot="1">
      <c r="A91" s="795"/>
      <c r="B91" s="796"/>
      <c r="C91" s="28"/>
      <c r="D91" s="30"/>
      <c r="E91" s="6" t="s">
        <v>235</v>
      </c>
      <c r="F91" s="93" t="s">
        <v>246</v>
      </c>
      <c r="G91" s="32" t="s">
        <v>290</v>
      </c>
      <c r="H91" s="69"/>
      <c r="I91" s="71"/>
      <c r="J91" s="71"/>
      <c r="K91" s="30"/>
      <c r="L91" s="31"/>
      <c r="M91" s="31"/>
      <c r="N91" s="30"/>
    </row>
    <row r="92" spans="1:14" ht="44.25" customHeight="1" thickBot="1">
      <c r="A92" s="795"/>
      <c r="B92" s="796"/>
      <c r="C92" s="28"/>
      <c r="D92" s="30"/>
      <c r="E92" s="4" t="s">
        <v>236</v>
      </c>
      <c r="F92" s="93" t="s">
        <v>289</v>
      </c>
      <c r="G92" s="20" t="s">
        <v>292</v>
      </c>
      <c r="H92" s="69"/>
      <c r="I92" s="71"/>
      <c r="J92" s="71">
        <v>5</v>
      </c>
      <c r="K92" s="30">
        <v>10</v>
      </c>
      <c r="L92" s="31"/>
      <c r="M92" s="31"/>
      <c r="N92" s="30"/>
    </row>
    <row r="93" spans="1:14" ht="44.25" customHeight="1" thickBot="1">
      <c r="A93" s="795"/>
      <c r="B93" s="796"/>
      <c r="C93" s="28"/>
      <c r="D93" s="30"/>
      <c r="E93" s="7"/>
      <c r="F93" s="93" t="s">
        <v>291</v>
      </c>
      <c r="G93" s="20"/>
      <c r="H93" s="69"/>
      <c r="I93" s="71"/>
      <c r="J93" s="71"/>
      <c r="K93" s="30">
        <v>10</v>
      </c>
      <c r="L93" s="31"/>
      <c r="M93" s="31"/>
      <c r="N93" s="30"/>
    </row>
    <row r="94" spans="1:14" ht="82.5" customHeight="1" thickBot="1">
      <c r="A94" s="795"/>
      <c r="B94" s="796"/>
      <c r="C94" s="28" t="s">
        <v>62</v>
      </c>
      <c r="D94" s="30" t="s">
        <v>63</v>
      </c>
      <c r="E94" s="7" t="s">
        <v>237</v>
      </c>
      <c r="F94" s="93" t="s">
        <v>296</v>
      </c>
      <c r="G94" s="20" t="s">
        <v>247</v>
      </c>
      <c r="H94" s="69"/>
      <c r="I94" s="71"/>
      <c r="J94" s="71"/>
      <c r="K94" s="30"/>
      <c r="L94" s="31"/>
      <c r="M94" s="31"/>
      <c r="N94" s="30"/>
    </row>
    <row r="95" spans="1:14" ht="54.75" customHeight="1" thickBot="1">
      <c r="A95" s="795"/>
      <c r="B95" s="796"/>
      <c r="C95" s="28"/>
      <c r="D95" s="30"/>
      <c r="E95" s="7" t="s">
        <v>238</v>
      </c>
      <c r="F95" s="93" t="s">
        <v>248</v>
      </c>
      <c r="G95" s="20" t="s">
        <v>249</v>
      </c>
      <c r="H95" s="69"/>
      <c r="I95" s="71">
        <v>30</v>
      </c>
      <c r="J95" s="71"/>
      <c r="K95" s="30">
        <v>100</v>
      </c>
      <c r="L95" s="31"/>
      <c r="M95" s="31"/>
      <c r="N95" s="30"/>
    </row>
    <row r="96" spans="1:14" ht="18.75" customHeight="1" thickBot="1">
      <c r="A96" s="795"/>
      <c r="B96" s="796"/>
      <c r="C96" s="28"/>
      <c r="D96" s="30"/>
      <c r="E96" s="7"/>
      <c r="F96" s="93" t="s">
        <v>288</v>
      </c>
      <c r="G96" s="20"/>
      <c r="H96" s="69"/>
      <c r="I96" s="71">
        <v>25</v>
      </c>
      <c r="J96" s="71">
        <v>5</v>
      </c>
      <c r="K96" s="30"/>
      <c r="L96" s="31"/>
      <c r="M96" s="31"/>
      <c r="N96" s="30"/>
    </row>
    <row r="97" spans="1:14" ht="27.75" customHeight="1" thickBot="1">
      <c r="A97" s="795"/>
      <c r="B97" s="796"/>
      <c r="C97" s="28"/>
      <c r="D97" s="30"/>
      <c r="E97" s="8" t="s">
        <v>239</v>
      </c>
      <c r="F97" s="97" t="s">
        <v>293</v>
      </c>
      <c r="G97" s="32"/>
      <c r="H97" s="69"/>
      <c r="I97" s="71"/>
      <c r="J97" s="71"/>
      <c r="K97" s="30"/>
      <c r="L97" s="31"/>
      <c r="M97" s="31"/>
      <c r="N97" s="30"/>
    </row>
    <row r="98" spans="1:14" ht="27.75" customHeight="1" thickBot="1">
      <c r="A98" s="795"/>
      <c r="B98" s="796"/>
      <c r="C98" s="28"/>
      <c r="D98" s="30"/>
      <c r="E98" s="8" t="s">
        <v>240</v>
      </c>
      <c r="F98" s="97" t="s">
        <v>294</v>
      </c>
      <c r="G98" s="32"/>
      <c r="H98" s="69"/>
      <c r="I98" s="71"/>
      <c r="J98" s="71"/>
      <c r="K98" s="30"/>
      <c r="L98" s="31"/>
      <c r="M98" s="31"/>
      <c r="N98" s="30"/>
    </row>
    <row r="99" spans="1:14" ht="45.75" customHeight="1" thickBot="1">
      <c r="A99" s="795"/>
      <c r="B99" s="796"/>
      <c r="C99" s="28"/>
      <c r="D99" s="30"/>
      <c r="E99" s="7" t="s">
        <v>241</v>
      </c>
      <c r="F99" s="93" t="s">
        <v>258</v>
      </c>
      <c r="G99" s="20"/>
      <c r="H99" s="69"/>
      <c r="I99" s="71"/>
      <c r="J99" s="71"/>
      <c r="K99" s="30"/>
      <c r="L99" s="31"/>
      <c r="M99" s="31"/>
      <c r="N99" s="30"/>
    </row>
    <row r="100" spans="1:14" ht="63" customHeight="1" thickBot="1">
      <c r="A100" s="795"/>
      <c r="B100" s="796"/>
      <c r="C100" s="28"/>
      <c r="D100" s="30"/>
      <c r="E100" s="7" t="s">
        <v>242</v>
      </c>
      <c r="F100" s="93" t="s">
        <v>259</v>
      </c>
      <c r="G100" s="20"/>
      <c r="H100" s="69"/>
      <c r="I100" s="71"/>
      <c r="J100" s="71"/>
      <c r="K100" s="30"/>
      <c r="L100" s="31"/>
      <c r="M100" s="31"/>
      <c r="N100" s="30"/>
    </row>
    <row r="101" spans="1:14" ht="66.75" customHeight="1" thickBot="1">
      <c r="A101" s="795"/>
      <c r="B101" s="796"/>
      <c r="C101" s="28"/>
      <c r="D101" s="30"/>
      <c r="E101" s="7" t="s">
        <v>243</v>
      </c>
      <c r="F101" s="98" t="s">
        <v>261</v>
      </c>
      <c r="G101" s="20" t="s">
        <v>260</v>
      </c>
      <c r="H101" s="69"/>
      <c r="I101" s="71"/>
      <c r="J101" s="71"/>
      <c r="K101" s="30"/>
      <c r="L101" s="31" t="s">
        <v>264</v>
      </c>
      <c r="M101" s="31" t="s">
        <v>265</v>
      </c>
      <c r="N101" s="30"/>
    </row>
    <row r="102" spans="1:14" ht="56.25" customHeight="1" thickBot="1">
      <c r="A102" s="795"/>
      <c r="B102" s="796"/>
      <c r="C102" s="28"/>
      <c r="D102" s="30" t="s">
        <v>64</v>
      </c>
      <c r="E102" s="105" t="s">
        <v>250</v>
      </c>
      <c r="F102" s="97" t="s">
        <v>295</v>
      </c>
      <c r="G102" s="32" t="s">
        <v>297</v>
      </c>
      <c r="H102" s="69"/>
      <c r="I102" s="71">
        <v>75</v>
      </c>
      <c r="J102" s="71"/>
      <c r="K102" s="30"/>
      <c r="L102" s="31"/>
      <c r="M102" s="31"/>
      <c r="N102" s="30"/>
    </row>
    <row r="103" spans="1:14" ht="27.75" customHeight="1" thickBot="1">
      <c r="A103" s="795"/>
      <c r="B103" s="796"/>
      <c r="C103" s="28"/>
      <c r="D103" s="30"/>
      <c r="E103" s="106" t="s">
        <v>251</v>
      </c>
      <c r="F103" s="97"/>
      <c r="G103" s="32"/>
      <c r="H103" s="69"/>
      <c r="I103" s="71"/>
      <c r="J103" s="71"/>
      <c r="K103" s="30"/>
      <c r="L103" s="31"/>
      <c r="M103" s="31"/>
      <c r="N103" s="30"/>
    </row>
    <row r="104" spans="1:14" ht="27.75" customHeight="1" thickBot="1">
      <c r="A104" s="795"/>
      <c r="B104" s="796"/>
      <c r="C104" s="28"/>
      <c r="D104" s="30"/>
      <c r="E104" s="106" t="s">
        <v>252</v>
      </c>
      <c r="F104" s="97">
        <v>2013</v>
      </c>
      <c r="G104" s="32"/>
      <c r="H104" s="69"/>
      <c r="I104" s="71"/>
      <c r="J104" s="71"/>
      <c r="K104" s="30"/>
      <c r="L104" s="31"/>
      <c r="M104" s="31"/>
      <c r="N104" s="30"/>
    </row>
    <row r="105" spans="1:14" ht="27.75" customHeight="1" thickBot="1">
      <c r="A105" s="795"/>
      <c r="B105" s="796"/>
      <c r="C105" s="28"/>
      <c r="D105" s="30"/>
      <c r="E105" s="106" t="s">
        <v>253</v>
      </c>
      <c r="F105" s="97" t="s">
        <v>299</v>
      </c>
      <c r="G105" s="32" t="s">
        <v>298</v>
      </c>
      <c r="H105" s="69"/>
      <c r="I105" s="71">
        <v>10</v>
      </c>
      <c r="J105" s="71"/>
      <c r="K105" s="30"/>
      <c r="L105" s="31"/>
      <c r="M105" s="31"/>
      <c r="N105" s="30"/>
    </row>
    <row r="106" spans="1:14" ht="27.75" customHeight="1" thickBot="1">
      <c r="A106" s="795"/>
      <c r="B106" s="796"/>
      <c r="C106" s="28"/>
      <c r="D106" s="30"/>
      <c r="E106" s="106" t="s">
        <v>254</v>
      </c>
      <c r="F106" s="97" t="s">
        <v>301</v>
      </c>
      <c r="G106" s="32"/>
      <c r="H106" s="69"/>
      <c r="I106" s="71"/>
      <c r="J106" s="71">
        <v>5</v>
      </c>
      <c r="K106" s="30"/>
      <c r="L106" s="31"/>
      <c r="M106" s="31"/>
      <c r="N106" s="30"/>
    </row>
    <row r="107" spans="1:14" ht="27.75" customHeight="1" thickBot="1">
      <c r="A107" s="795"/>
      <c r="B107" s="796"/>
      <c r="C107" s="28"/>
      <c r="D107" s="30"/>
      <c r="E107" s="106" t="s">
        <v>255</v>
      </c>
      <c r="F107" s="97" t="s">
        <v>302</v>
      </c>
      <c r="G107" s="32"/>
      <c r="H107" s="69"/>
      <c r="I107" s="71">
        <v>10</v>
      </c>
      <c r="J107" s="71"/>
      <c r="K107" s="30"/>
      <c r="L107" s="31"/>
      <c r="M107" s="31"/>
      <c r="N107" s="30"/>
    </row>
    <row r="108" spans="1:14" ht="27.75" customHeight="1" thickBot="1">
      <c r="A108" s="795"/>
      <c r="B108" s="796"/>
      <c r="C108" s="28"/>
      <c r="D108" s="30"/>
      <c r="E108" s="107" t="s">
        <v>256</v>
      </c>
      <c r="F108" s="97" t="s">
        <v>300</v>
      </c>
      <c r="G108" s="32"/>
      <c r="H108" s="69"/>
      <c r="I108" s="71"/>
      <c r="J108" s="71"/>
      <c r="K108" s="30"/>
      <c r="L108" s="31"/>
      <c r="M108" s="31"/>
      <c r="N108" s="30"/>
    </row>
    <row r="109" spans="1:14" ht="27.75" thickBot="1">
      <c r="A109" s="795"/>
      <c r="B109" s="796"/>
      <c r="C109" s="28"/>
      <c r="D109" s="30"/>
      <c r="E109" s="107" t="s">
        <v>257</v>
      </c>
      <c r="F109" s="97" t="s">
        <v>274</v>
      </c>
      <c r="G109" s="32"/>
      <c r="H109" s="69">
        <f aca="true" t="shared" si="2" ref="H109:H114">+I109+J109+K109</f>
        <v>0</v>
      </c>
      <c r="I109" s="71"/>
      <c r="J109" s="71"/>
      <c r="K109" s="30"/>
      <c r="L109" s="31"/>
      <c r="M109" s="31"/>
      <c r="N109" s="30" t="s">
        <v>182</v>
      </c>
    </row>
    <row r="110" spans="1:14" ht="41.25" thickBot="1">
      <c r="A110" s="795"/>
      <c r="B110" s="796"/>
      <c r="C110" s="28" t="s">
        <v>65</v>
      </c>
      <c r="D110" s="30" t="s">
        <v>66</v>
      </c>
      <c r="E110" s="107" t="s">
        <v>266</v>
      </c>
      <c r="F110" s="97" t="s">
        <v>275</v>
      </c>
      <c r="G110" s="32"/>
      <c r="H110" s="69">
        <f t="shared" si="2"/>
        <v>0</v>
      </c>
      <c r="I110" s="71"/>
      <c r="J110" s="71"/>
      <c r="K110" s="30"/>
      <c r="L110" s="31"/>
      <c r="M110" s="31"/>
      <c r="N110" s="30" t="s">
        <v>182</v>
      </c>
    </row>
    <row r="111" spans="1:14" ht="41.25" thickBot="1">
      <c r="A111" s="795"/>
      <c r="B111" s="796"/>
      <c r="C111" s="28"/>
      <c r="D111" s="30"/>
      <c r="E111" s="107" t="s">
        <v>267</v>
      </c>
      <c r="F111" s="97" t="s">
        <v>275</v>
      </c>
      <c r="G111" s="32"/>
      <c r="H111" s="69">
        <f t="shared" si="2"/>
        <v>5</v>
      </c>
      <c r="I111" s="808">
        <v>0</v>
      </c>
      <c r="J111" s="808">
        <v>5</v>
      </c>
      <c r="K111" s="30"/>
      <c r="L111" s="31"/>
      <c r="M111" s="31"/>
      <c r="N111" s="30"/>
    </row>
    <row r="112" spans="1:14" ht="41.25" thickBot="1">
      <c r="A112" s="795"/>
      <c r="B112" s="796"/>
      <c r="C112" s="28"/>
      <c r="D112" s="30"/>
      <c r="E112" s="107" t="s">
        <v>268</v>
      </c>
      <c r="F112" s="97" t="s">
        <v>275</v>
      </c>
      <c r="G112" s="32"/>
      <c r="H112" s="69">
        <f t="shared" si="2"/>
        <v>0</v>
      </c>
      <c r="I112" s="809"/>
      <c r="J112" s="809"/>
      <c r="K112" s="30"/>
      <c r="L112" s="31"/>
      <c r="M112" s="31"/>
      <c r="N112" s="30"/>
    </row>
    <row r="113" spans="1:14" ht="54.75" thickBot="1">
      <c r="A113" s="795"/>
      <c r="B113" s="796"/>
      <c r="C113" s="28"/>
      <c r="D113" s="30"/>
      <c r="E113" s="107" t="s">
        <v>269</v>
      </c>
      <c r="F113" s="97" t="s">
        <v>275</v>
      </c>
      <c r="G113" s="32"/>
      <c r="H113" s="69">
        <f t="shared" si="2"/>
        <v>5</v>
      </c>
      <c r="I113" s="71"/>
      <c r="J113" s="71">
        <v>5</v>
      </c>
      <c r="K113" s="30"/>
      <c r="L113" s="31"/>
      <c r="M113" s="31"/>
      <c r="N113" s="30"/>
    </row>
    <row r="114" spans="1:14" ht="36.75" customHeight="1">
      <c r="A114" s="795"/>
      <c r="B114" s="796"/>
      <c r="C114" s="28"/>
      <c r="D114" s="30" t="s">
        <v>68</v>
      </c>
      <c r="E114" s="108" t="s">
        <v>270</v>
      </c>
      <c r="F114" s="99" t="s">
        <v>275</v>
      </c>
      <c r="G114" s="33"/>
      <c r="H114" s="69">
        <f t="shared" si="2"/>
        <v>5</v>
      </c>
      <c r="I114" s="71"/>
      <c r="J114" s="71">
        <v>5</v>
      </c>
      <c r="K114" s="30"/>
      <c r="L114" s="31"/>
      <c r="M114" s="31"/>
      <c r="N114" s="30" t="s">
        <v>182</v>
      </c>
    </row>
    <row r="115" spans="1:14" ht="39" customHeight="1">
      <c r="A115" s="795"/>
      <c r="B115" s="796"/>
      <c r="C115" s="28"/>
      <c r="D115" s="29"/>
      <c r="E115" s="109" t="s">
        <v>271</v>
      </c>
      <c r="F115" s="88" t="s">
        <v>276</v>
      </c>
      <c r="G115" s="20"/>
      <c r="H115" s="69"/>
      <c r="I115" s="71"/>
      <c r="J115" s="71"/>
      <c r="K115" s="30"/>
      <c r="L115" s="31"/>
      <c r="M115" s="31"/>
      <c r="N115" s="30"/>
    </row>
    <row r="116" spans="1:14" ht="40.5">
      <c r="A116" s="795"/>
      <c r="B116" s="796"/>
      <c r="C116" s="28"/>
      <c r="D116" s="29"/>
      <c r="E116" s="109" t="s">
        <v>272</v>
      </c>
      <c r="F116" s="88" t="s">
        <v>303</v>
      </c>
      <c r="G116" s="20"/>
      <c r="H116" s="69"/>
      <c r="I116" s="71"/>
      <c r="J116" s="71"/>
      <c r="K116" s="30"/>
      <c r="L116" s="31"/>
      <c r="M116" s="31"/>
      <c r="N116" s="30"/>
    </row>
    <row r="117" spans="1:14" ht="54">
      <c r="A117" s="795"/>
      <c r="B117" s="796"/>
      <c r="C117" s="28" t="s">
        <v>67</v>
      </c>
      <c r="D117" s="29"/>
      <c r="E117" s="109" t="s">
        <v>273</v>
      </c>
      <c r="F117" s="100"/>
      <c r="G117" s="20"/>
      <c r="H117" s="69">
        <f>+I117+J117+K117</f>
        <v>0</v>
      </c>
      <c r="I117" s="71"/>
      <c r="J117" s="71"/>
      <c r="K117" s="30"/>
      <c r="L117" s="31"/>
      <c r="M117" s="31"/>
      <c r="N117" s="30" t="s">
        <v>182</v>
      </c>
    </row>
    <row r="118" spans="1:14" ht="40.5">
      <c r="A118" s="795"/>
      <c r="B118" s="796"/>
      <c r="C118" s="28"/>
      <c r="D118" s="29" t="s">
        <v>69</v>
      </c>
      <c r="E118" s="109" t="s">
        <v>277</v>
      </c>
      <c r="F118" s="88">
        <v>2013</v>
      </c>
      <c r="G118" s="20"/>
      <c r="H118" s="69">
        <f>+I118+J118+K118</f>
        <v>0</v>
      </c>
      <c r="I118" s="71"/>
      <c r="J118" s="71"/>
      <c r="K118" s="30"/>
      <c r="L118" s="31"/>
      <c r="M118" s="31"/>
      <c r="N118" s="30"/>
    </row>
    <row r="119" spans="1:14" ht="54">
      <c r="A119" s="795"/>
      <c r="B119" s="796"/>
      <c r="C119" s="28"/>
      <c r="D119" s="29"/>
      <c r="E119" s="109" t="s">
        <v>278</v>
      </c>
      <c r="F119" s="109" t="s">
        <v>304</v>
      </c>
      <c r="G119" s="20"/>
      <c r="H119" s="69">
        <f>+I119+J119+K119</f>
        <v>0</v>
      </c>
      <c r="I119" s="71"/>
      <c r="J119" s="71"/>
      <c r="K119" s="30"/>
      <c r="L119" s="31"/>
      <c r="M119" s="31"/>
      <c r="N119" s="30"/>
    </row>
    <row r="120" spans="1:14" ht="67.5">
      <c r="A120" s="795"/>
      <c r="B120" s="796"/>
      <c r="C120" s="28"/>
      <c r="D120" s="29"/>
      <c r="E120" s="109" t="s">
        <v>279</v>
      </c>
      <c r="F120" s="100"/>
      <c r="G120" s="20"/>
      <c r="H120" s="69">
        <f>+I120+J120+K120</f>
        <v>0</v>
      </c>
      <c r="I120" s="71"/>
      <c r="J120" s="71"/>
      <c r="K120" s="30"/>
      <c r="L120" s="31"/>
      <c r="M120" s="31"/>
      <c r="N120" s="30"/>
    </row>
    <row r="121" spans="1:14" ht="54">
      <c r="A121" s="795"/>
      <c r="B121" s="796"/>
      <c r="C121" s="28"/>
      <c r="D121" s="29"/>
      <c r="E121" s="109" t="s">
        <v>280</v>
      </c>
      <c r="F121" s="101" t="s">
        <v>305</v>
      </c>
      <c r="G121" s="20"/>
      <c r="H121" s="69">
        <f>+I121+J121+K121</f>
        <v>4</v>
      </c>
      <c r="I121" s="71"/>
      <c r="J121" s="71">
        <v>4</v>
      </c>
      <c r="K121" s="30"/>
      <c r="L121" s="31"/>
      <c r="M121" s="31"/>
      <c r="N121" s="30"/>
    </row>
    <row r="122" spans="1:14" ht="27">
      <c r="A122" s="795"/>
      <c r="B122" s="796"/>
      <c r="C122" s="28"/>
      <c r="D122" s="29"/>
      <c r="E122" s="109" t="s">
        <v>306</v>
      </c>
      <c r="F122" s="101" t="s">
        <v>307</v>
      </c>
      <c r="G122" s="20"/>
      <c r="H122" s="69"/>
      <c r="I122" s="71"/>
      <c r="J122" s="71"/>
      <c r="K122" s="30"/>
      <c r="L122" s="31"/>
      <c r="M122" s="31"/>
      <c r="N122" s="30"/>
    </row>
    <row r="123" spans="1:14" ht="13.5">
      <c r="A123" s="795"/>
      <c r="B123" s="89"/>
      <c r="C123" s="28"/>
      <c r="D123" s="30"/>
      <c r="E123" s="30"/>
      <c r="F123" s="93"/>
      <c r="G123" s="20"/>
      <c r="H123" s="69"/>
      <c r="I123" s="91">
        <f>SUM(I89:I122)</f>
        <v>150</v>
      </c>
      <c r="J123" s="90">
        <f>SUM(J89:J122)</f>
        <v>34</v>
      </c>
      <c r="K123" s="90">
        <f>SUM(K89:K122)</f>
        <v>120</v>
      </c>
      <c r="L123" s="92"/>
      <c r="M123" s="92"/>
      <c r="N123" s="30"/>
    </row>
    <row r="124" spans="1:14" ht="13.5">
      <c r="A124" s="795"/>
      <c r="B124" s="34"/>
      <c r="C124" s="35"/>
      <c r="D124" s="20"/>
      <c r="E124" s="20"/>
      <c r="F124" s="93"/>
      <c r="G124" s="20"/>
      <c r="H124" s="69"/>
      <c r="I124" s="14" t="s">
        <v>203</v>
      </c>
      <c r="J124" s="14" t="s">
        <v>204</v>
      </c>
      <c r="K124" s="15" t="s">
        <v>205</v>
      </c>
      <c r="L124" s="15"/>
      <c r="M124" s="15"/>
      <c r="N124" s="20"/>
    </row>
    <row r="125" spans="1:14" ht="40.5">
      <c r="A125" s="795"/>
      <c r="B125" s="810" t="s">
        <v>6</v>
      </c>
      <c r="C125" s="36" t="s">
        <v>70</v>
      </c>
      <c r="D125" s="37" t="s">
        <v>71</v>
      </c>
      <c r="E125" s="37" t="s">
        <v>482</v>
      </c>
      <c r="F125" s="93"/>
      <c r="G125" s="20"/>
      <c r="H125" s="69">
        <f>+I125+J125+K125+L125+M125</f>
        <v>5605444075</v>
      </c>
      <c r="I125" s="75">
        <v>2491374093</v>
      </c>
      <c r="J125" s="75">
        <v>116356905</v>
      </c>
      <c r="K125" s="37">
        <v>2328950749</v>
      </c>
      <c r="L125" s="37">
        <v>606088328</v>
      </c>
      <c r="M125" s="37">
        <v>62674000</v>
      </c>
      <c r="N125" s="37" t="s">
        <v>181</v>
      </c>
    </row>
    <row r="126" spans="1:14" ht="13.5">
      <c r="A126" s="795"/>
      <c r="B126" s="810"/>
      <c r="C126" s="36"/>
      <c r="D126" s="37"/>
      <c r="E126" s="37"/>
      <c r="F126" s="93"/>
      <c r="G126" s="20"/>
      <c r="H126" s="69"/>
      <c r="I126" s="75"/>
      <c r="J126" s="75"/>
      <c r="K126" s="37"/>
      <c r="L126" s="37"/>
      <c r="M126" s="37"/>
      <c r="N126" s="37"/>
    </row>
    <row r="127" spans="1:14" ht="13.5">
      <c r="A127" s="795"/>
      <c r="B127" s="810"/>
      <c r="C127" s="36"/>
      <c r="D127" s="37"/>
      <c r="E127" s="37"/>
      <c r="F127" s="93"/>
      <c r="G127" s="20"/>
      <c r="H127" s="69"/>
      <c r="I127" s="75"/>
      <c r="J127" s="75"/>
      <c r="K127" s="37"/>
      <c r="L127" s="37"/>
      <c r="M127" s="37"/>
      <c r="N127" s="37"/>
    </row>
    <row r="128" spans="1:14" ht="54">
      <c r="A128" s="795"/>
      <c r="B128" s="810"/>
      <c r="C128" s="36" t="s">
        <v>72</v>
      </c>
      <c r="D128" s="37" t="s">
        <v>73</v>
      </c>
      <c r="E128" s="37" t="s">
        <v>539</v>
      </c>
      <c r="F128" s="93"/>
      <c r="G128" s="20"/>
      <c r="H128" s="69"/>
      <c r="I128" s="75"/>
      <c r="J128" s="75"/>
      <c r="K128" s="37"/>
      <c r="L128" s="37"/>
      <c r="M128" s="37"/>
      <c r="N128" s="37" t="s">
        <v>181</v>
      </c>
    </row>
    <row r="129" spans="1:14" ht="54">
      <c r="A129" s="795"/>
      <c r="B129" s="810"/>
      <c r="C129" s="38"/>
      <c r="D129" s="37"/>
      <c r="E129" s="37" t="s">
        <v>540</v>
      </c>
      <c r="F129" s="93"/>
      <c r="G129" s="20"/>
      <c r="H129" s="69"/>
      <c r="I129" s="75"/>
      <c r="J129" s="75"/>
      <c r="K129" s="37"/>
      <c r="L129" s="37"/>
      <c r="M129" s="37"/>
      <c r="N129" s="37"/>
    </row>
    <row r="130" spans="1:14" ht="40.5">
      <c r="A130" s="795"/>
      <c r="B130" s="810"/>
      <c r="C130" s="38"/>
      <c r="D130" s="37"/>
      <c r="E130" s="37" t="s">
        <v>541</v>
      </c>
      <c r="F130" s="93"/>
      <c r="G130" s="20"/>
      <c r="H130" s="69"/>
      <c r="I130" s="75"/>
      <c r="J130" s="75"/>
      <c r="K130" s="37"/>
      <c r="L130" s="37"/>
      <c r="M130" s="37"/>
      <c r="N130" s="37"/>
    </row>
    <row r="131" spans="1:14" ht="13.5">
      <c r="A131" s="795"/>
      <c r="B131" s="810"/>
      <c r="C131" s="38"/>
      <c r="D131" s="37"/>
      <c r="E131" s="37" t="s">
        <v>542</v>
      </c>
      <c r="F131" s="93"/>
      <c r="G131" s="20"/>
      <c r="H131" s="69"/>
      <c r="I131" s="75"/>
      <c r="J131" s="75"/>
      <c r="K131" s="37"/>
      <c r="L131" s="37"/>
      <c r="M131" s="37"/>
      <c r="N131" s="37"/>
    </row>
    <row r="132" spans="1:14" ht="40.5">
      <c r="A132" s="795"/>
      <c r="B132" s="810"/>
      <c r="C132" s="38"/>
      <c r="D132" s="37"/>
      <c r="E132" s="37" t="s">
        <v>543</v>
      </c>
      <c r="F132" s="93"/>
      <c r="G132" s="20"/>
      <c r="H132" s="69"/>
      <c r="I132" s="75"/>
      <c r="J132" s="75"/>
      <c r="K132" s="37"/>
      <c r="L132" s="37"/>
      <c r="M132" s="37"/>
      <c r="N132" s="37"/>
    </row>
    <row r="133" spans="1:14" ht="27">
      <c r="A133" s="795"/>
      <c r="B133" s="810"/>
      <c r="C133" s="38"/>
      <c r="D133" s="37"/>
      <c r="E133" s="37" t="s">
        <v>544</v>
      </c>
      <c r="F133" s="93"/>
      <c r="G133" s="20"/>
      <c r="H133" s="69"/>
      <c r="I133" s="75"/>
      <c r="J133" s="75"/>
      <c r="K133" s="37"/>
      <c r="L133" s="37"/>
      <c r="M133" s="37"/>
      <c r="N133" s="37"/>
    </row>
    <row r="134" spans="1:14" ht="54">
      <c r="A134" s="795"/>
      <c r="B134" s="810"/>
      <c r="C134" s="38"/>
      <c r="D134" s="37"/>
      <c r="E134" s="37" t="s">
        <v>545</v>
      </c>
      <c r="F134" s="93" t="s">
        <v>546</v>
      </c>
      <c r="G134" s="20"/>
      <c r="H134" s="69"/>
      <c r="I134" s="75"/>
      <c r="J134" s="75"/>
      <c r="K134" s="37"/>
      <c r="L134" s="37"/>
      <c r="M134" s="37"/>
      <c r="N134" s="37"/>
    </row>
    <row r="135" spans="1:14" ht="13.5">
      <c r="A135" s="795"/>
      <c r="B135" s="810"/>
      <c r="C135" s="38"/>
      <c r="D135" s="37"/>
      <c r="E135" s="37"/>
      <c r="F135" s="93"/>
      <c r="G135" s="20"/>
      <c r="H135" s="69"/>
      <c r="I135" s="75"/>
      <c r="J135" s="75"/>
      <c r="K135" s="37"/>
      <c r="L135" s="37"/>
      <c r="M135" s="37"/>
      <c r="N135" s="37"/>
    </row>
    <row r="136" spans="1:14" ht="40.5">
      <c r="A136" s="795"/>
      <c r="B136" s="810"/>
      <c r="C136" s="811" t="s">
        <v>74</v>
      </c>
      <c r="D136" s="37" t="s">
        <v>75</v>
      </c>
      <c r="E136" s="37"/>
      <c r="F136" s="93"/>
      <c r="G136" s="20"/>
      <c r="H136" s="69">
        <f aca="true" t="shared" si="3" ref="H136:H145">+I136+J136+K136</f>
        <v>103855953</v>
      </c>
      <c r="I136" s="75">
        <v>102617174</v>
      </c>
      <c r="J136" s="75">
        <v>1238779</v>
      </c>
      <c r="K136" s="37"/>
      <c r="L136" s="37"/>
      <c r="M136" s="37"/>
      <c r="N136" s="37" t="s">
        <v>181</v>
      </c>
    </row>
    <row r="137" spans="1:14" ht="27">
      <c r="A137" s="795"/>
      <c r="B137" s="810"/>
      <c r="C137" s="812"/>
      <c r="D137" s="37" t="s">
        <v>76</v>
      </c>
      <c r="E137" s="37"/>
      <c r="F137" s="93"/>
      <c r="G137" s="20"/>
      <c r="H137" s="69">
        <f t="shared" si="3"/>
        <v>0</v>
      </c>
      <c r="I137" s="75"/>
      <c r="J137" s="75"/>
      <c r="K137" s="37"/>
      <c r="L137" s="37"/>
      <c r="M137" s="37"/>
      <c r="N137" s="37" t="s">
        <v>181</v>
      </c>
    </row>
    <row r="138" spans="1:14" ht="27">
      <c r="A138" s="795"/>
      <c r="B138" s="810"/>
      <c r="C138" s="812"/>
      <c r="D138" s="37" t="s">
        <v>77</v>
      </c>
      <c r="E138" s="37"/>
      <c r="F138" s="93"/>
      <c r="G138" s="20"/>
      <c r="H138" s="69">
        <f t="shared" si="3"/>
        <v>0</v>
      </c>
      <c r="I138" s="75"/>
      <c r="J138" s="75"/>
      <c r="K138" s="37"/>
      <c r="L138" s="37"/>
      <c r="M138" s="37"/>
      <c r="N138" s="37" t="s">
        <v>181</v>
      </c>
    </row>
    <row r="139" spans="1:14" ht="27">
      <c r="A139" s="795"/>
      <c r="B139" s="810"/>
      <c r="C139" s="812"/>
      <c r="D139" s="37" t="s">
        <v>78</v>
      </c>
      <c r="E139" s="37"/>
      <c r="F139" s="93"/>
      <c r="G139" s="20"/>
      <c r="H139" s="69">
        <f t="shared" si="3"/>
        <v>0</v>
      </c>
      <c r="I139" s="75"/>
      <c r="J139" s="75"/>
      <c r="K139" s="37"/>
      <c r="L139" s="37"/>
      <c r="M139" s="37"/>
      <c r="N139" s="37" t="s">
        <v>181</v>
      </c>
    </row>
    <row r="140" spans="1:14" ht="27" customHeight="1">
      <c r="A140" s="795"/>
      <c r="B140" s="810"/>
      <c r="C140" s="812"/>
      <c r="D140" s="37" t="s">
        <v>80</v>
      </c>
      <c r="E140" s="37"/>
      <c r="F140" s="93"/>
      <c r="G140" s="20"/>
      <c r="H140" s="69">
        <f t="shared" si="3"/>
        <v>0</v>
      </c>
      <c r="I140" s="75"/>
      <c r="J140" s="75"/>
      <c r="K140" s="37"/>
      <c r="L140" s="37"/>
      <c r="M140" s="37"/>
      <c r="N140" s="37" t="s">
        <v>181</v>
      </c>
    </row>
    <row r="141" spans="1:14" ht="27">
      <c r="A141" s="795"/>
      <c r="B141" s="810"/>
      <c r="C141" s="812"/>
      <c r="D141" s="37" t="s">
        <v>79</v>
      </c>
      <c r="E141" s="37"/>
      <c r="F141" s="93"/>
      <c r="G141" s="20"/>
      <c r="H141" s="69">
        <f t="shared" si="3"/>
        <v>0</v>
      </c>
      <c r="I141" s="75"/>
      <c r="J141" s="75"/>
      <c r="K141" s="37"/>
      <c r="L141" s="37"/>
      <c r="M141" s="37"/>
      <c r="N141" s="37" t="s">
        <v>181</v>
      </c>
    </row>
    <row r="142" spans="1:14" ht="13.5">
      <c r="A142" s="795"/>
      <c r="B142" s="810"/>
      <c r="C142" s="812"/>
      <c r="D142" s="37" t="s">
        <v>82</v>
      </c>
      <c r="E142" s="37"/>
      <c r="F142" s="93"/>
      <c r="G142" s="20"/>
      <c r="H142" s="69">
        <f t="shared" si="3"/>
        <v>0</v>
      </c>
      <c r="I142" s="75"/>
      <c r="J142" s="75"/>
      <c r="K142" s="37"/>
      <c r="L142" s="37"/>
      <c r="M142" s="37"/>
      <c r="N142" s="37" t="s">
        <v>181</v>
      </c>
    </row>
    <row r="143" spans="1:14" ht="40.5">
      <c r="A143" s="795"/>
      <c r="B143" s="810"/>
      <c r="C143" s="812"/>
      <c r="D143" s="37" t="s">
        <v>81</v>
      </c>
      <c r="E143" s="37"/>
      <c r="F143" s="93"/>
      <c r="G143" s="20"/>
      <c r="H143" s="69">
        <f t="shared" si="3"/>
        <v>0</v>
      </c>
      <c r="I143" s="75"/>
      <c r="J143" s="75"/>
      <c r="K143" s="37"/>
      <c r="L143" s="37"/>
      <c r="M143" s="37"/>
      <c r="N143" s="37" t="s">
        <v>181</v>
      </c>
    </row>
    <row r="144" spans="1:14" ht="13.5" customHeight="1">
      <c r="A144" s="795"/>
      <c r="B144" s="810"/>
      <c r="C144" s="813"/>
      <c r="D144" s="37" t="s">
        <v>83</v>
      </c>
      <c r="E144" s="37"/>
      <c r="F144" s="93"/>
      <c r="G144" s="20"/>
      <c r="H144" s="69">
        <f t="shared" si="3"/>
        <v>0</v>
      </c>
      <c r="I144" s="75"/>
      <c r="J144" s="75"/>
      <c r="K144" s="37"/>
      <c r="L144" s="37"/>
      <c r="M144" s="37"/>
      <c r="N144" s="37" t="s">
        <v>181</v>
      </c>
    </row>
    <row r="145" spans="1:14" ht="27">
      <c r="A145" s="795"/>
      <c r="B145" s="810"/>
      <c r="C145" s="811" t="s">
        <v>84</v>
      </c>
      <c r="D145" s="37" t="s">
        <v>85</v>
      </c>
      <c r="E145" s="37" t="s">
        <v>483</v>
      </c>
      <c r="F145" s="93" t="s">
        <v>490</v>
      </c>
      <c r="G145" s="20"/>
      <c r="H145" s="69">
        <f t="shared" si="3"/>
        <v>1850</v>
      </c>
      <c r="I145" s="75"/>
      <c r="J145" s="828">
        <v>1850</v>
      </c>
      <c r="K145" s="37"/>
      <c r="L145" s="37"/>
      <c r="M145" s="37"/>
      <c r="N145" s="37" t="s">
        <v>181</v>
      </c>
    </row>
    <row r="146" spans="1:14" ht="40.5">
      <c r="A146" s="795"/>
      <c r="B146" s="810"/>
      <c r="C146" s="812"/>
      <c r="D146" s="37"/>
      <c r="E146" s="37" t="s">
        <v>484</v>
      </c>
      <c r="F146" s="93">
        <v>2013</v>
      </c>
      <c r="G146" s="20"/>
      <c r="H146" s="69"/>
      <c r="I146" s="75"/>
      <c r="J146" s="829"/>
      <c r="K146" s="37"/>
      <c r="L146" s="37"/>
      <c r="M146" s="37"/>
      <c r="N146" s="37"/>
    </row>
    <row r="147" spans="1:14" ht="40.5">
      <c r="A147" s="795"/>
      <c r="B147" s="810"/>
      <c r="C147" s="812"/>
      <c r="D147" s="37"/>
      <c r="E147" s="37" t="s">
        <v>485</v>
      </c>
      <c r="F147" s="93"/>
      <c r="G147" s="20"/>
      <c r="H147" s="69"/>
      <c r="I147" s="75"/>
      <c r="J147" s="829"/>
      <c r="K147" s="37"/>
      <c r="L147" s="37"/>
      <c r="M147" s="37"/>
      <c r="N147" s="37"/>
    </row>
    <row r="148" spans="1:14" ht="54">
      <c r="A148" s="795"/>
      <c r="B148" s="810"/>
      <c r="C148" s="812"/>
      <c r="D148" s="37"/>
      <c r="E148" s="37" t="s">
        <v>486</v>
      </c>
      <c r="F148" s="93"/>
      <c r="G148" s="20"/>
      <c r="H148" s="69"/>
      <c r="I148" s="75"/>
      <c r="J148" s="829"/>
      <c r="K148" s="37"/>
      <c r="L148" s="37"/>
      <c r="M148" s="37"/>
      <c r="N148" s="37"/>
    </row>
    <row r="149" spans="1:14" ht="40.5">
      <c r="A149" s="795"/>
      <c r="B149" s="810"/>
      <c r="C149" s="812"/>
      <c r="D149" s="37"/>
      <c r="E149" s="37" t="s">
        <v>487</v>
      </c>
      <c r="F149" s="93"/>
      <c r="G149" s="20"/>
      <c r="H149" s="69"/>
      <c r="I149" s="75"/>
      <c r="J149" s="829"/>
      <c r="K149" s="37"/>
      <c r="L149" s="37"/>
      <c r="M149" s="37"/>
      <c r="N149" s="37"/>
    </row>
    <row r="150" spans="1:14" ht="67.5">
      <c r="A150" s="795"/>
      <c r="B150" s="810"/>
      <c r="C150" s="812"/>
      <c r="D150" s="37"/>
      <c r="E150" s="37" t="s">
        <v>488</v>
      </c>
      <c r="F150" s="93"/>
      <c r="G150" s="20"/>
      <c r="H150" s="69"/>
      <c r="I150" s="75"/>
      <c r="J150" s="829"/>
      <c r="K150" s="37"/>
      <c r="L150" s="37"/>
      <c r="M150" s="37"/>
      <c r="N150" s="37"/>
    </row>
    <row r="151" spans="1:14" ht="40.5">
      <c r="A151" s="795"/>
      <c r="B151" s="810"/>
      <c r="C151" s="812"/>
      <c r="D151" s="37"/>
      <c r="E151" s="37" t="s">
        <v>489</v>
      </c>
      <c r="F151" s="93"/>
      <c r="G151" s="20"/>
      <c r="H151" s="69"/>
      <c r="I151" s="75"/>
      <c r="J151" s="830"/>
      <c r="K151" s="37"/>
      <c r="L151" s="37"/>
      <c r="M151" s="37"/>
      <c r="N151" s="37"/>
    </row>
    <row r="152" spans="1:14" ht="13.5">
      <c r="A152" s="795"/>
      <c r="B152" s="810"/>
      <c r="C152" s="812"/>
      <c r="D152" s="37"/>
      <c r="E152" s="37"/>
      <c r="F152" s="93"/>
      <c r="G152" s="20"/>
      <c r="H152" s="69"/>
      <c r="I152" s="75"/>
      <c r="J152" s="75"/>
      <c r="K152" s="37"/>
      <c r="L152" s="37"/>
      <c r="M152" s="37"/>
      <c r="N152" s="37"/>
    </row>
    <row r="153" spans="1:14" ht="13.5">
      <c r="A153" s="795"/>
      <c r="B153" s="810"/>
      <c r="C153" s="812"/>
      <c r="D153" s="37"/>
      <c r="E153" s="37"/>
      <c r="F153" s="93"/>
      <c r="G153" s="20"/>
      <c r="H153" s="69"/>
      <c r="I153" s="75"/>
      <c r="J153" s="75"/>
      <c r="K153" s="37"/>
      <c r="L153" s="37"/>
      <c r="M153" s="37"/>
      <c r="N153" s="37"/>
    </row>
    <row r="154" spans="1:14" ht="67.5">
      <c r="A154" s="795"/>
      <c r="B154" s="810"/>
      <c r="C154" s="812"/>
      <c r="D154" s="37" t="s">
        <v>86</v>
      </c>
      <c r="E154" s="37" t="s">
        <v>491</v>
      </c>
      <c r="F154" s="93"/>
      <c r="G154" s="20"/>
      <c r="H154" s="69">
        <f>+I154+J154+K154</f>
        <v>0</v>
      </c>
      <c r="I154" s="75"/>
      <c r="J154" s="123"/>
      <c r="K154" s="37"/>
      <c r="L154" s="37"/>
      <c r="M154" s="37"/>
      <c r="N154" s="37" t="s">
        <v>181</v>
      </c>
    </row>
    <row r="155" spans="1:14" ht="40.5">
      <c r="A155" s="795"/>
      <c r="B155" s="810"/>
      <c r="C155" s="812"/>
      <c r="D155" s="37"/>
      <c r="E155" s="37" t="s">
        <v>492</v>
      </c>
      <c r="F155" s="93"/>
      <c r="G155" s="20"/>
      <c r="H155" s="69"/>
      <c r="I155" s="75"/>
      <c r="J155" s="123"/>
      <c r="K155" s="37"/>
      <c r="L155" s="37"/>
      <c r="M155" s="37"/>
      <c r="N155" s="37"/>
    </row>
    <row r="156" spans="1:14" ht="40.5">
      <c r="A156" s="795"/>
      <c r="B156" s="810"/>
      <c r="C156" s="812"/>
      <c r="D156" s="37"/>
      <c r="E156" s="37" t="s">
        <v>493</v>
      </c>
      <c r="F156" s="93"/>
      <c r="G156" s="20"/>
      <c r="H156" s="69"/>
      <c r="I156" s="75"/>
      <c r="J156" s="123"/>
      <c r="K156" s="37"/>
      <c r="L156" s="37"/>
      <c r="M156" s="37"/>
      <c r="N156" s="37"/>
    </row>
    <row r="157" spans="1:14" ht="27" customHeight="1">
      <c r="A157" s="795"/>
      <c r="B157" s="810"/>
      <c r="C157" s="812"/>
      <c r="D157" s="37"/>
      <c r="E157" s="37" t="s">
        <v>504</v>
      </c>
      <c r="F157" s="93" t="s">
        <v>505</v>
      </c>
      <c r="G157" s="20" t="s">
        <v>506</v>
      </c>
      <c r="H157" s="69"/>
      <c r="I157" s="75"/>
      <c r="J157" s="123">
        <v>1850</v>
      </c>
      <c r="K157" s="37"/>
      <c r="L157" s="37"/>
      <c r="M157" s="37"/>
      <c r="N157" s="37"/>
    </row>
    <row r="158" spans="1:14" ht="27">
      <c r="A158" s="795"/>
      <c r="B158" s="810"/>
      <c r="C158" s="812"/>
      <c r="D158" s="37"/>
      <c r="E158" s="37" t="s">
        <v>494</v>
      </c>
      <c r="F158" s="93"/>
      <c r="G158" s="20"/>
      <c r="H158" s="69"/>
      <c r="I158" s="75"/>
      <c r="J158" s="123"/>
      <c r="K158" s="37"/>
      <c r="L158" s="37"/>
      <c r="M158" s="37"/>
      <c r="N158" s="37"/>
    </row>
    <row r="159" spans="1:14" ht="40.5">
      <c r="A159" s="795"/>
      <c r="B159" s="810"/>
      <c r="C159" s="812"/>
      <c r="D159" s="37"/>
      <c r="E159" s="37" t="s">
        <v>495</v>
      </c>
      <c r="F159" s="93"/>
      <c r="G159" s="20"/>
      <c r="H159" s="69"/>
      <c r="I159" s="75"/>
      <c r="J159" s="123"/>
      <c r="K159" s="37"/>
      <c r="L159" s="37"/>
      <c r="M159" s="37"/>
      <c r="N159" s="37"/>
    </row>
    <row r="160" spans="1:14" ht="13.5">
      <c r="A160" s="795"/>
      <c r="B160" s="810"/>
      <c r="C160" s="812"/>
      <c r="D160" s="37"/>
      <c r="E160" s="37"/>
      <c r="F160" s="93"/>
      <c r="G160" s="20"/>
      <c r="H160" s="69"/>
      <c r="I160" s="75"/>
      <c r="J160" s="75"/>
      <c r="K160" s="37"/>
      <c r="L160" s="37"/>
      <c r="M160" s="37"/>
      <c r="N160" s="37"/>
    </row>
    <row r="161" spans="1:14" ht="40.5">
      <c r="A161" s="795"/>
      <c r="B161" s="810"/>
      <c r="C161" s="812"/>
      <c r="D161" s="37" t="s">
        <v>87</v>
      </c>
      <c r="E161" s="37" t="s">
        <v>496</v>
      </c>
      <c r="F161" s="93" t="s">
        <v>507</v>
      </c>
      <c r="G161" s="20"/>
      <c r="H161" s="69"/>
      <c r="I161" s="75"/>
      <c r="J161" s="123">
        <v>1850</v>
      </c>
      <c r="K161" s="37"/>
      <c r="L161" s="37"/>
      <c r="M161" s="37"/>
      <c r="N161" s="37" t="s">
        <v>181</v>
      </c>
    </row>
    <row r="162" spans="1:14" ht="40.5">
      <c r="A162" s="795"/>
      <c r="B162" s="810"/>
      <c r="C162" s="812"/>
      <c r="D162" s="37"/>
      <c r="E162" s="37" t="s">
        <v>497</v>
      </c>
      <c r="F162" s="93" t="s">
        <v>508</v>
      </c>
      <c r="G162" s="20"/>
      <c r="H162" s="69"/>
      <c r="I162" s="75"/>
      <c r="J162" s="123"/>
      <c r="K162" s="37"/>
      <c r="L162" s="37"/>
      <c r="M162" s="37"/>
      <c r="N162" s="37"/>
    </row>
    <row r="163" spans="1:14" ht="67.5">
      <c r="A163" s="795"/>
      <c r="B163" s="810"/>
      <c r="C163" s="812"/>
      <c r="D163" s="37"/>
      <c r="E163" s="37" t="s">
        <v>498</v>
      </c>
      <c r="F163" s="93" t="s">
        <v>511</v>
      </c>
      <c r="G163" s="20"/>
      <c r="H163" s="69"/>
      <c r="I163" s="75"/>
      <c r="J163" s="123"/>
      <c r="K163" s="37"/>
      <c r="L163" s="37"/>
      <c r="M163" s="37"/>
      <c r="N163" s="37"/>
    </row>
    <row r="164" spans="1:14" ht="40.5">
      <c r="A164" s="795"/>
      <c r="B164" s="810"/>
      <c r="C164" s="812"/>
      <c r="D164" s="37"/>
      <c r="E164" s="37" t="s">
        <v>499</v>
      </c>
      <c r="F164" s="93" t="s">
        <v>509</v>
      </c>
      <c r="G164" s="20"/>
      <c r="H164" s="69"/>
      <c r="I164" s="75"/>
      <c r="J164" s="123"/>
      <c r="K164" s="37"/>
      <c r="L164" s="37"/>
      <c r="M164" s="37"/>
      <c r="N164" s="37"/>
    </row>
    <row r="165" spans="1:14" ht="54">
      <c r="A165" s="795"/>
      <c r="B165" s="810"/>
      <c r="C165" s="812"/>
      <c r="D165" s="37"/>
      <c r="E165" s="37" t="s">
        <v>500</v>
      </c>
      <c r="F165" s="93" t="s">
        <v>510</v>
      </c>
      <c r="G165" s="20"/>
      <c r="H165" s="69"/>
      <c r="I165" s="75"/>
      <c r="J165" s="123"/>
      <c r="K165" s="37"/>
      <c r="L165" s="37"/>
      <c r="M165" s="37"/>
      <c r="N165" s="37"/>
    </row>
    <row r="166" spans="1:14" ht="54">
      <c r="A166" s="795"/>
      <c r="B166" s="810"/>
      <c r="C166" s="812"/>
      <c r="D166" s="37"/>
      <c r="E166" s="37" t="s">
        <v>501</v>
      </c>
      <c r="F166" s="93" t="s">
        <v>512</v>
      </c>
      <c r="G166" s="20" t="s">
        <v>513</v>
      </c>
      <c r="H166" s="69"/>
      <c r="I166" s="75">
        <v>1850</v>
      </c>
      <c r="J166" s="123"/>
      <c r="K166" s="37"/>
      <c r="L166" s="37"/>
      <c r="M166" s="37"/>
      <c r="N166" s="37"/>
    </row>
    <row r="167" spans="1:14" ht="40.5">
      <c r="A167" s="795"/>
      <c r="B167" s="810"/>
      <c r="C167" s="813"/>
      <c r="D167" s="37" t="s">
        <v>88</v>
      </c>
      <c r="E167" s="37" t="s">
        <v>502</v>
      </c>
      <c r="F167" s="93" t="s">
        <v>514</v>
      </c>
      <c r="G167" s="20"/>
      <c r="H167" s="69">
        <f>+I167+J167+K167</f>
        <v>1850</v>
      </c>
      <c r="I167" s="123">
        <v>1850</v>
      </c>
      <c r="J167" s="75"/>
      <c r="K167" s="37"/>
      <c r="L167" s="37"/>
      <c r="M167" s="37"/>
      <c r="N167" s="37" t="s">
        <v>181</v>
      </c>
    </row>
    <row r="168" spans="1:14" ht="27">
      <c r="A168" s="795"/>
      <c r="B168" s="810"/>
      <c r="C168" s="39"/>
      <c r="D168" s="37"/>
      <c r="E168" s="37" t="s">
        <v>503</v>
      </c>
      <c r="F168" s="93"/>
      <c r="G168" s="20"/>
      <c r="H168" s="69"/>
      <c r="I168" s="123"/>
      <c r="J168" s="75"/>
      <c r="K168" s="37"/>
      <c r="L168" s="37"/>
      <c r="M168" s="37"/>
      <c r="N168" s="37"/>
    </row>
    <row r="169" spans="1:14" ht="108">
      <c r="A169" s="795"/>
      <c r="B169" s="810"/>
      <c r="C169" s="36" t="s">
        <v>89</v>
      </c>
      <c r="D169" s="37" t="s">
        <v>90</v>
      </c>
      <c r="E169" s="37" t="s">
        <v>515</v>
      </c>
      <c r="F169" s="93"/>
      <c r="G169" s="20"/>
      <c r="H169" s="69">
        <f>+I169+J169+K169</f>
        <v>0</v>
      </c>
      <c r="I169" s="75"/>
      <c r="J169" s="75"/>
      <c r="K169" s="37"/>
      <c r="L169" s="37"/>
      <c r="M169" s="37"/>
      <c r="N169" s="37" t="s">
        <v>181</v>
      </c>
    </row>
    <row r="170" spans="1:14" ht="40.5">
      <c r="A170" s="795"/>
      <c r="B170" s="810"/>
      <c r="C170" s="38"/>
      <c r="D170" s="37"/>
      <c r="E170" s="37" t="s">
        <v>516</v>
      </c>
      <c r="F170" s="93" t="s">
        <v>522</v>
      </c>
      <c r="G170" s="20"/>
      <c r="H170" s="69"/>
      <c r="I170" s="75"/>
      <c r="J170" s="75"/>
      <c r="K170" s="37"/>
      <c r="L170" s="37"/>
      <c r="M170" s="37"/>
      <c r="N170" s="37"/>
    </row>
    <row r="171" spans="1:14" ht="40.5">
      <c r="A171" s="795"/>
      <c r="B171" s="810"/>
      <c r="C171" s="38"/>
      <c r="D171" s="37"/>
      <c r="E171" s="37" t="s">
        <v>517</v>
      </c>
      <c r="F171" s="93"/>
      <c r="G171" s="20"/>
      <c r="H171" s="69"/>
      <c r="I171" s="75"/>
      <c r="J171" s="75"/>
      <c r="K171" s="37"/>
      <c r="L171" s="37"/>
      <c r="M171" s="37"/>
      <c r="N171" s="37"/>
    </row>
    <row r="172" spans="1:14" ht="27">
      <c r="A172" s="795"/>
      <c r="B172" s="810"/>
      <c r="C172" s="38"/>
      <c r="D172" s="37"/>
      <c r="E172" s="37" t="s">
        <v>518</v>
      </c>
      <c r="F172" s="93" t="s">
        <v>521</v>
      </c>
      <c r="G172" s="20"/>
      <c r="H172" s="69"/>
      <c r="I172" s="75"/>
      <c r="J172" s="75"/>
      <c r="K172" s="37"/>
      <c r="L172" s="37"/>
      <c r="M172" s="37"/>
      <c r="N172" s="37"/>
    </row>
    <row r="173" spans="1:14" ht="27">
      <c r="A173" s="795"/>
      <c r="B173" s="810"/>
      <c r="C173" s="38"/>
      <c r="D173" s="37"/>
      <c r="E173" s="37" t="s">
        <v>519</v>
      </c>
      <c r="F173" s="93"/>
      <c r="G173" s="20"/>
      <c r="H173" s="69"/>
      <c r="I173" s="75"/>
      <c r="J173" s="75"/>
      <c r="K173" s="37"/>
      <c r="L173" s="37"/>
      <c r="M173" s="37"/>
      <c r="N173" s="37"/>
    </row>
    <row r="174" spans="1:14" ht="54">
      <c r="A174" s="795"/>
      <c r="B174" s="810"/>
      <c r="C174" s="38"/>
      <c r="D174" s="37"/>
      <c r="E174" s="37" t="s">
        <v>520</v>
      </c>
      <c r="F174" s="93"/>
      <c r="G174" s="20"/>
      <c r="H174" s="69"/>
      <c r="I174" s="75"/>
      <c r="J174" s="75"/>
      <c r="K174" s="37"/>
      <c r="L174" s="37"/>
      <c r="M174" s="37"/>
      <c r="N174" s="37"/>
    </row>
    <row r="175" spans="1:14" ht="13.5">
      <c r="A175" s="795"/>
      <c r="B175" s="810"/>
      <c r="C175" s="38"/>
      <c r="D175" s="37"/>
      <c r="E175" s="37"/>
      <c r="F175" s="93"/>
      <c r="G175" s="20"/>
      <c r="H175" s="69"/>
      <c r="I175" s="75"/>
      <c r="J175" s="75"/>
      <c r="K175" s="37"/>
      <c r="L175" s="37"/>
      <c r="M175" s="37"/>
      <c r="N175" s="37"/>
    </row>
    <row r="176" spans="1:14" ht="45" customHeight="1">
      <c r="A176" s="795"/>
      <c r="B176" s="810"/>
      <c r="C176" s="814" t="s">
        <v>91</v>
      </c>
      <c r="D176" s="37" t="s">
        <v>92</v>
      </c>
      <c r="E176" s="37" t="s">
        <v>523</v>
      </c>
      <c r="F176" s="748" t="s">
        <v>535</v>
      </c>
      <c r="G176" s="20"/>
      <c r="H176" s="69">
        <f>+I176+J176+K176</f>
        <v>11100</v>
      </c>
      <c r="I176" s="75"/>
      <c r="J176" s="828">
        <v>11100</v>
      </c>
      <c r="K176" s="37"/>
      <c r="L176" s="37"/>
      <c r="M176" s="37"/>
      <c r="N176" s="37" t="s">
        <v>181</v>
      </c>
    </row>
    <row r="177" spans="1:14" ht="45" customHeight="1">
      <c r="A177" s="795"/>
      <c r="B177" s="810"/>
      <c r="C177" s="815"/>
      <c r="D177" s="37"/>
      <c r="E177" s="37" t="s">
        <v>524</v>
      </c>
      <c r="F177" s="831"/>
      <c r="G177" s="20"/>
      <c r="H177" s="69"/>
      <c r="I177" s="75"/>
      <c r="J177" s="829"/>
      <c r="K177" s="37"/>
      <c r="L177" s="37"/>
      <c r="M177" s="37"/>
      <c r="N177" s="37"/>
    </row>
    <row r="178" spans="1:14" ht="45" customHeight="1">
      <c r="A178" s="795"/>
      <c r="B178" s="810"/>
      <c r="C178" s="815"/>
      <c r="D178" s="37"/>
      <c r="E178" s="37" t="s">
        <v>525</v>
      </c>
      <c r="F178" s="831"/>
      <c r="G178" s="20"/>
      <c r="H178" s="69"/>
      <c r="I178" s="75"/>
      <c r="J178" s="829"/>
      <c r="K178" s="37"/>
      <c r="L178" s="37"/>
      <c r="M178" s="37"/>
      <c r="N178" s="37"/>
    </row>
    <row r="179" spans="1:14" ht="45" customHeight="1">
      <c r="A179" s="795"/>
      <c r="B179" s="810"/>
      <c r="C179" s="815"/>
      <c r="D179" s="37"/>
      <c r="E179" s="37" t="s">
        <v>526</v>
      </c>
      <c r="F179" s="831"/>
      <c r="G179" s="20"/>
      <c r="H179" s="69"/>
      <c r="I179" s="75"/>
      <c r="J179" s="829"/>
      <c r="K179" s="37"/>
      <c r="L179" s="37"/>
      <c r="M179" s="37"/>
      <c r="N179" s="37"/>
    </row>
    <row r="180" spans="1:14" ht="45" customHeight="1">
      <c r="A180" s="795"/>
      <c r="B180" s="810"/>
      <c r="C180" s="815"/>
      <c r="D180" s="37"/>
      <c r="E180" s="37" t="s">
        <v>527</v>
      </c>
      <c r="F180" s="831"/>
      <c r="G180" s="20"/>
      <c r="H180" s="69"/>
      <c r="I180" s="75"/>
      <c r="J180" s="829"/>
      <c r="K180" s="37"/>
      <c r="L180" s="37"/>
      <c r="M180" s="37"/>
      <c r="N180" s="37"/>
    </row>
    <row r="181" spans="1:14" ht="81">
      <c r="A181" s="795"/>
      <c r="B181" s="810"/>
      <c r="C181" s="815"/>
      <c r="D181" s="37"/>
      <c r="E181" s="37" t="s">
        <v>528</v>
      </c>
      <c r="F181" s="749"/>
      <c r="G181" s="20"/>
      <c r="H181" s="69">
        <f>+I181+J181+K181</f>
        <v>0</v>
      </c>
      <c r="I181" s="75"/>
      <c r="J181" s="830"/>
      <c r="K181" s="37"/>
      <c r="L181" s="37"/>
      <c r="M181" s="37"/>
      <c r="N181" s="37" t="s">
        <v>181</v>
      </c>
    </row>
    <row r="182" spans="1:14" ht="67.5">
      <c r="A182" s="795"/>
      <c r="B182" s="810"/>
      <c r="C182" s="815"/>
      <c r="D182" s="37" t="s">
        <v>93</v>
      </c>
      <c r="E182" s="37" t="s">
        <v>534</v>
      </c>
      <c r="F182" s="93" t="s">
        <v>536</v>
      </c>
      <c r="G182" s="20" t="s">
        <v>537</v>
      </c>
      <c r="H182" s="69"/>
      <c r="I182" s="75"/>
      <c r="J182" s="75"/>
      <c r="K182" s="37"/>
      <c r="L182" s="37"/>
      <c r="M182" s="37"/>
      <c r="N182" s="37"/>
    </row>
    <row r="183" spans="1:14" ht="40.5">
      <c r="A183" s="795"/>
      <c r="B183" s="810"/>
      <c r="C183" s="815"/>
      <c r="D183" s="828" t="s">
        <v>94</v>
      </c>
      <c r="E183" s="37" t="s">
        <v>529</v>
      </c>
      <c r="F183" s="93"/>
      <c r="G183" s="20"/>
      <c r="H183" s="69"/>
      <c r="I183" s="75"/>
      <c r="J183" s="75"/>
      <c r="K183" s="37"/>
      <c r="L183" s="37"/>
      <c r="M183" s="37"/>
      <c r="N183" s="37"/>
    </row>
    <row r="184" spans="1:14" ht="40.5">
      <c r="A184" s="795"/>
      <c r="B184" s="810"/>
      <c r="C184" s="815"/>
      <c r="D184" s="829"/>
      <c r="E184" s="37" t="s">
        <v>530</v>
      </c>
      <c r="F184" s="93"/>
      <c r="G184" s="20"/>
      <c r="H184" s="69"/>
      <c r="I184" s="75"/>
      <c r="J184" s="75"/>
      <c r="K184" s="37"/>
      <c r="L184" s="37"/>
      <c r="M184" s="37"/>
      <c r="N184" s="37"/>
    </row>
    <row r="185" spans="1:14" ht="40.5">
      <c r="A185" s="795"/>
      <c r="B185" s="810"/>
      <c r="C185" s="815"/>
      <c r="D185" s="829"/>
      <c r="E185" s="37" t="s">
        <v>531</v>
      </c>
      <c r="F185" s="93"/>
      <c r="G185" s="20"/>
      <c r="H185" s="69"/>
      <c r="I185" s="75"/>
      <c r="J185" s="75"/>
      <c r="K185" s="37"/>
      <c r="L185" s="37"/>
      <c r="M185" s="37"/>
      <c r="N185" s="37"/>
    </row>
    <row r="186" spans="1:14" ht="40.5">
      <c r="A186" s="795"/>
      <c r="B186" s="810"/>
      <c r="C186" s="815"/>
      <c r="D186" s="829"/>
      <c r="E186" s="37" t="s">
        <v>532</v>
      </c>
      <c r="F186" s="93"/>
      <c r="G186" s="20"/>
      <c r="H186" s="69"/>
      <c r="I186" s="75"/>
      <c r="J186" s="75"/>
      <c r="K186" s="37"/>
      <c r="L186" s="37"/>
      <c r="M186" s="37"/>
      <c r="N186" s="37"/>
    </row>
    <row r="187" spans="1:14" ht="54">
      <c r="A187" s="795"/>
      <c r="B187" s="810"/>
      <c r="C187" s="815"/>
      <c r="D187" s="830"/>
      <c r="E187" s="37" t="s">
        <v>533</v>
      </c>
      <c r="F187" s="93"/>
      <c r="G187" s="20"/>
      <c r="H187" s="69"/>
      <c r="I187" s="75"/>
      <c r="J187" s="75"/>
      <c r="K187" s="37"/>
      <c r="L187" s="37"/>
      <c r="M187" s="37"/>
      <c r="N187" s="37"/>
    </row>
    <row r="188" spans="1:14" ht="13.5">
      <c r="A188" s="795"/>
      <c r="B188" s="810"/>
      <c r="C188" s="815"/>
      <c r="D188" s="37"/>
      <c r="F188" s="93"/>
      <c r="G188" s="20"/>
      <c r="H188" s="69"/>
      <c r="I188" s="75"/>
      <c r="J188" s="75"/>
      <c r="K188" s="37"/>
      <c r="L188" s="37"/>
      <c r="M188" s="37"/>
      <c r="N188" s="37"/>
    </row>
    <row r="189" spans="1:14" ht="13.5">
      <c r="A189" s="795"/>
      <c r="B189" s="810"/>
      <c r="C189" s="815"/>
      <c r="D189" s="37"/>
      <c r="E189" s="37"/>
      <c r="F189" s="93"/>
      <c r="G189" s="20"/>
      <c r="H189" s="69"/>
      <c r="I189" s="75"/>
      <c r="J189" s="75"/>
      <c r="K189" s="37"/>
      <c r="L189" s="37"/>
      <c r="M189" s="37"/>
      <c r="N189" s="37"/>
    </row>
    <row r="190" spans="1:14" ht="13.5">
      <c r="A190" s="795"/>
      <c r="B190" s="810"/>
      <c r="C190" s="816"/>
      <c r="D190" s="37"/>
      <c r="E190" s="37"/>
      <c r="F190" s="93"/>
      <c r="G190" s="20"/>
      <c r="H190" s="69">
        <f>+I190+J190+K190</f>
        <v>0</v>
      </c>
      <c r="I190" s="75"/>
      <c r="J190" s="75"/>
      <c r="K190" s="37"/>
      <c r="L190" s="37"/>
      <c r="M190" s="37"/>
      <c r="N190" s="37" t="s">
        <v>181</v>
      </c>
    </row>
    <row r="191" spans="1:14" ht="81">
      <c r="A191" s="795"/>
      <c r="B191" s="810"/>
      <c r="C191" s="36" t="s">
        <v>95</v>
      </c>
      <c r="D191" s="37" t="s">
        <v>96</v>
      </c>
      <c r="E191" s="37"/>
      <c r="F191" s="93" t="s">
        <v>538</v>
      </c>
      <c r="G191" s="20"/>
      <c r="H191" s="69">
        <f>+I191+J191+K191</f>
        <v>4400</v>
      </c>
      <c r="I191" s="75"/>
      <c r="J191" s="75">
        <v>4400</v>
      </c>
      <c r="K191" s="37"/>
      <c r="L191" s="37"/>
      <c r="M191" s="37"/>
      <c r="N191" s="37" t="s">
        <v>181</v>
      </c>
    </row>
    <row r="192" spans="1:11" ht="13.5">
      <c r="A192" s="795"/>
      <c r="H192" s="69" t="e">
        <f>+I192+J192+K192</f>
        <v>#VALUE!</v>
      </c>
      <c r="I192" s="14" t="s">
        <v>203</v>
      </c>
      <c r="J192" s="14" t="s">
        <v>204</v>
      </c>
      <c r="K192" s="15" t="s">
        <v>205</v>
      </c>
    </row>
    <row r="193" spans="1:14" ht="108">
      <c r="A193" s="795"/>
      <c r="B193" s="817" t="s">
        <v>7</v>
      </c>
      <c r="C193" s="40" t="s">
        <v>97</v>
      </c>
      <c r="D193" s="41" t="s">
        <v>98</v>
      </c>
      <c r="E193" s="41" t="s">
        <v>359</v>
      </c>
      <c r="F193" s="93" t="s">
        <v>397</v>
      </c>
      <c r="G193" s="20" t="s">
        <v>398</v>
      </c>
      <c r="H193" s="69">
        <f>+I193+J193+K193</f>
        <v>1</v>
      </c>
      <c r="I193" s="76">
        <v>1</v>
      </c>
      <c r="J193" s="76"/>
      <c r="K193" s="41"/>
      <c r="L193" s="41" t="s">
        <v>390</v>
      </c>
      <c r="M193" s="41"/>
      <c r="N193" s="41" t="s">
        <v>180</v>
      </c>
    </row>
    <row r="194" spans="1:14" ht="81">
      <c r="A194" s="795"/>
      <c r="B194" s="818"/>
      <c r="C194" s="40"/>
      <c r="D194" s="41"/>
      <c r="E194" s="41" t="s">
        <v>360</v>
      </c>
      <c r="F194" s="93" t="s">
        <v>391</v>
      </c>
      <c r="G194" s="20"/>
      <c r="H194" s="69"/>
      <c r="I194" s="76">
        <v>3</v>
      </c>
      <c r="J194" s="76"/>
      <c r="K194" s="41"/>
      <c r="L194" s="41"/>
      <c r="M194" s="41"/>
      <c r="N194" s="41"/>
    </row>
    <row r="195" spans="1:14" ht="13.5">
      <c r="A195" s="795"/>
      <c r="B195" s="818"/>
      <c r="C195" s="40"/>
      <c r="D195" s="41"/>
      <c r="E195" s="41" t="s">
        <v>361</v>
      </c>
      <c r="F195" s="93">
        <v>2013</v>
      </c>
      <c r="G195" s="20"/>
      <c r="H195" s="69"/>
      <c r="I195" s="76"/>
      <c r="J195" s="76"/>
      <c r="K195" s="41"/>
      <c r="L195" s="41"/>
      <c r="M195" s="41"/>
      <c r="N195" s="41"/>
    </row>
    <row r="196" spans="1:14" ht="13.5">
      <c r="A196" s="795"/>
      <c r="B196" s="818"/>
      <c r="C196" s="40"/>
      <c r="D196" s="41"/>
      <c r="E196" s="41" t="s">
        <v>362</v>
      </c>
      <c r="F196" s="93">
        <v>2013</v>
      </c>
      <c r="G196" s="20"/>
      <c r="H196" s="69"/>
      <c r="I196" s="76"/>
      <c r="J196" s="76"/>
      <c r="K196" s="41"/>
      <c r="L196" s="41"/>
      <c r="M196" s="41"/>
      <c r="N196" s="41"/>
    </row>
    <row r="197" spans="1:14" ht="54">
      <c r="A197" s="795"/>
      <c r="B197" s="818"/>
      <c r="C197" s="40"/>
      <c r="D197" s="41"/>
      <c r="E197" s="41" t="s">
        <v>363</v>
      </c>
      <c r="F197" s="93" t="s">
        <v>392</v>
      </c>
      <c r="G197" s="20"/>
      <c r="H197" s="69"/>
      <c r="I197" s="76"/>
      <c r="J197" s="76">
        <v>1</v>
      </c>
      <c r="K197" s="41"/>
      <c r="L197" s="41"/>
      <c r="M197" s="41"/>
      <c r="N197" s="41"/>
    </row>
    <row r="198" spans="1:14" ht="54">
      <c r="A198" s="795"/>
      <c r="B198" s="818"/>
      <c r="C198" s="40"/>
      <c r="D198" s="41" t="s">
        <v>99</v>
      </c>
      <c r="E198" s="41" t="s">
        <v>364</v>
      </c>
      <c r="F198" s="93" t="s">
        <v>399</v>
      </c>
      <c r="G198" s="20"/>
      <c r="H198" s="69"/>
      <c r="I198" s="76">
        <v>5</v>
      </c>
      <c r="J198" s="76"/>
      <c r="K198" s="41"/>
      <c r="L198" s="41"/>
      <c r="M198" s="41"/>
      <c r="N198" s="41"/>
    </row>
    <row r="199" spans="1:14" ht="40.5">
      <c r="A199" s="795"/>
      <c r="B199" s="818"/>
      <c r="C199" s="40"/>
      <c r="D199" s="41"/>
      <c r="E199" s="41" t="s">
        <v>365</v>
      </c>
      <c r="F199" s="93" t="s">
        <v>393</v>
      </c>
      <c r="G199" s="20" t="s">
        <v>394</v>
      </c>
      <c r="H199" s="69"/>
      <c r="I199" s="76">
        <v>4</v>
      </c>
      <c r="J199" s="76"/>
      <c r="K199" s="41"/>
      <c r="L199" s="41"/>
      <c r="M199" s="41"/>
      <c r="N199" s="41"/>
    </row>
    <row r="200" spans="1:14" ht="54">
      <c r="A200" s="795"/>
      <c r="B200" s="818"/>
      <c r="C200" s="40"/>
      <c r="D200" s="41"/>
      <c r="E200" s="41" t="s">
        <v>366</v>
      </c>
      <c r="F200" s="93" t="s">
        <v>396</v>
      </c>
      <c r="G200" s="20" t="s">
        <v>395</v>
      </c>
      <c r="H200" s="69"/>
      <c r="I200" s="76"/>
      <c r="J200" s="76">
        <v>2</v>
      </c>
      <c r="K200" s="41"/>
      <c r="L200" s="41"/>
      <c r="M200" s="41"/>
      <c r="N200" s="41"/>
    </row>
    <row r="201" spans="1:14" ht="121.5">
      <c r="A201" s="795"/>
      <c r="B201" s="818"/>
      <c r="C201" s="40"/>
      <c r="D201" s="41"/>
      <c r="E201" s="41" t="s">
        <v>367</v>
      </c>
      <c r="F201" s="93" t="s">
        <v>400</v>
      </c>
      <c r="G201" s="20"/>
      <c r="H201" s="69"/>
      <c r="I201" s="76">
        <v>4</v>
      </c>
      <c r="J201" s="76"/>
      <c r="K201" s="41"/>
      <c r="L201" s="41"/>
      <c r="M201" s="41"/>
      <c r="N201" s="41"/>
    </row>
    <row r="202" spans="1:14" ht="94.5">
      <c r="A202" s="795"/>
      <c r="B202" s="818"/>
      <c r="C202" s="40"/>
      <c r="D202" s="41"/>
      <c r="E202" s="41" t="s">
        <v>380</v>
      </c>
      <c r="F202" s="93" t="s">
        <v>401</v>
      </c>
      <c r="G202" s="20"/>
      <c r="H202" s="69">
        <f>+I202+J202+K202</f>
        <v>0.58</v>
      </c>
      <c r="I202" s="76">
        <v>0.58</v>
      </c>
      <c r="J202" s="76"/>
      <c r="K202" s="41"/>
      <c r="L202" s="41"/>
      <c r="M202" s="41"/>
      <c r="N202" s="41" t="s">
        <v>180</v>
      </c>
    </row>
    <row r="203" spans="1:14" ht="24" customHeight="1">
      <c r="A203" s="795"/>
      <c r="B203" s="818"/>
      <c r="C203" s="40"/>
      <c r="D203" s="41"/>
      <c r="E203" s="41" t="s">
        <v>368</v>
      </c>
      <c r="F203" s="93">
        <v>2013</v>
      </c>
      <c r="G203" s="20"/>
      <c r="H203" s="69"/>
      <c r="I203" s="76"/>
      <c r="J203" s="76"/>
      <c r="K203" s="41"/>
      <c r="L203" s="41"/>
      <c r="M203" s="41"/>
      <c r="N203" s="41"/>
    </row>
    <row r="204" spans="1:14" ht="40.5">
      <c r="A204" s="795"/>
      <c r="B204" s="818"/>
      <c r="C204" s="40"/>
      <c r="D204" s="41"/>
      <c r="E204" s="41" t="s">
        <v>369</v>
      </c>
      <c r="F204" s="93">
        <v>2013</v>
      </c>
      <c r="G204" s="20"/>
      <c r="H204" s="69"/>
      <c r="I204" s="76"/>
      <c r="J204" s="76"/>
      <c r="K204" s="41"/>
      <c r="L204" s="41"/>
      <c r="M204" s="41"/>
      <c r="N204" s="41"/>
    </row>
    <row r="205" spans="1:14" ht="40.5">
      <c r="A205" s="795"/>
      <c r="B205" s="818"/>
      <c r="C205" s="40"/>
      <c r="D205" s="41"/>
      <c r="E205" s="41" t="s">
        <v>370</v>
      </c>
      <c r="F205" s="93">
        <v>2013</v>
      </c>
      <c r="G205" s="20"/>
      <c r="H205" s="69"/>
      <c r="I205" s="76"/>
      <c r="J205" s="76"/>
      <c r="K205" s="41"/>
      <c r="L205" s="41"/>
      <c r="M205" s="41"/>
      <c r="N205" s="41"/>
    </row>
    <row r="206" spans="1:14" ht="21.75" customHeight="1">
      <c r="A206" s="795"/>
      <c r="B206" s="818"/>
      <c r="C206" s="40"/>
      <c r="D206" s="41"/>
      <c r="E206" s="41" t="s">
        <v>371</v>
      </c>
      <c r="F206" s="93">
        <v>2013</v>
      </c>
      <c r="G206" s="20"/>
      <c r="H206" s="69"/>
      <c r="I206" s="76"/>
      <c r="J206" s="76"/>
      <c r="K206" s="41"/>
      <c r="L206" s="41"/>
      <c r="M206" s="41"/>
      <c r="N206" s="41"/>
    </row>
    <row r="207" spans="1:14" ht="40.5">
      <c r="A207" s="795"/>
      <c r="B207" s="818"/>
      <c r="C207" s="40"/>
      <c r="D207" s="41"/>
      <c r="E207" s="41" t="s">
        <v>372</v>
      </c>
      <c r="F207" s="93"/>
      <c r="G207" s="20"/>
      <c r="H207" s="69"/>
      <c r="I207" s="76"/>
      <c r="J207" s="76"/>
      <c r="K207" s="41"/>
      <c r="L207" s="41"/>
      <c r="M207" s="41"/>
      <c r="N207" s="41"/>
    </row>
    <row r="208" spans="1:14" ht="67.5">
      <c r="A208" s="795"/>
      <c r="B208" s="818"/>
      <c r="C208" s="40"/>
      <c r="D208" s="41"/>
      <c r="E208" s="41" t="s">
        <v>373</v>
      </c>
      <c r="F208" s="93" t="s">
        <v>402</v>
      </c>
      <c r="G208" s="20"/>
      <c r="H208" s="69"/>
      <c r="I208" s="76"/>
      <c r="J208" s="76"/>
      <c r="K208" s="41"/>
      <c r="L208" s="41"/>
      <c r="M208" s="41"/>
      <c r="N208" s="41"/>
    </row>
    <row r="209" spans="1:14" ht="67.5">
      <c r="A209" s="795"/>
      <c r="B209" s="818"/>
      <c r="C209" s="40"/>
      <c r="D209" s="41"/>
      <c r="E209" s="41" t="s">
        <v>374</v>
      </c>
      <c r="F209" s="93" t="s">
        <v>403</v>
      </c>
      <c r="G209" s="20"/>
      <c r="H209" s="69"/>
      <c r="I209" s="76"/>
      <c r="J209" s="76"/>
      <c r="K209" s="41"/>
      <c r="L209" s="41"/>
      <c r="M209" s="41"/>
      <c r="N209" s="41"/>
    </row>
    <row r="210" spans="1:14" ht="108">
      <c r="A210" s="795"/>
      <c r="B210" s="818"/>
      <c r="C210" s="40"/>
      <c r="D210" s="41"/>
      <c r="E210" s="41" t="s">
        <v>375</v>
      </c>
      <c r="F210" s="93" t="s">
        <v>408</v>
      </c>
      <c r="G210" s="20"/>
      <c r="H210" s="69"/>
      <c r="I210" s="76">
        <f>0.58+0.58+2+3.5</f>
        <v>6.66</v>
      </c>
      <c r="J210" s="76">
        <v>1.5</v>
      </c>
      <c r="K210" s="41"/>
      <c r="L210" s="41"/>
      <c r="M210" s="41"/>
      <c r="N210" s="41"/>
    </row>
    <row r="211" spans="1:14" ht="29.25" customHeight="1">
      <c r="A211" s="795"/>
      <c r="B211" s="818"/>
      <c r="C211" s="40"/>
      <c r="D211" s="41"/>
      <c r="E211" s="41" t="s">
        <v>376</v>
      </c>
      <c r="F211" s="93" t="s">
        <v>404</v>
      </c>
      <c r="G211" s="20"/>
      <c r="H211" s="69"/>
      <c r="I211" s="76"/>
      <c r="J211" s="76"/>
      <c r="K211" s="41"/>
      <c r="L211" s="41"/>
      <c r="M211" s="41"/>
      <c r="N211" s="41"/>
    </row>
    <row r="212" spans="1:14" ht="54">
      <c r="A212" s="795"/>
      <c r="B212" s="818"/>
      <c r="C212" s="40"/>
      <c r="D212" s="41"/>
      <c r="E212" s="41" t="s">
        <v>377</v>
      </c>
      <c r="F212" s="93" t="s">
        <v>405</v>
      </c>
      <c r="G212" s="20"/>
      <c r="H212" s="69"/>
      <c r="I212" s="76"/>
      <c r="J212" s="76"/>
      <c r="K212" s="41">
        <v>30</v>
      </c>
      <c r="L212" s="41"/>
      <c r="M212" s="41"/>
      <c r="N212" s="41"/>
    </row>
    <row r="213" spans="1:14" ht="40.5">
      <c r="A213" s="795"/>
      <c r="B213" s="818"/>
      <c r="C213" s="40"/>
      <c r="D213" s="41"/>
      <c r="E213" s="41" t="s">
        <v>378</v>
      </c>
      <c r="F213" s="93">
        <v>2013</v>
      </c>
      <c r="G213" s="20"/>
      <c r="H213" s="69"/>
      <c r="I213" s="76"/>
      <c r="J213" s="76"/>
      <c r="K213" s="41"/>
      <c r="L213" s="41"/>
      <c r="M213" s="41"/>
      <c r="N213" s="41"/>
    </row>
    <row r="214" spans="1:14" ht="67.5">
      <c r="A214" s="795"/>
      <c r="B214" s="818"/>
      <c r="C214" s="40"/>
      <c r="D214" s="41"/>
      <c r="E214" s="41" t="s">
        <v>379</v>
      </c>
      <c r="F214" s="93" t="s">
        <v>410</v>
      </c>
      <c r="G214" s="20"/>
      <c r="H214" s="69"/>
      <c r="I214" s="76">
        <v>3.5</v>
      </c>
      <c r="J214" s="76">
        <v>1</v>
      </c>
      <c r="K214" s="41"/>
      <c r="L214" s="41" t="s">
        <v>406</v>
      </c>
      <c r="M214" s="41"/>
      <c r="N214" s="41"/>
    </row>
    <row r="215" spans="1:14" ht="27">
      <c r="A215" s="795"/>
      <c r="B215" s="818"/>
      <c r="C215" s="40"/>
      <c r="D215" s="41" t="s">
        <v>100</v>
      </c>
      <c r="E215" s="41" t="s">
        <v>381</v>
      </c>
      <c r="F215" s="93"/>
      <c r="G215" s="20"/>
      <c r="H215" s="69"/>
      <c r="I215" s="76"/>
      <c r="J215" s="76"/>
      <c r="K215" s="41"/>
      <c r="L215" s="41"/>
      <c r="M215" s="41"/>
      <c r="N215" s="41"/>
    </row>
    <row r="216" spans="1:14" ht="40.5">
      <c r="A216" s="795"/>
      <c r="B216" s="818"/>
      <c r="C216" s="40"/>
      <c r="D216" s="41"/>
      <c r="E216" s="41" t="s">
        <v>382</v>
      </c>
      <c r="F216" s="93">
        <v>2013</v>
      </c>
      <c r="G216" s="20"/>
      <c r="H216" s="69"/>
      <c r="I216" s="76"/>
      <c r="J216" s="76"/>
      <c r="K216" s="41"/>
      <c r="L216" s="41"/>
      <c r="M216" s="41"/>
      <c r="N216" s="41"/>
    </row>
    <row r="217" spans="1:14" ht="54">
      <c r="A217" s="795"/>
      <c r="B217" s="818"/>
      <c r="C217" s="40"/>
      <c r="D217" s="41"/>
      <c r="E217" s="41" t="s">
        <v>383</v>
      </c>
      <c r="F217" s="93">
        <v>2013</v>
      </c>
      <c r="G217" s="20"/>
      <c r="H217" s="69"/>
      <c r="I217" s="76"/>
      <c r="J217" s="76"/>
      <c r="K217" s="41"/>
      <c r="L217" s="41"/>
      <c r="M217" s="41"/>
      <c r="N217" s="41"/>
    </row>
    <row r="218" spans="1:14" ht="40.5">
      <c r="A218" s="795"/>
      <c r="B218" s="818"/>
      <c r="C218" s="40"/>
      <c r="D218" s="41"/>
      <c r="E218" s="41" t="s">
        <v>384</v>
      </c>
      <c r="F218" s="93">
        <v>2013</v>
      </c>
      <c r="G218" s="20"/>
      <c r="H218" s="69"/>
      <c r="I218" s="76"/>
      <c r="J218" s="76"/>
      <c r="K218" s="41"/>
      <c r="L218" s="41"/>
      <c r="M218" s="41"/>
      <c r="N218" s="41"/>
    </row>
    <row r="219" spans="1:14" ht="54">
      <c r="A219" s="795"/>
      <c r="B219" s="818"/>
      <c r="C219" s="40"/>
      <c r="D219" s="41" t="s">
        <v>101</v>
      </c>
      <c r="E219" s="41" t="s">
        <v>385</v>
      </c>
      <c r="F219" s="93">
        <v>2013</v>
      </c>
      <c r="G219" s="20"/>
      <c r="H219" s="69"/>
      <c r="I219" s="76"/>
      <c r="J219" s="76"/>
      <c r="K219" s="41"/>
      <c r="L219" s="41"/>
      <c r="M219" s="41"/>
      <c r="N219" s="41"/>
    </row>
    <row r="220" spans="1:14" ht="40.5">
      <c r="A220" s="795"/>
      <c r="B220" s="818"/>
      <c r="C220" s="40"/>
      <c r="D220" s="41"/>
      <c r="E220" s="41" t="s">
        <v>386</v>
      </c>
      <c r="F220" s="93" t="s">
        <v>409</v>
      </c>
      <c r="G220" s="20"/>
      <c r="H220" s="69"/>
      <c r="I220" s="76"/>
      <c r="J220" s="76"/>
      <c r="K220" s="41"/>
      <c r="L220" s="41"/>
      <c r="M220" s="41"/>
      <c r="N220" s="41"/>
    </row>
    <row r="221" spans="1:14" ht="33.75" customHeight="1">
      <c r="A221" s="795"/>
      <c r="B221" s="818"/>
      <c r="C221" s="40"/>
      <c r="D221" s="41"/>
      <c r="E221" s="41" t="s">
        <v>387</v>
      </c>
      <c r="F221" s="93">
        <v>2013</v>
      </c>
      <c r="G221" s="20"/>
      <c r="H221" s="69"/>
      <c r="I221" s="76"/>
      <c r="J221" s="76"/>
      <c r="K221" s="41"/>
      <c r="L221" s="41"/>
      <c r="M221" s="41"/>
      <c r="N221" s="41"/>
    </row>
    <row r="222" spans="1:14" ht="45" customHeight="1">
      <c r="A222" s="795"/>
      <c r="B222" s="818"/>
      <c r="C222" s="40"/>
      <c r="D222" s="41"/>
      <c r="E222" s="41" t="s">
        <v>388</v>
      </c>
      <c r="F222" s="93" t="s">
        <v>407</v>
      </c>
      <c r="G222" s="20"/>
      <c r="H222" s="69">
        <f>+I222+J222+K222</f>
        <v>0</v>
      </c>
      <c r="I222" s="76"/>
      <c r="J222" s="76"/>
      <c r="K222" s="41"/>
      <c r="L222" s="41"/>
      <c r="M222" s="41"/>
      <c r="N222" s="41" t="s">
        <v>180</v>
      </c>
    </row>
    <row r="223" spans="1:14" ht="40.5">
      <c r="A223" s="795"/>
      <c r="B223" s="819"/>
      <c r="C223" s="40"/>
      <c r="D223" s="41"/>
      <c r="E223" s="41" t="s">
        <v>389</v>
      </c>
      <c r="F223" s="93">
        <v>2013</v>
      </c>
      <c r="G223" s="20"/>
      <c r="H223" s="69">
        <f>+I223+J223+K223</f>
        <v>0</v>
      </c>
      <c r="I223" s="76"/>
      <c r="J223" s="76"/>
      <c r="K223" s="41"/>
      <c r="L223" s="41"/>
      <c r="M223" s="41"/>
      <c r="N223" s="41" t="s">
        <v>180</v>
      </c>
    </row>
    <row r="224" spans="1:14" ht="13.5">
      <c r="A224" s="795"/>
      <c r="B224" s="117"/>
      <c r="C224" s="118"/>
      <c r="D224" s="119"/>
      <c r="E224" s="119"/>
      <c r="F224" s="120"/>
      <c r="G224" s="121"/>
      <c r="H224" s="69"/>
      <c r="I224" s="122">
        <f>SUM(I193:I223)</f>
        <v>27.74</v>
      </c>
      <c r="J224" s="122">
        <f>SUM(J193:J223)</f>
        <v>5.5</v>
      </c>
      <c r="K224" s="122">
        <f>SUM(K193:K223)</f>
        <v>30</v>
      </c>
      <c r="L224" s="119"/>
      <c r="M224" s="119"/>
      <c r="N224" s="119"/>
    </row>
    <row r="225" spans="1:14" s="45" customFormat="1" ht="14.25" thickBot="1">
      <c r="A225" s="795"/>
      <c r="B225" s="42"/>
      <c r="C225" s="43"/>
      <c r="D225" s="44"/>
      <c r="E225" s="44"/>
      <c r="F225" s="95" t="s">
        <v>200</v>
      </c>
      <c r="G225" s="26" t="s">
        <v>206</v>
      </c>
      <c r="H225" s="69"/>
      <c r="I225" s="14" t="s">
        <v>203</v>
      </c>
      <c r="J225" s="14" t="s">
        <v>204</v>
      </c>
      <c r="K225" s="15" t="s">
        <v>205</v>
      </c>
      <c r="L225" s="44"/>
      <c r="M225" s="44"/>
      <c r="N225" s="44"/>
    </row>
    <row r="226" spans="1:14" ht="164.25" customHeight="1" thickBot="1">
      <c r="A226" s="795"/>
      <c r="B226" s="820" t="s">
        <v>8</v>
      </c>
      <c r="C226" s="821" t="s">
        <v>102</v>
      </c>
      <c r="D226" s="805" t="s">
        <v>103</v>
      </c>
      <c r="E226" s="1" t="s">
        <v>207</v>
      </c>
      <c r="F226" s="102" t="s">
        <v>308</v>
      </c>
      <c r="G226" s="1" t="s">
        <v>281</v>
      </c>
      <c r="H226" s="69">
        <f>+I226+J226+K226</f>
        <v>2</v>
      </c>
      <c r="I226" s="77">
        <v>2</v>
      </c>
      <c r="J226" s="77"/>
      <c r="K226" s="46"/>
      <c r="L226" s="46" t="s">
        <v>282</v>
      </c>
      <c r="M226" s="46" t="s">
        <v>265</v>
      </c>
      <c r="N226" s="46" t="s">
        <v>179</v>
      </c>
    </row>
    <row r="227" spans="1:14" ht="95.25" thickBot="1">
      <c r="A227" s="795"/>
      <c r="B227" s="820"/>
      <c r="C227" s="822"/>
      <c r="D227" s="806"/>
      <c r="E227" s="2" t="s">
        <v>208</v>
      </c>
      <c r="F227" s="93" t="s">
        <v>283</v>
      </c>
      <c r="G227" s="20" t="s">
        <v>284</v>
      </c>
      <c r="H227" s="69"/>
      <c r="I227" s="77">
        <v>1</v>
      </c>
      <c r="J227" s="77"/>
      <c r="K227" s="46"/>
      <c r="L227" s="46"/>
      <c r="M227" s="46"/>
      <c r="N227" s="46"/>
    </row>
    <row r="228" spans="1:14" ht="54.75" customHeight="1" thickBot="1">
      <c r="A228" s="795"/>
      <c r="B228" s="820"/>
      <c r="C228" s="822"/>
      <c r="D228" s="806"/>
      <c r="E228" s="2" t="s">
        <v>209</v>
      </c>
      <c r="F228" s="93" t="s">
        <v>285</v>
      </c>
      <c r="G228" s="20"/>
      <c r="H228" s="69"/>
      <c r="I228" s="77"/>
      <c r="J228" s="77"/>
      <c r="K228" s="46"/>
      <c r="L228" s="46"/>
      <c r="M228" s="46"/>
      <c r="N228" s="46"/>
    </row>
    <row r="229" spans="1:14" ht="44.25" customHeight="1" thickBot="1">
      <c r="A229" s="795"/>
      <c r="B229" s="820"/>
      <c r="C229" s="822"/>
      <c r="D229" s="807"/>
      <c r="E229" s="2" t="s">
        <v>210</v>
      </c>
      <c r="F229" s="93" t="s">
        <v>286</v>
      </c>
      <c r="G229" s="20"/>
      <c r="H229" s="69"/>
      <c r="I229" s="77"/>
      <c r="J229" s="77"/>
      <c r="K229" s="46"/>
      <c r="L229" s="46"/>
      <c r="M229" s="46"/>
      <c r="N229" s="46"/>
    </row>
    <row r="230" spans="1:14" ht="83.25" customHeight="1" thickBot="1">
      <c r="A230" s="795"/>
      <c r="B230" s="820"/>
      <c r="C230" s="822"/>
      <c r="D230" s="46" t="s">
        <v>104</v>
      </c>
      <c r="E230" s="2" t="s">
        <v>211</v>
      </c>
      <c r="F230" s="93" t="s">
        <v>287</v>
      </c>
      <c r="G230" s="20"/>
      <c r="H230" s="69"/>
      <c r="I230" s="77">
        <v>5</v>
      </c>
      <c r="J230" s="77"/>
      <c r="K230" s="46"/>
      <c r="L230" s="46"/>
      <c r="M230" s="46"/>
      <c r="N230" s="46"/>
    </row>
    <row r="231" spans="1:14" ht="28.5" customHeight="1" thickBot="1">
      <c r="A231" s="795"/>
      <c r="B231" s="820"/>
      <c r="C231" s="822"/>
      <c r="D231" s="805" t="s">
        <v>105</v>
      </c>
      <c r="E231" s="2" t="s">
        <v>212</v>
      </c>
      <c r="F231" s="93"/>
      <c r="G231" s="20"/>
      <c r="H231" s="69"/>
      <c r="I231" s="77">
        <v>1</v>
      </c>
      <c r="J231" s="77"/>
      <c r="K231" s="46"/>
      <c r="L231" s="46"/>
      <c r="M231" s="46"/>
      <c r="N231" s="46"/>
    </row>
    <row r="232" spans="1:14" ht="54.75" thickBot="1">
      <c r="A232" s="795"/>
      <c r="B232" s="820"/>
      <c r="C232" s="822"/>
      <c r="D232" s="806"/>
      <c r="E232" s="2" t="s">
        <v>213</v>
      </c>
      <c r="F232" s="93"/>
      <c r="G232" s="20"/>
      <c r="H232" s="69"/>
      <c r="I232" s="77">
        <v>5</v>
      </c>
      <c r="J232" s="77"/>
      <c r="K232" s="46"/>
      <c r="L232" s="46"/>
      <c r="M232" s="46"/>
      <c r="N232" s="46"/>
    </row>
    <row r="233" spans="1:14" ht="41.25" thickBot="1">
      <c r="A233" s="795"/>
      <c r="B233" s="820"/>
      <c r="C233" s="822"/>
      <c r="D233" s="806"/>
      <c r="E233" s="2" t="s">
        <v>214</v>
      </c>
      <c r="F233" s="93" t="s">
        <v>309</v>
      </c>
      <c r="G233" s="20"/>
      <c r="H233" s="69"/>
      <c r="I233" s="77">
        <v>3</v>
      </c>
      <c r="J233" s="77"/>
      <c r="K233" s="46"/>
      <c r="L233" s="46"/>
      <c r="M233" s="46"/>
      <c r="N233" s="46"/>
    </row>
    <row r="234" spans="1:14" ht="54.75" thickBot="1">
      <c r="A234" s="795"/>
      <c r="B234" s="820"/>
      <c r="C234" s="822"/>
      <c r="D234" s="806"/>
      <c r="E234" s="2" t="s">
        <v>215</v>
      </c>
      <c r="F234" s="93" t="s">
        <v>310</v>
      </c>
      <c r="G234" s="20"/>
      <c r="H234" s="69"/>
      <c r="I234" s="77">
        <v>3</v>
      </c>
      <c r="J234" s="77"/>
      <c r="K234" s="46"/>
      <c r="L234" s="46"/>
      <c r="M234" s="46"/>
      <c r="N234" s="46"/>
    </row>
    <row r="235" spans="1:14" ht="54.75" thickBot="1">
      <c r="A235" s="795"/>
      <c r="B235" s="820"/>
      <c r="C235" s="822"/>
      <c r="D235" s="807"/>
      <c r="E235" s="3" t="s">
        <v>216</v>
      </c>
      <c r="F235" s="93"/>
      <c r="G235" s="20"/>
      <c r="H235" s="69">
        <f>+I235+J235+K235</f>
        <v>0</v>
      </c>
      <c r="I235" s="77"/>
      <c r="J235" s="77"/>
      <c r="K235" s="46"/>
      <c r="L235" s="46"/>
      <c r="M235" s="46"/>
      <c r="N235" s="46" t="s">
        <v>179</v>
      </c>
    </row>
    <row r="236" spans="1:14" ht="41.25" thickBot="1">
      <c r="A236" s="795"/>
      <c r="B236" s="820"/>
      <c r="C236" s="822"/>
      <c r="D236" s="805" t="s">
        <v>106</v>
      </c>
      <c r="E236" s="3" t="s">
        <v>217</v>
      </c>
      <c r="F236" s="93">
        <v>0</v>
      </c>
      <c r="G236" s="20"/>
      <c r="H236" s="69">
        <f>+I236+J236+K236</f>
        <v>0</v>
      </c>
      <c r="I236" s="77"/>
      <c r="J236" s="77"/>
      <c r="K236" s="46"/>
      <c r="L236" s="46"/>
      <c r="M236" s="46"/>
      <c r="N236" s="46" t="s">
        <v>179</v>
      </c>
    </row>
    <row r="237" spans="1:14" ht="27.75" thickBot="1">
      <c r="A237" s="795"/>
      <c r="B237" s="820"/>
      <c r="C237" s="823"/>
      <c r="D237" s="807"/>
      <c r="E237" s="3" t="s">
        <v>218</v>
      </c>
      <c r="F237" s="93">
        <v>0</v>
      </c>
      <c r="G237" s="20"/>
      <c r="H237" s="69">
        <f>+I237+J237+K237</f>
        <v>0</v>
      </c>
      <c r="I237" s="77"/>
      <c r="J237" s="77"/>
      <c r="K237" s="46"/>
      <c r="L237" s="46"/>
      <c r="M237" s="46"/>
      <c r="N237" s="46" t="s">
        <v>179</v>
      </c>
    </row>
    <row r="238" spans="1:14" ht="41.25" thickBot="1">
      <c r="A238" s="795"/>
      <c r="B238" s="820"/>
      <c r="C238" s="47" t="s">
        <v>107</v>
      </c>
      <c r="D238" s="46" t="s">
        <v>108</v>
      </c>
      <c r="E238" s="110" t="s">
        <v>219</v>
      </c>
      <c r="F238" s="93">
        <v>2013</v>
      </c>
      <c r="G238" s="20"/>
      <c r="H238" s="69"/>
      <c r="I238" s="77"/>
      <c r="J238" s="77"/>
      <c r="K238" s="46"/>
      <c r="L238" s="46"/>
      <c r="M238" s="46"/>
      <c r="N238" s="46"/>
    </row>
    <row r="239" spans="1:14" ht="54.75" thickBot="1">
      <c r="A239" s="795"/>
      <c r="B239" s="820"/>
      <c r="C239" s="48"/>
      <c r="D239" s="49"/>
      <c r="E239" s="111" t="s">
        <v>220</v>
      </c>
      <c r="F239" s="93"/>
      <c r="G239" s="20"/>
      <c r="H239" s="69"/>
      <c r="I239" s="77">
        <v>1</v>
      </c>
      <c r="J239" s="77"/>
      <c r="K239" s="46"/>
      <c r="L239" s="46"/>
      <c r="M239" s="46"/>
      <c r="N239" s="46"/>
    </row>
    <row r="240" spans="1:14" ht="54.75" thickBot="1">
      <c r="A240" s="795"/>
      <c r="B240" s="820"/>
      <c r="C240" s="48"/>
      <c r="D240" s="49"/>
      <c r="E240" s="111" t="s">
        <v>221</v>
      </c>
      <c r="F240" s="93"/>
      <c r="G240" s="20"/>
      <c r="H240" s="69"/>
      <c r="I240" s="77"/>
      <c r="J240" s="77"/>
      <c r="K240" s="46"/>
      <c r="L240" s="46"/>
      <c r="M240" s="46"/>
      <c r="N240" s="46"/>
    </row>
    <row r="241" spans="1:14" ht="54.75" thickBot="1">
      <c r="A241" s="795"/>
      <c r="B241" s="820"/>
      <c r="C241" s="48"/>
      <c r="D241" s="49"/>
      <c r="E241" s="111" t="s">
        <v>222</v>
      </c>
      <c r="F241" s="93" t="s">
        <v>311</v>
      </c>
      <c r="G241" s="20"/>
      <c r="H241" s="69"/>
      <c r="I241" s="77"/>
      <c r="J241" s="77"/>
      <c r="K241" s="46"/>
      <c r="L241" s="46"/>
      <c r="M241" s="46"/>
      <c r="N241" s="46"/>
    </row>
    <row r="242" spans="1:14" ht="122.25" thickBot="1">
      <c r="A242" s="795"/>
      <c r="B242" s="820"/>
      <c r="C242" s="48"/>
      <c r="D242" s="49"/>
      <c r="E242" s="111" t="s">
        <v>223</v>
      </c>
      <c r="F242" s="93"/>
      <c r="G242" s="20"/>
      <c r="H242" s="69"/>
      <c r="I242" s="77">
        <v>2</v>
      </c>
      <c r="J242" s="77"/>
      <c r="K242" s="46"/>
      <c r="L242" s="46"/>
      <c r="M242" s="46"/>
      <c r="N242" s="46"/>
    </row>
    <row r="243" spans="1:14" ht="23.25" customHeight="1" thickBot="1">
      <c r="A243" s="795"/>
      <c r="B243" s="820"/>
      <c r="C243" s="48"/>
      <c r="D243" s="49"/>
      <c r="E243" s="112" t="s">
        <v>312</v>
      </c>
      <c r="F243" s="93"/>
      <c r="G243" s="20"/>
      <c r="H243" s="69"/>
      <c r="I243" s="77">
        <v>10</v>
      </c>
      <c r="J243" s="77"/>
      <c r="K243" s="46"/>
      <c r="L243" s="46"/>
      <c r="M243" s="46"/>
      <c r="N243" s="46"/>
    </row>
    <row r="244" spans="1:14" ht="68.25" thickBot="1">
      <c r="A244" s="795"/>
      <c r="B244" s="820"/>
      <c r="C244" s="48"/>
      <c r="D244" s="49"/>
      <c r="E244" s="106" t="s">
        <v>224</v>
      </c>
      <c r="F244" s="97" t="s">
        <v>329</v>
      </c>
      <c r="G244" s="32"/>
      <c r="H244" s="69"/>
      <c r="I244" s="77"/>
      <c r="J244" s="77"/>
      <c r="K244" s="46"/>
      <c r="L244" s="46"/>
      <c r="M244" s="46"/>
      <c r="N244" s="46"/>
    </row>
    <row r="245" spans="1:14" ht="54.75" thickBot="1">
      <c r="A245" s="795"/>
      <c r="B245" s="820"/>
      <c r="C245" s="48"/>
      <c r="D245" s="49"/>
      <c r="E245" s="107" t="s">
        <v>225</v>
      </c>
      <c r="F245" s="97" t="s">
        <v>329</v>
      </c>
      <c r="G245" s="32"/>
      <c r="H245" s="69"/>
      <c r="I245" s="77"/>
      <c r="J245" s="77"/>
      <c r="K245" s="46"/>
      <c r="L245" s="46"/>
      <c r="M245" s="46"/>
      <c r="N245" s="46"/>
    </row>
    <row r="246" spans="1:14" ht="25.5" customHeight="1" thickBot="1">
      <c r="A246" s="795"/>
      <c r="B246" s="820"/>
      <c r="C246" s="48"/>
      <c r="D246" s="49"/>
      <c r="E246" s="107" t="s">
        <v>226</v>
      </c>
      <c r="F246" s="97" t="s">
        <v>329</v>
      </c>
      <c r="G246" s="32"/>
      <c r="H246" s="69"/>
      <c r="I246" s="77"/>
      <c r="J246" s="77"/>
      <c r="K246" s="46"/>
      <c r="L246" s="46"/>
      <c r="M246" s="46"/>
      <c r="N246" s="46"/>
    </row>
    <row r="247" spans="1:14" ht="54.75" thickBot="1">
      <c r="A247" s="795"/>
      <c r="B247" s="820"/>
      <c r="C247" s="48"/>
      <c r="D247" s="49"/>
      <c r="E247" s="107" t="s">
        <v>227</v>
      </c>
      <c r="F247" s="97">
        <v>2013</v>
      </c>
      <c r="G247" s="32"/>
      <c r="H247" s="69"/>
      <c r="I247" s="77"/>
      <c r="J247" s="77"/>
      <c r="K247" s="46"/>
      <c r="L247" s="46"/>
      <c r="M247" s="46"/>
      <c r="N247" s="46"/>
    </row>
    <row r="248" spans="1:14" ht="81.75" thickBot="1">
      <c r="A248" s="795"/>
      <c r="B248" s="820"/>
      <c r="C248" s="862" t="s">
        <v>109</v>
      </c>
      <c r="D248" s="805" t="s">
        <v>110</v>
      </c>
      <c r="E248" s="113" t="s">
        <v>228</v>
      </c>
      <c r="F248" s="93" t="s">
        <v>313</v>
      </c>
      <c r="G248" s="20"/>
      <c r="H248" s="69"/>
      <c r="I248" s="77">
        <v>28.977</v>
      </c>
      <c r="J248" s="77">
        <v>30</v>
      </c>
      <c r="K248" s="46"/>
      <c r="L248" s="46"/>
      <c r="M248" s="46"/>
      <c r="N248" s="46"/>
    </row>
    <row r="249" spans="1:14" ht="41.25" thickBot="1">
      <c r="A249" s="795"/>
      <c r="B249" s="820"/>
      <c r="C249" s="863"/>
      <c r="D249" s="806"/>
      <c r="E249" s="113" t="s">
        <v>229</v>
      </c>
      <c r="F249" s="93" t="s">
        <v>292</v>
      </c>
      <c r="G249" s="20"/>
      <c r="H249" s="69"/>
      <c r="I249" s="77"/>
      <c r="J249" s="77">
        <v>4</v>
      </c>
      <c r="K249" s="46"/>
      <c r="L249" s="46"/>
      <c r="M249" s="46"/>
      <c r="N249" s="46"/>
    </row>
    <row r="250" spans="1:14" ht="41.25" thickBot="1">
      <c r="A250" s="795"/>
      <c r="B250" s="820"/>
      <c r="C250" s="863"/>
      <c r="D250" s="806"/>
      <c r="E250" s="113" t="s">
        <v>230</v>
      </c>
      <c r="F250" s="93">
        <v>2013</v>
      </c>
      <c r="G250" s="20"/>
      <c r="H250" s="69"/>
      <c r="I250" s="77"/>
      <c r="J250" s="77"/>
      <c r="K250" s="46"/>
      <c r="L250" s="46"/>
      <c r="M250" s="46"/>
      <c r="N250" s="46"/>
    </row>
    <row r="251" spans="1:14" ht="41.25" thickBot="1">
      <c r="A251" s="795"/>
      <c r="B251" s="820"/>
      <c r="C251" s="863"/>
      <c r="D251" s="806"/>
      <c r="E251" s="113" t="s">
        <v>231</v>
      </c>
      <c r="F251" s="93">
        <v>2013</v>
      </c>
      <c r="G251" s="20"/>
      <c r="H251" s="69"/>
      <c r="I251" s="77"/>
      <c r="J251" s="77"/>
      <c r="K251" s="46"/>
      <c r="L251" s="46"/>
      <c r="M251" s="46"/>
      <c r="N251" s="46"/>
    </row>
    <row r="252" spans="1:14" ht="14.25" thickBot="1">
      <c r="A252" s="795"/>
      <c r="B252" s="820"/>
      <c r="C252" s="864"/>
      <c r="D252" s="807"/>
      <c r="E252" s="113" t="s">
        <v>232</v>
      </c>
      <c r="F252" s="93">
        <v>2013</v>
      </c>
      <c r="G252" s="20"/>
      <c r="H252" s="69"/>
      <c r="I252" s="77"/>
      <c r="J252" s="77"/>
      <c r="K252" s="46"/>
      <c r="L252" s="46"/>
      <c r="M252" s="46"/>
      <c r="N252" s="46"/>
    </row>
    <row r="253" spans="1:10" ht="13.5">
      <c r="A253" s="795"/>
      <c r="H253" s="69">
        <f>+I253+J253+K253</f>
        <v>95.977</v>
      </c>
      <c r="I253" s="70">
        <f>SUM(I226:I252)</f>
        <v>61.977000000000004</v>
      </c>
      <c r="J253" s="70">
        <f>SUM(J226:J252)</f>
        <v>34</v>
      </c>
    </row>
    <row r="254" spans="1:8" ht="13.5">
      <c r="A254" s="795"/>
      <c r="H254" s="69"/>
    </row>
    <row r="255" spans="1:14" ht="30" customHeight="1" thickBot="1">
      <c r="A255" s="795"/>
      <c r="B255" s="824" t="s">
        <v>9</v>
      </c>
      <c r="C255" s="859" t="s">
        <v>111</v>
      </c>
      <c r="D255" s="50" t="s">
        <v>114</v>
      </c>
      <c r="E255" s="113" t="s">
        <v>641</v>
      </c>
      <c r="F255" s="93"/>
      <c r="G255" s="20"/>
      <c r="H255" s="69">
        <f>+I255+J255+K255</f>
        <v>2</v>
      </c>
      <c r="I255" s="78">
        <v>2</v>
      </c>
      <c r="J255" s="78"/>
      <c r="K255" s="50"/>
      <c r="L255" s="50"/>
      <c r="M255" s="50"/>
      <c r="N255" s="50" t="s">
        <v>174</v>
      </c>
    </row>
    <row r="256" spans="1:14" ht="30" customHeight="1" thickBot="1">
      <c r="A256" s="795"/>
      <c r="B256" s="824"/>
      <c r="C256" s="860"/>
      <c r="D256" s="50"/>
      <c r="E256" s="113" t="s">
        <v>642</v>
      </c>
      <c r="F256" s="93" t="s">
        <v>665</v>
      </c>
      <c r="G256" s="20"/>
      <c r="H256" s="69"/>
      <c r="I256" s="78"/>
      <c r="J256" s="78"/>
      <c r="K256" s="50"/>
      <c r="L256" s="50"/>
      <c r="M256" s="50"/>
      <c r="N256" s="50"/>
    </row>
    <row r="257" spans="1:14" ht="30" customHeight="1" thickBot="1">
      <c r="A257" s="795"/>
      <c r="B257" s="824"/>
      <c r="C257" s="860"/>
      <c r="D257" s="50"/>
      <c r="E257" s="113" t="s">
        <v>643</v>
      </c>
      <c r="F257" s="93">
        <v>2013</v>
      </c>
      <c r="G257" s="20"/>
      <c r="H257" s="69"/>
      <c r="I257" s="78"/>
      <c r="J257" s="78"/>
      <c r="K257" s="50"/>
      <c r="L257" s="50"/>
      <c r="M257" s="50"/>
      <c r="N257" s="50"/>
    </row>
    <row r="258" spans="1:14" ht="30" customHeight="1" thickBot="1">
      <c r="A258" s="795"/>
      <c r="B258" s="824"/>
      <c r="C258" s="860"/>
      <c r="D258" s="50"/>
      <c r="E258" s="113" t="s">
        <v>644</v>
      </c>
      <c r="F258" s="93"/>
      <c r="G258" s="20"/>
      <c r="H258" s="69"/>
      <c r="I258" s="78"/>
      <c r="J258" s="78"/>
      <c r="K258" s="50"/>
      <c r="L258" s="50"/>
      <c r="M258" s="50"/>
      <c r="N258" s="50"/>
    </row>
    <row r="259" spans="1:14" ht="30" customHeight="1" thickBot="1">
      <c r="A259" s="795"/>
      <c r="B259" s="824"/>
      <c r="C259" s="860"/>
      <c r="D259" s="50"/>
      <c r="E259" s="113" t="s">
        <v>645</v>
      </c>
      <c r="F259" s="93">
        <v>2014</v>
      </c>
      <c r="G259" s="20"/>
      <c r="H259" s="69"/>
      <c r="I259" s="78"/>
      <c r="J259" s="78"/>
      <c r="K259" s="50"/>
      <c r="L259" s="50"/>
      <c r="M259" s="50"/>
      <c r="N259" s="50"/>
    </row>
    <row r="260" spans="1:14" ht="30" customHeight="1" thickBot="1">
      <c r="A260" s="795"/>
      <c r="B260" s="824"/>
      <c r="C260" s="860"/>
      <c r="D260" s="50"/>
      <c r="E260" s="113" t="s">
        <v>646</v>
      </c>
      <c r="F260" s="93" t="s">
        <v>666</v>
      </c>
      <c r="G260" s="20"/>
      <c r="H260" s="69"/>
      <c r="I260" s="78">
        <v>3</v>
      </c>
      <c r="J260" s="78"/>
      <c r="K260" s="50"/>
      <c r="L260" s="50"/>
      <c r="M260" s="50"/>
      <c r="N260" s="50"/>
    </row>
    <row r="261" spans="1:14" ht="54.75" thickBot="1">
      <c r="A261" s="795"/>
      <c r="B261" s="824"/>
      <c r="C261" s="860"/>
      <c r="D261" s="50" t="s">
        <v>112</v>
      </c>
      <c r="E261" s="113" t="s">
        <v>647</v>
      </c>
      <c r="F261" s="93"/>
      <c r="G261" s="20"/>
      <c r="H261" s="69">
        <f>+I261+J261+K261</f>
        <v>2.3</v>
      </c>
      <c r="I261" s="78">
        <v>2.3</v>
      </c>
      <c r="J261" s="78"/>
      <c r="K261" s="50"/>
      <c r="L261" s="50"/>
      <c r="M261" s="50"/>
      <c r="N261" s="50" t="s">
        <v>174</v>
      </c>
    </row>
    <row r="262" spans="1:14" ht="45.75" customHeight="1" thickBot="1">
      <c r="A262" s="795"/>
      <c r="B262" s="824"/>
      <c r="C262" s="860"/>
      <c r="D262" s="50"/>
      <c r="E262" s="113" t="s">
        <v>667</v>
      </c>
      <c r="F262" s="93" t="s">
        <v>668</v>
      </c>
      <c r="G262" s="20"/>
      <c r="H262" s="69"/>
      <c r="I262" s="78">
        <v>5</v>
      </c>
      <c r="J262" s="78"/>
      <c r="K262" s="50"/>
      <c r="L262" s="50"/>
      <c r="M262" s="50"/>
      <c r="N262" s="50"/>
    </row>
    <row r="263" spans="1:14" ht="54.75" thickBot="1">
      <c r="A263" s="795"/>
      <c r="B263" s="824"/>
      <c r="C263" s="860"/>
      <c r="D263" s="50"/>
      <c r="E263" s="113" t="s">
        <v>648</v>
      </c>
      <c r="F263" s="93" t="s">
        <v>669</v>
      </c>
      <c r="G263" s="20"/>
      <c r="H263" s="69"/>
      <c r="I263" s="78"/>
      <c r="J263" s="78"/>
      <c r="K263" s="50"/>
      <c r="L263" s="50"/>
      <c r="M263" s="50"/>
      <c r="N263" s="50"/>
    </row>
    <row r="264" spans="1:14" ht="29.25" customHeight="1" thickBot="1">
      <c r="A264" s="795"/>
      <c r="B264" s="824"/>
      <c r="C264" s="860"/>
      <c r="D264" s="50"/>
      <c r="E264" s="113" t="s">
        <v>649</v>
      </c>
      <c r="F264" s="93">
        <v>2014</v>
      </c>
      <c r="G264" s="20"/>
      <c r="H264" s="69"/>
      <c r="I264" s="78"/>
      <c r="J264" s="78"/>
      <c r="K264" s="50"/>
      <c r="L264" s="50"/>
      <c r="M264" s="50"/>
      <c r="N264" s="50"/>
    </row>
    <row r="265" spans="1:14" ht="41.25" thickBot="1">
      <c r="A265" s="795"/>
      <c r="B265" s="824"/>
      <c r="C265" s="860"/>
      <c r="D265" s="50"/>
      <c r="E265" s="113" t="s">
        <v>650</v>
      </c>
      <c r="F265" s="93"/>
      <c r="G265" s="20"/>
      <c r="H265" s="69"/>
      <c r="I265" s="78"/>
      <c r="J265" s="78"/>
      <c r="K265" s="50"/>
      <c r="L265" s="50"/>
      <c r="M265" s="50"/>
      <c r="N265" s="50"/>
    </row>
    <row r="266" spans="1:14" ht="34.5" customHeight="1" thickBot="1">
      <c r="A266" s="795"/>
      <c r="B266" s="824"/>
      <c r="C266" s="860"/>
      <c r="D266" s="50"/>
      <c r="E266" s="113" t="s">
        <v>651</v>
      </c>
      <c r="F266" s="93"/>
      <c r="G266" s="20"/>
      <c r="H266" s="69"/>
      <c r="I266" s="78">
        <v>20</v>
      </c>
      <c r="J266" s="78"/>
      <c r="K266" s="50"/>
      <c r="L266" s="50"/>
      <c r="M266" s="50"/>
      <c r="N266" s="50"/>
    </row>
    <row r="267" spans="1:14" ht="41.25" thickBot="1">
      <c r="A267" s="795"/>
      <c r="B267" s="824"/>
      <c r="C267" s="860"/>
      <c r="D267" s="50"/>
      <c r="E267" s="113" t="s">
        <v>652</v>
      </c>
      <c r="F267" s="93"/>
      <c r="G267" s="20"/>
      <c r="H267" s="69"/>
      <c r="I267" s="78"/>
      <c r="J267" s="78"/>
      <c r="K267" s="50"/>
      <c r="L267" s="50"/>
      <c r="M267" s="50"/>
      <c r="N267" s="50"/>
    </row>
    <row r="268" spans="1:14" ht="14.25" thickBot="1">
      <c r="A268" s="795"/>
      <c r="B268" s="824"/>
      <c r="C268" s="860"/>
      <c r="D268" s="50"/>
      <c r="E268" s="113"/>
      <c r="F268" s="93"/>
      <c r="G268" s="20"/>
      <c r="H268" s="69"/>
      <c r="I268" s="78"/>
      <c r="J268" s="78"/>
      <c r="K268" s="50"/>
      <c r="L268" s="50"/>
      <c r="M268" s="50"/>
      <c r="N268" s="50"/>
    </row>
    <row r="269" spans="1:14" ht="14.25" thickBot="1">
      <c r="A269" s="795"/>
      <c r="B269" s="824"/>
      <c r="C269" s="860"/>
      <c r="D269" s="50"/>
      <c r="E269" s="113"/>
      <c r="F269" s="93"/>
      <c r="G269" s="20"/>
      <c r="H269" s="69"/>
      <c r="I269" s="78"/>
      <c r="J269" s="78"/>
      <c r="K269" s="50"/>
      <c r="L269" s="50"/>
      <c r="M269" s="50"/>
      <c r="N269" s="50"/>
    </row>
    <row r="270" spans="1:14" ht="27.75" thickBot="1">
      <c r="A270" s="795"/>
      <c r="B270" s="824"/>
      <c r="C270" s="860"/>
      <c r="D270" s="50" t="s">
        <v>113</v>
      </c>
      <c r="E270" s="113" t="s">
        <v>653</v>
      </c>
      <c r="F270" s="93"/>
      <c r="G270" s="20"/>
      <c r="H270" s="69">
        <f>+I270+J270+K270</f>
        <v>0</v>
      </c>
      <c r="I270" s="78"/>
      <c r="J270" s="78"/>
      <c r="K270" s="50"/>
      <c r="L270" s="50"/>
      <c r="M270" s="50"/>
      <c r="N270" s="50" t="s">
        <v>174</v>
      </c>
    </row>
    <row r="271" spans="1:14" ht="27.75" thickBot="1">
      <c r="A271" s="795"/>
      <c r="B271" s="824"/>
      <c r="C271" s="860"/>
      <c r="D271" s="50"/>
      <c r="E271" s="113" t="s">
        <v>654</v>
      </c>
      <c r="F271" s="93">
        <v>2013</v>
      </c>
      <c r="G271" s="20"/>
      <c r="H271" s="69"/>
      <c r="I271" s="78"/>
      <c r="J271" s="78"/>
      <c r="K271" s="50"/>
      <c r="L271" s="50"/>
      <c r="M271" s="50"/>
      <c r="N271" s="50"/>
    </row>
    <row r="272" spans="1:14" ht="14.25" thickBot="1">
      <c r="A272" s="795"/>
      <c r="B272" s="824"/>
      <c r="C272" s="860"/>
      <c r="D272" s="50"/>
      <c r="E272" s="113" t="s">
        <v>655</v>
      </c>
      <c r="F272" s="93"/>
      <c r="G272" s="20"/>
      <c r="H272" s="69"/>
      <c r="I272" s="78"/>
      <c r="J272" s="78"/>
      <c r="K272" s="50"/>
      <c r="L272" s="50"/>
      <c r="M272" s="50"/>
      <c r="N272" s="50"/>
    </row>
    <row r="273" spans="1:14" ht="14.25" thickBot="1">
      <c r="A273" s="795"/>
      <c r="B273" s="824"/>
      <c r="C273" s="860"/>
      <c r="D273" s="50"/>
      <c r="E273" s="113" t="s">
        <v>656</v>
      </c>
      <c r="F273" s="93"/>
      <c r="G273" s="20"/>
      <c r="H273" s="69"/>
      <c r="I273" s="78"/>
      <c r="J273" s="78"/>
      <c r="K273" s="50"/>
      <c r="L273" s="50"/>
      <c r="M273" s="50"/>
      <c r="N273" s="50"/>
    </row>
    <row r="274" spans="1:14" ht="14.25" thickBot="1">
      <c r="A274" s="795"/>
      <c r="B274" s="824"/>
      <c r="C274" s="860"/>
      <c r="D274" s="50"/>
      <c r="E274" s="113" t="s">
        <v>657</v>
      </c>
      <c r="F274" s="93"/>
      <c r="G274" s="20"/>
      <c r="H274" s="69"/>
      <c r="I274" s="78"/>
      <c r="J274" s="78"/>
      <c r="K274" s="50"/>
      <c r="L274" s="50"/>
      <c r="M274" s="50"/>
      <c r="N274" s="50"/>
    </row>
    <row r="275" spans="1:14" ht="14.25" thickBot="1">
      <c r="A275" s="795"/>
      <c r="B275" s="824"/>
      <c r="C275" s="860"/>
      <c r="D275" s="50"/>
      <c r="E275" s="113" t="s">
        <v>658</v>
      </c>
      <c r="F275" s="93"/>
      <c r="G275" s="20"/>
      <c r="H275" s="69"/>
      <c r="I275" s="78"/>
      <c r="J275" s="78"/>
      <c r="K275" s="50"/>
      <c r="L275" s="50"/>
      <c r="M275" s="50"/>
      <c r="N275" s="50"/>
    </row>
    <row r="276" spans="1:14" ht="14.25" thickBot="1">
      <c r="A276" s="795"/>
      <c r="B276" s="824"/>
      <c r="C276" s="860"/>
      <c r="D276" s="50"/>
      <c r="E276" s="113" t="s">
        <v>659</v>
      </c>
      <c r="F276" s="93"/>
      <c r="G276" s="20"/>
      <c r="H276" s="69"/>
      <c r="I276" s="78"/>
      <c r="J276" s="78"/>
      <c r="K276" s="50"/>
      <c r="L276" s="50"/>
      <c r="M276" s="50"/>
      <c r="N276" s="50"/>
    </row>
    <row r="277" spans="1:14" ht="14.25" thickBot="1">
      <c r="A277" s="795"/>
      <c r="B277" s="824"/>
      <c r="C277" s="860"/>
      <c r="D277" s="50"/>
      <c r="E277" s="113" t="s">
        <v>660</v>
      </c>
      <c r="F277" s="93"/>
      <c r="G277" s="20"/>
      <c r="H277" s="69"/>
      <c r="I277" s="78"/>
      <c r="J277" s="78"/>
      <c r="K277" s="50"/>
      <c r="L277" s="50"/>
      <c r="M277" s="50"/>
      <c r="N277" s="50"/>
    </row>
    <row r="278" spans="1:14" ht="68.25" thickBot="1">
      <c r="A278" s="795"/>
      <c r="B278" s="824"/>
      <c r="C278" s="860"/>
      <c r="D278" s="50" t="s">
        <v>115</v>
      </c>
      <c r="E278" s="113" t="s">
        <v>661</v>
      </c>
      <c r="F278" s="93" t="s">
        <v>670</v>
      </c>
      <c r="G278" s="20"/>
      <c r="H278" s="69">
        <f>+I278+J278+K278</f>
        <v>3</v>
      </c>
      <c r="I278" s="78">
        <v>3</v>
      </c>
      <c r="J278" s="78"/>
      <c r="K278" s="50"/>
      <c r="L278" s="50"/>
      <c r="M278" s="50"/>
      <c r="N278" s="50" t="s">
        <v>174</v>
      </c>
    </row>
    <row r="279" spans="1:14" ht="68.25" thickBot="1">
      <c r="A279" s="795"/>
      <c r="B279" s="824"/>
      <c r="C279" s="860"/>
      <c r="D279" s="50"/>
      <c r="E279" s="113" t="s">
        <v>662</v>
      </c>
      <c r="F279" s="93" t="s">
        <v>671</v>
      </c>
      <c r="G279" s="20"/>
      <c r="H279" s="69"/>
      <c r="I279" s="78">
        <v>0.6</v>
      </c>
      <c r="J279" s="78"/>
      <c r="K279" s="50"/>
      <c r="L279" s="50"/>
      <c r="M279" s="50"/>
      <c r="N279" s="50"/>
    </row>
    <row r="280" spans="1:14" ht="52.5" customHeight="1" thickBot="1">
      <c r="A280" s="795"/>
      <c r="B280" s="824"/>
      <c r="C280" s="860"/>
      <c r="D280" s="50" t="s">
        <v>116</v>
      </c>
      <c r="E280" s="113" t="s">
        <v>663</v>
      </c>
      <c r="F280" s="93" t="s">
        <v>672</v>
      </c>
      <c r="G280" s="20"/>
      <c r="H280" s="69"/>
      <c r="I280" s="78"/>
      <c r="J280" s="78"/>
      <c r="K280" s="50"/>
      <c r="L280" s="50"/>
      <c r="M280" s="50"/>
      <c r="N280" s="50"/>
    </row>
    <row r="281" spans="1:14" ht="81.75" thickBot="1">
      <c r="A281" s="795"/>
      <c r="B281" s="824"/>
      <c r="C281" s="860"/>
      <c r="D281" s="50"/>
      <c r="E281" s="113" t="s">
        <v>664</v>
      </c>
      <c r="F281" s="93" t="s">
        <v>673</v>
      </c>
      <c r="G281" s="20"/>
      <c r="H281" s="69"/>
      <c r="I281" s="78">
        <v>3</v>
      </c>
      <c r="J281" s="78"/>
      <c r="K281" s="50"/>
      <c r="L281" s="50"/>
      <c r="M281" s="50"/>
      <c r="N281" s="50"/>
    </row>
    <row r="282" spans="1:14" ht="27.75" thickBot="1">
      <c r="A282" s="795"/>
      <c r="B282" s="824"/>
      <c r="C282" s="861"/>
      <c r="D282" s="851" t="s">
        <v>118</v>
      </c>
      <c r="E282" s="113" t="s">
        <v>674</v>
      </c>
      <c r="F282" s="96">
        <v>2013</v>
      </c>
      <c r="G282" s="20"/>
      <c r="H282" s="69">
        <f>+I282+J282+K282</f>
        <v>0</v>
      </c>
      <c r="I282" s="78"/>
      <c r="J282" s="78"/>
      <c r="K282" s="50"/>
      <c r="L282" s="50"/>
      <c r="M282" s="50"/>
      <c r="N282" s="50" t="s">
        <v>174</v>
      </c>
    </row>
    <row r="283" spans="1:14" ht="108.75" thickBot="1">
      <c r="A283" s="795"/>
      <c r="B283" s="824"/>
      <c r="C283" s="857" t="s">
        <v>117</v>
      </c>
      <c r="D283" s="852"/>
      <c r="E283" s="113" t="s">
        <v>675</v>
      </c>
      <c r="F283" s="96">
        <v>1</v>
      </c>
      <c r="G283" s="20"/>
      <c r="H283" s="69">
        <f>+I283+J283+K283</f>
        <v>0.6</v>
      </c>
      <c r="I283" s="78">
        <v>0.6</v>
      </c>
      <c r="J283" s="78"/>
      <c r="K283" s="50"/>
      <c r="L283" s="50"/>
      <c r="M283" s="50"/>
      <c r="N283" s="50" t="s">
        <v>174</v>
      </c>
    </row>
    <row r="284" spans="1:14" ht="68.25" thickBot="1">
      <c r="A284" s="51"/>
      <c r="B284" s="52"/>
      <c r="C284" s="858"/>
      <c r="D284" s="853"/>
      <c r="E284" s="113" t="s">
        <v>676</v>
      </c>
      <c r="F284" s="134"/>
      <c r="G284" s="54"/>
      <c r="H284" s="69">
        <f>+I284+J284+K284</f>
        <v>39.5</v>
      </c>
      <c r="I284" s="79">
        <f>SUM(I255:I283)</f>
        <v>39.5</v>
      </c>
      <c r="J284" s="79"/>
      <c r="K284" s="54"/>
      <c r="L284" s="54"/>
      <c r="M284" s="54"/>
      <c r="N284" s="54"/>
    </row>
    <row r="285" spans="1:14" ht="14.25" thickBot="1">
      <c r="A285" s="51"/>
      <c r="B285" s="52"/>
      <c r="C285" s="53"/>
      <c r="D285" s="54"/>
      <c r="E285" s="135"/>
      <c r="F285" s="79"/>
      <c r="G285" s="54"/>
      <c r="H285" s="69"/>
      <c r="I285" s="14" t="s">
        <v>203</v>
      </c>
      <c r="J285" s="14" t="s">
        <v>204</v>
      </c>
      <c r="K285" s="15" t="s">
        <v>205</v>
      </c>
      <c r="L285" s="54"/>
      <c r="M285" s="54"/>
      <c r="N285" s="54"/>
    </row>
    <row r="286" spans="1:14" ht="30" customHeight="1">
      <c r="A286" s="759" t="s">
        <v>12</v>
      </c>
      <c r="B286" s="750" t="s">
        <v>13</v>
      </c>
      <c r="C286" s="751" t="s">
        <v>119</v>
      </c>
      <c r="D286" s="55" t="s">
        <v>120</v>
      </c>
      <c r="E286" s="55" t="s">
        <v>411</v>
      </c>
      <c r="F286" s="93" t="s">
        <v>447</v>
      </c>
      <c r="G286" s="20"/>
      <c r="H286" s="69">
        <f>+I286+J286+K286</f>
        <v>0</v>
      </c>
      <c r="I286" s="80"/>
      <c r="J286" s="80"/>
      <c r="K286" s="55"/>
      <c r="L286" s="55"/>
      <c r="M286" s="55"/>
      <c r="N286" s="55" t="s">
        <v>194</v>
      </c>
    </row>
    <row r="287" spans="1:14" ht="171" customHeight="1">
      <c r="A287" s="759"/>
      <c r="B287" s="750"/>
      <c r="C287" s="752"/>
      <c r="D287" s="55" t="s">
        <v>121</v>
      </c>
      <c r="E287" s="55" t="s">
        <v>412</v>
      </c>
      <c r="F287" s="93" t="s">
        <v>448</v>
      </c>
      <c r="G287" s="20" t="s">
        <v>449</v>
      </c>
      <c r="H287" s="69"/>
      <c r="I287" s="80">
        <v>1</v>
      </c>
      <c r="J287" s="80"/>
      <c r="K287" s="55"/>
      <c r="L287" s="55"/>
      <c r="M287" s="55"/>
      <c r="N287" s="55"/>
    </row>
    <row r="288" spans="1:14" ht="30" customHeight="1">
      <c r="A288" s="759"/>
      <c r="B288" s="750"/>
      <c r="C288" s="752"/>
      <c r="D288" s="55"/>
      <c r="E288" s="55" t="s">
        <v>413</v>
      </c>
      <c r="F288" s="93">
        <v>2013</v>
      </c>
      <c r="G288" s="20"/>
      <c r="H288" s="69"/>
      <c r="I288" s="80"/>
      <c r="J288" s="80"/>
      <c r="K288" s="55"/>
      <c r="L288" s="55"/>
      <c r="M288" s="55"/>
      <c r="N288" s="55"/>
    </row>
    <row r="289" spans="1:14" ht="50.25" customHeight="1">
      <c r="A289" s="759"/>
      <c r="B289" s="750"/>
      <c r="C289" s="752"/>
      <c r="D289" s="55"/>
      <c r="E289" s="55" t="s">
        <v>414</v>
      </c>
      <c r="F289" s="93" t="s">
        <v>450</v>
      </c>
      <c r="G289" s="20"/>
      <c r="H289" s="69"/>
      <c r="I289" s="80">
        <v>3</v>
      </c>
      <c r="J289" s="80"/>
      <c r="K289" s="55"/>
      <c r="L289" s="55"/>
      <c r="M289" s="55"/>
      <c r="N289" s="55"/>
    </row>
    <row r="290" spans="1:14" ht="50.25" customHeight="1">
      <c r="A290" s="759"/>
      <c r="B290" s="750"/>
      <c r="C290" s="752"/>
      <c r="D290" s="55"/>
      <c r="E290" s="55" t="s">
        <v>415</v>
      </c>
      <c r="F290" s="93" t="s">
        <v>451</v>
      </c>
      <c r="G290" s="20" t="s">
        <v>452</v>
      </c>
      <c r="H290" s="69"/>
      <c r="I290" s="80"/>
      <c r="J290" s="80"/>
      <c r="K290" s="55"/>
      <c r="L290" s="55"/>
      <c r="M290" s="55"/>
      <c r="N290" s="55"/>
    </row>
    <row r="291" spans="1:14" ht="30" customHeight="1">
      <c r="A291" s="759"/>
      <c r="B291" s="750"/>
      <c r="C291" s="752"/>
      <c r="D291" s="55"/>
      <c r="E291" s="55" t="s">
        <v>416</v>
      </c>
      <c r="F291" s="93" t="s">
        <v>451</v>
      </c>
      <c r="G291" s="20"/>
      <c r="H291" s="69"/>
      <c r="I291" s="80"/>
      <c r="J291" s="80"/>
      <c r="K291" s="55"/>
      <c r="L291" s="55"/>
      <c r="M291" s="55"/>
      <c r="N291" s="55"/>
    </row>
    <row r="292" spans="1:14" ht="39" customHeight="1">
      <c r="A292" s="759"/>
      <c r="B292" s="750"/>
      <c r="C292" s="752"/>
      <c r="D292" s="55"/>
      <c r="E292" s="55" t="s">
        <v>417</v>
      </c>
      <c r="F292" s="93" t="s">
        <v>453</v>
      </c>
      <c r="G292" s="20"/>
      <c r="H292" s="69"/>
      <c r="I292" s="80"/>
      <c r="J292" s="80"/>
      <c r="K292" s="55"/>
      <c r="L292" s="55"/>
      <c r="M292" s="55"/>
      <c r="N292" s="55"/>
    </row>
    <row r="293" spans="1:14" ht="30" customHeight="1">
      <c r="A293" s="759"/>
      <c r="B293" s="750"/>
      <c r="C293" s="752"/>
      <c r="D293" s="55"/>
      <c r="E293" s="55" t="s">
        <v>418</v>
      </c>
      <c r="F293" s="93"/>
      <c r="G293" s="20"/>
      <c r="H293" s="69"/>
      <c r="I293" s="80"/>
      <c r="J293" s="80"/>
      <c r="K293" s="55"/>
      <c r="L293" s="55"/>
      <c r="M293" s="55"/>
      <c r="N293" s="55"/>
    </row>
    <row r="294" spans="1:14" ht="74.25" customHeight="1">
      <c r="A294" s="759"/>
      <c r="B294" s="750"/>
      <c r="C294" s="752"/>
      <c r="D294" s="55"/>
      <c r="E294" s="55" t="s">
        <v>419</v>
      </c>
      <c r="F294" s="93" t="s">
        <v>454</v>
      </c>
      <c r="G294" s="20"/>
      <c r="H294" s="69"/>
      <c r="I294" s="80"/>
      <c r="J294" s="80"/>
      <c r="K294" s="55"/>
      <c r="L294" s="55"/>
      <c r="M294" s="55"/>
      <c r="N294" s="55"/>
    </row>
    <row r="295" spans="1:14" ht="52.5" customHeight="1">
      <c r="A295" s="759"/>
      <c r="B295" s="750"/>
      <c r="C295" s="752"/>
      <c r="D295" s="55"/>
      <c r="E295" s="55" t="s">
        <v>420</v>
      </c>
      <c r="F295" s="93">
        <v>2013</v>
      </c>
      <c r="G295" s="20"/>
      <c r="H295" s="69"/>
      <c r="I295" s="80"/>
      <c r="J295" s="80"/>
      <c r="K295" s="55"/>
      <c r="L295" s="55"/>
      <c r="M295" s="55"/>
      <c r="N295" s="55"/>
    </row>
    <row r="296" spans="1:14" ht="30" customHeight="1">
      <c r="A296" s="759"/>
      <c r="B296" s="750"/>
      <c r="C296" s="752"/>
      <c r="D296" s="55"/>
      <c r="E296" s="55" t="s">
        <v>421</v>
      </c>
      <c r="F296" s="93" t="s">
        <v>455</v>
      </c>
      <c r="G296" s="20" t="s">
        <v>456</v>
      </c>
      <c r="H296" s="69"/>
      <c r="I296" s="80"/>
      <c r="J296" s="80"/>
      <c r="K296" s="55"/>
      <c r="L296" s="55"/>
      <c r="M296" s="55"/>
      <c r="N296" s="55"/>
    </row>
    <row r="297" spans="1:14" ht="30" customHeight="1">
      <c r="A297" s="759"/>
      <c r="B297" s="750"/>
      <c r="C297" s="752"/>
      <c r="D297" s="55"/>
      <c r="E297" s="55" t="s">
        <v>422</v>
      </c>
      <c r="F297" s="93" t="s">
        <v>457</v>
      </c>
      <c r="G297" s="20"/>
      <c r="H297" s="69"/>
      <c r="I297" s="80"/>
      <c r="J297" s="80"/>
      <c r="K297" s="55"/>
      <c r="L297" s="55"/>
      <c r="M297" s="55"/>
      <c r="N297" s="55"/>
    </row>
    <row r="298" spans="1:14" ht="73.5" customHeight="1">
      <c r="A298" s="759"/>
      <c r="B298" s="750"/>
      <c r="C298" s="752"/>
      <c r="D298" s="55"/>
      <c r="E298" s="55" t="s">
        <v>423</v>
      </c>
      <c r="F298" s="93" t="s">
        <v>459</v>
      </c>
      <c r="G298" s="20" t="s">
        <v>458</v>
      </c>
      <c r="H298" s="69"/>
      <c r="I298" s="80">
        <v>2.5</v>
      </c>
      <c r="J298" s="80"/>
      <c r="K298" s="55"/>
      <c r="L298" s="55"/>
      <c r="M298" s="55"/>
      <c r="N298" s="55"/>
    </row>
    <row r="299" spans="1:14" ht="38.25" customHeight="1">
      <c r="A299" s="759"/>
      <c r="B299" s="750"/>
      <c r="C299" s="752"/>
      <c r="D299" s="55"/>
      <c r="E299" s="55" t="s">
        <v>424</v>
      </c>
      <c r="F299" s="93" t="s">
        <v>460</v>
      </c>
      <c r="G299" s="20" t="s">
        <v>461</v>
      </c>
      <c r="H299" s="69"/>
      <c r="I299" s="80"/>
      <c r="J299" s="80"/>
      <c r="K299" s="55"/>
      <c r="L299" s="55"/>
      <c r="M299" s="55"/>
      <c r="N299" s="55"/>
    </row>
    <row r="300" spans="1:14" ht="30" customHeight="1">
      <c r="A300" s="759"/>
      <c r="B300" s="750"/>
      <c r="C300" s="752"/>
      <c r="D300" s="55"/>
      <c r="E300" s="55" t="s">
        <v>425</v>
      </c>
      <c r="F300" s="93" t="s">
        <v>462</v>
      </c>
      <c r="G300" s="20" t="s">
        <v>463</v>
      </c>
      <c r="H300" s="69"/>
      <c r="I300" s="80"/>
      <c r="J300" s="80"/>
      <c r="K300" s="55"/>
      <c r="L300" s="55"/>
      <c r="M300" s="55"/>
      <c r="N300" s="55"/>
    </row>
    <row r="301" spans="1:14" ht="30" customHeight="1">
      <c r="A301" s="759"/>
      <c r="B301" s="750"/>
      <c r="C301" s="752"/>
      <c r="D301" s="55"/>
      <c r="E301" s="55" t="s">
        <v>426</v>
      </c>
      <c r="F301" s="93" t="s">
        <v>839</v>
      </c>
      <c r="G301" s="20"/>
      <c r="H301" s="69"/>
      <c r="I301" s="80">
        <v>4.6</v>
      </c>
      <c r="J301" s="80"/>
      <c r="K301" s="55"/>
      <c r="L301" s="55"/>
      <c r="M301" s="55"/>
      <c r="N301" s="55"/>
    </row>
    <row r="302" spans="1:14" ht="30" customHeight="1">
      <c r="A302" s="759"/>
      <c r="B302" s="750"/>
      <c r="C302" s="752"/>
      <c r="D302" s="55" t="s">
        <v>122</v>
      </c>
      <c r="E302" s="55" t="s">
        <v>427</v>
      </c>
      <c r="F302" s="93">
        <v>2013</v>
      </c>
      <c r="G302" s="20"/>
      <c r="H302" s="69"/>
      <c r="I302" s="80"/>
      <c r="J302" s="80"/>
      <c r="K302" s="55"/>
      <c r="L302" s="55"/>
      <c r="M302" s="55"/>
      <c r="N302" s="55"/>
    </row>
    <row r="303" spans="1:14" ht="30" customHeight="1">
      <c r="A303" s="759"/>
      <c r="B303" s="750"/>
      <c r="C303" s="752"/>
      <c r="D303" s="55"/>
      <c r="E303" s="55" t="s">
        <v>428</v>
      </c>
      <c r="F303" s="93" t="s">
        <v>464</v>
      </c>
      <c r="G303" s="20"/>
      <c r="H303" s="69"/>
      <c r="I303" s="80"/>
      <c r="J303" s="80"/>
      <c r="K303" s="55"/>
      <c r="L303" s="55"/>
      <c r="M303" s="55"/>
      <c r="N303" s="55"/>
    </row>
    <row r="304" spans="1:14" ht="30" customHeight="1">
      <c r="A304" s="759"/>
      <c r="B304" s="750"/>
      <c r="C304" s="752"/>
      <c r="D304" s="55"/>
      <c r="E304" s="55" t="s">
        <v>429</v>
      </c>
      <c r="F304" s="93" t="s">
        <v>465</v>
      </c>
      <c r="G304" s="20"/>
      <c r="H304" s="69"/>
      <c r="I304" s="80"/>
      <c r="J304" s="80"/>
      <c r="K304" s="55"/>
      <c r="L304" s="55"/>
      <c r="M304" s="55"/>
      <c r="N304" s="55"/>
    </row>
    <row r="305" spans="1:14" ht="30" customHeight="1">
      <c r="A305" s="759"/>
      <c r="B305" s="750"/>
      <c r="C305" s="752"/>
      <c r="D305" s="55"/>
      <c r="E305" s="55" t="s">
        <v>430</v>
      </c>
      <c r="F305" s="93">
        <v>2013</v>
      </c>
      <c r="G305" s="20"/>
      <c r="H305" s="69"/>
      <c r="I305" s="80"/>
      <c r="J305" s="80"/>
      <c r="K305" s="55"/>
      <c r="L305" s="55"/>
      <c r="M305" s="55"/>
      <c r="N305" s="55"/>
    </row>
    <row r="306" spans="1:14" ht="49.5" customHeight="1">
      <c r="A306" s="759"/>
      <c r="B306" s="750"/>
      <c r="C306" s="752"/>
      <c r="D306" s="55"/>
      <c r="E306" s="55" t="s">
        <v>431</v>
      </c>
      <c r="F306" s="93" t="s">
        <v>466</v>
      </c>
      <c r="G306" s="20"/>
      <c r="H306" s="69"/>
      <c r="I306" s="80"/>
      <c r="J306" s="80"/>
      <c r="K306" s="55"/>
      <c r="L306" s="55"/>
      <c r="M306" s="55"/>
      <c r="N306" s="55"/>
    </row>
    <row r="307" spans="1:14" ht="39.75" customHeight="1">
      <c r="A307" s="759"/>
      <c r="B307" s="750"/>
      <c r="C307" s="752"/>
      <c r="D307" s="55"/>
      <c r="E307" s="55" t="s">
        <v>432</v>
      </c>
      <c r="F307" s="93" t="s">
        <v>467</v>
      </c>
      <c r="G307" s="20"/>
      <c r="H307" s="69"/>
      <c r="I307" s="80">
        <v>1</v>
      </c>
      <c r="J307" s="80"/>
      <c r="K307" s="55"/>
      <c r="L307" s="55"/>
      <c r="M307" s="55"/>
      <c r="N307" s="55"/>
    </row>
    <row r="308" spans="1:14" ht="30" customHeight="1">
      <c r="A308" s="759"/>
      <c r="B308" s="750"/>
      <c r="C308" s="752"/>
      <c r="D308" s="55"/>
      <c r="E308" s="55" t="s">
        <v>433</v>
      </c>
      <c r="F308" s="93">
        <v>2013</v>
      </c>
      <c r="G308" s="20"/>
      <c r="H308" s="69"/>
      <c r="I308" s="80"/>
      <c r="J308" s="80"/>
      <c r="K308" s="55"/>
      <c r="L308" s="55"/>
      <c r="M308" s="55"/>
      <c r="N308" s="55"/>
    </row>
    <row r="309" spans="1:14" ht="43.5" customHeight="1">
      <c r="A309" s="759"/>
      <c r="B309" s="750"/>
      <c r="C309" s="752"/>
      <c r="D309" s="55"/>
      <c r="E309" s="55" t="s">
        <v>434</v>
      </c>
      <c r="F309" s="93" t="s">
        <v>468</v>
      </c>
      <c r="G309" s="20"/>
      <c r="H309" s="69"/>
      <c r="I309" s="80">
        <v>5</v>
      </c>
      <c r="J309" s="80"/>
      <c r="K309" s="55"/>
      <c r="L309" s="55"/>
      <c r="M309" s="55"/>
      <c r="N309" s="55"/>
    </row>
    <row r="310" spans="1:14" ht="30" customHeight="1">
      <c r="A310" s="759"/>
      <c r="B310" s="750"/>
      <c r="C310" s="752"/>
      <c r="D310" s="55" t="s">
        <v>123</v>
      </c>
      <c r="E310" s="55" t="s">
        <v>435</v>
      </c>
      <c r="F310" s="93">
        <v>2013</v>
      </c>
      <c r="G310" s="20"/>
      <c r="H310" s="69"/>
      <c r="I310" s="80"/>
      <c r="J310" s="80"/>
      <c r="K310" s="55"/>
      <c r="L310" s="55"/>
      <c r="M310" s="55"/>
      <c r="N310" s="55"/>
    </row>
    <row r="311" spans="1:14" ht="30" customHeight="1">
      <c r="A311" s="759"/>
      <c r="B311" s="750"/>
      <c r="C311" s="752"/>
      <c r="D311" s="55"/>
      <c r="E311" s="55" t="s">
        <v>436</v>
      </c>
      <c r="F311" s="93">
        <v>2013</v>
      </c>
      <c r="G311" s="20"/>
      <c r="H311" s="69"/>
      <c r="I311" s="80"/>
      <c r="J311" s="80"/>
      <c r="K311" s="55"/>
      <c r="L311" s="55"/>
      <c r="M311" s="55"/>
      <c r="N311" s="55"/>
    </row>
    <row r="312" spans="1:14" ht="41.25" customHeight="1">
      <c r="A312" s="759"/>
      <c r="B312" s="750"/>
      <c r="C312" s="752"/>
      <c r="D312" s="55"/>
      <c r="E312" s="55" t="s">
        <v>437</v>
      </c>
      <c r="F312" s="93" t="s">
        <v>477</v>
      </c>
      <c r="G312" s="20"/>
      <c r="H312" s="69"/>
      <c r="I312" s="80"/>
      <c r="J312" s="80"/>
      <c r="K312" s="55">
        <v>450</v>
      </c>
      <c r="L312" s="55"/>
      <c r="M312" s="55"/>
      <c r="N312" s="55"/>
    </row>
    <row r="313" spans="1:14" ht="49.5" customHeight="1">
      <c r="A313" s="759"/>
      <c r="B313" s="750"/>
      <c r="C313" s="752"/>
      <c r="D313" s="55" t="s">
        <v>124</v>
      </c>
      <c r="E313" s="55" t="s">
        <v>438</v>
      </c>
      <c r="F313" s="93" t="s">
        <v>479</v>
      </c>
      <c r="G313" s="20"/>
      <c r="H313" s="69"/>
      <c r="I313" s="80"/>
      <c r="J313" s="80"/>
      <c r="K313" s="55"/>
      <c r="L313" s="55"/>
      <c r="M313" s="55"/>
      <c r="N313" s="55"/>
    </row>
    <row r="314" spans="1:14" ht="30" customHeight="1">
      <c r="A314" s="759"/>
      <c r="B314" s="750"/>
      <c r="C314" s="752"/>
      <c r="D314" s="55"/>
      <c r="E314" s="55" t="s">
        <v>439</v>
      </c>
      <c r="F314" s="93" t="s">
        <v>478</v>
      </c>
      <c r="G314" s="20"/>
      <c r="H314" s="69"/>
      <c r="I314" s="80">
        <v>2</v>
      </c>
      <c r="J314" s="80"/>
      <c r="K314" s="55"/>
      <c r="L314" s="55"/>
      <c r="M314" s="55"/>
      <c r="N314" s="55"/>
    </row>
    <row r="315" spans="1:14" ht="30" customHeight="1">
      <c r="A315" s="759"/>
      <c r="B315" s="750"/>
      <c r="C315" s="752"/>
      <c r="D315" s="55"/>
      <c r="E315" s="55" t="s">
        <v>440</v>
      </c>
      <c r="F315" s="93"/>
      <c r="G315" s="20"/>
      <c r="H315" s="69"/>
      <c r="I315" s="80"/>
      <c r="J315" s="80">
        <v>5</v>
      </c>
      <c r="K315" s="55"/>
      <c r="L315" s="55"/>
      <c r="M315" s="55"/>
      <c r="N315" s="55"/>
    </row>
    <row r="316" spans="1:14" ht="30" customHeight="1">
      <c r="A316" s="759"/>
      <c r="B316" s="750"/>
      <c r="C316" s="752"/>
      <c r="D316" s="55"/>
      <c r="E316" s="55" t="s">
        <v>441</v>
      </c>
      <c r="F316" s="93">
        <v>2013</v>
      </c>
      <c r="G316" s="20"/>
      <c r="H316" s="69"/>
      <c r="I316" s="80"/>
      <c r="J316" s="80"/>
      <c r="K316" s="55"/>
      <c r="L316" s="55"/>
      <c r="M316" s="55"/>
      <c r="N316" s="55"/>
    </row>
    <row r="317" spans="1:14" ht="30" customHeight="1">
      <c r="A317" s="759"/>
      <c r="B317" s="750"/>
      <c r="C317" s="752"/>
      <c r="D317" s="55" t="s">
        <v>125</v>
      </c>
      <c r="E317" s="55" t="s">
        <v>442</v>
      </c>
      <c r="F317" s="93"/>
      <c r="G317" s="20"/>
      <c r="H317" s="69"/>
      <c r="I317" s="80">
        <f>7.5+154</f>
        <v>161.5</v>
      </c>
      <c r="J317" s="80"/>
      <c r="K317" s="55"/>
      <c r="L317" s="55"/>
      <c r="M317" s="55"/>
      <c r="N317" s="55"/>
    </row>
    <row r="318" spans="1:14" ht="30" customHeight="1">
      <c r="A318" s="759"/>
      <c r="B318" s="750"/>
      <c r="C318" s="752"/>
      <c r="D318" s="55"/>
      <c r="E318" s="55" t="s">
        <v>443</v>
      </c>
      <c r="F318" s="93"/>
      <c r="G318" s="20"/>
      <c r="H318" s="69"/>
      <c r="I318" s="80"/>
      <c r="J318" s="80"/>
      <c r="K318" s="55"/>
      <c r="L318" s="55"/>
      <c r="M318" s="55"/>
      <c r="N318" s="55"/>
    </row>
    <row r="319" spans="1:14" ht="30" customHeight="1">
      <c r="A319" s="759"/>
      <c r="B319" s="750"/>
      <c r="C319" s="752"/>
      <c r="D319" s="55"/>
      <c r="E319" s="55" t="s">
        <v>444</v>
      </c>
      <c r="F319" s="93" t="s">
        <v>481</v>
      </c>
      <c r="G319" s="20"/>
      <c r="H319" s="69"/>
      <c r="I319" s="80"/>
      <c r="J319" s="80"/>
      <c r="K319" s="55"/>
      <c r="L319" s="55"/>
      <c r="M319" s="55"/>
      <c r="N319" s="55"/>
    </row>
    <row r="320" spans="1:14" ht="33" customHeight="1">
      <c r="A320" s="759"/>
      <c r="B320" s="750"/>
      <c r="C320" s="752"/>
      <c r="D320" s="55"/>
      <c r="E320" s="55" t="s">
        <v>440</v>
      </c>
      <c r="F320" s="93"/>
      <c r="G320" s="20"/>
      <c r="H320" s="69">
        <f>+I320+J320+K320</f>
        <v>0</v>
      </c>
      <c r="I320" s="80"/>
      <c r="J320" s="80"/>
      <c r="K320" s="55"/>
      <c r="L320" s="55"/>
      <c r="M320" s="55"/>
      <c r="N320" s="55" t="s">
        <v>194</v>
      </c>
    </row>
    <row r="321" spans="1:14" ht="45.75" customHeight="1">
      <c r="A321" s="759"/>
      <c r="B321" s="750"/>
      <c r="C321" s="752"/>
      <c r="D321" s="55"/>
      <c r="E321" s="55" t="s">
        <v>445</v>
      </c>
      <c r="F321" s="93" t="s">
        <v>480</v>
      </c>
      <c r="G321" s="20"/>
      <c r="H321" s="69">
        <v>4</v>
      </c>
      <c r="I321" s="80">
        <v>3.5</v>
      </c>
      <c r="J321" s="80"/>
      <c r="K321" s="55"/>
      <c r="L321" s="55"/>
      <c r="M321" s="55"/>
      <c r="N321" s="55" t="s">
        <v>194</v>
      </c>
    </row>
    <row r="322" spans="1:14" ht="27">
      <c r="A322" s="759"/>
      <c r="B322" s="750"/>
      <c r="C322" s="752"/>
      <c r="D322" s="55"/>
      <c r="E322" s="55" t="s">
        <v>446</v>
      </c>
      <c r="F322" s="93"/>
      <c r="G322" s="20"/>
      <c r="H322" s="69">
        <f>+I322+J322+K322</f>
        <v>0</v>
      </c>
      <c r="I322" s="80"/>
      <c r="J322" s="80"/>
      <c r="K322" s="55"/>
      <c r="L322" s="55"/>
      <c r="M322" s="55"/>
      <c r="N322" s="55" t="s">
        <v>194</v>
      </c>
    </row>
    <row r="323" spans="1:14" ht="13.5">
      <c r="A323" s="759"/>
      <c r="B323" s="750"/>
      <c r="C323" s="752"/>
      <c r="D323" s="55"/>
      <c r="E323" s="55"/>
      <c r="F323" s="93"/>
      <c r="G323" s="20"/>
      <c r="H323" s="69">
        <f>+I323+J323+K323</f>
        <v>639.1</v>
      </c>
      <c r="I323" s="80">
        <f>SUM(I286:I322)</f>
        <v>184.1</v>
      </c>
      <c r="J323" s="80">
        <f>SUM(J286:J322)</f>
        <v>5</v>
      </c>
      <c r="K323" s="80">
        <f>SUM(K286:K322)</f>
        <v>450</v>
      </c>
      <c r="L323" s="80">
        <f>SUM(L286:L322)</f>
        <v>0</v>
      </c>
      <c r="M323" s="55"/>
      <c r="N323" s="55" t="s">
        <v>195</v>
      </c>
    </row>
    <row r="324" spans="1:8" ht="13.5">
      <c r="A324" s="759"/>
      <c r="H324" s="11"/>
    </row>
    <row r="325" spans="1:14" ht="45.75" customHeight="1">
      <c r="A325" s="759"/>
      <c r="B325" s="753" t="s">
        <v>14</v>
      </c>
      <c r="C325" s="756" t="s">
        <v>126</v>
      </c>
      <c r="D325" s="56" t="s">
        <v>127</v>
      </c>
      <c r="E325" s="56" t="s">
        <v>469</v>
      </c>
      <c r="F325" s="93">
        <v>2013</v>
      </c>
      <c r="G325" s="20"/>
      <c r="H325" s="73">
        <f>+I325+J325+K325</f>
        <v>0</v>
      </c>
      <c r="I325" s="81"/>
      <c r="J325" s="81"/>
      <c r="K325" s="56"/>
      <c r="L325" s="56"/>
      <c r="M325" s="56"/>
      <c r="N325" s="56" t="s">
        <v>196</v>
      </c>
    </row>
    <row r="326" spans="1:14" ht="21.75" customHeight="1">
      <c r="A326" s="759"/>
      <c r="B326" s="754"/>
      <c r="C326" s="757"/>
      <c r="D326" s="56"/>
      <c r="E326" s="56" t="s">
        <v>470</v>
      </c>
      <c r="F326" s="93">
        <v>2013</v>
      </c>
      <c r="G326" s="20"/>
      <c r="H326" s="69"/>
      <c r="I326" s="81"/>
      <c r="J326" s="81"/>
      <c r="K326" s="56"/>
      <c r="L326" s="56"/>
      <c r="M326" s="56"/>
      <c r="N326" s="56"/>
    </row>
    <row r="327" spans="1:14" ht="33" customHeight="1">
      <c r="A327" s="759"/>
      <c r="B327" s="754"/>
      <c r="C327" s="757"/>
      <c r="D327" s="56"/>
      <c r="E327" s="56" t="s">
        <v>471</v>
      </c>
      <c r="F327" s="93">
        <v>2013</v>
      </c>
      <c r="G327" s="20"/>
      <c r="H327" s="69"/>
      <c r="I327" s="81"/>
      <c r="J327" s="81"/>
      <c r="K327" s="56"/>
      <c r="L327" s="56"/>
      <c r="M327" s="56"/>
      <c r="N327" s="56"/>
    </row>
    <row r="328" spans="1:14" ht="33" customHeight="1">
      <c r="A328" s="759"/>
      <c r="B328" s="754"/>
      <c r="C328" s="757"/>
      <c r="D328" s="56" t="s">
        <v>128</v>
      </c>
      <c r="E328" s="56" t="s">
        <v>472</v>
      </c>
      <c r="F328" s="93">
        <v>2013</v>
      </c>
      <c r="G328" s="20"/>
      <c r="H328" s="69"/>
      <c r="I328" s="81"/>
      <c r="J328" s="81"/>
      <c r="K328" s="56"/>
      <c r="L328" s="56"/>
      <c r="M328" s="56"/>
      <c r="N328" s="56"/>
    </row>
    <row r="329" spans="1:14" ht="33" customHeight="1">
      <c r="A329" s="759"/>
      <c r="B329" s="754"/>
      <c r="C329" s="757"/>
      <c r="D329" s="56"/>
      <c r="E329" s="56" t="s">
        <v>473</v>
      </c>
      <c r="F329" s="93">
        <v>2013</v>
      </c>
      <c r="G329" s="20"/>
      <c r="H329" s="69"/>
      <c r="I329" s="81"/>
      <c r="J329" s="81"/>
      <c r="K329" s="56"/>
      <c r="L329" s="56"/>
      <c r="M329" s="56"/>
      <c r="N329" s="56"/>
    </row>
    <row r="330" spans="1:14" ht="33" customHeight="1">
      <c r="A330" s="759"/>
      <c r="B330" s="754"/>
      <c r="C330" s="757"/>
      <c r="D330" s="56"/>
      <c r="E330" s="56" t="s">
        <v>474</v>
      </c>
      <c r="F330" s="93" t="s">
        <v>700</v>
      </c>
      <c r="G330" s="20" t="s">
        <v>701</v>
      </c>
      <c r="H330" s="69"/>
      <c r="I330" s="81">
        <v>4.889</v>
      </c>
      <c r="J330" s="81">
        <v>8.111</v>
      </c>
      <c r="K330" s="56"/>
      <c r="L330" s="56"/>
      <c r="M330" s="56"/>
      <c r="N330" s="56"/>
    </row>
    <row r="331" spans="1:14" ht="33" customHeight="1">
      <c r="A331" s="759"/>
      <c r="B331" s="754"/>
      <c r="C331" s="757"/>
      <c r="D331" s="56"/>
      <c r="E331" s="56" t="s">
        <v>475</v>
      </c>
      <c r="F331" s="93">
        <v>2013</v>
      </c>
      <c r="G331" s="20"/>
      <c r="H331" s="69"/>
      <c r="I331" s="81"/>
      <c r="J331" s="81"/>
      <c r="K331" s="56"/>
      <c r="L331" s="56"/>
      <c r="M331" s="56"/>
      <c r="N331" s="56"/>
    </row>
    <row r="332" spans="1:14" ht="32.25" customHeight="1">
      <c r="A332" s="759"/>
      <c r="B332" s="755"/>
      <c r="C332" s="758"/>
      <c r="D332" s="56"/>
      <c r="E332" s="56" t="s">
        <v>476</v>
      </c>
      <c r="F332" s="93">
        <v>2013</v>
      </c>
      <c r="G332" s="20"/>
      <c r="H332" s="69">
        <f>+I332+J332+K332</f>
        <v>0</v>
      </c>
      <c r="I332" s="81"/>
      <c r="J332" s="81"/>
      <c r="K332" s="56"/>
      <c r="L332" s="56"/>
      <c r="M332" s="56"/>
      <c r="N332" s="56" t="s">
        <v>197</v>
      </c>
    </row>
    <row r="333" spans="1:8" ht="13.5">
      <c r="A333" s="57"/>
      <c r="H333" s="69">
        <f>+I333+J333+K333</f>
        <v>0</v>
      </c>
    </row>
    <row r="334" spans="1:8" ht="14.25" thickBot="1">
      <c r="A334" s="57"/>
      <c r="H334" s="69">
        <f>+I334+J334+K334</f>
        <v>0</v>
      </c>
    </row>
    <row r="335" spans="1:14" ht="41.25" customHeight="1" thickBot="1">
      <c r="A335" s="781" t="s">
        <v>15</v>
      </c>
      <c r="B335" s="782" t="s">
        <v>16</v>
      </c>
      <c r="C335" s="843" t="s">
        <v>129</v>
      </c>
      <c r="D335" s="145" t="s">
        <v>130</v>
      </c>
      <c r="E335" s="146" t="s">
        <v>330</v>
      </c>
      <c r="F335" s="93"/>
      <c r="G335" s="20"/>
      <c r="H335" s="69">
        <f>+I335+J335+K335</f>
        <v>0</v>
      </c>
      <c r="I335" s="82"/>
      <c r="J335" s="82"/>
      <c r="K335" s="58"/>
      <c r="L335" s="58"/>
      <c r="M335" s="58"/>
      <c r="N335" s="58" t="s">
        <v>183</v>
      </c>
    </row>
    <row r="336" spans="1:14" ht="27.75" thickBot="1">
      <c r="A336" s="781"/>
      <c r="B336" s="782"/>
      <c r="C336" s="844"/>
      <c r="D336" s="145"/>
      <c r="E336" s="147" t="s">
        <v>331</v>
      </c>
      <c r="F336" s="93"/>
      <c r="G336" s="20"/>
      <c r="H336" s="69">
        <f>+I336+J336+K336</f>
        <v>20</v>
      </c>
      <c r="I336" s="82">
        <v>20</v>
      </c>
      <c r="J336" s="82"/>
      <c r="K336" s="58"/>
      <c r="L336" s="58"/>
      <c r="M336" s="58"/>
      <c r="N336" s="58"/>
    </row>
    <row r="337" spans="1:14" ht="41.25" thickBot="1">
      <c r="A337" s="781"/>
      <c r="B337" s="782"/>
      <c r="C337" s="845"/>
      <c r="D337" s="145"/>
      <c r="E337" s="147" t="s">
        <v>332</v>
      </c>
      <c r="F337" s="93"/>
      <c r="G337" s="20"/>
      <c r="H337" s="69">
        <f aca="true" t="shared" si="4" ref="H337:H355">+I337+J337+K337</f>
        <v>10</v>
      </c>
      <c r="I337" s="82">
        <v>10</v>
      </c>
      <c r="J337" s="82"/>
      <c r="K337" s="58"/>
      <c r="L337" s="58"/>
      <c r="M337" s="58"/>
      <c r="N337" s="58"/>
    </row>
    <row r="338" spans="1:14" ht="41.25" thickBot="1">
      <c r="A338" s="781"/>
      <c r="B338" s="782"/>
      <c r="C338" s="766" t="s">
        <v>131</v>
      </c>
      <c r="D338" s="145" t="s">
        <v>132</v>
      </c>
      <c r="E338" s="148" t="s">
        <v>333</v>
      </c>
      <c r="F338" s="93" t="s">
        <v>790</v>
      </c>
      <c r="G338" s="20"/>
      <c r="H338" s="69">
        <f t="shared" si="4"/>
        <v>300</v>
      </c>
      <c r="I338" s="82">
        <v>300</v>
      </c>
      <c r="J338" s="82"/>
      <c r="K338" s="58"/>
      <c r="L338" s="58"/>
      <c r="M338" s="58"/>
      <c r="N338" s="58" t="s">
        <v>183</v>
      </c>
    </row>
    <row r="339" spans="1:14" ht="68.25" thickBot="1">
      <c r="A339" s="781"/>
      <c r="B339" s="782"/>
      <c r="C339" s="767"/>
      <c r="D339" s="145"/>
      <c r="E339" s="149" t="s">
        <v>334</v>
      </c>
      <c r="F339" s="93"/>
      <c r="G339" s="20"/>
      <c r="H339" s="69">
        <f t="shared" si="4"/>
        <v>0</v>
      </c>
      <c r="I339" s="82"/>
      <c r="J339" s="82"/>
      <c r="K339" s="58"/>
      <c r="L339" s="58"/>
      <c r="M339" s="58"/>
      <c r="N339" s="58"/>
    </row>
    <row r="340" spans="1:14" ht="78.75" customHeight="1" thickBot="1">
      <c r="A340" s="781"/>
      <c r="B340" s="782"/>
      <c r="C340" s="767"/>
      <c r="D340" s="145"/>
      <c r="E340" s="149" t="s">
        <v>335</v>
      </c>
      <c r="F340" s="93" t="s">
        <v>791</v>
      </c>
      <c r="G340" s="20"/>
      <c r="H340" s="69">
        <f t="shared" si="4"/>
        <v>80</v>
      </c>
      <c r="I340" s="82">
        <v>80</v>
      </c>
      <c r="J340" s="82"/>
      <c r="K340" s="58"/>
      <c r="L340" s="58"/>
      <c r="M340" s="58"/>
      <c r="N340" s="58"/>
    </row>
    <row r="341" spans="1:14" ht="122.25" thickBot="1">
      <c r="A341" s="781"/>
      <c r="B341" s="782"/>
      <c r="C341" s="767"/>
      <c r="D341" s="145"/>
      <c r="E341" s="147" t="s">
        <v>336</v>
      </c>
      <c r="F341" s="93" t="s">
        <v>798</v>
      </c>
      <c r="G341" s="20"/>
      <c r="H341" s="69">
        <f t="shared" si="4"/>
        <v>0</v>
      </c>
      <c r="I341" s="82"/>
      <c r="J341" s="82"/>
      <c r="K341" s="58"/>
      <c r="L341" s="58"/>
      <c r="M341" s="58"/>
      <c r="N341" s="58"/>
    </row>
    <row r="342" spans="1:14" ht="27.75" thickBot="1">
      <c r="A342" s="781"/>
      <c r="B342" s="782"/>
      <c r="C342" s="767"/>
      <c r="D342" s="145"/>
      <c r="E342" s="150" t="s">
        <v>337</v>
      </c>
      <c r="F342" s="93">
        <v>2013</v>
      </c>
      <c r="G342" s="20"/>
      <c r="H342" s="69">
        <f t="shared" si="4"/>
        <v>0</v>
      </c>
      <c r="I342" s="82"/>
      <c r="J342" s="82"/>
      <c r="K342" s="58"/>
      <c r="L342" s="58"/>
      <c r="M342" s="58"/>
      <c r="N342" s="58"/>
    </row>
    <row r="343" spans="1:14" ht="54.75" thickBot="1">
      <c r="A343" s="781"/>
      <c r="B343" s="782"/>
      <c r="C343" s="767"/>
      <c r="D343" s="145"/>
      <c r="E343" s="150" t="s">
        <v>338</v>
      </c>
      <c r="F343" s="93" t="s">
        <v>792</v>
      </c>
      <c r="G343" s="20"/>
      <c r="H343" s="69">
        <f t="shared" si="4"/>
        <v>0</v>
      </c>
      <c r="I343" s="82"/>
      <c r="J343" s="82"/>
      <c r="K343" s="58"/>
      <c r="L343" s="58"/>
      <c r="M343" s="58"/>
      <c r="N343" s="58"/>
    </row>
    <row r="344" spans="1:14" ht="27.75" thickBot="1">
      <c r="A344" s="781"/>
      <c r="B344" s="782"/>
      <c r="C344" s="767"/>
      <c r="D344" s="145"/>
      <c r="E344" s="150" t="s">
        <v>339</v>
      </c>
      <c r="F344" s="93" t="s">
        <v>793</v>
      </c>
      <c r="G344" s="20"/>
      <c r="H344" s="69">
        <f t="shared" si="4"/>
        <v>0</v>
      </c>
      <c r="I344" s="82"/>
      <c r="J344" s="82"/>
      <c r="K344" s="58"/>
      <c r="L344" s="58"/>
      <c r="M344" s="58"/>
      <c r="N344" s="58"/>
    </row>
    <row r="345" spans="1:14" ht="41.25" thickBot="1">
      <c r="A345" s="781"/>
      <c r="B345" s="782"/>
      <c r="C345" s="767"/>
      <c r="D345" s="145"/>
      <c r="E345" s="150" t="s">
        <v>340</v>
      </c>
      <c r="F345" s="93">
        <v>2013</v>
      </c>
      <c r="G345" s="20"/>
      <c r="H345" s="69">
        <f t="shared" si="4"/>
        <v>0</v>
      </c>
      <c r="I345" s="82"/>
      <c r="J345" s="82"/>
      <c r="K345" s="58"/>
      <c r="L345" s="58"/>
      <c r="M345" s="58"/>
      <c r="N345" s="58"/>
    </row>
    <row r="346" spans="1:14" ht="41.25" thickBot="1">
      <c r="A346" s="781"/>
      <c r="B346" s="782"/>
      <c r="C346" s="767"/>
      <c r="D346" s="825" t="s">
        <v>133</v>
      </c>
      <c r="E346" s="150" t="s">
        <v>341</v>
      </c>
      <c r="F346" s="93">
        <v>2013</v>
      </c>
      <c r="G346" s="20"/>
      <c r="H346" s="69">
        <f t="shared" si="4"/>
        <v>0</v>
      </c>
      <c r="I346" s="82"/>
      <c r="J346" s="82"/>
      <c r="K346" s="58"/>
      <c r="L346" s="58"/>
      <c r="M346" s="58"/>
      <c r="N346" s="58" t="s">
        <v>183</v>
      </c>
    </row>
    <row r="347" spans="1:14" ht="27.75" thickBot="1">
      <c r="A347" s="781"/>
      <c r="B347" s="782"/>
      <c r="C347" s="767"/>
      <c r="D347" s="827"/>
      <c r="E347" s="150" t="s">
        <v>342</v>
      </c>
      <c r="F347" s="93" t="s">
        <v>794</v>
      </c>
      <c r="G347" s="20"/>
      <c r="H347" s="69">
        <f t="shared" si="4"/>
        <v>0</v>
      </c>
      <c r="I347" s="82"/>
      <c r="J347" s="82"/>
      <c r="K347" s="58"/>
      <c r="L347" s="58"/>
      <c r="M347" s="58"/>
      <c r="N347" s="58"/>
    </row>
    <row r="348" spans="1:14" ht="41.25" thickBot="1">
      <c r="A348" s="781"/>
      <c r="B348" s="782"/>
      <c r="C348" s="767"/>
      <c r="D348" s="827"/>
      <c r="E348" s="150" t="s">
        <v>343</v>
      </c>
      <c r="F348" s="93" t="s">
        <v>795</v>
      </c>
      <c r="G348" s="20"/>
      <c r="H348" s="69">
        <f t="shared" si="4"/>
        <v>10</v>
      </c>
      <c r="I348" s="82">
        <v>10</v>
      </c>
      <c r="J348" s="82"/>
      <c r="K348" s="58"/>
      <c r="L348" s="58"/>
      <c r="M348" s="58"/>
      <c r="N348" s="58"/>
    </row>
    <row r="349" spans="1:14" ht="27.75" thickBot="1">
      <c r="A349" s="781"/>
      <c r="B349" s="782"/>
      <c r="C349" s="767"/>
      <c r="D349" s="826"/>
      <c r="E349" s="150" t="s">
        <v>344</v>
      </c>
      <c r="F349" s="93"/>
      <c r="G349" s="20"/>
      <c r="H349" s="69">
        <f t="shared" si="4"/>
        <v>0</v>
      </c>
      <c r="I349" s="82"/>
      <c r="J349" s="82"/>
      <c r="K349" s="58"/>
      <c r="L349" s="58"/>
      <c r="M349" s="58"/>
      <c r="N349" s="58"/>
    </row>
    <row r="350" spans="1:14" ht="27.75" thickBot="1">
      <c r="A350" s="781"/>
      <c r="B350" s="782"/>
      <c r="C350" s="767"/>
      <c r="D350" s="145" t="s">
        <v>134</v>
      </c>
      <c r="E350" s="148" t="s">
        <v>345</v>
      </c>
      <c r="F350" s="93" t="s">
        <v>796</v>
      </c>
      <c r="G350" s="20"/>
      <c r="H350" s="69">
        <f t="shared" si="4"/>
        <v>0</v>
      </c>
      <c r="I350" s="82"/>
      <c r="J350" s="82"/>
      <c r="K350" s="58"/>
      <c r="L350" s="58"/>
      <c r="M350" s="58"/>
      <c r="N350" s="58" t="s">
        <v>183</v>
      </c>
    </row>
    <row r="351" spans="1:14" ht="41.25" thickBot="1">
      <c r="A351" s="781"/>
      <c r="B351" s="782"/>
      <c r="C351" s="767"/>
      <c r="D351" s="825" t="s">
        <v>135</v>
      </c>
      <c r="E351" s="150" t="s">
        <v>346</v>
      </c>
      <c r="F351" s="93" t="s">
        <v>799</v>
      </c>
      <c r="G351" s="20"/>
      <c r="H351" s="69">
        <f t="shared" si="4"/>
        <v>0</v>
      </c>
      <c r="I351" s="82"/>
      <c r="J351" s="82"/>
      <c r="K351" s="58"/>
      <c r="L351" s="58"/>
      <c r="M351" s="58"/>
      <c r="N351" s="58"/>
    </row>
    <row r="352" spans="1:14" ht="41.25" thickBot="1">
      <c r="A352" s="781"/>
      <c r="B352" s="782"/>
      <c r="C352" s="767"/>
      <c r="D352" s="827"/>
      <c r="E352" s="150" t="s">
        <v>347</v>
      </c>
      <c r="F352" s="93" t="s">
        <v>797</v>
      </c>
      <c r="G352" s="20"/>
      <c r="H352" s="69">
        <f t="shared" si="4"/>
        <v>0</v>
      </c>
      <c r="I352" s="82"/>
      <c r="J352" s="82"/>
      <c r="K352" s="58"/>
      <c r="L352" s="58"/>
      <c r="M352" s="58"/>
      <c r="N352" s="58"/>
    </row>
    <row r="353" spans="1:14" ht="50.25" customHeight="1" thickBot="1">
      <c r="A353" s="781"/>
      <c r="B353" s="782"/>
      <c r="C353" s="767"/>
      <c r="D353" s="826"/>
      <c r="E353" s="150" t="s">
        <v>348</v>
      </c>
      <c r="F353" s="93"/>
      <c r="G353" s="20"/>
      <c r="H353" s="69">
        <f t="shared" si="4"/>
        <v>0</v>
      </c>
      <c r="I353" s="82"/>
      <c r="J353" s="82"/>
      <c r="K353" s="58"/>
      <c r="L353" s="58"/>
      <c r="M353" s="58"/>
      <c r="N353" s="58"/>
    </row>
    <row r="354" spans="1:14" s="45" customFormat="1" ht="14.25" thickBot="1">
      <c r="A354" s="781"/>
      <c r="B354" s="782"/>
      <c r="C354" s="767"/>
      <c r="D354" s="151"/>
      <c r="E354" s="152"/>
      <c r="F354" s="79"/>
      <c r="G354" s="54"/>
      <c r="H354" s="130"/>
      <c r="I354" s="79">
        <f>SUM(I335:I353)</f>
        <v>420</v>
      </c>
      <c r="J354" s="79"/>
      <c r="K354" s="54"/>
      <c r="L354" s="54"/>
      <c r="M354" s="54"/>
      <c r="N354" s="54"/>
    </row>
    <row r="355" spans="1:14" ht="27.75" customHeight="1" thickBot="1">
      <c r="A355" s="781"/>
      <c r="B355" s="782"/>
      <c r="C355" s="767"/>
      <c r="D355" s="825" t="s">
        <v>136</v>
      </c>
      <c r="E355" s="148" t="s">
        <v>349</v>
      </c>
      <c r="F355" s="93"/>
      <c r="G355" s="20"/>
      <c r="H355" s="69">
        <f t="shared" si="4"/>
        <v>0</v>
      </c>
      <c r="I355" s="82"/>
      <c r="J355" s="82"/>
      <c r="K355" s="58"/>
      <c r="L355" s="58"/>
      <c r="M355" s="58"/>
      <c r="N355" s="58"/>
    </row>
    <row r="356" spans="1:14" ht="95.25" thickBot="1">
      <c r="A356" s="781"/>
      <c r="B356" s="782"/>
      <c r="C356" s="768"/>
      <c r="D356" s="826"/>
      <c r="E356" s="150" t="s">
        <v>350</v>
      </c>
      <c r="F356" s="93" t="s">
        <v>772</v>
      </c>
      <c r="G356" s="20"/>
      <c r="H356" s="69">
        <f>+I356+J356+K356</f>
        <v>36</v>
      </c>
      <c r="I356" s="82">
        <v>36</v>
      </c>
      <c r="J356" s="82"/>
      <c r="K356" s="58"/>
      <c r="L356" s="58"/>
      <c r="M356" s="58"/>
      <c r="N356" s="58" t="s">
        <v>183</v>
      </c>
    </row>
    <row r="357" spans="1:9" ht="13.5">
      <c r="A357" s="781"/>
      <c r="H357" s="69">
        <f>+I357+J357+K357</f>
        <v>36</v>
      </c>
      <c r="I357" s="70">
        <f>SUM(I355:I356)</f>
        <v>36</v>
      </c>
    </row>
    <row r="358" spans="1:11" ht="14.25" thickBot="1">
      <c r="A358" s="781"/>
      <c r="H358" s="69"/>
      <c r="I358" s="14" t="s">
        <v>203</v>
      </c>
      <c r="J358" s="14" t="s">
        <v>204</v>
      </c>
      <c r="K358" s="15" t="s">
        <v>205</v>
      </c>
    </row>
    <row r="359" spans="1:14" ht="41.25" customHeight="1" thickBot="1">
      <c r="A359" s="781"/>
      <c r="B359" s="783" t="s">
        <v>17</v>
      </c>
      <c r="C359" s="769" t="s">
        <v>137</v>
      </c>
      <c r="D359" s="846" t="s">
        <v>138</v>
      </c>
      <c r="E359" s="103" t="s">
        <v>314</v>
      </c>
      <c r="F359" s="93" t="s">
        <v>351</v>
      </c>
      <c r="G359" s="20"/>
      <c r="H359" s="69">
        <f>+I359+J359+K359</f>
        <v>0</v>
      </c>
      <c r="I359" s="83"/>
      <c r="J359" s="83"/>
      <c r="K359" s="59"/>
      <c r="L359" s="59"/>
      <c r="M359" s="59"/>
      <c r="N359" s="59" t="s">
        <v>183</v>
      </c>
    </row>
    <row r="360" spans="1:14" ht="59.25" customHeight="1" thickBot="1">
      <c r="A360" s="781"/>
      <c r="B360" s="783"/>
      <c r="C360" s="770"/>
      <c r="D360" s="848"/>
      <c r="E360" s="4" t="s">
        <v>315</v>
      </c>
      <c r="F360" s="93" t="s">
        <v>358</v>
      </c>
      <c r="G360" s="20"/>
      <c r="H360" s="69"/>
      <c r="I360" s="83">
        <f>7+12+21+60+47.322</f>
        <v>147.322</v>
      </c>
      <c r="J360" s="83"/>
      <c r="K360" s="59">
        <v>200</v>
      </c>
      <c r="L360" s="59"/>
      <c r="M360" s="59"/>
      <c r="N360" s="59"/>
    </row>
    <row r="361" spans="1:14" ht="41.25" thickBot="1">
      <c r="A361" s="781"/>
      <c r="B361" s="783"/>
      <c r="C361" s="770"/>
      <c r="D361" s="848"/>
      <c r="E361" s="4" t="s">
        <v>316</v>
      </c>
      <c r="F361" s="93" t="s">
        <v>353</v>
      </c>
      <c r="G361" s="114"/>
      <c r="H361" s="69"/>
      <c r="I361" s="83">
        <v>20</v>
      </c>
      <c r="J361" s="83"/>
      <c r="K361" s="59"/>
      <c r="L361" s="59"/>
      <c r="M361" s="59"/>
      <c r="N361" s="59"/>
    </row>
    <row r="362" spans="1:14" ht="95.25" customHeight="1" thickBot="1">
      <c r="A362" s="781"/>
      <c r="B362" s="783"/>
      <c r="C362" s="770"/>
      <c r="D362" s="847"/>
      <c r="E362" s="104" t="s">
        <v>317</v>
      </c>
      <c r="F362" s="93">
        <v>2013</v>
      </c>
      <c r="G362" s="20"/>
      <c r="H362" s="69"/>
      <c r="I362" s="83"/>
      <c r="J362" s="83"/>
      <c r="K362" s="59"/>
      <c r="L362" s="59"/>
      <c r="M362" s="59"/>
      <c r="N362" s="59"/>
    </row>
    <row r="363" spans="1:14" ht="27.75" thickBot="1">
      <c r="A363" s="781"/>
      <c r="B363" s="783"/>
      <c r="C363" s="770"/>
      <c r="D363" s="59" t="s">
        <v>139</v>
      </c>
      <c r="E363" s="104" t="s">
        <v>318</v>
      </c>
      <c r="F363" s="93">
        <v>2013</v>
      </c>
      <c r="G363" s="20"/>
      <c r="H363" s="69"/>
      <c r="I363" s="83"/>
      <c r="J363" s="83"/>
      <c r="K363" s="59"/>
      <c r="L363" s="59"/>
      <c r="M363" s="59"/>
      <c r="N363" s="59"/>
    </row>
    <row r="364" spans="1:14" ht="27.75" customHeight="1" thickBot="1">
      <c r="A364" s="781"/>
      <c r="B364" s="783"/>
      <c r="C364" s="770"/>
      <c r="D364" s="846" t="s">
        <v>140</v>
      </c>
      <c r="E364" s="104" t="s">
        <v>319</v>
      </c>
      <c r="F364" s="93" t="s">
        <v>354</v>
      </c>
      <c r="G364" s="20"/>
      <c r="H364" s="69"/>
      <c r="I364" s="83">
        <v>10</v>
      </c>
      <c r="J364" s="83"/>
      <c r="K364" s="59"/>
      <c r="L364" s="59"/>
      <c r="M364" s="59"/>
      <c r="N364" s="59"/>
    </row>
    <row r="365" spans="1:14" ht="54.75" thickBot="1">
      <c r="A365" s="781"/>
      <c r="B365" s="783"/>
      <c r="C365" s="770"/>
      <c r="D365" s="848"/>
      <c r="E365" s="104" t="s">
        <v>320</v>
      </c>
      <c r="F365" s="93" t="s">
        <v>355</v>
      </c>
      <c r="G365" s="20"/>
      <c r="H365" s="69"/>
      <c r="I365" s="83"/>
      <c r="J365" s="83"/>
      <c r="K365" s="83">
        <v>40</v>
      </c>
      <c r="L365" s="59"/>
      <c r="M365" s="59"/>
      <c r="N365" s="59"/>
    </row>
    <row r="366" spans="1:14" ht="14.25" thickBot="1">
      <c r="A366" s="781"/>
      <c r="B366" s="783"/>
      <c r="C366" s="770"/>
      <c r="D366" s="847"/>
      <c r="E366" s="104" t="s">
        <v>321</v>
      </c>
      <c r="F366" s="93">
        <v>2013</v>
      </c>
      <c r="G366" s="20"/>
      <c r="H366" s="69"/>
      <c r="I366" s="83"/>
      <c r="J366" s="83"/>
      <c r="K366" s="83"/>
      <c r="L366" s="59"/>
      <c r="M366" s="59"/>
      <c r="N366" s="59"/>
    </row>
    <row r="367" spans="1:14" ht="63.75" customHeight="1" thickBot="1">
      <c r="A367" s="781"/>
      <c r="B367" s="783"/>
      <c r="C367" s="769" t="s">
        <v>141</v>
      </c>
      <c r="D367" s="849" t="s">
        <v>142</v>
      </c>
      <c r="E367" s="104" t="s">
        <v>322</v>
      </c>
      <c r="F367" s="93" t="s">
        <v>357</v>
      </c>
      <c r="G367" s="20"/>
      <c r="H367" s="69">
        <f>+I367+J367+K367</f>
        <v>89.92099999999999</v>
      </c>
      <c r="I367" s="83">
        <v>13</v>
      </c>
      <c r="J367" s="83"/>
      <c r="K367" s="83">
        <f>15+61.921</f>
        <v>76.92099999999999</v>
      </c>
      <c r="L367" s="59"/>
      <c r="M367" s="59"/>
      <c r="N367" s="59" t="s">
        <v>183</v>
      </c>
    </row>
    <row r="368" spans="1:14" ht="30.75" customHeight="1" thickBot="1">
      <c r="A368" s="781"/>
      <c r="B368" s="783"/>
      <c r="C368" s="770"/>
      <c r="D368" s="850"/>
      <c r="E368" s="104" t="s">
        <v>323</v>
      </c>
      <c r="F368" s="93" t="s">
        <v>356</v>
      </c>
      <c r="G368" s="20"/>
      <c r="H368" s="69"/>
      <c r="I368" s="83"/>
      <c r="J368" s="83"/>
      <c r="K368" s="83">
        <f>40+40</f>
        <v>80</v>
      </c>
      <c r="L368" s="59"/>
      <c r="M368" s="59"/>
      <c r="N368" s="59"/>
    </row>
    <row r="369" spans="1:14" ht="41.25" thickBot="1">
      <c r="A369" s="781"/>
      <c r="B369" s="783"/>
      <c r="C369" s="770"/>
      <c r="D369" s="846" t="s">
        <v>143</v>
      </c>
      <c r="E369" s="104" t="s">
        <v>324</v>
      </c>
      <c r="F369" s="93"/>
      <c r="G369" s="20"/>
      <c r="H369" s="69"/>
      <c r="I369" s="83"/>
      <c r="J369" s="83"/>
      <c r="K369" s="83"/>
      <c r="L369" s="59"/>
      <c r="M369" s="59"/>
      <c r="N369" s="59"/>
    </row>
    <row r="370" spans="1:14" ht="27.75" thickBot="1">
      <c r="A370" s="781"/>
      <c r="B370" s="783"/>
      <c r="C370" s="770"/>
      <c r="D370" s="848"/>
      <c r="E370" s="104" t="s">
        <v>325</v>
      </c>
      <c r="F370" s="93"/>
      <c r="G370" s="20"/>
      <c r="H370" s="69"/>
      <c r="I370" s="83"/>
      <c r="J370" s="83"/>
      <c r="K370" s="83"/>
      <c r="L370" s="59"/>
      <c r="M370" s="59"/>
      <c r="N370" s="59"/>
    </row>
    <row r="371" spans="1:14" ht="27.75" thickBot="1">
      <c r="A371" s="781"/>
      <c r="B371" s="783"/>
      <c r="C371" s="770"/>
      <c r="D371" s="847"/>
      <c r="E371" s="104" t="s">
        <v>326</v>
      </c>
      <c r="F371" s="93">
        <v>2013</v>
      </c>
      <c r="G371" s="20"/>
      <c r="H371" s="69"/>
      <c r="I371" s="83"/>
      <c r="J371" s="83"/>
      <c r="K371" s="83"/>
      <c r="L371" s="59"/>
      <c r="M371" s="59"/>
      <c r="N371" s="59"/>
    </row>
    <row r="372" spans="1:14" ht="72" customHeight="1" thickBot="1">
      <c r="A372" s="781"/>
      <c r="B372" s="783"/>
      <c r="C372" s="770"/>
      <c r="D372" s="846" t="s">
        <v>144</v>
      </c>
      <c r="E372" s="104" t="s">
        <v>327</v>
      </c>
      <c r="F372" s="93" t="s">
        <v>352</v>
      </c>
      <c r="G372" s="20"/>
      <c r="H372" s="69">
        <f>+I372+J372+K372</f>
        <v>57</v>
      </c>
      <c r="I372" s="83">
        <f>20+10+7+20</f>
        <v>57</v>
      </c>
      <c r="J372" s="83"/>
      <c r="K372" s="83"/>
      <c r="L372" s="59"/>
      <c r="M372" s="59"/>
      <c r="N372" s="59" t="s">
        <v>183</v>
      </c>
    </row>
    <row r="373" spans="1:14" ht="41.25" thickBot="1">
      <c r="A373" s="781"/>
      <c r="B373" s="783"/>
      <c r="C373" s="770"/>
      <c r="D373" s="847"/>
      <c r="E373" s="104" t="s">
        <v>328</v>
      </c>
      <c r="F373" s="93">
        <v>2013</v>
      </c>
      <c r="G373" s="20"/>
      <c r="H373" s="69"/>
      <c r="I373" s="83"/>
      <c r="J373" s="83"/>
      <c r="K373" s="83"/>
      <c r="L373" s="59"/>
      <c r="M373" s="59"/>
      <c r="N373" s="59"/>
    </row>
    <row r="374" spans="1:11" ht="13.5">
      <c r="A374" s="781"/>
      <c r="H374" s="69">
        <f aca="true" t="shared" si="5" ref="H374:H490">+I374+J374+K374</f>
        <v>644.2429999999999</v>
      </c>
      <c r="I374" s="70">
        <f>SUM(I359:I373)</f>
        <v>247.322</v>
      </c>
      <c r="J374" s="70">
        <f>SUM(J359:J373)</f>
        <v>0</v>
      </c>
      <c r="K374" s="70">
        <f>SUM(K359:K373)</f>
        <v>396.921</v>
      </c>
    </row>
    <row r="375" spans="1:14" ht="30" customHeight="1">
      <c r="A375" s="781"/>
      <c r="B375" s="784" t="s">
        <v>18</v>
      </c>
      <c r="C375" s="771" t="s">
        <v>145</v>
      </c>
      <c r="D375" s="60" t="s">
        <v>146</v>
      </c>
      <c r="E375" s="60" t="s">
        <v>800</v>
      </c>
      <c r="F375" s="93">
        <v>2013</v>
      </c>
      <c r="G375" s="20"/>
      <c r="H375" s="69">
        <f t="shared" si="5"/>
        <v>0</v>
      </c>
      <c r="I375" s="84"/>
      <c r="J375" s="84"/>
      <c r="K375" s="60"/>
      <c r="L375" s="60"/>
      <c r="M375" s="60"/>
      <c r="N375" s="60" t="s">
        <v>198</v>
      </c>
    </row>
    <row r="376" spans="1:14" ht="30" customHeight="1">
      <c r="A376" s="781"/>
      <c r="B376" s="784"/>
      <c r="C376" s="772"/>
      <c r="D376" s="60"/>
      <c r="E376" s="60" t="s">
        <v>801</v>
      </c>
      <c r="F376" s="70">
        <v>2013</v>
      </c>
      <c r="G376" s="20"/>
      <c r="H376" s="69">
        <f t="shared" si="5"/>
        <v>0</v>
      </c>
      <c r="I376" s="84"/>
      <c r="J376" s="84"/>
      <c r="K376" s="60"/>
      <c r="L376" s="60"/>
      <c r="M376" s="60"/>
      <c r="N376" s="60"/>
    </row>
    <row r="377" spans="1:14" ht="30" customHeight="1">
      <c r="A377" s="781"/>
      <c r="B377" s="784"/>
      <c r="C377" s="772"/>
      <c r="D377" s="60"/>
      <c r="E377" s="60" t="s">
        <v>802</v>
      </c>
      <c r="F377" s="93" t="s">
        <v>836</v>
      </c>
      <c r="G377" s="20"/>
      <c r="H377" s="69">
        <f t="shared" si="5"/>
        <v>10</v>
      </c>
      <c r="I377" s="84">
        <v>5</v>
      </c>
      <c r="J377" s="84">
        <v>5</v>
      </c>
      <c r="K377" s="60"/>
      <c r="L377" s="60"/>
      <c r="M377" s="60"/>
      <c r="N377" s="60"/>
    </row>
    <row r="378" spans="1:14" ht="30" customHeight="1">
      <c r="A378" s="781"/>
      <c r="B378" s="784"/>
      <c r="C378" s="772"/>
      <c r="D378" s="60"/>
      <c r="E378" s="60" t="s">
        <v>803</v>
      </c>
      <c r="F378" s="93">
        <v>2013</v>
      </c>
      <c r="G378" s="20"/>
      <c r="H378" s="69">
        <f t="shared" si="5"/>
        <v>0</v>
      </c>
      <c r="I378" s="84"/>
      <c r="J378" s="84"/>
      <c r="K378" s="60"/>
      <c r="L378" s="60"/>
      <c r="M378" s="60"/>
      <c r="N378" s="60"/>
    </row>
    <row r="379" spans="1:14" ht="40.5">
      <c r="A379" s="781"/>
      <c r="B379" s="784"/>
      <c r="C379" s="772"/>
      <c r="D379" s="60"/>
      <c r="E379" s="60" t="s">
        <v>804</v>
      </c>
      <c r="F379" s="93" t="s">
        <v>828</v>
      </c>
      <c r="G379" s="20"/>
      <c r="H379" s="69">
        <f t="shared" si="5"/>
        <v>0</v>
      </c>
      <c r="I379" s="84"/>
      <c r="J379" s="84"/>
      <c r="K379" s="60"/>
      <c r="L379" s="60"/>
      <c r="M379" s="60"/>
      <c r="N379" s="60"/>
    </row>
    <row r="380" spans="1:14" ht="81">
      <c r="A380" s="781"/>
      <c r="B380" s="784"/>
      <c r="C380" s="772"/>
      <c r="D380" s="60"/>
      <c r="E380" s="60" t="s">
        <v>805</v>
      </c>
      <c r="F380" s="93" t="s">
        <v>826</v>
      </c>
      <c r="G380" s="20"/>
      <c r="H380" s="69">
        <f t="shared" si="5"/>
        <v>50</v>
      </c>
      <c r="I380" s="84">
        <v>50</v>
      </c>
      <c r="J380" s="84"/>
      <c r="K380" s="60"/>
      <c r="L380" s="60"/>
      <c r="M380" s="60"/>
      <c r="N380" s="60"/>
    </row>
    <row r="381" spans="1:14" ht="40.5">
      <c r="A381" s="781"/>
      <c r="B381" s="784"/>
      <c r="C381" s="772"/>
      <c r="D381" s="60" t="s">
        <v>147</v>
      </c>
      <c r="E381" s="60" t="s">
        <v>806</v>
      </c>
      <c r="F381" s="93" t="s">
        <v>827</v>
      </c>
      <c r="G381" s="20"/>
      <c r="H381" s="69"/>
      <c r="I381" s="84"/>
      <c r="J381" s="84"/>
      <c r="K381" s="60"/>
      <c r="L381" s="60"/>
      <c r="M381" s="60"/>
      <c r="N381" s="60"/>
    </row>
    <row r="382" spans="1:14" ht="28.5" customHeight="1">
      <c r="A382" s="781"/>
      <c r="B382" s="784"/>
      <c r="C382" s="772"/>
      <c r="D382" s="60"/>
      <c r="E382" s="60" t="s">
        <v>807</v>
      </c>
      <c r="F382" s="93">
        <v>2013</v>
      </c>
      <c r="G382" s="20"/>
      <c r="H382" s="69"/>
      <c r="I382" s="84"/>
      <c r="J382" s="84"/>
      <c r="K382" s="60"/>
      <c r="L382" s="60"/>
      <c r="M382" s="60"/>
      <c r="N382" s="60"/>
    </row>
    <row r="383" spans="1:14" ht="22.5" customHeight="1">
      <c r="A383" s="781"/>
      <c r="B383" s="784"/>
      <c r="C383" s="772"/>
      <c r="D383" s="60"/>
      <c r="E383" s="60" t="s">
        <v>808</v>
      </c>
      <c r="F383" s="93" t="s">
        <v>829</v>
      </c>
      <c r="G383" s="20"/>
      <c r="H383" s="69"/>
      <c r="I383" s="84">
        <v>12</v>
      </c>
      <c r="J383" s="84"/>
      <c r="K383" s="60"/>
      <c r="L383" s="60"/>
      <c r="M383" s="60"/>
      <c r="N383" s="60"/>
    </row>
    <row r="384" spans="1:14" ht="40.5">
      <c r="A384" s="781"/>
      <c r="B384" s="784"/>
      <c r="C384" s="772"/>
      <c r="D384" s="60"/>
      <c r="E384" s="60" t="s">
        <v>809</v>
      </c>
      <c r="F384" s="93" t="s">
        <v>835</v>
      </c>
      <c r="G384" s="20"/>
      <c r="H384" s="69"/>
      <c r="I384" s="84"/>
      <c r="J384" s="84">
        <v>3</v>
      </c>
      <c r="K384" s="60"/>
      <c r="L384" s="60"/>
      <c r="M384" s="60"/>
      <c r="N384" s="60"/>
    </row>
    <row r="385" spans="1:14" ht="40.5">
      <c r="A385" s="781"/>
      <c r="B385" s="784"/>
      <c r="C385" s="772"/>
      <c r="D385" s="60"/>
      <c r="E385" s="60" t="s">
        <v>810</v>
      </c>
      <c r="F385" s="93"/>
      <c r="G385" s="20"/>
      <c r="H385" s="69"/>
      <c r="I385" s="84"/>
      <c r="J385" s="84"/>
      <c r="K385" s="60"/>
      <c r="L385" s="60"/>
      <c r="M385" s="60"/>
      <c r="N385" s="60"/>
    </row>
    <row r="386" spans="1:14" ht="24.75" customHeight="1">
      <c r="A386" s="781"/>
      <c r="B386" s="784"/>
      <c r="C386" s="772"/>
      <c r="D386" s="60"/>
      <c r="E386" s="60" t="s">
        <v>811</v>
      </c>
      <c r="F386" s="93" t="s">
        <v>830</v>
      </c>
      <c r="G386" s="20"/>
      <c r="H386" s="69"/>
      <c r="I386" s="84"/>
      <c r="J386" s="84"/>
      <c r="K386" s="60"/>
      <c r="L386" s="60"/>
      <c r="M386" s="60"/>
      <c r="N386" s="60"/>
    </row>
    <row r="387" spans="1:14" ht="24.75" customHeight="1">
      <c r="A387" s="781"/>
      <c r="B387" s="784"/>
      <c r="C387" s="772"/>
      <c r="D387" s="60"/>
      <c r="E387" s="60" t="s">
        <v>812</v>
      </c>
      <c r="F387" s="70" t="s">
        <v>834</v>
      </c>
      <c r="G387" s="20"/>
      <c r="H387" s="69"/>
      <c r="I387" s="84">
        <v>22</v>
      </c>
      <c r="J387" s="84"/>
      <c r="K387" s="60"/>
      <c r="L387" s="60"/>
      <c r="M387" s="60"/>
      <c r="N387" s="60"/>
    </row>
    <row r="388" spans="1:14" ht="67.5">
      <c r="A388" s="781"/>
      <c r="B388" s="784"/>
      <c r="C388" s="772"/>
      <c r="D388" s="60" t="s">
        <v>148</v>
      </c>
      <c r="E388" s="60" t="s">
        <v>813</v>
      </c>
      <c r="F388" s="745" t="s">
        <v>831</v>
      </c>
      <c r="G388" s="20"/>
      <c r="H388" s="69">
        <f t="shared" si="5"/>
        <v>0</v>
      </c>
      <c r="I388" s="84"/>
      <c r="J388" s="84"/>
      <c r="K388" s="60"/>
      <c r="L388" s="60"/>
      <c r="M388" s="60"/>
      <c r="N388" s="60" t="s">
        <v>198</v>
      </c>
    </row>
    <row r="389" spans="1:14" ht="40.5">
      <c r="A389" s="781"/>
      <c r="B389" s="784"/>
      <c r="C389" s="772"/>
      <c r="D389" s="60"/>
      <c r="E389" s="60" t="s">
        <v>814</v>
      </c>
      <c r="F389" s="883"/>
      <c r="G389" s="20"/>
      <c r="H389" s="69"/>
      <c r="I389" s="84"/>
      <c r="J389" s="84"/>
      <c r="K389" s="60"/>
      <c r="L389" s="60"/>
      <c r="M389" s="60"/>
      <c r="N389" s="60"/>
    </row>
    <row r="390" spans="1:14" ht="40.5">
      <c r="A390" s="781"/>
      <c r="B390" s="784"/>
      <c r="C390" s="772"/>
      <c r="D390" s="60"/>
      <c r="E390" s="60" t="s">
        <v>815</v>
      </c>
      <c r="F390" s="883"/>
      <c r="G390" s="20"/>
      <c r="H390" s="69"/>
      <c r="I390" s="84"/>
      <c r="J390" s="84"/>
      <c r="K390" s="60"/>
      <c r="L390" s="60"/>
      <c r="M390" s="60"/>
      <c r="N390" s="60"/>
    </row>
    <row r="391" spans="1:14" ht="27">
      <c r="A391" s="781"/>
      <c r="B391" s="784"/>
      <c r="C391" s="772"/>
      <c r="D391" s="60"/>
      <c r="E391" s="60" t="s">
        <v>816</v>
      </c>
      <c r="F391" s="883"/>
      <c r="G391" s="20"/>
      <c r="H391" s="69"/>
      <c r="I391" s="84"/>
      <c r="J391" s="84"/>
      <c r="K391" s="60"/>
      <c r="L391" s="60"/>
      <c r="M391" s="60"/>
      <c r="N391" s="60"/>
    </row>
    <row r="392" spans="1:14" ht="40.5">
      <c r="A392" s="781"/>
      <c r="B392" s="784"/>
      <c r="C392" s="772"/>
      <c r="D392" s="60"/>
      <c r="E392" s="60" t="s">
        <v>817</v>
      </c>
      <c r="F392" s="883"/>
      <c r="G392" s="20"/>
      <c r="H392" s="69"/>
      <c r="I392" s="84"/>
      <c r="J392" s="84"/>
      <c r="K392" s="60"/>
      <c r="L392" s="60"/>
      <c r="M392" s="60"/>
      <c r="N392" s="60"/>
    </row>
    <row r="393" spans="1:14" ht="40.5">
      <c r="A393" s="781"/>
      <c r="B393" s="784"/>
      <c r="C393" s="772"/>
      <c r="D393" s="60"/>
      <c r="E393" s="60" t="s">
        <v>818</v>
      </c>
      <c r="F393" s="746"/>
      <c r="G393" s="20"/>
      <c r="H393" s="69"/>
      <c r="I393" s="84"/>
      <c r="J393" s="84"/>
      <c r="K393" s="60"/>
      <c r="L393" s="60"/>
      <c r="M393" s="60"/>
      <c r="N393" s="60"/>
    </row>
    <row r="394" spans="1:14" ht="13.5">
      <c r="A394" s="781"/>
      <c r="B394" s="784"/>
      <c r="C394" s="772"/>
      <c r="D394" s="60"/>
      <c r="E394" s="60"/>
      <c r="F394" s="93"/>
      <c r="G394" s="20"/>
      <c r="H394" s="69"/>
      <c r="I394" s="84"/>
      <c r="J394" s="84"/>
      <c r="K394" s="60"/>
      <c r="L394" s="60"/>
      <c r="M394" s="60"/>
      <c r="N394" s="60"/>
    </row>
    <row r="395" spans="1:14" ht="54">
      <c r="A395" s="781"/>
      <c r="B395" s="784"/>
      <c r="C395" s="773"/>
      <c r="D395" s="60" t="s">
        <v>149</v>
      </c>
      <c r="E395" s="60" t="s">
        <v>819</v>
      </c>
      <c r="F395" s="93"/>
      <c r="G395" s="20"/>
      <c r="H395" s="69">
        <f t="shared" si="5"/>
        <v>0</v>
      </c>
      <c r="I395" s="84"/>
      <c r="J395" s="84"/>
      <c r="K395" s="60"/>
      <c r="L395" s="60"/>
      <c r="M395" s="60"/>
      <c r="N395" s="60" t="s">
        <v>198</v>
      </c>
    </row>
    <row r="396" spans="1:14" ht="27" customHeight="1">
      <c r="A396" s="781"/>
      <c r="B396" s="784"/>
      <c r="C396" s="115"/>
      <c r="D396" s="60"/>
      <c r="E396" s="60" t="s">
        <v>820</v>
      </c>
      <c r="F396" s="93" t="s">
        <v>832</v>
      </c>
      <c r="G396" s="20"/>
      <c r="H396" s="69"/>
      <c r="I396" s="84">
        <v>15</v>
      </c>
      <c r="J396" s="84"/>
      <c r="K396" s="60"/>
      <c r="L396" s="60"/>
      <c r="M396" s="60"/>
      <c r="N396" s="60"/>
    </row>
    <row r="397" spans="1:14" ht="40.5">
      <c r="A397" s="781"/>
      <c r="B397" s="784"/>
      <c r="C397" s="115"/>
      <c r="D397" s="60"/>
      <c r="E397" s="60" t="s">
        <v>821</v>
      </c>
      <c r="F397" s="93">
        <v>2013</v>
      </c>
      <c r="G397" s="20"/>
      <c r="H397" s="69"/>
      <c r="I397" s="84"/>
      <c r="J397" s="84"/>
      <c r="K397" s="60"/>
      <c r="L397" s="60"/>
      <c r="M397" s="60"/>
      <c r="N397" s="60"/>
    </row>
    <row r="398" spans="1:14" ht="40.5">
      <c r="A398" s="781"/>
      <c r="B398" s="784"/>
      <c r="C398" s="115"/>
      <c r="D398" s="60"/>
      <c r="E398" s="60" t="s">
        <v>822</v>
      </c>
      <c r="F398" s="93"/>
      <c r="G398" s="20"/>
      <c r="H398" s="69"/>
      <c r="I398" s="84"/>
      <c r="J398" s="84"/>
      <c r="K398" s="60"/>
      <c r="L398" s="60"/>
      <c r="M398" s="60"/>
      <c r="N398" s="60"/>
    </row>
    <row r="399" spans="1:14" ht="13.5">
      <c r="A399" s="781"/>
      <c r="B399" s="784"/>
      <c r="C399" s="115"/>
      <c r="D399" s="60"/>
      <c r="E399" s="60" t="s">
        <v>823</v>
      </c>
      <c r="F399" s="93"/>
      <c r="G399" s="20"/>
      <c r="H399" s="69"/>
      <c r="I399" s="84"/>
      <c r="J399" s="84"/>
      <c r="K399" s="60"/>
      <c r="L399" s="60"/>
      <c r="M399" s="60"/>
      <c r="N399" s="60"/>
    </row>
    <row r="400" spans="1:14" ht="24.75" customHeight="1">
      <c r="A400" s="781"/>
      <c r="B400" s="784"/>
      <c r="C400" s="115"/>
      <c r="D400" s="60"/>
      <c r="E400" s="60" t="s">
        <v>824</v>
      </c>
      <c r="F400" s="93" t="s">
        <v>833</v>
      </c>
      <c r="G400" s="20"/>
      <c r="H400" s="69"/>
      <c r="I400" s="84"/>
      <c r="J400" s="84"/>
      <c r="K400" s="60"/>
      <c r="L400" s="60"/>
      <c r="M400" s="60"/>
      <c r="N400" s="60"/>
    </row>
    <row r="401" spans="1:14" ht="27">
      <c r="A401" s="781"/>
      <c r="B401" s="784"/>
      <c r="C401" s="115"/>
      <c r="D401" s="60"/>
      <c r="E401" s="60" t="s">
        <v>825</v>
      </c>
      <c r="F401" s="93"/>
      <c r="G401" s="20"/>
      <c r="H401" s="69"/>
      <c r="I401" s="84"/>
      <c r="J401" s="84"/>
      <c r="K401" s="60"/>
      <c r="L401" s="60"/>
      <c r="M401" s="60"/>
      <c r="N401" s="60"/>
    </row>
    <row r="402" spans="1:14" s="45" customFormat="1" ht="13.5">
      <c r="A402" s="781"/>
      <c r="B402" s="784"/>
      <c r="C402" s="131"/>
      <c r="D402" s="153"/>
      <c r="E402" s="54"/>
      <c r="F402" s="79"/>
      <c r="G402" s="54"/>
      <c r="H402" s="130"/>
      <c r="I402" s="79">
        <f>SUM(I375:I401)</f>
        <v>104</v>
      </c>
      <c r="J402" s="79">
        <f>SUM(J375:J401)</f>
        <v>8</v>
      </c>
      <c r="K402" s="54"/>
      <c r="L402" s="54"/>
      <c r="M402" s="54"/>
      <c r="N402" s="54"/>
    </row>
    <row r="403" spans="1:14" ht="49.5" customHeight="1">
      <c r="A403" s="781"/>
      <c r="B403" s="784"/>
      <c r="C403" s="838" t="s">
        <v>150</v>
      </c>
      <c r="D403" s="870" t="s">
        <v>151</v>
      </c>
      <c r="E403" s="60" t="s">
        <v>709</v>
      </c>
      <c r="F403" s="93"/>
      <c r="G403" s="20"/>
      <c r="H403" s="69"/>
      <c r="I403" s="84"/>
      <c r="J403" s="84"/>
      <c r="K403" s="60"/>
      <c r="L403" s="60"/>
      <c r="M403" s="60"/>
      <c r="N403" s="60"/>
    </row>
    <row r="404" spans="1:14" ht="63" customHeight="1">
      <c r="A404" s="781"/>
      <c r="B404" s="784"/>
      <c r="C404" s="839"/>
      <c r="D404" s="871"/>
      <c r="E404" s="60" t="s">
        <v>710</v>
      </c>
      <c r="F404" s="93" t="s">
        <v>773</v>
      </c>
      <c r="G404" s="20"/>
      <c r="H404" s="69"/>
      <c r="I404" s="84">
        <v>20</v>
      </c>
      <c r="J404" s="84"/>
      <c r="K404" s="60"/>
      <c r="L404" s="60"/>
      <c r="M404" s="60"/>
      <c r="N404" s="60"/>
    </row>
    <row r="405" spans="1:14" ht="53.25" customHeight="1">
      <c r="A405" s="781"/>
      <c r="B405" s="784"/>
      <c r="C405" s="839"/>
      <c r="D405" s="60" t="s">
        <v>708</v>
      </c>
      <c r="E405" s="60" t="s">
        <v>711</v>
      </c>
      <c r="F405" s="93" t="s">
        <v>837</v>
      </c>
      <c r="G405" s="20"/>
      <c r="H405" s="69"/>
      <c r="I405" s="84">
        <f>25+15</f>
        <v>40</v>
      </c>
      <c r="J405" s="84"/>
      <c r="K405" s="60"/>
      <c r="L405" s="60"/>
      <c r="M405" s="60"/>
      <c r="N405" s="60"/>
    </row>
    <row r="406" ht="13.5">
      <c r="H406" s="69">
        <f t="shared" si="5"/>
        <v>0</v>
      </c>
    </row>
    <row r="407" spans="1:14" ht="52.5" customHeight="1">
      <c r="A407" s="774" t="s">
        <v>19</v>
      </c>
      <c r="B407" s="775" t="s">
        <v>20</v>
      </c>
      <c r="C407" s="875" t="s">
        <v>152</v>
      </c>
      <c r="D407" s="840" t="s">
        <v>153</v>
      </c>
      <c r="E407" s="62" t="s">
        <v>712</v>
      </c>
      <c r="F407" s="93" t="s">
        <v>788</v>
      </c>
      <c r="G407" s="20"/>
      <c r="H407" s="69">
        <f t="shared" si="5"/>
        <v>800</v>
      </c>
      <c r="I407" s="85"/>
      <c r="J407" s="85"/>
      <c r="K407" s="62">
        <v>800</v>
      </c>
      <c r="L407" s="62"/>
      <c r="M407" s="62"/>
      <c r="N407" s="62" t="s">
        <v>199</v>
      </c>
    </row>
    <row r="408" spans="1:14" ht="23.25" customHeight="1">
      <c r="A408" s="774"/>
      <c r="B408" s="776"/>
      <c r="C408" s="876"/>
      <c r="D408" s="841"/>
      <c r="E408" s="62" t="s">
        <v>713</v>
      </c>
      <c r="F408" s="93"/>
      <c r="G408" s="20"/>
      <c r="H408" s="69"/>
      <c r="I408" s="85"/>
      <c r="J408" s="85"/>
      <c r="K408" s="62"/>
      <c r="L408" s="62"/>
      <c r="M408" s="62"/>
      <c r="N408" s="62"/>
    </row>
    <row r="409" spans="1:14" ht="27">
      <c r="A409" s="774"/>
      <c r="B409" s="776"/>
      <c r="C409" s="876"/>
      <c r="D409" s="841"/>
      <c r="E409" s="62" t="s">
        <v>714</v>
      </c>
      <c r="F409" s="93"/>
      <c r="G409" s="20"/>
      <c r="H409" s="69"/>
      <c r="I409" s="85"/>
      <c r="J409" s="85"/>
      <c r="K409" s="62"/>
      <c r="L409" s="62"/>
      <c r="M409" s="62"/>
      <c r="N409" s="62"/>
    </row>
    <row r="410" spans="1:14" ht="40.5">
      <c r="A410" s="774"/>
      <c r="B410" s="776"/>
      <c r="C410" s="876"/>
      <c r="D410" s="841"/>
      <c r="E410" s="62" t="s">
        <v>715</v>
      </c>
      <c r="F410" s="93"/>
      <c r="G410" s="20"/>
      <c r="H410" s="69"/>
      <c r="I410" s="85"/>
      <c r="J410" s="85"/>
      <c r="K410" s="62"/>
      <c r="L410" s="62"/>
      <c r="M410" s="62"/>
      <c r="N410" s="62"/>
    </row>
    <row r="411" spans="1:14" ht="40.5">
      <c r="A411" s="774"/>
      <c r="B411" s="776"/>
      <c r="C411" s="876"/>
      <c r="D411" s="841"/>
      <c r="E411" s="62" t="s">
        <v>716</v>
      </c>
      <c r="F411" s="93"/>
      <c r="G411" s="20"/>
      <c r="H411" s="69"/>
      <c r="I411" s="85"/>
      <c r="J411" s="85"/>
      <c r="K411" s="62"/>
      <c r="L411" s="62"/>
      <c r="M411" s="62"/>
      <c r="N411" s="62"/>
    </row>
    <row r="412" spans="1:14" ht="27">
      <c r="A412" s="774"/>
      <c r="B412" s="776"/>
      <c r="C412" s="877"/>
      <c r="D412" s="842"/>
      <c r="E412" s="62" t="s">
        <v>717</v>
      </c>
      <c r="F412" s="93"/>
      <c r="G412" s="20"/>
      <c r="H412" s="69"/>
      <c r="I412" s="85"/>
      <c r="J412" s="85"/>
      <c r="K412" s="62"/>
      <c r="L412" s="62"/>
      <c r="M412" s="62"/>
      <c r="N412" s="62"/>
    </row>
    <row r="413" spans="1:14" ht="13.5">
      <c r="A413" s="774"/>
      <c r="B413" s="776"/>
      <c r="C413" s="61"/>
      <c r="D413" s="878" t="s">
        <v>154</v>
      </c>
      <c r="E413" s="62" t="s">
        <v>718</v>
      </c>
      <c r="F413" s="93" t="s">
        <v>838</v>
      </c>
      <c r="G413" s="20"/>
      <c r="H413" s="69"/>
      <c r="I413" s="85">
        <v>5</v>
      </c>
      <c r="J413" s="85"/>
      <c r="K413" s="62"/>
      <c r="L413" s="62"/>
      <c r="M413" s="62"/>
      <c r="N413" s="62"/>
    </row>
    <row r="414" spans="1:14" ht="13.5">
      <c r="A414" s="774"/>
      <c r="B414" s="776"/>
      <c r="C414" s="61"/>
      <c r="D414" s="879"/>
      <c r="E414" s="62" t="s">
        <v>719</v>
      </c>
      <c r="F414" s="93" t="s">
        <v>838</v>
      </c>
      <c r="G414" s="20"/>
      <c r="H414" s="69"/>
      <c r="I414" s="85">
        <v>5</v>
      </c>
      <c r="J414" s="85"/>
      <c r="K414" s="62"/>
      <c r="L414" s="62"/>
      <c r="M414" s="62"/>
      <c r="N414" s="62"/>
    </row>
    <row r="415" spans="1:14" ht="67.5">
      <c r="A415" s="774"/>
      <c r="B415" s="776"/>
      <c r="C415" s="61"/>
      <c r="D415" s="879"/>
      <c r="E415" s="62" t="s">
        <v>720</v>
      </c>
      <c r="F415" s="93"/>
      <c r="G415" s="20"/>
      <c r="H415" s="69"/>
      <c r="I415" s="85"/>
      <c r="J415" s="85"/>
      <c r="K415" s="62">
        <v>10</v>
      </c>
      <c r="L415" s="62"/>
      <c r="M415" s="62"/>
      <c r="N415" s="62"/>
    </row>
    <row r="416" spans="1:14" ht="37.5" customHeight="1">
      <c r="A416" s="774"/>
      <c r="B416" s="776"/>
      <c r="C416" s="61"/>
      <c r="D416" s="880"/>
      <c r="E416" s="62" t="s">
        <v>721</v>
      </c>
      <c r="F416" s="93"/>
      <c r="G416" s="20"/>
      <c r="H416" s="69"/>
      <c r="I416" s="85"/>
      <c r="J416" s="85"/>
      <c r="K416" s="62"/>
      <c r="L416" s="62"/>
      <c r="M416" s="62"/>
      <c r="N416" s="62"/>
    </row>
    <row r="417" spans="1:14" ht="40.5">
      <c r="A417" s="774"/>
      <c r="B417" s="776"/>
      <c r="C417" s="61"/>
      <c r="D417" s="840" t="s">
        <v>155</v>
      </c>
      <c r="E417" s="62" t="s">
        <v>722</v>
      </c>
      <c r="F417" s="93" t="s">
        <v>789</v>
      </c>
      <c r="G417" s="20"/>
      <c r="H417" s="69"/>
      <c r="I417" s="85">
        <v>10</v>
      </c>
      <c r="J417" s="85"/>
      <c r="K417" s="62"/>
      <c r="L417" s="62"/>
      <c r="M417" s="62"/>
      <c r="N417" s="62"/>
    </row>
    <row r="418" spans="1:14" ht="24.75" customHeight="1">
      <c r="A418" s="774"/>
      <c r="B418" s="776"/>
      <c r="C418" s="61"/>
      <c r="D418" s="841"/>
      <c r="E418" s="62" t="s">
        <v>723</v>
      </c>
      <c r="F418" s="93" t="s">
        <v>787</v>
      </c>
      <c r="G418" s="20"/>
      <c r="H418" s="69"/>
      <c r="I418" s="85"/>
      <c r="J418" s="85"/>
      <c r="K418" s="62">
        <v>1000</v>
      </c>
      <c r="L418" s="62"/>
      <c r="M418" s="62"/>
      <c r="N418" s="62"/>
    </row>
    <row r="419" spans="1:14" ht="13.5">
      <c r="A419" s="774"/>
      <c r="B419" s="776"/>
      <c r="C419" s="61"/>
      <c r="D419" s="841"/>
      <c r="E419" s="62" t="s">
        <v>724</v>
      </c>
      <c r="F419" s="93"/>
      <c r="G419" s="20"/>
      <c r="H419" s="69"/>
      <c r="I419" s="85"/>
      <c r="J419" s="85"/>
      <c r="K419" s="62"/>
      <c r="L419" s="62"/>
      <c r="M419" s="62"/>
      <c r="N419" s="62"/>
    </row>
    <row r="420" spans="1:14" ht="13.5">
      <c r="A420" s="774"/>
      <c r="B420" s="776"/>
      <c r="C420" s="61"/>
      <c r="D420" s="841"/>
      <c r="E420" s="62" t="s">
        <v>725</v>
      </c>
      <c r="F420" s="93"/>
      <c r="G420" s="20"/>
      <c r="H420" s="69">
        <f t="shared" si="5"/>
        <v>0</v>
      </c>
      <c r="I420" s="85"/>
      <c r="J420" s="85"/>
      <c r="K420" s="62"/>
      <c r="L420" s="62"/>
      <c r="M420" s="62"/>
      <c r="N420" s="62" t="s">
        <v>199</v>
      </c>
    </row>
    <row r="421" spans="1:14" ht="13.5">
      <c r="A421" s="774"/>
      <c r="B421" s="776"/>
      <c r="C421" s="61"/>
      <c r="D421" s="841"/>
      <c r="E421" s="62" t="s">
        <v>726</v>
      </c>
      <c r="F421" s="93"/>
      <c r="G421" s="20"/>
      <c r="H421" s="69"/>
      <c r="I421" s="878">
        <v>5</v>
      </c>
      <c r="J421" s="85"/>
      <c r="K421" s="62"/>
      <c r="L421" s="62"/>
      <c r="M421" s="62"/>
      <c r="N421" s="62"/>
    </row>
    <row r="422" spans="1:14" ht="13.5">
      <c r="A422" s="774"/>
      <c r="B422" s="776"/>
      <c r="C422" s="61"/>
      <c r="D422" s="841"/>
      <c r="E422" s="62" t="s">
        <v>727</v>
      </c>
      <c r="F422" s="93"/>
      <c r="G422" s="20"/>
      <c r="H422" s="69"/>
      <c r="I422" s="880"/>
      <c r="J422" s="85"/>
      <c r="K422" s="62"/>
      <c r="L422" s="62"/>
      <c r="M422" s="62"/>
      <c r="N422" s="62"/>
    </row>
    <row r="423" spans="1:14" ht="27">
      <c r="A423" s="774"/>
      <c r="B423" s="776"/>
      <c r="C423" s="61"/>
      <c r="D423" s="842"/>
      <c r="E423" s="62" t="s">
        <v>728</v>
      </c>
      <c r="F423" s="93"/>
      <c r="G423" s="20"/>
      <c r="H423" s="69">
        <f t="shared" si="5"/>
        <v>0</v>
      </c>
      <c r="I423" s="85"/>
      <c r="J423" s="85"/>
      <c r="K423" s="62"/>
      <c r="L423" s="62"/>
      <c r="M423" s="62"/>
      <c r="N423" s="62" t="s">
        <v>199</v>
      </c>
    </row>
    <row r="424" spans="1:14" ht="27">
      <c r="A424" s="774"/>
      <c r="B424" s="776"/>
      <c r="C424" s="61"/>
      <c r="D424" s="875" t="s">
        <v>156</v>
      </c>
      <c r="E424" s="62" t="s">
        <v>729</v>
      </c>
      <c r="F424" s="93"/>
      <c r="G424" s="20"/>
      <c r="H424" s="69">
        <f t="shared" si="5"/>
        <v>0</v>
      </c>
      <c r="I424" s="85"/>
      <c r="J424" s="85"/>
      <c r="K424" s="62"/>
      <c r="L424" s="62"/>
      <c r="M424" s="62"/>
      <c r="N424" s="62" t="s">
        <v>199</v>
      </c>
    </row>
    <row r="425" spans="1:14" ht="40.5">
      <c r="A425" s="774"/>
      <c r="B425" s="776"/>
      <c r="C425" s="61"/>
      <c r="D425" s="876"/>
      <c r="E425" s="62" t="s">
        <v>730</v>
      </c>
      <c r="F425" s="93"/>
      <c r="G425" s="20"/>
      <c r="H425" s="69"/>
      <c r="I425" s="85"/>
      <c r="J425" s="85"/>
      <c r="K425" s="62"/>
      <c r="L425" s="62"/>
      <c r="M425" s="62"/>
      <c r="N425" s="62"/>
    </row>
    <row r="426" spans="1:14" ht="13.5">
      <c r="A426" s="774"/>
      <c r="B426" s="776"/>
      <c r="C426" s="61"/>
      <c r="D426" s="876"/>
      <c r="E426" s="62" t="s">
        <v>731</v>
      </c>
      <c r="F426" s="93"/>
      <c r="G426" s="20"/>
      <c r="H426" s="69"/>
      <c r="I426" s="85"/>
      <c r="J426" s="85"/>
      <c r="K426" s="62"/>
      <c r="L426" s="62"/>
      <c r="M426" s="62"/>
      <c r="N426" s="62"/>
    </row>
    <row r="427" spans="1:14" ht="27">
      <c r="A427" s="774"/>
      <c r="B427" s="776"/>
      <c r="C427" s="61"/>
      <c r="D427" s="877"/>
      <c r="E427" s="62" t="s">
        <v>732</v>
      </c>
      <c r="F427" s="93"/>
      <c r="G427" s="20"/>
      <c r="H427" s="69"/>
      <c r="I427" s="85"/>
      <c r="J427" s="85"/>
      <c r="K427" s="62"/>
      <c r="L427" s="62"/>
      <c r="M427" s="62"/>
      <c r="N427" s="62"/>
    </row>
    <row r="428" spans="1:14" ht="40.5">
      <c r="A428" s="774"/>
      <c r="B428" s="776"/>
      <c r="C428" s="61"/>
      <c r="D428" s="840" t="s">
        <v>157</v>
      </c>
      <c r="E428" s="62" t="s">
        <v>733</v>
      </c>
      <c r="F428" s="93"/>
      <c r="G428" s="20"/>
      <c r="H428" s="69"/>
      <c r="I428" s="85"/>
      <c r="J428" s="85"/>
      <c r="K428" s="62"/>
      <c r="L428" s="62"/>
      <c r="M428" s="62"/>
      <c r="N428" s="62"/>
    </row>
    <row r="429" spans="1:14" ht="29.25" customHeight="1">
      <c r="A429" s="774"/>
      <c r="B429" s="777"/>
      <c r="C429" s="61"/>
      <c r="D429" s="842"/>
      <c r="E429" s="62" t="s">
        <v>734</v>
      </c>
      <c r="F429" s="93"/>
      <c r="G429" s="20"/>
      <c r="H429" s="69">
        <f t="shared" si="5"/>
        <v>0</v>
      </c>
      <c r="I429" s="85"/>
      <c r="J429" s="85"/>
      <c r="K429" s="62"/>
      <c r="L429" s="62"/>
      <c r="M429" s="62"/>
      <c r="N429" s="62" t="s">
        <v>199</v>
      </c>
    </row>
    <row r="430" spans="1:14" ht="13.5">
      <c r="A430" s="774"/>
      <c r="B430" s="54"/>
      <c r="C430" s="63"/>
      <c r="D430" s="54"/>
      <c r="E430" s="54"/>
      <c r="F430" s="79"/>
      <c r="G430" s="54"/>
      <c r="H430" s="69">
        <f t="shared" si="5"/>
        <v>25</v>
      </c>
      <c r="I430" s="154">
        <f>SUM(I407:I429)</f>
        <v>25</v>
      </c>
      <c r="J430" s="79"/>
      <c r="K430" s="54"/>
      <c r="L430" s="54"/>
      <c r="M430" s="54"/>
      <c r="N430" s="54"/>
    </row>
    <row r="431" spans="1:14" ht="13.5">
      <c r="A431" s="774"/>
      <c r="B431" s="778" t="s">
        <v>21</v>
      </c>
      <c r="C431" s="785" t="s">
        <v>158</v>
      </c>
      <c r="D431" s="785" t="s">
        <v>159</v>
      </c>
      <c r="E431" s="64" t="s">
        <v>735</v>
      </c>
      <c r="F431" s="93"/>
      <c r="G431" s="20"/>
      <c r="H431" s="69">
        <f t="shared" si="5"/>
        <v>0</v>
      </c>
      <c r="I431" s="86"/>
      <c r="J431" s="86"/>
      <c r="K431" s="64"/>
      <c r="L431" s="64"/>
      <c r="M431" s="64"/>
      <c r="N431" s="64" t="s">
        <v>184</v>
      </c>
    </row>
    <row r="432" spans="1:14" ht="13.5">
      <c r="A432" s="774"/>
      <c r="B432" s="779"/>
      <c r="C432" s="786"/>
      <c r="D432" s="786"/>
      <c r="E432" s="64" t="s">
        <v>736</v>
      </c>
      <c r="F432" s="93" t="s">
        <v>840</v>
      </c>
      <c r="G432" s="20"/>
      <c r="H432" s="69"/>
      <c r="I432" s="86"/>
      <c r="J432" s="86"/>
      <c r="K432" s="64"/>
      <c r="L432" s="64"/>
      <c r="M432" s="64"/>
      <c r="N432" s="64"/>
    </row>
    <row r="433" spans="1:14" ht="27">
      <c r="A433" s="774"/>
      <c r="B433" s="779"/>
      <c r="C433" s="786"/>
      <c r="D433" s="786"/>
      <c r="E433" s="64" t="s">
        <v>737</v>
      </c>
      <c r="F433" s="93" t="s">
        <v>841</v>
      </c>
      <c r="G433" s="20"/>
      <c r="H433" s="69"/>
      <c r="I433" s="86">
        <v>2.5</v>
      </c>
      <c r="J433" s="86"/>
      <c r="K433" s="64"/>
      <c r="L433" s="64"/>
      <c r="M433" s="64"/>
      <c r="N433" s="64"/>
    </row>
    <row r="434" spans="1:14" ht="27">
      <c r="A434" s="774"/>
      <c r="B434" s="779"/>
      <c r="C434" s="786"/>
      <c r="D434" s="786"/>
      <c r="E434" s="64" t="s">
        <v>738</v>
      </c>
      <c r="F434" s="93" t="s">
        <v>844</v>
      </c>
      <c r="G434" s="20"/>
      <c r="H434" s="69"/>
      <c r="I434" s="86">
        <v>1.5</v>
      </c>
      <c r="J434" s="86"/>
      <c r="K434" s="64"/>
      <c r="L434" s="64"/>
      <c r="M434" s="64"/>
      <c r="N434" s="64"/>
    </row>
    <row r="435" spans="1:14" ht="13.5">
      <c r="A435" s="774"/>
      <c r="B435" s="779"/>
      <c r="C435" s="786"/>
      <c r="D435" s="787"/>
      <c r="E435" s="64" t="s">
        <v>739</v>
      </c>
      <c r="F435" s="93"/>
      <c r="G435" s="20"/>
      <c r="H435" s="69"/>
      <c r="I435" s="86"/>
      <c r="J435" s="86"/>
      <c r="K435" s="64"/>
      <c r="L435" s="64"/>
      <c r="M435" s="64"/>
      <c r="N435" s="64"/>
    </row>
    <row r="436" spans="1:14" ht="70.5" customHeight="1">
      <c r="A436" s="774"/>
      <c r="B436" s="779"/>
      <c r="C436" s="786"/>
      <c r="D436" s="867" t="s">
        <v>160</v>
      </c>
      <c r="E436" s="64" t="s">
        <v>740</v>
      </c>
      <c r="F436" s="93" t="s">
        <v>842</v>
      </c>
      <c r="G436" s="20"/>
      <c r="H436" s="69"/>
      <c r="I436" s="86">
        <v>5</v>
      </c>
      <c r="J436" s="86"/>
      <c r="K436" s="64"/>
      <c r="L436" s="64"/>
      <c r="M436" s="64"/>
      <c r="N436" s="64"/>
    </row>
    <row r="437" spans="1:14" ht="15.75" customHeight="1">
      <c r="A437" s="774"/>
      <c r="B437" s="779"/>
      <c r="C437" s="786"/>
      <c r="D437" s="868"/>
      <c r="E437" s="64" t="s">
        <v>741</v>
      </c>
      <c r="F437" s="93"/>
      <c r="G437" s="20"/>
      <c r="H437" s="69"/>
      <c r="I437" s="86"/>
      <c r="J437" s="86"/>
      <c r="K437" s="64"/>
      <c r="L437" s="64"/>
      <c r="M437" s="64"/>
      <c r="N437" s="64"/>
    </row>
    <row r="438" spans="1:14" ht="31.5" customHeight="1">
      <c r="A438" s="774"/>
      <c r="B438" s="779"/>
      <c r="C438" s="786"/>
      <c r="D438" s="868"/>
      <c r="E438" s="64" t="s">
        <v>742</v>
      </c>
      <c r="F438" s="93" t="s">
        <v>843</v>
      </c>
      <c r="G438" s="20"/>
      <c r="H438" s="69"/>
      <c r="I438" s="86">
        <v>5</v>
      </c>
      <c r="J438" s="86"/>
      <c r="K438" s="64"/>
      <c r="L438" s="64"/>
      <c r="M438" s="64"/>
      <c r="N438" s="64"/>
    </row>
    <row r="439" spans="1:14" ht="15.75" customHeight="1">
      <c r="A439" s="774"/>
      <c r="B439" s="779"/>
      <c r="C439" s="786"/>
      <c r="D439" s="868"/>
      <c r="E439" s="64" t="s">
        <v>743</v>
      </c>
      <c r="F439" s="93"/>
      <c r="G439" s="20"/>
      <c r="H439" s="69"/>
      <c r="I439" s="86"/>
      <c r="J439" s="86"/>
      <c r="K439" s="64"/>
      <c r="L439" s="64"/>
      <c r="M439" s="64"/>
      <c r="N439" s="64"/>
    </row>
    <row r="440" spans="1:14" ht="13.5">
      <c r="A440" s="774"/>
      <c r="B440" s="779"/>
      <c r="C440" s="786"/>
      <c r="D440" s="868"/>
      <c r="E440" s="64" t="s">
        <v>744</v>
      </c>
      <c r="F440" s="93"/>
      <c r="G440" s="20"/>
      <c r="H440" s="69"/>
      <c r="I440" s="86"/>
      <c r="J440" s="86"/>
      <c r="K440" s="64"/>
      <c r="L440" s="64"/>
      <c r="M440" s="64"/>
      <c r="N440" s="64"/>
    </row>
    <row r="441" spans="1:14" ht="13.5">
      <c r="A441" s="774"/>
      <c r="B441" s="779"/>
      <c r="C441" s="786"/>
      <c r="D441" s="868"/>
      <c r="E441" s="64" t="s">
        <v>745</v>
      </c>
      <c r="F441" s="93"/>
      <c r="G441" s="20"/>
      <c r="H441" s="69"/>
      <c r="I441" s="86"/>
      <c r="J441" s="86"/>
      <c r="K441" s="64"/>
      <c r="L441" s="64"/>
      <c r="M441" s="64"/>
      <c r="N441" s="64"/>
    </row>
    <row r="442" spans="1:14" ht="27">
      <c r="A442" s="774"/>
      <c r="B442" s="779"/>
      <c r="C442" s="786"/>
      <c r="D442" s="868"/>
      <c r="E442" s="64" t="s">
        <v>746</v>
      </c>
      <c r="F442" s="93"/>
      <c r="G442" s="20"/>
      <c r="H442" s="69"/>
      <c r="I442" s="86"/>
      <c r="J442" s="86"/>
      <c r="K442" s="64"/>
      <c r="L442" s="64"/>
      <c r="M442" s="64"/>
      <c r="N442" s="64"/>
    </row>
    <row r="443" spans="1:14" ht="13.5">
      <c r="A443" s="774"/>
      <c r="B443" s="780"/>
      <c r="C443" s="787"/>
      <c r="D443" s="869"/>
      <c r="E443" s="64" t="s">
        <v>747</v>
      </c>
      <c r="F443" s="93"/>
      <c r="G443" s="20"/>
      <c r="H443" s="69">
        <f t="shared" si="5"/>
        <v>7</v>
      </c>
      <c r="I443" s="86">
        <v>7</v>
      </c>
      <c r="J443" s="86"/>
      <c r="K443" s="64"/>
      <c r="L443" s="64"/>
      <c r="M443" s="64"/>
      <c r="N443" s="64" t="s">
        <v>184</v>
      </c>
    </row>
    <row r="444" spans="1:14" ht="13.5">
      <c r="A444" s="774"/>
      <c r="B444" s="54"/>
      <c r="C444" s="63"/>
      <c r="D444" s="54"/>
      <c r="E444" s="54"/>
      <c r="F444" s="79"/>
      <c r="G444" s="54"/>
      <c r="H444" s="69">
        <f t="shared" si="5"/>
        <v>21</v>
      </c>
      <c r="I444" s="79">
        <f>SUM(I431:I443)</f>
        <v>21</v>
      </c>
      <c r="J444" s="79"/>
      <c r="K444" s="54"/>
      <c r="L444" s="54"/>
      <c r="M444" s="54"/>
      <c r="N444" s="54"/>
    </row>
    <row r="445" ht="14.25" thickBot="1">
      <c r="H445" s="69">
        <f t="shared" si="5"/>
        <v>0</v>
      </c>
    </row>
    <row r="446" spans="1:14" ht="41.25" customHeight="1" thickBot="1">
      <c r="A446" s="760" t="s">
        <v>22</v>
      </c>
      <c r="B446" s="761" t="s">
        <v>23</v>
      </c>
      <c r="C446" s="764" t="s">
        <v>161</v>
      </c>
      <c r="D446" s="872" t="s">
        <v>162</v>
      </c>
      <c r="E446" s="136" t="s">
        <v>677</v>
      </c>
      <c r="F446" s="93" t="s">
        <v>777</v>
      </c>
      <c r="G446" s="20"/>
      <c r="H446" s="69">
        <f t="shared" si="5"/>
        <v>2</v>
      </c>
      <c r="I446" s="87">
        <v>2</v>
      </c>
      <c r="J446" s="87"/>
      <c r="K446" s="65"/>
      <c r="L446" s="65"/>
      <c r="M446" s="65"/>
      <c r="N446" s="65" t="s">
        <v>187</v>
      </c>
    </row>
    <row r="447" spans="1:14" ht="14.25" thickBot="1">
      <c r="A447" s="760"/>
      <c r="B447" s="762"/>
      <c r="C447" s="765"/>
      <c r="D447" s="873"/>
      <c r="E447" s="137" t="s">
        <v>678</v>
      </c>
      <c r="F447" s="93"/>
      <c r="G447" s="20"/>
      <c r="H447" s="69">
        <f t="shared" si="5"/>
        <v>5</v>
      </c>
      <c r="I447" s="87">
        <v>5</v>
      </c>
      <c r="J447" s="87"/>
      <c r="K447" s="65"/>
      <c r="L447" s="65"/>
      <c r="M447" s="65"/>
      <c r="N447" s="65"/>
    </row>
    <row r="448" spans="1:14" ht="41.25" thickBot="1">
      <c r="A448" s="760"/>
      <c r="B448" s="762"/>
      <c r="C448" s="765"/>
      <c r="D448" s="873"/>
      <c r="E448" s="137" t="s">
        <v>679</v>
      </c>
      <c r="F448" s="93" t="s">
        <v>779</v>
      </c>
      <c r="G448" s="20"/>
      <c r="H448" s="69">
        <f t="shared" si="5"/>
        <v>1</v>
      </c>
      <c r="I448" s="87">
        <v>1</v>
      </c>
      <c r="J448" s="87"/>
      <c r="K448" s="65"/>
      <c r="L448" s="65"/>
      <c r="M448" s="65"/>
      <c r="N448" s="65"/>
    </row>
    <row r="449" spans="1:14" ht="48" customHeight="1" thickBot="1">
      <c r="A449" s="760"/>
      <c r="B449" s="762"/>
      <c r="C449" s="765"/>
      <c r="D449" s="874"/>
      <c r="E449" s="138" t="s">
        <v>680</v>
      </c>
      <c r="F449" s="93" t="s">
        <v>778</v>
      </c>
      <c r="G449" s="20"/>
      <c r="H449" s="69">
        <f t="shared" si="5"/>
        <v>0</v>
      </c>
      <c r="I449" s="87">
        <v>0</v>
      </c>
      <c r="J449" s="87"/>
      <c r="K449" s="65"/>
      <c r="L449" s="65"/>
      <c r="M449" s="65"/>
      <c r="N449" s="65"/>
    </row>
    <row r="450" spans="1:14" ht="27.75" customHeight="1" thickBot="1">
      <c r="A450" s="760"/>
      <c r="B450" s="762"/>
      <c r="C450" s="765"/>
      <c r="D450" s="889" t="s">
        <v>163</v>
      </c>
      <c r="E450" s="139" t="s">
        <v>681</v>
      </c>
      <c r="F450" s="93" t="s">
        <v>780</v>
      </c>
      <c r="G450" s="20"/>
      <c r="H450" s="69">
        <f t="shared" si="5"/>
        <v>25</v>
      </c>
      <c r="I450" s="87">
        <v>25</v>
      </c>
      <c r="J450" s="87"/>
      <c r="K450" s="65"/>
      <c r="L450" s="65"/>
      <c r="M450" s="65"/>
      <c r="N450" s="65"/>
    </row>
    <row r="451" spans="1:14" ht="41.25" thickBot="1">
      <c r="A451" s="760"/>
      <c r="B451" s="762"/>
      <c r="C451" s="765"/>
      <c r="D451" s="890"/>
      <c r="E451" s="140" t="s">
        <v>682</v>
      </c>
      <c r="F451" s="93">
        <v>2013</v>
      </c>
      <c r="G451" s="20"/>
      <c r="H451" s="69">
        <f t="shared" si="5"/>
        <v>0</v>
      </c>
      <c r="I451" s="87"/>
      <c r="J451" s="87"/>
      <c r="K451" s="65"/>
      <c r="L451" s="65"/>
      <c r="M451" s="65"/>
      <c r="N451" s="65"/>
    </row>
    <row r="452" spans="1:14" ht="27.75" thickBot="1">
      <c r="A452" s="760"/>
      <c r="B452" s="762"/>
      <c r="C452" s="765"/>
      <c r="D452" s="890"/>
      <c r="E452" s="141" t="s">
        <v>781</v>
      </c>
      <c r="F452" s="881" t="s">
        <v>782</v>
      </c>
      <c r="G452" s="20"/>
      <c r="H452" s="69">
        <f t="shared" si="5"/>
        <v>5</v>
      </c>
      <c r="I452" s="87">
        <v>5</v>
      </c>
      <c r="J452" s="87"/>
      <c r="K452" s="65"/>
      <c r="L452" s="65"/>
      <c r="M452" s="65"/>
      <c r="N452" s="65"/>
    </row>
    <row r="453" spans="1:14" ht="14.25" thickBot="1">
      <c r="A453" s="760"/>
      <c r="B453" s="762"/>
      <c r="C453" s="765"/>
      <c r="D453" s="890"/>
      <c r="E453" s="137" t="s">
        <v>683</v>
      </c>
      <c r="F453" s="882"/>
      <c r="G453" s="20"/>
      <c r="H453" s="69"/>
      <c r="I453" s="87"/>
      <c r="J453" s="87"/>
      <c r="K453" s="65"/>
      <c r="L453" s="65"/>
      <c r="M453" s="65"/>
      <c r="N453" s="65"/>
    </row>
    <row r="454" spans="1:14" ht="14.25" thickBot="1">
      <c r="A454" s="760"/>
      <c r="B454" s="762"/>
      <c r="C454" s="765"/>
      <c r="D454" s="890"/>
      <c r="E454" s="137" t="s">
        <v>684</v>
      </c>
      <c r="F454" s="93"/>
      <c r="G454" s="20"/>
      <c r="H454" s="69"/>
      <c r="I454" s="87"/>
      <c r="J454" s="87"/>
      <c r="K454" s="65"/>
      <c r="L454" s="65"/>
      <c r="M454" s="65"/>
      <c r="N454" s="65"/>
    </row>
    <row r="455" spans="1:14" ht="27.75" thickBot="1">
      <c r="A455" s="760"/>
      <c r="B455" s="762"/>
      <c r="C455" s="765"/>
      <c r="D455" s="890"/>
      <c r="E455" s="137" t="s">
        <v>685</v>
      </c>
      <c r="F455" s="93"/>
      <c r="G455" s="20"/>
      <c r="H455" s="69"/>
      <c r="I455" s="87"/>
      <c r="J455" s="87"/>
      <c r="K455" s="65"/>
      <c r="L455" s="65"/>
      <c r="M455" s="65"/>
      <c r="N455" s="65"/>
    </row>
    <row r="456" spans="1:14" ht="27.75" thickBot="1">
      <c r="A456" s="760"/>
      <c r="B456" s="762"/>
      <c r="C456" s="765"/>
      <c r="D456" s="891"/>
      <c r="E456" s="137" t="s">
        <v>686</v>
      </c>
      <c r="F456" s="93" t="s">
        <v>783</v>
      </c>
      <c r="G456" s="20"/>
      <c r="H456" s="69"/>
      <c r="I456" s="87">
        <v>0</v>
      </c>
      <c r="J456" s="87"/>
      <c r="K456" s="65"/>
      <c r="L456" s="65"/>
      <c r="M456" s="65"/>
      <c r="N456" s="65"/>
    </row>
    <row r="457" spans="1:14" ht="13.5" customHeight="1">
      <c r="A457" s="760"/>
      <c r="B457" s="762"/>
      <c r="C457" s="886" t="s">
        <v>164</v>
      </c>
      <c r="D457" s="886" t="s">
        <v>165</v>
      </c>
      <c r="E457" s="65" t="s">
        <v>748</v>
      </c>
      <c r="F457" s="93"/>
      <c r="G457" s="20"/>
      <c r="H457" s="69">
        <f t="shared" si="5"/>
        <v>0</v>
      </c>
      <c r="I457" s="87"/>
      <c r="J457" s="87"/>
      <c r="K457" s="65"/>
      <c r="L457" s="65"/>
      <c r="M457" s="65"/>
      <c r="N457" s="65" t="s">
        <v>186</v>
      </c>
    </row>
    <row r="458" spans="1:14" ht="27">
      <c r="A458" s="760"/>
      <c r="B458" s="762"/>
      <c r="C458" s="887"/>
      <c r="D458" s="887"/>
      <c r="E458" s="65" t="s">
        <v>749</v>
      </c>
      <c r="F458" s="93">
        <v>2013</v>
      </c>
      <c r="G458" s="20"/>
      <c r="H458" s="69">
        <f t="shared" si="5"/>
        <v>0</v>
      </c>
      <c r="I458" s="87"/>
      <c r="J458" s="87"/>
      <c r="K458" s="65"/>
      <c r="L458" s="65"/>
      <c r="M458" s="65"/>
      <c r="N458" s="65"/>
    </row>
    <row r="459" spans="1:14" ht="13.5">
      <c r="A459" s="760"/>
      <c r="B459" s="762"/>
      <c r="C459" s="887"/>
      <c r="D459" s="887"/>
      <c r="E459" s="65" t="s">
        <v>750</v>
      </c>
      <c r="F459" s="93"/>
      <c r="G459" s="20"/>
      <c r="H459" s="69">
        <f t="shared" si="5"/>
        <v>0</v>
      </c>
      <c r="I459" s="87"/>
      <c r="J459" s="87"/>
      <c r="K459" s="65"/>
      <c r="L459" s="65"/>
      <c r="M459" s="65"/>
      <c r="N459" s="65"/>
    </row>
    <row r="460" spans="1:14" ht="27">
      <c r="A460" s="760"/>
      <c r="B460" s="762"/>
      <c r="C460" s="887"/>
      <c r="D460" s="887"/>
      <c r="E460" s="65" t="s">
        <v>751</v>
      </c>
      <c r="F460" s="93"/>
      <c r="G460" s="20"/>
      <c r="H460" s="69">
        <f t="shared" si="5"/>
        <v>0</v>
      </c>
      <c r="I460" s="87"/>
      <c r="J460" s="87"/>
      <c r="K460" s="65"/>
      <c r="L460" s="65"/>
      <c r="M460" s="65"/>
      <c r="N460" s="65"/>
    </row>
    <row r="461" spans="1:14" ht="27">
      <c r="A461" s="760"/>
      <c r="B461" s="762"/>
      <c r="C461" s="887"/>
      <c r="D461" s="887"/>
      <c r="E461" s="65" t="s">
        <v>752</v>
      </c>
      <c r="F461" s="93"/>
      <c r="G461" s="20"/>
      <c r="H461" s="69">
        <f t="shared" si="5"/>
        <v>0</v>
      </c>
      <c r="I461" s="87"/>
      <c r="J461" s="87"/>
      <c r="K461" s="65"/>
      <c r="L461" s="65"/>
      <c r="M461" s="65"/>
      <c r="N461" s="65"/>
    </row>
    <row r="462" spans="1:14" ht="13.5">
      <c r="A462" s="760"/>
      <c r="B462" s="762"/>
      <c r="C462" s="887"/>
      <c r="D462" s="887"/>
      <c r="E462" s="65" t="s">
        <v>753</v>
      </c>
      <c r="F462" s="93" t="s">
        <v>785</v>
      </c>
      <c r="G462" s="20"/>
      <c r="H462" s="69">
        <f t="shared" si="5"/>
        <v>6</v>
      </c>
      <c r="I462" s="87">
        <v>6</v>
      </c>
      <c r="J462" s="87"/>
      <c r="K462" s="65"/>
      <c r="L462" s="65"/>
      <c r="M462" s="65"/>
      <c r="N462" s="65"/>
    </row>
    <row r="463" spans="1:14" ht="27">
      <c r="A463" s="760"/>
      <c r="B463" s="762"/>
      <c r="C463" s="887"/>
      <c r="D463" s="887"/>
      <c r="E463" s="65" t="s">
        <v>754</v>
      </c>
      <c r="F463" s="93"/>
      <c r="G463" s="20"/>
      <c r="H463" s="69">
        <f t="shared" si="5"/>
        <v>0</v>
      </c>
      <c r="I463" s="87"/>
      <c r="J463" s="87"/>
      <c r="K463" s="65"/>
      <c r="L463" s="65"/>
      <c r="M463" s="65"/>
      <c r="N463" s="65"/>
    </row>
    <row r="464" spans="1:14" ht="27">
      <c r="A464" s="760"/>
      <c r="B464" s="762"/>
      <c r="C464" s="887"/>
      <c r="D464" s="887"/>
      <c r="E464" s="65" t="s">
        <v>755</v>
      </c>
      <c r="F464" s="93">
        <v>2013</v>
      </c>
      <c r="G464" s="20"/>
      <c r="H464" s="69">
        <f t="shared" si="5"/>
        <v>0</v>
      </c>
      <c r="I464" s="87"/>
      <c r="J464" s="87"/>
      <c r="K464" s="65"/>
      <c r="L464" s="65"/>
      <c r="M464" s="65"/>
      <c r="N464" s="65"/>
    </row>
    <row r="465" spans="1:14" ht="27">
      <c r="A465" s="760"/>
      <c r="B465" s="762"/>
      <c r="C465" s="887"/>
      <c r="D465" s="887"/>
      <c r="E465" s="65" t="s">
        <v>756</v>
      </c>
      <c r="F465" s="93">
        <v>2013</v>
      </c>
      <c r="G465" s="20"/>
      <c r="H465" s="69">
        <f t="shared" si="5"/>
        <v>0</v>
      </c>
      <c r="I465" s="87"/>
      <c r="J465" s="87"/>
      <c r="K465" s="65"/>
      <c r="L465" s="65"/>
      <c r="M465" s="65"/>
      <c r="N465" s="65"/>
    </row>
    <row r="466" spans="1:14" ht="13.5">
      <c r="A466" s="760"/>
      <c r="B466" s="762"/>
      <c r="C466" s="887"/>
      <c r="D466" s="888"/>
      <c r="E466" s="65" t="s">
        <v>786</v>
      </c>
      <c r="F466" s="93"/>
      <c r="G466" s="20"/>
      <c r="H466" s="69">
        <f t="shared" si="5"/>
        <v>20</v>
      </c>
      <c r="I466" s="87">
        <v>20</v>
      </c>
      <c r="J466" s="87"/>
      <c r="K466" s="65"/>
      <c r="L466" s="65"/>
      <c r="M466" s="65"/>
      <c r="N466" s="65"/>
    </row>
    <row r="467" spans="1:14" ht="27">
      <c r="A467" s="760"/>
      <c r="B467" s="762"/>
      <c r="C467" s="887"/>
      <c r="D467" s="884" t="s">
        <v>166</v>
      </c>
      <c r="E467" s="65" t="s">
        <v>698</v>
      </c>
      <c r="F467" s="93"/>
      <c r="G467" s="20"/>
      <c r="H467" s="69">
        <f t="shared" si="5"/>
        <v>0</v>
      </c>
      <c r="I467" s="87"/>
      <c r="J467" s="87"/>
      <c r="K467" s="65"/>
      <c r="L467" s="65"/>
      <c r="M467" s="65"/>
      <c r="N467" s="65"/>
    </row>
    <row r="468" spans="1:14" ht="27">
      <c r="A468" s="760"/>
      <c r="B468" s="762"/>
      <c r="C468" s="887"/>
      <c r="D468" s="885"/>
      <c r="E468" s="65" t="s">
        <v>699</v>
      </c>
      <c r="F468" s="93" t="s">
        <v>784</v>
      </c>
      <c r="G468" s="20"/>
      <c r="H468" s="69">
        <f t="shared" si="5"/>
        <v>3</v>
      </c>
      <c r="I468" s="87">
        <v>3</v>
      </c>
      <c r="J468" s="87"/>
      <c r="K468" s="65"/>
      <c r="L468" s="65"/>
      <c r="M468" s="65"/>
      <c r="N468" s="65"/>
    </row>
    <row r="469" spans="1:14" ht="27">
      <c r="A469" s="760"/>
      <c r="B469" s="762"/>
      <c r="C469" s="887"/>
      <c r="D469" s="886" t="s">
        <v>167</v>
      </c>
      <c r="E469" s="65" t="s">
        <v>687</v>
      </c>
      <c r="F469" s="93" t="s">
        <v>757</v>
      </c>
      <c r="G469" s="20"/>
      <c r="H469" s="69">
        <f t="shared" si="5"/>
        <v>0</v>
      </c>
      <c r="I469" s="87"/>
      <c r="J469" s="87"/>
      <c r="K469" s="65"/>
      <c r="L469" s="65"/>
      <c r="M469" s="65"/>
      <c r="N469" s="65"/>
    </row>
    <row r="470" spans="1:14" ht="40.5">
      <c r="A470" s="760"/>
      <c r="B470" s="762"/>
      <c r="C470" s="887"/>
      <c r="D470" s="887"/>
      <c r="E470" s="65" t="s">
        <v>688</v>
      </c>
      <c r="F470" s="93" t="s">
        <v>758</v>
      </c>
      <c r="G470" s="20"/>
      <c r="H470" s="69">
        <f t="shared" si="5"/>
        <v>5</v>
      </c>
      <c r="I470" s="87">
        <v>5</v>
      </c>
      <c r="J470" s="87"/>
      <c r="K470" s="65"/>
      <c r="L470" s="65"/>
      <c r="M470" s="65"/>
      <c r="N470" s="65"/>
    </row>
    <row r="471" spans="1:14" ht="42.75" customHeight="1">
      <c r="A471" s="760"/>
      <c r="B471" s="762"/>
      <c r="C471" s="887"/>
      <c r="D471" s="887"/>
      <c r="E471" s="65" t="s">
        <v>689</v>
      </c>
      <c r="F471" s="93">
        <v>2013</v>
      </c>
      <c r="G471" s="20"/>
      <c r="H471" s="69">
        <f t="shared" si="5"/>
        <v>0</v>
      </c>
      <c r="I471" s="87"/>
      <c r="J471" s="87"/>
      <c r="K471" s="65"/>
      <c r="L471" s="65"/>
      <c r="M471" s="65"/>
      <c r="N471" s="65"/>
    </row>
    <row r="472" spans="1:14" ht="31.5" customHeight="1">
      <c r="A472" s="760"/>
      <c r="B472" s="762"/>
      <c r="C472" s="887"/>
      <c r="D472" s="887"/>
      <c r="E472" s="65" t="s">
        <v>690</v>
      </c>
      <c r="F472" s="93" t="s">
        <v>696</v>
      </c>
      <c r="G472" s="20"/>
      <c r="H472" s="69">
        <f t="shared" si="5"/>
        <v>5</v>
      </c>
      <c r="I472" s="87">
        <v>5</v>
      </c>
      <c r="J472" s="87"/>
      <c r="K472" s="65"/>
      <c r="L472" s="65"/>
      <c r="M472" s="65"/>
      <c r="N472" s="65"/>
    </row>
    <row r="473" spans="1:14" ht="40.5">
      <c r="A473" s="760"/>
      <c r="B473" s="762"/>
      <c r="C473" s="887"/>
      <c r="D473" s="888"/>
      <c r="E473" s="65" t="s">
        <v>691</v>
      </c>
      <c r="F473" s="93">
        <v>2013</v>
      </c>
      <c r="G473" s="20"/>
      <c r="H473" s="69">
        <f t="shared" si="5"/>
        <v>0</v>
      </c>
      <c r="I473" s="87"/>
      <c r="J473" s="87"/>
      <c r="K473" s="65"/>
      <c r="L473" s="65"/>
      <c r="M473" s="65"/>
      <c r="N473" s="65"/>
    </row>
    <row r="474" spans="1:14" ht="37.5" customHeight="1">
      <c r="A474" s="760"/>
      <c r="B474" s="762"/>
      <c r="C474" s="887"/>
      <c r="D474" s="886" t="s">
        <v>168</v>
      </c>
      <c r="E474" s="65" t="s">
        <v>692</v>
      </c>
      <c r="F474" s="93"/>
      <c r="G474" s="20"/>
      <c r="H474" s="69">
        <f t="shared" si="5"/>
        <v>0</v>
      </c>
      <c r="I474" s="87"/>
      <c r="J474" s="87"/>
      <c r="K474" s="65"/>
      <c r="L474" s="65"/>
      <c r="M474" s="65"/>
      <c r="N474" s="65" t="s">
        <v>174</v>
      </c>
    </row>
    <row r="475" spans="1:14" ht="25.5" customHeight="1">
      <c r="A475" s="760"/>
      <c r="B475" s="762"/>
      <c r="C475" s="887"/>
      <c r="D475" s="887"/>
      <c r="E475" s="65" t="s">
        <v>693</v>
      </c>
      <c r="F475" s="93" t="s">
        <v>759</v>
      </c>
      <c r="G475" s="20"/>
      <c r="H475" s="69">
        <f t="shared" si="5"/>
        <v>5</v>
      </c>
      <c r="I475" s="87"/>
      <c r="J475" s="87">
        <v>5</v>
      </c>
      <c r="K475" s="65"/>
      <c r="L475" s="65"/>
      <c r="M475" s="65"/>
      <c r="N475" s="65"/>
    </row>
    <row r="476" spans="1:14" ht="27.75" customHeight="1">
      <c r="A476" s="760"/>
      <c r="B476" s="762"/>
      <c r="C476" s="887"/>
      <c r="D476" s="887"/>
      <c r="E476" s="65" t="s">
        <v>694</v>
      </c>
      <c r="F476" s="93" t="s">
        <v>697</v>
      </c>
      <c r="G476" s="20"/>
      <c r="H476" s="69">
        <f t="shared" si="5"/>
        <v>0</v>
      </c>
      <c r="I476" s="87"/>
      <c r="J476" s="87"/>
      <c r="K476" s="65"/>
      <c r="L476" s="65"/>
      <c r="M476" s="65"/>
      <c r="N476" s="65"/>
    </row>
    <row r="477" spans="1:14" ht="28.5" customHeight="1">
      <c r="A477" s="760"/>
      <c r="B477" s="762"/>
      <c r="C477" s="888"/>
      <c r="D477" s="888"/>
      <c r="E477" s="65" t="s">
        <v>695</v>
      </c>
      <c r="F477" s="93">
        <v>2013</v>
      </c>
      <c r="G477" s="20"/>
      <c r="H477" s="69">
        <f t="shared" si="5"/>
        <v>0</v>
      </c>
      <c r="I477" s="87"/>
      <c r="J477" s="87"/>
      <c r="K477" s="65"/>
      <c r="L477" s="65"/>
      <c r="M477" s="65"/>
      <c r="N477" s="65"/>
    </row>
    <row r="478" spans="1:14" s="45" customFormat="1" ht="13.5" customHeight="1">
      <c r="A478" s="760"/>
      <c r="B478" s="762"/>
      <c r="C478" s="142"/>
      <c r="D478" s="54"/>
      <c r="E478" s="54"/>
      <c r="F478" s="79"/>
      <c r="G478" s="54"/>
      <c r="H478" s="69">
        <f t="shared" si="5"/>
        <v>5</v>
      </c>
      <c r="I478" s="79"/>
      <c r="J478" s="79">
        <f>SUM(J469:J477)</f>
        <v>5</v>
      </c>
      <c r="K478" s="54"/>
      <c r="L478" s="54"/>
      <c r="M478" s="54"/>
      <c r="N478" s="54"/>
    </row>
    <row r="479" spans="1:14" ht="40.5">
      <c r="A479" s="760"/>
      <c r="B479" s="762"/>
      <c r="C479" s="66" t="s">
        <v>169</v>
      </c>
      <c r="D479" s="65" t="s">
        <v>170</v>
      </c>
      <c r="E479" s="65" t="s">
        <v>760</v>
      </c>
      <c r="F479" s="93"/>
      <c r="G479" s="20"/>
      <c r="H479" s="69">
        <f t="shared" si="5"/>
        <v>0</v>
      </c>
      <c r="I479" s="87"/>
      <c r="J479" s="87"/>
      <c r="K479" s="65"/>
      <c r="L479" s="65"/>
      <c r="M479" s="65"/>
      <c r="N479" s="65" t="s">
        <v>185</v>
      </c>
    </row>
    <row r="480" spans="1:14" ht="27">
      <c r="A480" s="760"/>
      <c r="B480" s="762"/>
      <c r="C480" s="66"/>
      <c r="D480" s="65"/>
      <c r="E480" s="65" t="s">
        <v>761</v>
      </c>
      <c r="F480" s="93"/>
      <c r="G480" s="20"/>
      <c r="H480" s="69">
        <f t="shared" si="5"/>
        <v>25</v>
      </c>
      <c r="I480" s="87">
        <v>25</v>
      </c>
      <c r="J480" s="87"/>
      <c r="K480" s="65"/>
      <c r="L480" s="65"/>
      <c r="M480" s="65"/>
      <c r="N480" s="65"/>
    </row>
    <row r="481" spans="1:14" ht="13.5">
      <c r="A481" s="760"/>
      <c r="B481" s="762"/>
      <c r="C481" s="66"/>
      <c r="D481" s="65"/>
      <c r="E481" s="65" t="s">
        <v>762</v>
      </c>
      <c r="F481" s="93"/>
      <c r="G481" s="20"/>
      <c r="H481" s="69">
        <f t="shared" si="5"/>
        <v>0</v>
      </c>
      <c r="I481" s="87"/>
      <c r="J481" s="87"/>
      <c r="K481" s="65"/>
      <c r="L481" s="65"/>
      <c r="M481" s="65"/>
      <c r="N481" s="65"/>
    </row>
    <row r="482" spans="1:14" ht="24" customHeight="1">
      <c r="A482" s="760"/>
      <c r="B482" s="762"/>
      <c r="C482" s="66"/>
      <c r="D482" s="65"/>
      <c r="E482" s="65" t="s">
        <v>763</v>
      </c>
      <c r="F482" s="93"/>
      <c r="G482" s="20"/>
      <c r="H482" s="69">
        <f t="shared" si="5"/>
        <v>0</v>
      </c>
      <c r="I482" s="87"/>
      <c r="J482" s="87"/>
      <c r="K482" s="65"/>
      <c r="L482" s="65"/>
      <c r="M482" s="65"/>
      <c r="N482" s="65"/>
    </row>
    <row r="483" spans="1:14" ht="27">
      <c r="A483" s="760"/>
      <c r="B483" s="762"/>
      <c r="C483" s="66"/>
      <c r="D483" s="65"/>
      <c r="E483" s="65" t="s">
        <v>764</v>
      </c>
      <c r="F483" s="93"/>
      <c r="G483" s="20"/>
      <c r="H483" s="69">
        <f t="shared" si="5"/>
        <v>0</v>
      </c>
      <c r="I483" s="87"/>
      <c r="J483" s="87"/>
      <c r="K483" s="65"/>
      <c r="L483" s="65"/>
      <c r="M483" s="65"/>
      <c r="N483" s="65"/>
    </row>
    <row r="484" spans="1:14" ht="13.5">
      <c r="A484" s="760"/>
      <c r="B484" s="762"/>
      <c r="C484" s="66"/>
      <c r="D484" s="65"/>
      <c r="E484" s="65" t="s">
        <v>765</v>
      </c>
      <c r="F484" s="93">
        <v>2013</v>
      </c>
      <c r="G484" s="20"/>
      <c r="H484" s="69">
        <f t="shared" si="5"/>
        <v>0</v>
      </c>
      <c r="I484" s="87"/>
      <c r="J484" s="87"/>
      <c r="K484" s="65"/>
      <c r="L484" s="65"/>
      <c r="M484" s="65"/>
      <c r="N484" s="65"/>
    </row>
    <row r="485" spans="1:14" ht="13.5">
      <c r="A485" s="760"/>
      <c r="B485" s="762"/>
      <c r="C485" s="66"/>
      <c r="D485" s="65"/>
      <c r="E485" s="65" t="s">
        <v>766</v>
      </c>
      <c r="F485" s="93"/>
      <c r="G485" s="20"/>
      <c r="H485" s="69">
        <f t="shared" si="5"/>
        <v>0</v>
      </c>
      <c r="I485" s="87"/>
      <c r="J485" s="87"/>
      <c r="K485" s="65"/>
      <c r="L485" s="65"/>
      <c r="M485" s="65"/>
      <c r="N485" s="65"/>
    </row>
    <row r="486" spans="1:14" ht="27">
      <c r="A486" s="760"/>
      <c r="B486" s="762"/>
      <c r="C486" s="66" t="s">
        <v>171</v>
      </c>
      <c r="D486" s="65" t="s">
        <v>172</v>
      </c>
      <c r="E486" s="65" t="s">
        <v>767</v>
      </c>
      <c r="F486" s="93"/>
      <c r="G486" s="20"/>
      <c r="H486" s="69">
        <f t="shared" si="5"/>
        <v>0</v>
      </c>
      <c r="I486" s="87"/>
      <c r="J486" s="87"/>
      <c r="K486" s="65"/>
      <c r="L486" s="65"/>
      <c r="M486" s="65"/>
      <c r="N486" s="65"/>
    </row>
    <row r="487" spans="1:14" ht="13.5">
      <c r="A487" s="760"/>
      <c r="B487" s="762"/>
      <c r="C487" s="66"/>
      <c r="D487" s="65"/>
      <c r="E487" s="65" t="s">
        <v>768</v>
      </c>
      <c r="F487" s="93"/>
      <c r="G487" s="20"/>
      <c r="H487" s="69">
        <f t="shared" si="5"/>
        <v>0</v>
      </c>
      <c r="I487" s="87"/>
      <c r="J487" s="87"/>
      <c r="K487" s="65"/>
      <c r="L487" s="65"/>
      <c r="M487" s="65"/>
      <c r="N487" s="65"/>
    </row>
    <row r="488" spans="1:14" ht="13.5">
      <c r="A488" s="760"/>
      <c r="B488" s="762"/>
      <c r="C488" s="66"/>
      <c r="D488" s="65"/>
      <c r="E488" s="65" t="s">
        <v>769</v>
      </c>
      <c r="F488" s="93"/>
      <c r="G488" s="20"/>
      <c r="H488" s="69">
        <f t="shared" si="5"/>
        <v>0</v>
      </c>
      <c r="I488" s="87"/>
      <c r="J488" s="87"/>
      <c r="K488" s="65"/>
      <c r="L488" s="65"/>
      <c r="M488" s="65"/>
      <c r="N488" s="65"/>
    </row>
    <row r="489" spans="1:14" ht="13.5">
      <c r="A489" s="760"/>
      <c r="B489" s="762"/>
      <c r="C489" s="66"/>
      <c r="D489" s="65"/>
      <c r="E489" s="65" t="s">
        <v>770</v>
      </c>
      <c r="F489" s="93"/>
      <c r="G489" s="20"/>
      <c r="H489" s="69">
        <f t="shared" si="5"/>
        <v>0</v>
      </c>
      <c r="I489" s="87"/>
      <c r="J489" s="87"/>
      <c r="K489" s="65"/>
      <c r="L489" s="65"/>
      <c r="M489" s="65"/>
      <c r="N489" s="65"/>
    </row>
    <row r="490" spans="1:14" ht="13.5">
      <c r="A490" s="760"/>
      <c r="B490" s="763"/>
      <c r="C490" s="66"/>
      <c r="D490" s="65"/>
      <c r="E490" s="65"/>
      <c r="F490" s="93"/>
      <c r="G490" s="20"/>
      <c r="H490" s="69">
        <f t="shared" si="5"/>
        <v>0</v>
      </c>
      <c r="I490" s="87"/>
      <c r="J490" s="87"/>
      <c r="K490" s="65"/>
      <c r="L490" s="65"/>
      <c r="M490" s="65"/>
      <c r="N490" s="65" t="s">
        <v>186</v>
      </c>
    </row>
  </sheetData>
  <sheetProtection/>
  <autoFilter ref="N2:N490"/>
  <mergeCells count="101">
    <mergeCell ref="F452:F453"/>
    <mergeCell ref="C407:C412"/>
    <mergeCell ref="F388:F393"/>
    <mergeCell ref="I421:I422"/>
    <mergeCell ref="D467:D468"/>
    <mergeCell ref="D407:D412"/>
    <mergeCell ref="D431:D435"/>
    <mergeCell ref="D469:D473"/>
    <mergeCell ref="D474:D477"/>
    <mergeCell ref="D450:D456"/>
    <mergeCell ref="D457:D466"/>
    <mergeCell ref="C457:C477"/>
    <mergeCell ref="E2:E3"/>
    <mergeCell ref="D21:D26"/>
    <mergeCell ref="D27:D29"/>
    <mergeCell ref="D30:D33"/>
    <mergeCell ref="D34:D38"/>
    <mergeCell ref="D39:D42"/>
    <mergeCell ref="D436:D443"/>
    <mergeCell ref="D403:D404"/>
    <mergeCell ref="D446:D449"/>
    <mergeCell ref="D428:D429"/>
    <mergeCell ref="D424:D427"/>
    <mergeCell ref="D413:D416"/>
    <mergeCell ref="C13:C19"/>
    <mergeCell ref="D13:D19"/>
    <mergeCell ref="C403:C405"/>
    <mergeCell ref="D417:D423"/>
    <mergeCell ref="C335:C337"/>
    <mergeCell ref="D372:D373"/>
    <mergeCell ref="D364:D366"/>
    <mergeCell ref="D359:D362"/>
    <mergeCell ref="D236:D237"/>
    <mergeCell ref="D231:D235"/>
    <mergeCell ref="D367:D368"/>
    <mergeCell ref="D369:D371"/>
    <mergeCell ref="D282:D284"/>
    <mergeCell ref="C68:C80"/>
    <mergeCell ref="C283:C284"/>
    <mergeCell ref="C255:C282"/>
    <mergeCell ref="C248:C252"/>
    <mergeCell ref="J111:J112"/>
    <mergeCell ref="D248:D252"/>
    <mergeCell ref="D355:D356"/>
    <mergeCell ref="D351:D353"/>
    <mergeCell ref="D346:D349"/>
    <mergeCell ref="J145:J151"/>
    <mergeCell ref="D183:D187"/>
    <mergeCell ref="F176:F181"/>
    <mergeCell ref="J176:J181"/>
    <mergeCell ref="I2:K2"/>
    <mergeCell ref="G2:G3"/>
    <mergeCell ref="F2:F3"/>
    <mergeCell ref="C81:C87"/>
    <mergeCell ref="A89:A283"/>
    <mergeCell ref="B89:B122"/>
    <mergeCell ref="B4:B20"/>
    <mergeCell ref="C4:C7"/>
    <mergeCell ref="C8:C9"/>
    <mergeCell ref="C10:C11"/>
    <mergeCell ref="A4:A87"/>
    <mergeCell ref="B21:B87"/>
    <mergeCell ref="C21:C39"/>
    <mergeCell ref="C43:C47"/>
    <mergeCell ref="D226:D229"/>
    <mergeCell ref="I111:I112"/>
    <mergeCell ref="B125:B191"/>
    <mergeCell ref="C136:C144"/>
    <mergeCell ref="C145:C167"/>
    <mergeCell ref="C176:C190"/>
    <mergeCell ref="B193:B223"/>
    <mergeCell ref="B226:B252"/>
    <mergeCell ref="C226:C237"/>
    <mergeCell ref="B255:B283"/>
    <mergeCell ref="B325:B332"/>
    <mergeCell ref="C325:C332"/>
    <mergeCell ref="A286:A332"/>
    <mergeCell ref="A446:A490"/>
    <mergeCell ref="B446:B490"/>
    <mergeCell ref="C446:C456"/>
    <mergeCell ref="C338:C356"/>
    <mergeCell ref="C359:C366"/>
    <mergeCell ref="C367:C373"/>
    <mergeCell ref="C375:C395"/>
    <mergeCell ref="A407:A444"/>
    <mergeCell ref="B407:B429"/>
    <mergeCell ref="B431:B443"/>
    <mergeCell ref="A335:A405"/>
    <mergeCell ref="B335:B356"/>
    <mergeCell ref="B359:B373"/>
    <mergeCell ref="B375:B405"/>
    <mergeCell ref="C431:C443"/>
    <mergeCell ref="I21:I22"/>
    <mergeCell ref="F43:F44"/>
    <mergeCell ref="C60:C67"/>
    <mergeCell ref="C54:C59"/>
    <mergeCell ref="D63:D67"/>
    <mergeCell ref="D60:D62"/>
    <mergeCell ref="F21:F22"/>
    <mergeCell ref="B286:B323"/>
    <mergeCell ref="C286:C323"/>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Q73"/>
  <sheetViews>
    <sheetView zoomScale="112" zoomScaleNormal="112" zoomScalePageLayoutView="0" workbookViewId="0" topLeftCell="A1">
      <pane ySplit="6" topLeftCell="A7" activePane="bottomLeft" state="frozen"/>
      <selection pane="topLeft" activeCell="A1" sqref="A1"/>
      <selection pane="bottomLeft" activeCell="H7" sqref="H7"/>
    </sheetView>
  </sheetViews>
  <sheetFormatPr defaultColWidth="11.421875" defaultRowHeight="15"/>
  <cols>
    <col min="1" max="2" width="15.421875" style="0" customWidth="1"/>
    <col min="3" max="3" width="14.00390625" style="0" customWidth="1"/>
    <col min="4" max="4" width="15.421875" style="0" customWidth="1"/>
    <col min="5" max="5" width="15.7109375" style="0" customWidth="1"/>
    <col min="6" max="6" width="8.421875" style="0" hidden="1" customWidth="1"/>
    <col min="7" max="7" width="15.140625" style="195" customWidth="1"/>
    <col min="8" max="8" width="16.28125" style="0" customWidth="1"/>
    <col min="9" max="9" width="15.00390625" style="0" customWidth="1"/>
    <col min="10" max="10" width="13.140625" style="0" customWidth="1"/>
    <col min="11" max="11" width="14.28125" style="0" customWidth="1"/>
    <col min="12" max="12" width="12.421875" style="0" customWidth="1"/>
    <col min="13" max="13" width="10.8515625" style="553" customWidth="1"/>
    <col min="14" max="14" width="10.8515625" style="0" customWidth="1"/>
    <col min="15" max="15" width="8.7109375" style="0" customWidth="1"/>
    <col min="16" max="16" width="7.57421875" style="0" customWidth="1"/>
    <col min="17" max="17" width="10.140625" style="0" customWidth="1"/>
  </cols>
  <sheetData>
    <row r="1" spans="1:16" s="11" customFormat="1" ht="13.5" customHeight="1">
      <c r="A1" s="1018" t="s">
        <v>1599</v>
      </c>
      <c r="B1" s="1018"/>
      <c r="C1" s="1018"/>
      <c r="D1" s="1018"/>
      <c r="E1" s="1018"/>
      <c r="F1" s="1018"/>
      <c r="G1" s="1018"/>
      <c r="H1" s="1018"/>
      <c r="I1" s="1018"/>
      <c r="J1" s="1018"/>
      <c r="K1" s="70"/>
      <c r="L1" s="70"/>
      <c r="M1" s="547"/>
      <c r="N1" s="70"/>
      <c r="O1" s="70"/>
      <c r="P1" s="70"/>
    </row>
    <row r="2" spans="1:16" s="11" customFormat="1" ht="13.5" customHeight="1">
      <c r="A2" s="1018" t="s">
        <v>1180</v>
      </c>
      <c r="B2" s="1018"/>
      <c r="C2" s="1018"/>
      <c r="D2" s="1018"/>
      <c r="E2" s="1018"/>
      <c r="F2" s="1018"/>
      <c r="G2" s="1018"/>
      <c r="H2" s="1018"/>
      <c r="I2" s="1018"/>
      <c r="J2" s="1018"/>
      <c r="K2" s="70"/>
      <c r="L2" s="70"/>
      <c r="M2" s="547"/>
      <c r="N2" s="70"/>
      <c r="O2" s="70"/>
      <c r="P2" s="70"/>
    </row>
    <row r="3" spans="1:16" s="11" customFormat="1" ht="13.5">
      <c r="A3" s="1018" t="s">
        <v>2531</v>
      </c>
      <c r="B3" s="1018"/>
      <c r="C3" s="1018"/>
      <c r="K3" s="70"/>
      <c r="L3" s="70"/>
      <c r="M3" s="547"/>
      <c r="N3" s="70"/>
      <c r="O3" s="70"/>
      <c r="P3" s="70"/>
    </row>
    <row r="4" spans="1:16" s="11" customFormat="1" ht="13.5">
      <c r="A4" s="208"/>
      <c r="B4" s="174"/>
      <c r="K4" s="70"/>
      <c r="L4" s="70"/>
      <c r="M4" s="547"/>
      <c r="N4" s="70"/>
      <c r="O4" s="70"/>
      <c r="P4" s="70"/>
    </row>
    <row r="5" spans="1:17" s="11" customFormat="1" ht="16.5" customHeight="1">
      <c r="A5" s="1025" t="s">
        <v>2</v>
      </c>
      <c r="B5" s="1025" t="s">
        <v>3</v>
      </c>
      <c r="C5" s="1025" t="s">
        <v>846</v>
      </c>
      <c r="D5" s="1025" t="s">
        <v>877</v>
      </c>
      <c r="E5" s="1025" t="s">
        <v>869</v>
      </c>
      <c r="F5" s="1025" t="s">
        <v>848</v>
      </c>
      <c r="G5" s="1027" t="s">
        <v>200</v>
      </c>
      <c r="H5" s="1027" t="s">
        <v>879</v>
      </c>
      <c r="I5" s="1027" t="s">
        <v>875</v>
      </c>
      <c r="J5" s="1027" t="s">
        <v>206</v>
      </c>
      <c r="K5" s="1025" t="s">
        <v>201</v>
      </c>
      <c r="L5" s="1045" t="s">
        <v>202</v>
      </c>
      <c r="M5" s="1045"/>
      <c r="N5" s="1046"/>
      <c r="O5" s="1008" t="s">
        <v>262</v>
      </c>
      <c r="P5" s="1008" t="s">
        <v>263</v>
      </c>
      <c r="Q5" s="1016" t="s">
        <v>4</v>
      </c>
    </row>
    <row r="6" spans="1:17" s="11" customFormat="1" ht="26.25" customHeight="1">
      <c r="A6" s="1026"/>
      <c r="B6" s="1026"/>
      <c r="C6" s="1026"/>
      <c r="D6" s="1026"/>
      <c r="E6" s="1026"/>
      <c r="F6" s="1026"/>
      <c r="G6" s="1028"/>
      <c r="H6" s="1028"/>
      <c r="I6" s="1028" t="s">
        <v>875</v>
      </c>
      <c r="J6" s="1028"/>
      <c r="K6" s="1026"/>
      <c r="L6" s="201" t="s">
        <v>203</v>
      </c>
      <c r="M6" s="548" t="s">
        <v>204</v>
      </c>
      <c r="N6" s="202" t="s">
        <v>205</v>
      </c>
      <c r="O6" s="1009"/>
      <c r="P6" s="1009"/>
      <c r="Q6" s="1017"/>
    </row>
    <row r="7" spans="1:17" s="11" customFormat="1" ht="153.75" customHeight="1">
      <c r="A7" s="1003" t="s">
        <v>70</v>
      </c>
      <c r="B7" s="1003" t="s">
        <v>71</v>
      </c>
      <c r="C7" s="1096" t="s">
        <v>1065</v>
      </c>
      <c r="D7" s="898" t="s">
        <v>1062</v>
      </c>
      <c r="E7" s="1034" t="s">
        <v>1063</v>
      </c>
      <c r="F7" s="233" t="s">
        <v>1064</v>
      </c>
      <c r="G7" s="54" t="s">
        <v>1074</v>
      </c>
      <c r="H7" s="238" t="s">
        <v>1066</v>
      </c>
      <c r="I7" s="233" t="s">
        <v>1067</v>
      </c>
      <c r="J7" s="54" t="s">
        <v>979</v>
      </c>
      <c r="K7" s="1115">
        <f>+L7+M7+N7+L9</f>
        <v>5830159</v>
      </c>
      <c r="L7" s="237">
        <v>2572813</v>
      </c>
      <c r="M7" s="546"/>
      <c r="N7" s="237">
        <f>2426079+157215+557552+84000</f>
        <v>3224846</v>
      </c>
      <c r="O7" s="237" t="s">
        <v>1123</v>
      </c>
      <c r="P7" s="237" t="s">
        <v>1051</v>
      </c>
      <c r="Q7" s="54" t="s">
        <v>181</v>
      </c>
    </row>
    <row r="8" spans="1:17" s="11" customFormat="1" ht="83.25" customHeight="1">
      <c r="A8" s="1004"/>
      <c r="B8" s="1004"/>
      <c r="C8" s="1097"/>
      <c r="D8" s="899"/>
      <c r="E8" s="1105"/>
      <c r="F8" s="233" t="s">
        <v>1068</v>
      </c>
      <c r="G8" s="54"/>
      <c r="H8" s="533" t="s">
        <v>2005</v>
      </c>
      <c r="I8" s="233" t="s">
        <v>1069</v>
      </c>
      <c r="J8" s="54" t="s">
        <v>979</v>
      </c>
      <c r="K8" s="1116"/>
      <c r="L8" s="79"/>
      <c r="M8" s="546"/>
      <c r="N8" s="79"/>
      <c r="O8" s="79" t="s">
        <v>1123</v>
      </c>
      <c r="P8" s="237" t="s">
        <v>2497</v>
      </c>
      <c r="Q8" s="54" t="s">
        <v>181</v>
      </c>
    </row>
    <row r="9" spans="1:17" s="11" customFormat="1" ht="81.75" customHeight="1">
      <c r="A9" s="1004"/>
      <c r="B9" s="1004"/>
      <c r="C9" s="1097"/>
      <c r="D9" s="899"/>
      <c r="E9" s="1105"/>
      <c r="F9" s="233" t="s">
        <v>1070</v>
      </c>
      <c r="G9" s="54" t="s">
        <v>1075</v>
      </c>
      <c r="H9" s="233" t="s">
        <v>1076</v>
      </c>
      <c r="I9" s="233" t="s">
        <v>1071</v>
      </c>
      <c r="J9" s="54" t="s">
        <v>979</v>
      </c>
      <c r="K9" s="1116"/>
      <c r="L9" s="556">
        <v>32500</v>
      </c>
      <c r="M9" s="546"/>
      <c r="N9" s="79"/>
      <c r="O9" s="79" t="s">
        <v>1123</v>
      </c>
      <c r="P9" s="237" t="s">
        <v>2498</v>
      </c>
      <c r="Q9" s="54" t="s">
        <v>181</v>
      </c>
    </row>
    <row r="10" spans="1:17" s="11" customFormat="1" ht="105" customHeight="1">
      <c r="A10" s="1005"/>
      <c r="B10" s="1005"/>
      <c r="C10" s="1118"/>
      <c r="D10" s="900"/>
      <c r="E10" s="1035"/>
      <c r="F10" s="233" t="s">
        <v>1072</v>
      </c>
      <c r="G10" s="533" t="s">
        <v>2006</v>
      </c>
      <c r="H10" s="233" t="s">
        <v>1077</v>
      </c>
      <c r="I10" s="233" t="s">
        <v>1073</v>
      </c>
      <c r="J10" s="54" t="s">
        <v>979</v>
      </c>
      <c r="K10" s="1117"/>
      <c r="L10" s="557">
        <v>5000</v>
      </c>
      <c r="M10" s="546"/>
      <c r="N10" s="79"/>
      <c r="O10" s="696" t="s">
        <v>1123</v>
      </c>
      <c r="P10" s="237" t="s">
        <v>2499</v>
      </c>
      <c r="Q10" s="54" t="s">
        <v>181</v>
      </c>
    </row>
    <row r="11" spans="1:17" s="11" customFormat="1" ht="133.5" customHeight="1">
      <c r="A11" s="1003" t="s">
        <v>72</v>
      </c>
      <c r="B11" s="1003" t="s">
        <v>73</v>
      </c>
      <c r="C11" s="1109" t="s">
        <v>1078</v>
      </c>
      <c r="D11" s="898" t="s">
        <v>1079</v>
      </c>
      <c r="E11" s="995" t="s">
        <v>1080</v>
      </c>
      <c r="F11" s="898" t="s">
        <v>539</v>
      </c>
      <c r="G11" s="54" t="s">
        <v>1081</v>
      </c>
      <c r="H11" s="54" t="s">
        <v>1100</v>
      </c>
      <c r="I11" s="54" t="s">
        <v>1090</v>
      </c>
      <c r="J11" s="54" t="s">
        <v>979</v>
      </c>
      <c r="K11" s="1112">
        <f>+L16</f>
        <v>153921</v>
      </c>
      <c r="L11" s="79"/>
      <c r="M11" s="546"/>
      <c r="N11" s="79"/>
      <c r="O11" s="696" t="s">
        <v>1123</v>
      </c>
      <c r="P11" s="237" t="s">
        <v>2500</v>
      </c>
      <c r="Q11" s="54" t="s">
        <v>181</v>
      </c>
    </row>
    <row r="12" spans="1:17" s="11" customFormat="1" ht="42.75" customHeight="1">
      <c r="A12" s="1004"/>
      <c r="B12" s="1004"/>
      <c r="C12" s="1110"/>
      <c r="D12" s="899"/>
      <c r="E12" s="1050"/>
      <c r="F12" s="899"/>
      <c r="G12" s="54" t="s">
        <v>1082</v>
      </c>
      <c r="H12" s="54" t="s">
        <v>1101</v>
      </c>
      <c r="I12" s="54" t="s">
        <v>1090</v>
      </c>
      <c r="J12" s="54" t="s">
        <v>1107</v>
      </c>
      <c r="K12" s="1113"/>
      <c r="L12" s="79"/>
      <c r="M12" s="546"/>
      <c r="N12" s="79"/>
      <c r="O12" s="696" t="s">
        <v>1123</v>
      </c>
      <c r="P12" s="237" t="s">
        <v>2501</v>
      </c>
      <c r="Q12" s="54" t="s">
        <v>181</v>
      </c>
    </row>
    <row r="13" spans="1:17" s="11" customFormat="1" ht="71.25" customHeight="1">
      <c r="A13" s="1004"/>
      <c r="B13" s="1004"/>
      <c r="C13" s="1110"/>
      <c r="D13" s="899"/>
      <c r="E13" s="1050"/>
      <c r="F13" s="899"/>
      <c r="G13" s="54" t="s">
        <v>1083</v>
      </c>
      <c r="H13" s="54" t="s">
        <v>1091</v>
      </c>
      <c r="I13" s="54" t="s">
        <v>1091</v>
      </c>
      <c r="J13" s="54" t="s">
        <v>1107</v>
      </c>
      <c r="K13" s="1113"/>
      <c r="L13" s="79"/>
      <c r="M13" s="546"/>
      <c r="N13" s="79"/>
      <c r="O13" s="696" t="s">
        <v>1123</v>
      </c>
      <c r="P13" s="237" t="s">
        <v>2502</v>
      </c>
      <c r="Q13" s="54" t="s">
        <v>181</v>
      </c>
    </row>
    <row r="14" spans="1:17" s="11" customFormat="1" ht="60" customHeight="1">
      <c r="A14" s="1004"/>
      <c r="B14" s="1004"/>
      <c r="C14" s="1110"/>
      <c r="D14" s="899"/>
      <c r="E14" s="1050"/>
      <c r="F14" s="899"/>
      <c r="G14" s="54" t="s">
        <v>1084</v>
      </c>
      <c r="H14" s="19" t="s">
        <v>2008</v>
      </c>
      <c r="I14" s="54" t="s">
        <v>1092</v>
      </c>
      <c r="J14" s="54" t="s">
        <v>1107</v>
      </c>
      <c r="K14" s="1113"/>
      <c r="L14" s="79"/>
      <c r="M14" s="546"/>
      <c r="N14" s="79"/>
      <c r="O14" s="696" t="s">
        <v>1123</v>
      </c>
      <c r="P14" s="237" t="s">
        <v>2503</v>
      </c>
      <c r="Q14" s="54" t="s">
        <v>181</v>
      </c>
    </row>
    <row r="15" spans="1:17" s="11" customFormat="1" ht="55.5" customHeight="1">
      <c r="A15" s="1004"/>
      <c r="B15" s="1004"/>
      <c r="C15" s="1110"/>
      <c r="D15" s="899"/>
      <c r="E15" s="1050"/>
      <c r="F15" s="898" t="s">
        <v>541</v>
      </c>
      <c r="G15" s="898" t="s">
        <v>1085</v>
      </c>
      <c r="H15" s="54" t="s">
        <v>1102</v>
      </c>
      <c r="I15" s="54" t="s">
        <v>1093</v>
      </c>
      <c r="J15" s="54" t="s">
        <v>1107</v>
      </c>
      <c r="K15" s="1113"/>
      <c r="L15" s="79"/>
      <c r="M15" s="546"/>
      <c r="N15" s="79"/>
      <c r="O15" s="696" t="s">
        <v>1123</v>
      </c>
      <c r="P15" s="237" t="s">
        <v>2504</v>
      </c>
      <c r="Q15" s="54" t="s">
        <v>181</v>
      </c>
    </row>
    <row r="16" spans="1:17" s="11" customFormat="1" ht="55.5" customHeight="1">
      <c r="A16" s="1004"/>
      <c r="B16" s="1004"/>
      <c r="C16" s="1110"/>
      <c r="D16" s="899"/>
      <c r="E16" s="1050"/>
      <c r="F16" s="899"/>
      <c r="G16" s="900"/>
      <c r="H16" s="19" t="s">
        <v>2007</v>
      </c>
      <c r="I16" s="54" t="s">
        <v>1099</v>
      </c>
      <c r="J16" s="54" t="s">
        <v>1107</v>
      </c>
      <c r="K16" s="1113"/>
      <c r="L16" s="546">
        <v>153921</v>
      </c>
      <c r="M16" s="546"/>
      <c r="N16" s="79"/>
      <c r="O16" s="696" t="s">
        <v>1123</v>
      </c>
      <c r="P16" s="237" t="s">
        <v>2505</v>
      </c>
      <c r="Q16" s="54" t="s">
        <v>181</v>
      </c>
    </row>
    <row r="17" spans="1:17" s="11" customFormat="1" ht="92.25" customHeight="1">
      <c r="A17" s="1004"/>
      <c r="B17" s="1004"/>
      <c r="C17" s="1110"/>
      <c r="D17" s="899"/>
      <c r="E17" s="1050"/>
      <c r="F17" s="899"/>
      <c r="G17" s="54" t="s">
        <v>1086</v>
      </c>
      <c r="H17" s="54" t="s">
        <v>1103</v>
      </c>
      <c r="I17" s="54" t="s">
        <v>1094</v>
      </c>
      <c r="J17" s="54" t="s">
        <v>1107</v>
      </c>
      <c r="K17" s="1113"/>
      <c r="L17" s="79"/>
      <c r="M17" s="546"/>
      <c r="N17" s="79"/>
      <c r="O17" s="696" t="s">
        <v>1123</v>
      </c>
      <c r="P17" s="237" t="s">
        <v>2506</v>
      </c>
      <c r="Q17" s="54" t="s">
        <v>181</v>
      </c>
    </row>
    <row r="18" spans="1:17" s="11" customFormat="1" ht="58.5" customHeight="1">
      <c r="A18" s="1004"/>
      <c r="B18" s="1004"/>
      <c r="C18" s="1110"/>
      <c r="D18" s="899"/>
      <c r="E18" s="1050"/>
      <c r="F18" s="899"/>
      <c r="G18" s="54" t="s">
        <v>1087</v>
      </c>
      <c r="H18" s="54" t="s">
        <v>1104</v>
      </c>
      <c r="I18" s="54" t="s">
        <v>1095</v>
      </c>
      <c r="J18" s="54" t="s">
        <v>1107</v>
      </c>
      <c r="K18" s="1113"/>
      <c r="L18" s="79"/>
      <c r="M18" s="546"/>
      <c r="N18" s="79"/>
      <c r="O18" s="696" t="s">
        <v>1123</v>
      </c>
      <c r="P18" s="237" t="s">
        <v>2507</v>
      </c>
      <c r="Q18" s="54" t="s">
        <v>181</v>
      </c>
    </row>
    <row r="19" spans="1:17" s="11" customFormat="1" ht="42.75" customHeight="1">
      <c r="A19" s="1004"/>
      <c r="B19" s="1004"/>
      <c r="C19" s="1110"/>
      <c r="D19" s="899"/>
      <c r="E19" s="1050"/>
      <c r="F19" s="900"/>
      <c r="G19" s="54" t="s">
        <v>1088</v>
      </c>
      <c r="H19" s="54" t="s">
        <v>1105</v>
      </c>
      <c r="I19" s="54" t="s">
        <v>1096</v>
      </c>
      <c r="J19" s="54" t="s">
        <v>1107</v>
      </c>
      <c r="K19" s="1113"/>
      <c r="L19" s="79"/>
      <c r="M19" s="546"/>
      <c r="N19" s="79"/>
      <c r="O19" s="696" t="s">
        <v>1123</v>
      </c>
      <c r="P19" s="237" t="s">
        <v>1051</v>
      </c>
      <c r="Q19" s="54" t="s">
        <v>181</v>
      </c>
    </row>
    <row r="20" spans="1:17" s="11" customFormat="1" ht="81">
      <c r="A20" s="1004"/>
      <c r="B20" s="1004"/>
      <c r="C20" s="1110"/>
      <c r="D20" s="899"/>
      <c r="E20" s="1050"/>
      <c r="F20" s="54" t="s">
        <v>543</v>
      </c>
      <c r="G20" s="54" t="s">
        <v>1089</v>
      </c>
      <c r="H20" s="19" t="s">
        <v>2009</v>
      </c>
      <c r="I20" s="54" t="s">
        <v>1097</v>
      </c>
      <c r="J20" s="54" t="s">
        <v>1107</v>
      </c>
      <c r="K20" s="1113"/>
      <c r="L20" s="79"/>
      <c r="M20" s="546"/>
      <c r="N20" s="79"/>
      <c r="O20" s="696" t="s">
        <v>1123</v>
      </c>
      <c r="P20" s="237" t="s">
        <v>2497</v>
      </c>
      <c r="Q20" s="54" t="s">
        <v>181</v>
      </c>
    </row>
    <row r="21" spans="1:17" s="11" customFormat="1" ht="70.5" customHeight="1">
      <c r="A21" s="1005"/>
      <c r="B21" s="1005"/>
      <c r="C21" s="1111"/>
      <c r="D21" s="900"/>
      <c r="E21" s="996"/>
      <c r="F21" s="54" t="s">
        <v>545</v>
      </c>
      <c r="G21" s="54" t="s">
        <v>546</v>
      </c>
      <c r="H21" s="54" t="s">
        <v>1106</v>
      </c>
      <c r="I21" s="54" t="s">
        <v>1098</v>
      </c>
      <c r="J21" s="54" t="s">
        <v>1107</v>
      </c>
      <c r="K21" s="1114"/>
      <c r="L21" s="79"/>
      <c r="M21" s="546"/>
      <c r="N21" s="79"/>
      <c r="O21" s="696" t="s">
        <v>1123</v>
      </c>
      <c r="P21" s="237" t="s">
        <v>2498</v>
      </c>
      <c r="Q21" s="54" t="s">
        <v>181</v>
      </c>
    </row>
    <row r="22" spans="1:17" s="11" customFormat="1" ht="54">
      <c r="A22" s="1003" t="s">
        <v>74</v>
      </c>
      <c r="B22" s="183" t="s">
        <v>75</v>
      </c>
      <c r="C22" s="1109" t="s">
        <v>1108</v>
      </c>
      <c r="D22" s="995" t="s">
        <v>1109</v>
      </c>
      <c r="E22" s="898" t="s">
        <v>1110</v>
      </c>
      <c r="F22" s="1013"/>
      <c r="G22" s="232" t="s">
        <v>1116</v>
      </c>
      <c r="H22" s="232" t="s">
        <v>1111</v>
      </c>
      <c r="I22" s="232" t="s">
        <v>1117</v>
      </c>
      <c r="J22" s="54" t="s">
        <v>979</v>
      </c>
      <c r="K22" s="1106">
        <f>+L22+M22+N22</f>
        <v>102617</v>
      </c>
      <c r="L22" s="237">
        <v>102617</v>
      </c>
      <c r="M22" s="546"/>
      <c r="N22" s="79"/>
      <c r="O22" s="696" t="s">
        <v>1123</v>
      </c>
      <c r="P22" s="237" t="s">
        <v>2499</v>
      </c>
      <c r="Q22" s="54" t="s">
        <v>181</v>
      </c>
    </row>
    <row r="23" spans="1:17" s="11" customFormat="1" ht="67.5">
      <c r="A23" s="1004"/>
      <c r="B23" s="183" t="s">
        <v>76</v>
      </c>
      <c r="C23" s="1110"/>
      <c r="D23" s="1050"/>
      <c r="E23" s="899"/>
      <c r="F23" s="1014"/>
      <c r="G23" s="232" t="s">
        <v>1112</v>
      </c>
      <c r="H23" s="232" t="s">
        <v>1112</v>
      </c>
      <c r="I23" s="232" t="s">
        <v>1118</v>
      </c>
      <c r="J23" s="54" t="s">
        <v>979</v>
      </c>
      <c r="K23" s="1107"/>
      <c r="L23" s="79"/>
      <c r="M23" s="546"/>
      <c r="N23" s="79"/>
      <c r="O23" s="696" t="s">
        <v>1123</v>
      </c>
      <c r="P23" s="237" t="s">
        <v>2500</v>
      </c>
      <c r="Q23" s="54" t="s">
        <v>181</v>
      </c>
    </row>
    <row r="24" spans="1:17" s="11" customFormat="1" ht="40.5">
      <c r="A24" s="1004"/>
      <c r="B24" s="183" t="s">
        <v>77</v>
      </c>
      <c r="C24" s="1110"/>
      <c r="D24" s="1050"/>
      <c r="E24" s="899"/>
      <c r="F24" s="1014"/>
      <c r="G24" s="232" t="s">
        <v>1113</v>
      </c>
      <c r="H24" s="232" t="s">
        <v>1113</v>
      </c>
      <c r="I24" s="232" t="s">
        <v>1119</v>
      </c>
      <c r="J24" s="54" t="s">
        <v>979</v>
      </c>
      <c r="K24" s="1107"/>
      <c r="L24" s="79"/>
      <c r="M24" s="546"/>
      <c r="N24" s="79"/>
      <c r="O24" s="696" t="s">
        <v>1123</v>
      </c>
      <c r="P24" s="237" t="s">
        <v>2501</v>
      </c>
      <c r="Q24" s="54" t="s">
        <v>181</v>
      </c>
    </row>
    <row r="25" spans="1:17" s="11" customFormat="1" ht="40.5">
      <c r="A25" s="1004"/>
      <c r="B25" s="183" t="s">
        <v>78</v>
      </c>
      <c r="C25" s="1110"/>
      <c r="D25" s="1050"/>
      <c r="E25" s="899"/>
      <c r="F25" s="1014"/>
      <c r="G25" s="232" t="s">
        <v>1114</v>
      </c>
      <c r="H25" s="232" t="s">
        <v>1114</v>
      </c>
      <c r="I25" s="232" t="s">
        <v>1120</v>
      </c>
      <c r="J25" s="54" t="s">
        <v>979</v>
      </c>
      <c r="K25" s="1107"/>
      <c r="L25" s="79"/>
      <c r="M25" s="546"/>
      <c r="N25" s="79"/>
      <c r="O25" s="696" t="s">
        <v>1123</v>
      </c>
      <c r="P25" s="237" t="s">
        <v>2502</v>
      </c>
      <c r="Q25" s="54" t="s">
        <v>181</v>
      </c>
    </row>
    <row r="26" spans="1:17" s="11" customFormat="1" ht="72.75" customHeight="1">
      <c r="A26" s="1004"/>
      <c r="B26" s="183" t="s">
        <v>80</v>
      </c>
      <c r="C26" s="1110"/>
      <c r="D26" s="1050"/>
      <c r="E26" s="899"/>
      <c r="F26" s="1014"/>
      <c r="G26" s="232" t="s">
        <v>1115</v>
      </c>
      <c r="H26" s="232" t="s">
        <v>1115</v>
      </c>
      <c r="I26" s="232" t="s">
        <v>1121</v>
      </c>
      <c r="J26" s="54" t="s">
        <v>979</v>
      </c>
      <c r="K26" s="1107"/>
      <c r="L26" s="79"/>
      <c r="M26" s="546"/>
      <c r="N26" s="79"/>
      <c r="O26" s="696" t="s">
        <v>1123</v>
      </c>
      <c r="P26" s="237" t="s">
        <v>2503</v>
      </c>
      <c r="Q26" s="54" t="s">
        <v>181</v>
      </c>
    </row>
    <row r="27" spans="1:17" s="11" customFormat="1" ht="102" customHeight="1">
      <c r="A27" s="1004"/>
      <c r="B27" s="183" t="s">
        <v>79</v>
      </c>
      <c r="C27" s="1110"/>
      <c r="D27" s="996"/>
      <c r="E27" s="900"/>
      <c r="F27" s="1014"/>
      <c r="G27" s="240"/>
      <c r="H27" s="240"/>
      <c r="I27" s="232" t="s">
        <v>1122</v>
      </c>
      <c r="J27" s="54" t="s">
        <v>979</v>
      </c>
      <c r="K27" s="1108"/>
      <c r="L27" s="79"/>
      <c r="M27" s="546"/>
      <c r="N27" s="79"/>
      <c r="O27" s="696" t="s">
        <v>1123</v>
      </c>
      <c r="P27" s="237" t="s">
        <v>2504</v>
      </c>
      <c r="Q27" s="54" t="s">
        <v>181</v>
      </c>
    </row>
    <row r="28" spans="1:17" s="11" customFormat="1" ht="74.25" customHeight="1">
      <c r="A28" s="1003" t="s">
        <v>84</v>
      </c>
      <c r="B28" s="1003" t="s">
        <v>85</v>
      </c>
      <c r="C28" s="1096" t="s">
        <v>1141</v>
      </c>
      <c r="D28" s="898" t="s">
        <v>1125</v>
      </c>
      <c r="E28" s="898" t="s">
        <v>1126</v>
      </c>
      <c r="F28" s="54" t="s">
        <v>483</v>
      </c>
      <c r="G28" s="54" t="s">
        <v>1127</v>
      </c>
      <c r="H28" s="54" t="s">
        <v>1128</v>
      </c>
      <c r="I28" s="54" t="s">
        <v>1129</v>
      </c>
      <c r="J28" s="54" t="s">
        <v>979</v>
      </c>
      <c r="K28" s="1096">
        <f>1.85*4</f>
        <v>7.4</v>
      </c>
      <c r="L28" s="79"/>
      <c r="M28" s="1101">
        <v>1950</v>
      </c>
      <c r="N28" s="79"/>
      <c r="O28" s="696" t="s">
        <v>1123</v>
      </c>
      <c r="P28" s="237" t="s">
        <v>2505</v>
      </c>
      <c r="Q28" s="54" t="s">
        <v>181</v>
      </c>
    </row>
    <row r="29" spans="1:17" s="11" customFormat="1" ht="54" customHeight="1" hidden="1">
      <c r="A29" s="1004"/>
      <c r="B29" s="1004"/>
      <c r="C29" s="1097"/>
      <c r="D29" s="899"/>
      <c r="E29" s="899"/>
      <c r="F29" s="239" t="s">
        <v>484</v>
      </c>
      <c r="G29" s="54"/>
      <c r="H29" s="54"/>
      <c r="I29" s="54"/>
      <c r="J29" s="54"/>
      <c r="K29" s="1097"/>
      <c r="L29" s="79"/>
      <c r="M29" s="1121"/>
      <c r="N29" s="79"/>
      <c r="O29" s="696" t="s">
        <v>1123</v>
      </c>
      <c r="P29" s="237" t="s">
        <v>2506</v>
      </c>
      <c r="Q29" s="54"/>
    </row>
    <row r="30" spans="1:17" s="11" customFormat="1" ht="108">
      <c r="A30" s="1004"/>
      <c r="B30" s="1004"/>
      <c r="C30" s="1097"/>
      <c r="D30" s="899"/>
      <c r="E30" s="899"/>
      <c r="F30" s="54" t="s">
        <v>485</v>
      </c>
      <c r="G30" s="54" t="s">
        <v>1130</v>
      </c>
      <c r="H30" s="54" t="s">
        <v>549</v>
      </c>
      <c r="I30" s="54" t="s">
        <v>914</v>
      </c>
      <c r="J30" s="54" t="s">
        <v>979</v>
      </c>
      <c r="K30" s="1097"/>
      <c r="L30" s="79"/>
      <c r="M30" s="1121"/>
      <c r="N30" s="79"/>
      <c r="O30" s="696" t="s">
        <v>1123</v>
      </c>
      <c r="P30" s="237" t="s">
        <v>2507</v>
      </c>
      <c r="Q30" s="54"/>
    </row>
    <row r="31" spans="1:17" s="11" customFormat="1" ht="135">
      <c r="A31" s="1004"/>
      <c r="B31" s="1004"/>
      <c r="C31" s="1097"/>
      <c r="D31" s="899"/>
      <c r="E31" s="899"/>
      <c r="F31" s="54" t="s">
        <v>486</v>
      </c>
      <c r="G31" s="54" t="s">
        <v>1131</v>
      </c>
      <c r="H31" s="54" t="s">
        <v>486</v>
      </c>
      <c r="I31" s="54" t="s">
        <v>915</v>
      </c>
      <c r="J31" s="54" t="s">
        <v>979</v>
      </c>
      <c r="K31" s="1097"/>
      <c r="L31" s="79"/>
      <c r="M31" s="1121"/>
      <c r="N31" s="79"/>
      <c r="O31" s="696" t="s">
        <v>1123</v>
      </c>
      <c r="P31" s="237" t="s">
        <v>1051</v>
      </c>
      <c r="Q31" s="54"/>
    </row>
    <row r="32" spans="1:17" s="11" customFormat="1" ht="81">
      <c r="A32" s="1004"/>
      <c r="B32" s="1004"/>
      <c r="C32" s="1097"/>
      <c r="D32" s="899"/>
      <c r="E32" s="899"/>
      <c r="F32" s="54" t="s">
        <v>487</v>
      </c>
      <c r="G32" s="54" t="s">
        <v>1132</v>
      </c>
      <c r="H32" s="54" t="s">
        <v>486</v>
      </c>
      <c r="I32" s="54" t="s">
        <v>915</v>
      </c>
      <c r="J32" s="54" t="s">
        <v>979</v>
      </c>
      <c r="K32" s="1097"/>
      <c r="L32" s="79"/>
      <c r="M32" s="1121"/>
      <c r="N32" s="79"/>
      <c r="O32" s="696" t="s">
        <v>1123</v>
      </c>
      <c r="P32" s="237" t="s">
        <v>2497</v>
      </c>
      <c r="Q32" s="54"/>
    </row>
    <row r="33" spans="1:17" s="11" customFormat="1" ht="189">
      <c r="A33" s="1004"/>
      <c r="B33" s="1004"/>
      <c r="C33" s="1097"/>
      <c r="D33" s="899"/>
      <c r="E33" s="899"/>
      <c r="F33" s="54" t="s">
        <v>488</v>
      </c>
      <c r="G33" s="54" t="s">
        <v>1133</v>
      </c>
      <c r="H33" s="54" t="s">
        <v>551</v>
      </c>
      <c r="I33" s="54" t="s">
        <v>916</v>
      </c>
      <c r="J33" s="79" t="s">
        <v>979</v>
      </c>
      <c r="K33" s="1097"/>
      <c r="L33" s="79"/>
      <c r="M33" s="1121"/>
      <c r="N33" s="79"/>
      <c r="O33" s="696" t="s">
        <v>1123</v>
      </c>
      <c r="P33" s="237" t="s">
        <v>2498</v>
      </c>
      <c r="Q33" s="54"/>
    </row>
    <row r="34" spans="1:17" s="11" customFormat="1" ht="94.5">
      <c r="A34" s="1004"/>
      <c r="B34" s="1005"/>
      <c r="C34" s="1097"/>
      <c r="D34" s="899"/>
      <c r="E34" s="899"/>
      <c r="F34" s="54" t="s">
        <v>489</v>
      </c>
      <c r="G34" s="54" t="s">
        <v>1134</v>
      </c>
      <c r="H34" s="54" t="s">
        <v>489</v>
      </c>
      <c r="I34" s="54" t="s">
        <v>1135</v>
      </c>
      <c r="J34" s="54" t="s">
        <v>979</v>
      </c>
      <c r="K34" s="1097"/>
      <c r="L34" s="79"/>
      <c r="M34" s="1102"/>
      <c r="N34" s="79"/>
      <c r="O34" s="696" t="s">
        <v>1123</v>
      </c>
      <c r="P34" s="237" t="s">
        <v>2499</v>
      </c>
      <c r="Q34" s="54"/>
    </row>
    <row r="35" spans="1:17" s="11" customFormat="1" ht="162">
      <c r="A35" s="1004"/>
      <c r="B35" s="1003" t="s">
        <v>86</v>
      </c>
      <c r="C35" s="1097"/>
      <c r="D35" s="899"/>
      <c r="E35" s="899"/>
      <c r="F35" s="54" t="s">
        <v>491</v>
      </c>
      <c r="G35" s="54" t="s">
        <v>1158</v>
      </c>
      <c r="H35" s="54" t="s">
        <v>1156</v>
      </c>
      <c r="I35" s="54" t="s">
        <v>1157</v>
      </c>
      <c r="J35" s="54" t="s">
        <v>979</v>
      </c>
      <c r="K35" s="1097"/>
      <c r="L35" s="79"/>
      <c r="M35" s="1101">
        <v>1950</v>
      </c>
      <c r="N35" s="79"/>
      <c r="O35" s="696" t="s">
        <v>1123</v>
      </c>
      <c r="P35" s="237" t="s">
        <v>2500</v>
      </c>
      <c r="Q35" s="54" t="s">
        <v>181</v>
      </c>
    </row>
    <row r="36" spans="1:17" s="11" customFormat="1" ht="84.75" customHeight="1">
      <c r="A36" s="1004"/>
      <c r="B36" s="1004"/>
      <c r="C36" s="1097"/>
      <c r="D36" s="899"/>
      <c r="E36" s="899"/>
      <c r="F36" s="54" t="s">
        <v>492</v>
      </c>
      <c r="G36" s="54" t="s">
        <v>1144</v>
      </c>
      <c r="H36" s="54" t="s">
        <v>492</v>
      </c>
      <c r="I36" s="54" t="s">
        <v>1145</v>
      </c>
      <c r="J36" s="54" t="s">
        <v>979</v>
      </c>
      <c r="K36" s="1097"/>
      <c r="L36" s="79"/>
      <c r="M36" s="1121"/>
      <c r="N36" s="79"/>
      <c r="O36" s="696" t="s">
        <v>1123</v>
      </c>
      <c r="P36" s="237" t="s">
        <v>2501</v>
      </c>
      <c r="Q36" s="54"/>
    </row>
    <row r="37" spans="1:17" s="11" customFormat="1" ht="121.5">
      <c r="A37" s="1004"/>
      <c r="B37" s="1004"/>
      <c r="C37" s="1097"/>
      <c r="D37" s="899"/>
      <c r="E37" s="899"/>
      <c r="F37" s="54" t="s">
        <v>493</v>
      </c>
      <c r="G37" s="243" t="s">
        <v>1146</v>
      </c>
      <c r="H37" s="54" t="s">
        <v>493</v>
      </c>
      <c r="I37" s="54" t="s">
        <v>1148</v>
      </c>
      <c r="J37" s="54" t="s">
        <v>979</v>
      </c>
      <c r="K37" s="1097"/>
      <c r="L37" s="79"/>
      <c r="M37" s="1121"/>
      <c r="N37" s="79"/>
      <c r="O37" s="696" t="s">
        <v>1123</v>
      </c>
      <c r="P37" s="237" t="s">
        <v>2502</v>
      </c>
      <c r="Q37" s="54"/>
    </row>
    <row r="38" spans="1:17" s="11" customFormat="1" ht="156.75" customHeight="1">
      <c r="A38" s="1004"/>
      <c r="B38" s="1004"/>
      <c r="C38" s="1097"/>
      <c r="D38" s="899"/>
      <c r="E38" s="899"/>
      <c r="F38" s="54"/>
      <c r="G38" s="242" t="s">
        <v>1147</v>
      </c>
      <c r="H38" s="19" t="s">
        <v>1149</v>
      </c>
      <c r="I38" s="19"/>
      <c r="J38" s="19" t="s">
        <v>979</v>
      </c>
      <c r="K38" s="1097"/>
      <c r="L38" s="79"/>
      <c r="M38" s="1121"/>
      <c r="N38" s="79"/>
      <c r="O38" s="696" t="s">
        <v>1123</v>
      </c>
      <c r="P38" s="237" t="s">
        <v>2503</v>
      </c>
      <c r="Q38" s="54"/>
    </row>
    <row r="39" spans="1:17" s="11" customFormat="1" ht="96.75" customHeight="1">
      <c r="A39" s="1004"/>
      <c r="B39" s="1004"/>
      <c r="C39" s="1097"/>
      <c r="D39" s="899"/>
      <c r="E39" s="899"/>
      <c r="F39" s="54" t="s">
        <v>504</v>
      </c>
      <c r="G39" s="54" t="s">
        <v>1150</v>
      </c>
      <c r="H39" s="54" t="s">
        <v>1151</v>
      </c>
      <c r="I39" s="54" t="s">
        <v>1152</v>
      </c>
      <c r="J39" s="54" t="s">
        <v>979</v>
      </c>
      <c r="K39" s="1097"/>
      <c r="L39" s="79"/>
      <c r="M39" s="1121"/>
      <c r="N39" s="79"/>
      <c r="O39" s="696" t="s">
        <v>1123</v>
      </c>
      <c r="P39" s="237" t="s">
        <v>2504</v>
      </c>
      <c r="Q39" s="54"/>
    </row>
    <row r="40" spans="1:17" s="11" customFormat="1" ht="72.75" customHeight="1">
      <c r="A40" s="1004"/>
      <c r="B40" s="1004"/>
      <c r="C40" s="1097"/>
      <c r="D40" s="899"/>
      <c r="E40" s="899"/>
      <c r="F40" s="54" t="s">
        <v>494</v>
      </c>
      <c r="G40" s="54" t="s">
        <v>1153</v>
      </c>
      <c r="H40" s="54" t="s">
        <v>1154</v>
      </c>
      <c r="I40" s="54" t="s">
        <v>1155</v>
      </c>
      <c r="J40" s="54" t="s">
        <v>979</v>
      </c>
      <c r="K40" s="1097"/>
      <c r="L40" s="79"/>
      <c r="M40" s="1121"/>
      <c r="N40" s="79"/>
      <c r="O40" s="696" t="s">
        <v>1123</v>
      </c>
      <c r="P40" s="237" t="s">
        <v>2505</v>
      </c>
      <c r="Q40" s="54"/>
    </row>
    <row r="41" spans="1:17" s="11" customFormat="1" ht="94.5" customHeight="1">
      <c r="A41" s="1004"/>
      <c r="B41" s="1005"/>
      <c r="C41" s="1097"/>
      <c r="D41" s="899"/>
      <c r="E41" s="899"/>
      <c r="F41" s="54" t="s">
        <v>495</v>
      </c>
      <c r="G41" s="54" t="s">
        <v>1159</v>
      </c>
      <c r="H41" s="54" t="s">
        <v>1160</v>
      </c>
      <c r="I41" s="54" t="s">
        <v>1161</v>
      </c>
      <c r="J41" s="54" t="s">
        <v>979</v>
      </c>
      <c r="K41" s="1097"/>
      <c r="L41" s="79"/>
      <c r="M41" s="1102"/>
      <c r="N41" s="79"/>
      <c r="O41" s="696" t="s">
        <v>1123</v>
      </c>
      <c r="P41" s="237" t="s">
        <v>2506</v>
      </c>
      <c r="Q41" s="54"/>
    </row>
    <row r="42" spans="1:17" s="11" customFormat="1" ht="94.5">
      <c r="A42" s="1004"/>
      <c r="B42" s="1003" t="s">
        <v>87</v>
      </c>
      <c r="C42" s="1097"/>
      <c r="D42" s="899"/>
      <c r="E42" s="899"/>
      <c r="F42" s="54" t="s">
        <v>496</v>
      </c>
      <c r="G42" s="54" t="s">
        <v>925</v>
      </c>
      <c r="H42" s="54" t="s">
        <v>496</v>
      </c>
      <c r="I42" s="54" t="s">
        <v>922</v>
      </c>
      <c r="J42" s="54" t="s">
        <v>979</v>
      </c>
      <c r="K42" s="1097"/>
      <c r="L42" s="79"/>
      <c r="M42" s="1122">
        <v>1950</v>
      </c>
      <c r="N42" s="79"/>
      <c r="O42" s="696" t="s">
        <v>1123</v>
      </c>
      <c r="P42" s="237" t="s">
        <v>2507</v>
      </c>
      <c r="Q42" s="54" t="s">
        <v>181</v>
      </c>
    </row>
    <row r="43" spans="1:17" s="11" customFormat="1" ht="67.5" customHeight="1">
      <c r="A43" s="1004"/>
      <c r="B43" s="1004"/>
      <c r="C43" s="1097"/>
      <c r="D43" s="899"/>
      <c r="E43" s="899"/>
      <c r="F43" s="1013" t="s">
        <v>497</v>
      </c>
      <c r="G43" s="1034" t="s">
        <v>930</v>
      </c>
      <c r="H43" s="1034" t="s">
        <v>497</v>
      </c>
      <c r="I43" s="54" t="s">
        <v>929</v>
      </c>
      <c r="J43" s="54" t="s">
        <v>979</v>
      </c>
      <c r="K43" s="1097"/>
      <c r="L43" s="79"/>
      <c r="M43" s="1123"/>
      <c r="N43" s="79"/>
      <c r="O43" s="696" t="s">
        <v>1123</v>
      </c>
      <c r="P43" s="237" t="s">
        <v>1051</v>
      </c>
      <c r="Q43" s="54" t="s">
        <v>181</v>
      </c>
    </row>
    <row r="44" spans="1:17" s="11" customFormat="1" ht="40.5">
      <c r="A44" s="1004"/>
      <c r="B44" s="1004"/>
      <c r="C44" s="1097"/>
      <c r="D44" s="899"/>
      <c r="E44" s="899"/>
      <c r="F44" s="1015"/>
      <c r="G44" s="1035"/>
      <c r="H44" s="1035"/>
      <c r="I44" s="210" t="s">
        <v>923</v>
      </c>
      <c r="J44" s="54" t="s">
        <v>979</v>
      </c>
      <c r="K44" s="1097"/>
      <c r="L44" s="79"/>
      <c r="M44" s="1123"/>
      <c r="N44" s="79"/>
      <c r="O44" s="696" t="s">
        <v>1123</v>
      </c>
      <c r="P44" s="237" t="s">
        <v>2497</v>
      </c>
      <c r="Q44" s="54" t="s">
        <v>181</v>
      </c>
    </row>
    <row r="45" spans="1:17" s="11" customFormat="1" ht="189">
      <c r="A45" s="1004"/>
      <c r="B45" s="1004"/>
      <c r="C45" s="1097"/>
      <c r="D45" s="899"/>
      <c r="E45" s="899"/>
      <c r="F45" s="180" t="s">
        <v>498</v>
      </c>
      <c r="G45" s="180" t="s">
        <v>1137</v>
      </c>
      <c r="H45" s="54" t="s">
        <v>498</v>
      </c>
      <c r="I45" s="180" t="s">
        <v>1136</v>
      </c>
      <c r="J45" s="180" t="s">
        <v>979</v>
      </c>
      <c r="K45" s="1097"/>
      <c r="L45" s="79"/>
      <c r="M45" s="1123"/>
      <c r="N45" s="79"/>
      <c r="O45" s="696" t="s">
        <v>1123</v>
      </c>
      <c r="P45" s="237" t="s">
        <v>2498</v>
      </c>
      <c r="Q45" s="54" t="s">
        <v>181</v>
      </c>
    </row>
    <row r="46" spans="1:17" s="11" customFormat="1" ht="40.5" customHeight="1">
      <c r="A46" s="1004"/>
      <c r="B46" s="1004"/>
      <c r="C46" s="1097"/>
      <c r="D46" s="899"/>
      <c r="E46" s="899"/>
      <c r="F46" s="898" t="s">
        <v>499</v>
      </c>
      <c r="G46" s="1040" t="s">
        <v>560</v>
      </c>
      <c r="H46" s="898" t="s">
        <v>499</v>
      </c>
      <c r="I46" s="196" t="s">
        <v>935</v>
      </c>
      <c r="J46" s="180" t="s">
        <v>979</v>
      </c>
      <c r="K46" s="1097"/>
      <c r="L46" s="79"/>
      <c r="M46" s="1123"/>
      <c r="N46" s="79"/>
      <c r="O46" s="696" t="s">
        <v>1123</v>
      </c>
      <c r="P46" s="237" t="s">
        <v>2499</v>
      </c>
      <c r="Q46" s="54" t="s">
        <v>181</v>
      </c>
    </row>
    <row r="47" spans="1:17" s="11" customFormat="1" ht="40.5">
      <c r="A47" s="1004"/>
      <c r="B47" s="1004"/>
      <c r="C47" s="1097"/>
      <c r="D47" s="899"/>
      <c r="E47" s="899"/>
      <c r="F47" s="900"/>
      <c r="G47" s="1041"/>
      <c r="H47" s="900"/>
      <c r="I47" s="196" t="s">
        <v>936</v>
      </c>
      <c r="J47" s="180" t="s">
        <v>979</v>
      </c>
      <c r="K47" s="1097"/>
      <c r="L47" s="79"/>
      <c r="M47" s="1123"/>
      <c r="N47" s="79"/>
      <c r="O47" s="696" t="s">
        <v>1123</v>
      </c>
      <c r="P47" s="237" t="s">
        <v>2500</v>
      </c>
      <c r="Q47" s="54" t="s">
        <v>181</v>
      </c>
    </row>
    <row r="48" spans="1:17" s="11" customFormat="1" ht="71.25" customHeight="1">
      <c r="A48" s="1004"/>
      <c r="B48" s="1005"/>
      <c r="C48" s="1097"/>
      <c r="D48" s="899"/>
      <c r="E48" s="899"/>
      <c r="F48" s="54" t="s">
        <v>501</v>
      </c>
      <c r="G48" s="54" t="s">
        <v>1138</v>
      </c>
      <c r="H48" s="54" t="s">
        <v>1140</v>
      </c>
      <c r="I48" s="54" t="s">
        <v>1139</v>
      </c>
      <c r="J48" s="54" t="s">
        <v>979</v>
      </c>
      <c r="K48" s="1097"/>
      <c r="L48" s="79"/>
      <c r="M48" s="1124"/>
      <c r="N48" s="79"/>
      <c r="O48" s="696" t="s">
        <v>1123</v>
      </c>
      <c r="P48" s="237" t="s">
        <v>2501</v>
      </c>
      <c r="Q48" s="54" t="s">
        <v>181</v>
      </c>
    </row>
    <row r="49" spans="1:17" s="11" customFormat="1" ht="68.25" customHeight="1">
      <c r="A49" s="1004"/>
      <c r="B49" s="209" t="s">
        <v>88</v>
      </c>
      <c r="C49" s="1097"/>
      <c r="D49" s="899"/>
      <c r="E49" s="899"/>
      <c r="F49" s="54" t="s">
        <v>502</v>
      </c>
      <c r="G49" s="54" t="s">
        <v>1142</v>
      </c>
      <c r="H49" s="19" t="s">
        <v>2494</v>
      </c>
      <c r="I49" s="54" t="s">
        <v>1143</v>
      </c>
      <c r="J49" s="54" t="s">
        <v>979</v>
      </c>
      <c r="K49" s="1097"/>
      <c r="L49" s="232"/>
      <c r="M49" s="546">
        <v>1950</v>
      </c>
      <c r="N49" s="79"/>
      <c r="O49" s="696" t="s">
        <v>1123</v>
      </c>
      <c r="P49" s="237" t="s">
        <v>2502</v>
      </c>
      <c r="Q49" s="54" t="s">
        <v>181</v>
      </c>
    </row>
    <row r="50" spans="1:17" s="11" customFormat="1" ht="337.5">
      <c r="A50" s="1003" t="s">
        <v>89</v>
      </c>
      <c r="B50" s="1003" t="s">
        <v>90</v>
      </c>
      <c r="C50" s="926" t="s">
        <v>2010</v>
      </c>
      <c r="D50" s="1013"/>
      <c r="E50" s="995" t="s">
        <v>1162</v>
      </c>
      <c r="F50" s="54" t="s">
        <v>515</v>
      </c>
      <c r="G50" s="54" t="s">
        <v>1166</v>
      </c>
      <c r="H50" s="54" t="s">
        <v>1167</v>
      </c>
      <c r="I50" s="54" t="s">
        <v>1168</v>
      </c>
      <c r="J50" s="54" t="s">
        <v>979</v>
      </c>
      <c r="K50" s="1096">
        <f>+M50</f>
        <v>12300</v>
      </c>
      <c r="L50" s="79"/>
      <c r="M50" s="556">
        <v>12300</v>
      </c>
      <c r="N50" s="79"/>
      <c r="O50" s="696" t="s">
        <v>1123</v>
      </c>
      <c r="P50" s="237" t="s">
        <v>2503</v>
      </c>
      <c r="Q50" s="54" t="s">
        <v>181</v>
      </c>
    </row>
    <row r="51" spans="1:17" s="11" customFormat="1" ht="96" customHeight="1">
      <c r="A51" s="1004"/>
      <c r="B51" s="1004"/>
      <c r="C51" s="936"/>
      <c r="D51" s="1014"/>
      <c r="E51" s="1050"/>
      <c r="F51" s="54" t="s">
        <v>516</v>
      </c>
      <c r="G51" s="54" t="s">
        <v>1163</v>
      </c>
      <c r="H51" s="54" t="s">
        <v>1164</v>
      </c>
      <c r="I51" s="54" t="s">
        <v>1165</v>
      </c>
      <c r="J51" s="54" t="s">
        <v>979</v>
      </c>
      <c r="K51" s="1097"/>
      <c r="L51" s="79"/>
      <c r="M51" s="734"/>
      <c r="N51" s="79"/>
      <c r="O51" s="696" t="s">
        <v>1123</v>
      </c>
      <c r="P51" s="237" t="s">
        <v>2504</v>
      </c>
      <c r="Q51" s="54" t="s">
        <v>181</v>
      </c>
    </row>
    <row r="52" spans="1:17" s="11" customFormat="1" ht="108" customHeight="1">
      <c r="A52" s="1004"/>
      <c r="B52" s="1004"/>
      <c r="C52" s="936"/>
      <c r="D52" s="1014"/>
      <c r="E52" s="1050"/>
      <c r="F52" s="54" t="s">
        <v>517</v>
      </c>
      <c r="G52" s="54" t="s">
        <v>1169</v>
      </c>
      <c r="H52" s="54" t="s">
        <v>1170</v>
      </c>
      <c r="I52" s="54" t="s">
        <v>1168</v>
      </c>
      <c r="J52" s="54" t="s">
        <v>979</v>
      </c>
      <c r="K52" s="1097"/>
      <c r="L52" s="79"/>
      <c r="M52" s="734"/>
      <c r="N52" s="79"/>
      <c r="O52" s="696" t="s">
        <v>1123</v>
      </c>
      <c r="P52" s="237" t="s">
        <v>2505</v>
      </c>
      <c r="Q52" s="54" t="s">
        <v>181</v>
      </c>
    </row>
    <row r="53" spans="1:17" s="11" customFormat="1" ht="63.75" customHeight="1">
      <c r="A53" s="1004"/>
      <c r="B53" s="1004"/>
      <c r="C53" s="936"/>
      <c r="D53" s="1014"/>
      <c r="E53" s="1050"/>
      <c r="F53" s="54"/>
      <c r="G53" s="233" t="s">
        <v>1171</v>
      </c>
      <c r="H53" s="233" t="s">
        <v>1172</v>
      </c>
      <c r="I53" s="233" t="s">
        <v>1173</v>
      </c>
      <c r="J53" s="54" t="s">
        <v>979</v>
      </c>
      <c r="K53" s="1097"/>
      <c r="L53" s="79"/>
      <c r="M53" s="734"/>
      <c r="N53" s="79"/>
      <c r="O53" s="696" t="s">
        <v>1123</v>
      </c>
      <c r="P53" s="237" t="s">
        <v>2506</v>
      </c>
      <c r="Q53" s="54" t="s">
        <v>181</v>
      </c>
    </row>
    <row r="54" spans="1:17" s="11" customFormat="1" ht="102" customHeight="1">
      <c r="A54" s="1004"/>
      <c r="B54" s="1004"/>
      <c r="C54" s="936"/>
      <c r="D54" s="1014"/>
      <c r="E54" s="1050"/>
      <c r="F54" s="54"/>
      <c r="G54" s="233" t="s">
        <v>1179</v>
      </c>
      <c r="H54" s="233" t="s">
        <v>1176</v>
      </c>
      <c r="I54" s="233" t="s">
        <v>1177</v>
      </c>
      <c r="J54" s="54" t="s">
        <v>1178</v>
      </c>
      <c r="K54" s="1097"/>
      <c r="L54" s="79"/>
      <c r="M54" s="734"/>
      <c r="N54" s="79"/>
      <c r="O54" s="696" t="s">
        <v>1123</v>
      </c>
      <c r="P54" s="237" t="s">
        <v>2507</v>
      </c>
      <c r="Q54" s="54" t="s">
        <v>181</v>
      </c>
    </row>
    <row r="55" spans="1:17" s="11" customFormat="1" ht="57.75" customHeight="1">
      <c r="A55" s="1004"/>
      <c r="B55" s="1004"/>
      <c r="C55" s="936"/>
      <c r="D55" s="1014"/>
      <c r="E55" s="1050"/>
      <c r="F55" s="54" t="s">
        <v>519</v>
      </c>
      <c r="G55" s="20" t="s">
        <v>521</v>
      </c>
      <c r="H55" s="54" t="s">
        <v>1174</v>
      </c>
      <c r="I55" s="54" t="s">
        <v>1175</v>
      </c>
      <c r="J55" s="54" t="s">
        <v>979</v>
      </c>
      <c r="K55" s="1097"/>
      <c r="L55" s="79"/>
      <c r="M55" s="734"/>
      <c r="N55" s="79"/>
      <c r="O55" s="696" t="s">
        <v>1123</v>
      </c>
      <c r="P55" s="237" t="s">
        <v>1051</v>
      </c>
      <c r="Q55" s="54" t="s">
        <v>181</v>
      </c>
    </row>
    <row r="56" spans="1:17" s="11" customFormat="1" ht="67.5" customHeight="1">
      <c r="A56" s="1003" t="s">
        <v>91</v>
      </c>
      <c r="B56" s="1003" t="s">
        <v>92</v>
      </c>
      <c r="C56" s="1103" t="s">
        <v>1182</v>
      </c>
      <c r="D56" s="1119" t="s">
        <v>1183</v>
      </c>
      <c r="E56" s="898" t="s">
        <v>1184</v>
      </c>
      <c r="F56" s="54" t="s">
        <v>523</v>
      </c>
      <c r="G56" s="898" t="s">
        <v>1185</v>
      </c>
      <c r="H56" s="1013" t="s">
        <v>2011</v>
      </c>
      <c r="I56" s="898" t="s">
        <v>1186</v>
      </c>
      <c r="J56" s="54" t="s">
        <v>979</v>
      </c>
      <c r="K56" s="1096">
        <v>9200</v>
      </c>
      <c r="L56" s="79"/>
      <c r="M56" s="1098">
        <v>9200</v>
      </c>
      <c r="N56" s="79"/>
      <c r="O56" s="696" t="s">
        <v>1123</v>
      </c>
      <c r="P56" s="237" t="s">
        <v>2497</v>
      </c>
      <c r="Q56" s="54" t="s">
        <v>181</v>
      </c>
    </row>
    <row r="57" spans="1:17" s="11" customFormat="1" ht="124.5" customHeight="1">
      <c r="A57" s="1004"/>
      <c r="B57" s="1004"/>
      <c r="C57" s="936"/>
      <c r="D57" s="1120"/>
      <c r="E57" s="899"/>
      <c r="F57" s="54" t="s">
        <v>524</v>
      </c>
      <c r="G57" s="899"/>
      <c r="H57" s="1014"/>
      <c r="I57" s="899"/>
      <c r="J57" s="54" t="s">
        <v>979</v>
      </c>
      <c r="K57" s="1097"/>
      <c r="L57" s="79"/>
      <c r="M57" s="1098"/>
      <c r="N57" s="79"/>
      <c r="O57" s="696" t="s">
        <v>1123</v>
      </c>
      <c r="P57" s="237" t="s">
        <v>2498</v>
      </c>
      <c r="Q57" s="54" t="s">
        <v>181</v>
      </c>
    </row>
    <row r="58" spans="1:17" s="11" customFormat="1" ht="56.25" customHeight="1">
      <c r="A58" s="1004"/>
      <c r="B58" s="1004"/>
      <c r="C58" s="936"/>
      <c r="D58" s="1120"/>
      <c r="E58" s="899"/>
      <c r="F58" s="54" t="s">
        <v>525</v>
      </c>
      <c r="G58" s="899"/>
      <c r="H58" s="54" t="s">
        <v>525</v>
      </c>
      <c r="I58" s="54" t="s">
        <v>1187</v>
      </c>
      <c r="J58" s="54" t="s">
        <v>979</v>
      </c>
      <c r="K58" s="1097"/>
      <c r="L58" s="79"/>
      <c r="M58" s="1098"/>
      <c r="N58" s="79"/>
      <c r="O58" s="696" t="s">
        <v>1123</v>
      </c>
      <c r="P58" s="237" t="s">
        <v>2499</v>
      </c>
      <c r="Q58" s="54" t="s">
        <v>181</v>
      </c>
    </row>
    <row r="59" spans="1:17" s="11" customFormat="1" ht="81" customHeight="1">
      <c r="A59" s="1004"/>
      <c r="B59" s="1004"/>
      <c r="C59" s="936"/>
      <c r="D59" s="1120"/>
      <c r="E59" s="899"/>
      <c r="F59" s="54" t="s">
        <v>526</v>
      </c>
      <c r="G59" s="899"/>
      <c r="H59" s="19" t="s">
        <v>2495</v>
      </c>
      <c r="I59" s="231" t="s">
        <v>2496</v>
      </c>
      <c r="J59" s="54" t="s">
        <v>979</v>
      </c>
      <c r="K59" s="1097"/>
      <c r="L59" s="79"/>
      <c r="M59" s="1098"/>
      <c r="N59" s="79"/>
      <c r="O59" s="696" t="s">
        <v>1123</v>
      </c>
      <c r="P59" s="237" t="s">
        <v>2500</v>
      </c>
      <c r="Q59" s="54" t="s">
        <v>181</v>
      </c>
    </row>
    <row r="60" spans="1:17" s="11" customFormat="1" ht="120" customHeight="1">
      <c r="A60" s="1004"/>
      <c r="B60" s="1004"/>
      <c r="C60" s="936"/>
      <c r="D60" s="1120"/>
      <c r="E60" s="899"/>
      <c r="F60" s="54" t="s">
        <v>527</v>
      </c>
      <c r="G60" s="899"/>
      <c r="H60" s="54" t="s">
        <v>527</v>
      </c>
      <c r="I60" s="54" t="s">
        <v>1188</v>
      </c>
      <c r="J60" s="54" t="s">
        <v>979</v>
      </c>
      <c r="K60" s="1097"/>
      <c r="L60" s="79"/>
      <c r="M60" s="1098"/>
      <c r="N60" s="79"/>
      <c r="O60" s="696" t="s">
        <v>1123</v>
      </c>
      <c r="P60" s="237" t="s">
        <v>2501</v>
      </c>
      <c r="Q60" s="54" t="s">
        <v>181</v>
      </c>
    </row>
    <row r="61" spans="1:17" s="11" customFormat="1" ht="162" customHeight="1">
      <c r="A61" s="1004"/>
      <c r="B61" s="1005"/>
      <c r="C61" s="936"/>
      <c r="D61" s="1120"/>
      <c r="E61" s="899"/>
      <c r="F61" s="54" t="s">
        <v>528</v>
      </c>
      <c r="G61" s="900"/>
      <c r="H61" s="54" t="s">
        <v>528</v>
      </c>
      <c r="I61" s="211" t="s">
        <v>1189</v>
      </c>
      <c r="J61" s="54" t="s">
        <v>979</v>
      </c>
      <c r="K61" s="1097"/>
      <c r="L61" s="79"/>
      <c r="M61" s="1098"/>
      <c r="N61" s="79"/>
      <c r="O61" s="696" t="s">
        <v>1123</v>
      </c>
      <c r="P61" s="237" t="s">
        <v>2502</v>
      </c>
      <c r="Q61" s="54" t="s">
        <v>181</v>
      </c>
    </row>
    <row r="62" spans="1:17" s="11" customFormat="1" ht="120.75" customHeight="1">
      <c r="A62" s="1004"/>
      <c r="B62" s="183" t="s">
        <v>93</v>
      </c>
      <c r="C62" s="936"/>
      <c r="D62" s="1120"/>
      <c r="E62" s="899"/>
      <c r="F62" s="54" t="s">
        <v>534</v>
      </c>
      <c r="G62" s="54" t="s">
        <v>1191</v>
      </c>
      <c r="H62" s="54" t="s">
        <v>1190</v>
      </c>
      <c r="I62" s="54" t="s">
        <v>1192</v>
      </c>
      <c r="J62" s="54" t="s">
        <v>979</v>
      </c>
      <c r="K62" s="1097"/>
      <c r="L62" s="79"/>
      <c r="M62" s="1098"/>
      <c r="N62" s="79"/>
      <c r="O62" s="696" t="s">
        <v>1123</v>
      </c>
      <c r="P62" s="237" t="s">
        <v>2503</v>
      </c>
      <c r="Q62" s="54" t="s">
        <v>181</v>
      </c>
    </row>
    <row r="63" spans="1:17" s="11" customFormat="1" ht="78.75" customHeight="1">
      <c r="A63" s="1004"/>
      <c r="B63" s="1004"/>
      <c r="C63" s="936"/>
      <c r="D63" s="1120"/>
      <c r="E63" s="899"/>
      <c r="F63" s="54" t="s">
        <v>1193</v>
      </c>
      <c r="G63" s="241"/>
      <c r="H63" s="19"/>
      <c r="I63" s="19"/>
      <c r="J63" s="54" t="s">
        <v>979</v>
      </c>
      <c r="K63" s="558"/>
      <c r="L63" s="79"/>
      <c r="M63" s="1098"/>
      <c r="N63" s="79"/>
      <c r="O63" s="696" t="s">
        <v>1123</v>
      </c>
      <c r="P63" s="237" t="s">
        <v>2504</v>
      </c>
      <c r="Q63" s="54" t="s">
        <v>181</v>
      </c>
    </row>
    <row r="64" spans="1:17" s="11" customFormat="1" ht="81" customHeight="1">
      <c r="A64" s="1004"/>
      <c r="B64" s="1004"/>
      <c r="C64" s="936"/>
      <c r="D64" s="1120"/>
      <c r="E64" s="899"/>
      <c r="F64" s="54" t="s">
        <v>531</v>
      </c>
      <c r="G64" s="241"/>
      <c r="H64" s="54" t="s">
        <v>1195</v>
      </c>
      <c r="I64" s="54" t="s">
        <v>1194</v>
      </c>
      <c r="J64" s="54" t="s">
        <v>979</v>
      </c>
      <c r="K64" s="558"/>
      <c r="L64" s="79"/>
      <c r="M64" s="1098"/>
      <c r="N64" s="79"/>
      <c r="O64" s="696" t="s">
        <v>1123</v>
      </c>
      <c r="P64" s="237" t="s">
        <v>2505</v>
      </c>
      <c r="Q64" s="54" t="s">
        <v>181</v>
      </c>
    </row>
    <row r="65" spans="1:17" s="11" customFormat="1" ht="81" customHeight="1">
      <c r="A65" s="1004"/>
      <c r="B65" s="1004"/>
      <c r="C65" s="936"/>
      <c r="D65" s="1120"/>
      <c r="E65" s="899"/>
      <c r="F65" s="210" t="s">
        <v>532</v>
      </c>
      <c r="G65" s="162" t="s">
        <v>1196</v>
      </c>
      <c r="H65" s="210" t="s">
        <v>1197</v>
      </c>
      <c r="I65" s="210" t="s">
        <v>1198</v>
      </c>
      <c r="J65" s="54" t="s">
        <v>979</v>
      </c>
      <c r="K65" s="559"/>
      <c r="L65" s="79"/>
      <c r="M65" s="1098"/>
      <c r="N65" s="79"/>
      <c r="O65" s="696" t="s">
        <v>1123</v>
      </c>
      <c r="P65" s="237" t="s">
        <v>2506</v>
      </c>
      <c r="Q65" s="54" t="s">
        <v>181</v>
      </c>
    </row>
    <row r="66" spans="1:17" s="11" customFormat="1" ht="226.5" customHeight="1">
      <c r="A66" s="1003" t="s">
        <v>95</v>
      </c>
      <c r="B66" s="1003" t="s">
        <v>96</v>
      </c>
      <c r="C66" s="1103" t="s">
        <v>1199</v>
      </c>
      <c r="D66" s="898" t="s">
        <v>1200</v>
      </c>
      <c r="E66" s="1013" t="s">
        <v>1201</v>
      </c>
      <c r="F66" s="244" t="s">
        <v>1202</v>
      </c>
      <c r="G66" s="1084" t="s">
        <v>538</v>
      </c>
      <c r="H66" s="232" t="s">
        <v>1206</v>
      </c>
      <c r="I66" s="244" t="s">
        <v>1204</v>
      </c>
      <c r="J66" s="54" t="s">
        <v>979</v>
      </c>
      <c r="K66" s="1099">
        <v>82950</v>
      </c>
      <c r="L66" s="1013"/>
      <c r="M66" s="1101">
        <v>82950</v>
      </c>
      <c r="N66" s="1013"/>
      <c r="O66" s="696" t="s">
        <v>1123</v>
      </c>
      <c r="P66" s="237" t="s">
        <v>2507</v>
      </c>
      <c r="Q66" s="180" t="s">
        <v>181</v>
      </c>
    </row>
    <row r="67" spans="1:17" ht="55.5" customHeight="1">
      <c r="A67" s="1005"/>
      <c r="B67" s="1005"/>
      <c r="C67" s="1104"/>
      <c r="D67" s="900"/>
      <c r="E67" s="1015"/>
      <c r="F67" s="244" t="s">
        <v>1203</v>
      </c>
      <c r="G67" s="1084"/>
      <c r="H67" s="232" t="s">
        <v>1207</v>
      </c>
      <c r="I67" s="246" t="s">
        <v>1205</v>
      </c>
      <c r="J67" s="245" t="s">
        <v>979</v>
      </c>
      <c r="K67" s="1100"/>
      <c r="L67" s="1015"/>
      <c r="M67" s="1102"/>
      <c r="N67" s="1015"/>
      <c r="O67" s="696" t="s">
        <v>1123</v>
      </c>
      <c r="P67" s="237" t="s">
        <v>1051</v>
      </c>
      <c r="Q67" s="54" t="s">
        <v>181</v>
      </c>
    </row>
    <row r="68" spans="1:17" ht="36" customHeight="1">
      <c r="A68" s="220"/>
      <c r="B68" s="200" t="s">
        <v>861</v>
      </c>
      <c r="C68" s="200"/>
      <c r="D68" s="200"/>
      <c r="E68" s="200" t="s">
        <v>1058</v>
      </c>
      <c r="F68" s="200"/>
      <c r="G68" s="200"/>
      <c r="H68" s="200"/>
      <c r="I68" s="200"/>
      <c r="J68" s="200"/>
      <c r="K68" s="560">
        <f>+L68+M68+N68</f>
        <v>6203947</v>
      </c>
      <c r="L68" s="561">
        <f>SUM(L7:L67)</f>
        <v>2866851</v>
      </c>
      <c r="M68" s="552">
        <f>SUM(M7:M67)</f>
        <v>112250</v>
      </c>
      <c r="N68" s="561">
        <f>SUM(N7:N67)</f>
        <v>3224846</v>
      </c>
      <c r="O68" s="249"/>
      <c r="P68" s="199"/>
      <c r="Q68" s="199"/>
    </row>
    <row r="73" spans="11:15" ht="15">
      <c r="K73" s="248"/>
      <c r="O73" s="248"/>
    </row>
  </sheetData>
  <sheetProtection/>
  <mergeCells count="83">
    <mergeCell ref="N66:N67"/>
    <mergeCell ref="A1:J1"/>
    <mergeCell ref="A2:J2"/>
    <mergeCell ref="A5:A6"/>
    <mergeCell ref="B5:B6"/>
    <mergeCell ref="D5:D6"/>
    <mergeCell ref="E5:E6"/>
    <mergeCell ref="F5:F6"/>
    <mergeCell ref="H5:H6"/>
    <mergeCell ref="G5:G6"/>
    <mergeCell ref="M28:M34"/>
    <mergeCell ref="A56:A65"/>
    <mergeCell ref="B63:B65"/>
    <mergeCell ref="M42:M48"/>
    <mergeCell ref="M35:M41"/>
    <mergeCell ref="C28:C49"/>
    <mergeCell ref="B56:B61"/>
    <mergeCell ref="C22:C27"/>
    <mergeCell ref="D22:D27"/>
    <mergeCell ref="E22:E27"/>
    <mergeCell ref="A11:A21"/>
    <mergeCell ref="E56:E65"/>
    <mergeCell ref="C56:C65"/>
    <mergeCell ref="D56:D65"/>
    <mergeCell ref="D28:D49"/>
    <mergeCell ref="E28:E49"/>
    <mergeCell ref="E50:E55"/>
    <mergeCell ref="Q5:Q6"/>
    <mergeCell ref="B11:B21"/>
    <mergeCell ref="C11:C21"/>
    <mergeCell ref="K11:K21"/>
    <mergeCell ref="D11:D21"/>
    <mergeCell ref="E11:E21"/>
    <mergeCell ref="F11:F14"/>
    <mergeCell ref="F15:F19"/>
    <mergeCell ref="G15:G16"/>
    <mergeCell ref="I5:I6"/>
    <mergeCell ref="K7:K10"/>
    <mergeCell ref="J5:J6"/>
    <mergeCell ref="L5:N5"/>
    <mergeCell ref="O5:O6"/>
    <mergeCell ref="C5:C6"/>
    <mergeCell ref="C7:C10"/>
    <mergeCell ref="P5:P6"/>
    <mergeCell ref="K5:K6"/>
    <mergeCell ref="A28:A49"/>
    <mergeCell ref="A50:A55"/>
    <mergeCell ref="B50:B55"/>
    <mergeCell ref="C50:C55"/>
    <mergeCell ref="D50:D55"/>
    <mergeCell ref="B28:B34"/>
    <mergeCell ref="B35:B41"/>
    <mergeCell ref="B42:B48"/>
    <mergeCell ref="D7:D10"/>
    <mergeCell ref="E7:E10"/>
    <mergeCell ref="A22:A27"/>
    <mergeCell ref="A7:A10"/>
    <mergeCell ref="B7:B10"/>
    <mergeCell ref="K22:K27"/>
    <mergeCell ref="F22:F27"/>
    <mergeCell ref="K28:K49"/>
    <mergeCell ref="G43:G44"/>
    <mergeCell ref="F43:F44"/>
    <mergeCell ref="H43:H44"/>
    <mergeCell ref="G46:G47"/>
    <mergeCell ref="H46:H47"/>
    <mergeCell ref="F46:F47"/>
    <mergeCell ref="A3:C3"/>
    <mergeCell ref="K50:K55"/>
    <mergeCell ref="K56:K62"/>
    <mergeCell ref="M56:M65"/>
    <mergeCell ref="G66:G67"/>
    <mergeCell ref="K66:K67"/>
    <mergeCell ref="M66:M67"/>
    <mergeCell ref="L66:L67"/>
    <mergeCell ref="H56:H57"/>
    <mergeCell ref="I56:I57"/>
    <mergeCell ref="G56:G61"/>
    <mergeCell ref="A66:A67"/>
    <mergeCell ref="B66:B67"/>
    <mergeCell ref="C66:C67"/>
    <mergeCell ref="D66:D67"/>
    <mergeCell ref="E66:E67"/>
  </mergeCells>
  <printOptions/>
  <pageMargins left="0.5118110236220472" right="0.5118110236220472" top="0.7480314960629921" bottom="0.7480314960629921" header="0.31496062992125984" footer="0.31496062992125984"/>
  <pageSetup horizontalDpi="300" verticalDpi="300" orientation="landscape" paperSize="5" scale="80" r:id="rId3"/>
  <legacyDrawing r:id="rId2"/>
</worksheet>
</file>

<file path=xl/worksheets/sheet11.xml><?xml version="1.0" encoding="utf-8"?>
<worksheet xmlns="http://schemas.openxmlformats.org/spreadsheetml/2006/main" xmlns:r="http://schemas.openxmlformats.org/officeDocument/2006/relationships">
  <dimension ref="A1:Q39"/>
  <sheetViews>
    <sheetView zoomScale="95" zoomScaleNormal="95" zoomScalePageLayoutView="0" workbookViewId="0" topLeftCell="A1">
      <selection activeCell="G5" sqref="G5:G6"/>
    </sheetView>
  </sheetViews>
  <sheetFormatPr defaultColWidth="11.421875" defaultRowHeight="15"/>
  <cols>
    <col min="1" max="1" width="11.57421875" style="0" customWidth="1"/>
    <col min="2" max="3" width="16.57421875" style="0" customWidth="1"/>
    <col min="4" max="4" width="15.421875" style="0" customWidth="1"/>
    <col min="5" max="5" width="15.7109375" style="0" customWidth="1"/>
    <col min="6" max="6" width="23.28125" style="0" hidden="1" customWidth="1"/>
    <col min="7" max="7" width="19.00390625" style="0" customWidth="1"/>
    <col min="10" max="10" width="13.8515625" style="0" customWidth="1"/>
    <col min="12" max="12" width="9.00390625" style="553" customWidth="1"/>
    <col min="13" max="13" width="8.7109375" style="553" customWidth="1"/>
    <col min="14" max="14" width="6.8515625" style="0" customWidth="1"/>
    <col min="17" max="17" width="13.00390625" style="0" customWidth="1"/>
  </cols>
  <sheetData>
    <row r="1" spans="1:16" s="11" customFormat="1" ht="13.5" customHeight="1">
      <c r="A1" s="1007" t="s">
        <v>1597</v>
      </c>
      <c r="B1" s="1007"/>
      <c r="C1" s="1007"/>
      <c r="D1" s="1007"/>
      <c r="E1" s="1007"/>
      <c r="F1" s="1007"/>
      <c r="G1" s="1007"/>
      <c r="H1" s="1007"/>
      <c r="I1" s="1007"/>
      <c r="J1" s="1007"/>
      <c r="K1" s="70"/>
      <c r="L1" s="547"/>
      <c r="M1" s="547"/>
      <c r="N1" s="70"/>
      <c r="O1" s="70"/>
      <c r="P1" s="70"/>
    </row>
    <row r="2" spans="1:16" s="11" customFormat="1" ht="13.5" customHeight="1">
      <c r="A2" s="1007" t="s">
        <v>1600</v>
      </c>
      <c r="B2" s="1007"/>
      <c r="C2" s="1007"/>
      <c r="D2" s="1007"/>
      <c r="E2" s="1007"/>
      <c r="F2" s="1007"/>
      <c r="G2" s="1007"/>
      <c r="H2" s="1007"/>
      <c r="I2" s="1007"/>
      <c r="J2" s="1007"/>
      <c r="K2" s="70"/>
      <c r="L2" s="547"/>
      <c r="M2" s="547"/>
      <c r="N2" s="70"/>
      <c r="O2" s="70"/>
      <c r="P2" s="70"/>
    </row>
    <row r="3" spans="1:16" s="11" customFormat="1" ht="27" customHeight="1">
      <c r="A3" s="1006" t="s">
        <v>2532</v>
      </c>
      <c r="B3" s="1006"/>
      <c r="C3" s="1006"/>
      <c r="G3" s="70"/>
      <c r="K3" s="70"/>
      <c r="L3" s="547"/>
      <c r="M3" s="547"/>
      <c r="N3" s="70"/>
      <c r="O3" s="70"/>
      <c r="P3" s="70"/>
    </row>
    <row r="4" spans="1:16" s="11" customFormat="1" ht="13.5">
      <c r="A4" s="252"/>
      <c r="B4" s="174"/>
      <c r="C4" s="174"/>
      <c r="G4" s="70"/>
      <c r="K4" s="70"/>
      <c r="L4" s="547"/>
      <c r="M4" s="547"/>
      <c r="N4" s="70"/>
      <c r="O4" s="70"/>
      <c r="P4" s="70"/>
    </row>
    <row r="5" spans="1:17" s="11" customFormat="1" ht="16.5" customHeight="1">
      <c r="A5" s="1025" t="s">
        <v>2</v>
      </c>
      <c r="B5" s="1025" t="s">
        <v>3</v>
      </c>
      <c r="C5" s="1025" t="s">
        <v>846</v>
      </c>
      <c r="D5" s="1025" t="s">
        <v>877</v>
      </c>
      <c r="E5" s="1025" t="s">
        <v>869</v>
      </c>
      <c r="F5" s="1025" t="s">
        <v>848</v>
      </c>
      <c r="G5" s="1027" t="s">
        <v>200</v>
      </c>
      <c r="H5" s="1027" t="s">
        <v>879</v>
      </c>
      <c r="I5" s="1027" t="s">
        <v>875</v>
      </c>
      <c r="J5" s="1027" t="s">
        <v>206</v>
      </c>
      <c r="K5" s="1025" t="s">
        <v>1020</v>
      </c>
      <c r="L5" s="1045" t="s">
        <v>202</v>
      </c>
      <c r="M5" s="1045"/>
      <c r="N5" s="1046"/>
      <c r="O5" s="1016" t="s">
        <v>262</v>
      </c>
      <c r="P5" s="1016" t="s">
        <v>263</v>
      </c>
      <c r="Q5" s="1016" t="s">
        <v>4</v>
      </c>
    </row>
    <row r="6" spans="1:17" s="11" customFormat="1" ht="42.75" customHeight="1">
      <c r="A6" s="1026"/>
      <c r="B6" s="1026"/>
      <c r="C6" s="1026"/>
      <c r="D6" s="1026"/>
      <c r="E6" s="1026"/>
      <c r="F6" s="1026"/>
      <c r="G6" s="1028"/>
      <c r="H6" s="1028"/>
      <c r="I6" s="1028"/>
      <c r="J6" s="1028"/>
      <c r="K6" s="1026"/>
      <c r="L6" s="548" t="s">
        <v>203</v>
      </c>
      <c r="M6" s="548" t="s">
        <v>204</v>
      </c>
      <c r="N6" s="202" t="s">
        <v>205</v>
      </c>
      <c r="O6" s="1017"/>
      <c r="P6" s="1017"/>
      <c r="Q6" s="1017"/>
    </row>
    <row r="7" spans="1:17" s="11" customFormat="1" ht="91.5" customHeight="1">
      <c r="A7" s="1003" t="s">
        <v>97</v>
      </c>
      <c r="B7" s="977" t="s">
        <v>98</v>
      </c>
      <c r="C7" s="743" t="s">
        <v>1209</v>
      </c>
      <c r="D7" s="898" t="s">
        <v>1212</v>
      </c>
      <c r="E7" s="995" t="s">
        <v>1210</v>
      </c>
      <c r="F7" s="54" t="s">
        <v>359</v>
      </c>
      <c r="G7" s="79" t="s">
        <v>2012</v>
      </c>
      <c r="H7" s="54" t="s">
        <v>1211</v>
      </c>
      <c r="I7" s="54"/>
      <c r="J7" s="54" t="s">
        <v>398</v>
      </c>
      <c r="K7" s="1135">
        <f>+M7+L11</f>
        <v>15550</v>
      </c>
      <c r="L7" s="546"/>
      <c r="M7" s="546">
        <v>1200</v>
      </c>
      <c r="N7" s="79"/>
      <c r="O7" s="79" t="s">
        <v>1241</v>
      </c>
      <c r="P7" s="79" t="s">
        <v>1948</v>
      </c>
      <c r="Q7" s="54" t="s">
        <v>180</v>
      </c>
    </row>
    <row r="8" spans="1:17" s="11" customFormat="1" ht="86.25" customHeight="1">
      <c r="A8" s="1004"/>
      <c r="B8" s="972"/>
      <c r="C8" s="747"/>
      <c r="D8" s="899"/>
      <c r="E8" s="1050"/>
      <c r="F8" s="54" t="s">
        <v>360</v>
      </c>
      <c r="G8" s="79" t="s">
        <v>391</v>
      </c>
      <c r="H8" s="54"/>
      <c r="I8" s="54"/>
      <c r="J8" s="54"/>
      <c r="K8" s="747"/>
      <c r="L8" s="546"/>
      <c r="M8" s="546"/>
      <c r="N8" s="79"/>
      <c r="O8" s="79"/>
      <c r="P8" s="79"/>
      <c r="Q8" s="54" t="s">
        <v>1214</v>
      </c>
    </row>
    <row r="9" spans="1:17" s="11" customFormat="1" ht="28.5" customHeight="1">
      <c r="A9" s="1004"/>
      <c r="B9" s="972"/>
      <c r="C9" s="747"/>
      <c r="D9" s="899"/>
      <c r="E9" s="1050"/>
      <c r="F9" s="54" t="s">
        <v>361</v>
      </c>
      <c r="G9" s="54" t="s">
        <v>361</v>
      </c>
      <c r="H9" s="543"/>
      <c r="I9" s="562"/>
      <c r="J9" s="54"/>
      <c r="K9" s="747"/>
      <c r="L9" s="546"/>
      <c r="M9" s="546"/>
      <c r="N9" s="79"/>
      <c r="O9" s="79"/>
      <c r="P9" s="79"/>
      <c r="Q9" s="54" t="s">
        <v>180</v>
      </c>
    </row>
    <row r="10" spans="1:17" s="11" customFormat="1" ht="33" customHeight="1">
      <c r="A10" s="1004"/>
      <c r="B10" s="972"/>
      <c r="C10" s="747"/>
      <c r="D10" s="899"/>
      <c r="E10" s="1050"/>
      <c r="F10" s="54" t="s">
        <v>362</v>
      </c>
      <c r="G10" s="54" t="s">
        <v>362</v>
      </c>
      <c r="H10" s="543"/>
      <c r="I10" s="562"/>
      <c r="J10" s="54"/>
      <c r="K10" s="747"/>
      <c r="L10" s="546"/>
      <c r="M10" s="546"/>
      <c r="N10" s="79"/>
      <c r="O10" s="79"/>
      <c r="P10" s="79"/>
      <c r="Q10" s="54" t="s">
        <v>180</v>
      </c>
    </row>
    <row r="11" spans="1:17" s="11" customFormat="1" ht="54">
      <c r="A11" s="1004"/>
      <c r="B11" s="973"/>
      <c r="C11" s="744"/>
      <c r="D11" s="900"/>
      <c r="E11" s="996"/>
      <c r="F11" s="54" t="s">
        <v>2014</v>
      </c>
      <c r="G11" s="79" t="s">
        <v>2016</v>
      </c>
      <c r="H11" s="54" t="s">
        <v>2017</v>
      </c>
      <c r="I11" s="54" t="s">
        <v>2018</v>
      </c>
      <c r="J11" s="54" t="s">
        <v>1213</v>
      </c>
      <c r="K11" s="744"/>
      <c r="L11" s="546">
        <f>9350+5000</f>
        <v>14350</v>
      </c>
      <c r="M11" s="546"/>
      <c r="N11" s="79"/>
      <c r="O11" s="79"/>
      <c r="P11" s="79"/>
      <c r="Q11" s="54" t="s">
        <v>180</v>
      </c>
    </row>
    <row r="12" spans="1:17" s="11" customFormat="1" ht="108" customHeight="1">
      <c r="A12" s="1004"/>
      <c r="B12" s="977" t="s">
        <v>99</v>
      </c>
      <c r="C12" s="1131" t="s">
        <v>1217</v>
      </c>
      <c r="D12" s="898" t="s">
        <v>1218</v>
      </c>
      <c r="E12" s="898" t="s">
        <v>1223</v>
      </c>
      <c r="F12" s="54" t="s">
        <v>364</v>
      </c>
      <c r="G12" s="543" t="s">
        <v>2015</v>
      </c>
      <c r="H12" s="54" t="s">
        <v>1220</v>
      </c>
      <c r="I12" s="54" t="s">
        <v>1059</v>
      </c>
      <c r="J12" s="54" t="s">
        <v>1221</v>
      </c>
      <c r="K12" s="1125">
        <f>+L12+M14+L15+L17+L13</f>
        <v>47275</v>
      </c>
      <c r="L12" s="563">
        <f>16275+8000+11000</f>
        <v>35275</v>
      </c>
      <c r="M12" s="546"/>
      <c r="N12" s="79"/>
      <c r="O12" s="79" t="s">
        <v>1222</v>
      </c>
      <c r="P12" s="79" t="s">
        <v>1215</v>
      </c>
      <c r="Q12" s="54" t="s">
        <v>180</v>
      </c>
    </row>
    <row r="13" spans="1:17" s="11" customFormat="1" ht="67.5">
      <c r="A13" s="1004"/>
      <c r="B13" s="972"/>
      <c r="C13" s="1132"/>
      <c r="D13" s="899"/>
      <c r="E13" s="899"/>
      <c r="F13" s="54" t="s">
        <v>365</v>
      </c>
      <c r="G13" s="93" t="s">
        <v>2022</v>
      </c>
      <c r="H13" s="564" t="s">
        <v>2023</v>
      </c>
      <c r="I13" s="54" t="s">
        <v>2024</v>
      </c>
      <c r="J13" s="54" t="s">
        <v>2019</v>
      </c>
      <c r="K13" s="1126"/>
      <c r="L13" s="546"/>
      <c r="M13" s="546">
        <v>1000</v>
      </c>
      <c r="N13" s="79"/>
      <c r="O13" s="79" t="s">
        <v>2020</v>
      </c>
      <c r="P13" s="79" t="s">
        <v>2021</v>
      </c>
      <c r="Q13" s="54" t="s">
        <v>180</v>
      </c>
    </row>
    <row r="14" spans="1:17" s="11" customFormat="1" ht="117" customHeight="1">
      <c r="A14" s="1004"/>
      <c r="B14" s="972"/>
      <c r="C14" s="1132"/>
      <c r="D14" s="899"/>
      <c r="E14" s="899"/>
      <c r="F14" s="526" t="s">
        <v>366</v>
      </c>
      <c r="G14" s="524" t="s">
        <v>2025</v>
      </c>
      <c r="H14" s="54" t="s">
        <v>2026</v>
      </c>
      <c r="I14" s="54" t="s">
        <v>1224</v>
      </c>
      <c r="J14" s="526" t="s">
        <v>2027</v>
      </c>
      <c r="K14" s="1126"/>
      <c r="L14" s="735">
        <f>3000+1000</f>
        <v>4000</v>
      </c>
      <c r="M14" s="546"/>
      <c r="N14" s="79"/>
      <c r="O14" s="79" t="s">
        <v>1242</v>
      </c>
      <c r="P14" s="79" t="s">
        <v>1241</v>
      </c>
      <c r="Q14" s="54" t="s">
        <v>180</v>
      </c>
    </row>
    <row r="15" spans="1:17" s="11" customFormat="1" ht="67.5">
      <c r="A15" s="1004"/>
      <c r="B15" s="972"/>
      <c r="C15" s="1132"/>
      <c r="D15" s="899"/>
      <c r="E15" s="899"/>
      <c r="F15" s="898" t="s">
        <v>367</v>
      </c>
      <c r="G15" s="748" t="s">
        <v>2028</v>
      </c>
      <c r="H15" s="54" t="s">
        <v>1227</v>
      </c>
      <c r="I15" s="54" t="s">
        <v>1225</v>
      </c>
      <c r="J15" s="20" t="s">
        <v>979</v>
      </c>
      <c r="K15" s="1126"/>
      <c r="L15" s="546">
        <v>11000</v>
      </c>
      <c r="M15" s="546"/>
      <c r="N15" s="79"/>
      <c r="O15" s="79"/>
      <c r="P15" s="79"/>
      <c r="Q15" s="54" t="s">
        <v>180</v>
      </c>
    </row>
    <row r="16" spans="1:17" s="11" customFormat="1" ht="54">
      <c r="A16" s="1004"/>
      <c r="B16" s="972"/>
      <c r="C16" s="1132"/>
      <c r="D16" s="899"/>
      <c r="E16" s="899"/>
      <c r="F16" s="900"/>
      <c r="G16" s="749"/>
      <c r="H16" s="54" t="s">
        <v>1228</v>
      </c>
      <c r="I16" s="54" t="s">
        <v>1226</v>
      </c>
      <c r="J16" s="20" t="s">
        <v>979</v>
      </c>
      <c r="K16" s="1126"/>
      <c r="L16" s="546"/>
      <c r="M16" s="546"/>
      <c r="N16" s="79"/>
      <c r="O16" s="79"/>
      <c r="P16" s="79"/>
      <c r="Q16" s="54" t="s">
        <v>180</v>
      </c>
    </row>
    <row r="17" spans="1:17" s="11" customFormat="1" ht="78.75" customHeight="1">
      <c r="A17" s="1004"/>
      <c r="B17" s="972"/>
      <c r="C17" s="1132"/>
      <c r="D17" s="899"/>
      <c r="E17" s="899"/>
      <c r="F17" s="54" t="s">
        <v>380</v>
      </c>
      <c r="G17" s="93" t="s">
        <v>2030</v>
      </c>
      <c r="H17" s="54" t="s">
        <v>1230</v>
      </c>
      <c r="I17" s="54" t="s">
        <v>1229</v>
      </c>
      <c r="J17" s="20" t="s">
        <v>979</v>
      </c>
      <c r="K17" s="1126"/>
      <c r="L17" s="546">
        <v>1000</v>
      </c>
      <c r="M17" s="546"/>
      <c r="N17" s="79"/>
      <c r="O17" s="79" t="s">
        <v>2033</v>
      </c>
      <c r="P17" s="79" t="s">
        <v>1215</v>
      </c>
      <c r="Q17" s="54" t="s">
        <v>180</v>
      </c>
    </row>
    <row r="18" spans="1:17" s="11" customFormat="1" ht="81">
      <c r="A18" s="1004"/>
      <c r="B18" s="972"/>
      <c r="C18" s="1132"/>
      <c r="D18" s="899"/>
      <c r="E18" s="899"/>
      <c r="F18" s="526" t="s">
        <v>368</v>
      </c>
      <c r="G18" s="534" t="s">
        <v>2029</v>
      </c>
      <c r="H18" s="54" t="s">
        <v>1231</v>
      </c>
      <c r="I18" s="54" t="s">
        <v>1232</v>
      </c>
      <c r="J18" s="20" t="s">
        <v>979</v>
      </c>
      <c r="K18" s="1126"/>
      <c r="L18" s="546">
        <v>5000</v>
      </c>
      <c r="M18" s="546"/>
      <c r="N18" s="79"/>
      <c r="O18" s="79" t="s">
        <v>2033</v>
      </c>
      <c r="P18" s="79" t="s">
        <v>1215</v>
      </c>
      <c r="Q18" s="54" t="s">
        <v>180</v>
      </c>
    </row>
    <row r="19" spans="1:17" s="258" customFormat="1" ht="135.75" customHeight="1">
      <c r="A19" s="1004"/>
      <c r="B19" s="972"/>
      <c r="C19" s="1132"/>
      <c r="D19" s="899"/>
      <c r="E19" s="899"/>
      <c r="F19" s="54" t="s">
        <v>369</v>
      </c>
      <c r="G19" s="543" t="s">
        <v>2032</v>
      </c>
      <c r="H19" s="54"/>
      <c r="I19" s="54"/>
      <c r="J19" s="54" t="s">
        <v>979</v>
      </c>
      <c r="K19" s="1126"/>
      <c r="L19" s="738">
        <f>8000+2000</f>
        <v>10000</v>
      </c>
      <c r="M19" s="546"/>
      <c r="N19" s="79"/>
      <c r="O19" s="531" t="s">
        <v>1816</v>
      </c>
      <c r="P19" s="531" t="s">
        <v>265</v>
      </c>
      <c r="Q19" s="54" t="s">
        <v>180</v>
      </c>
    </row>
    <row r="20" spans="1:17" s="258" customFormat="1" ht="24.75" customHeight="1" hidden="1">
      <c r="A20" s="1004"/>
      <c r="B20" s="972"/>
      <c r="C20" s="1132"/>
      <c r="D20" s="899"/>
      <c r="E20" s="899"/>
      <c r="F20" s="204" t="s">
        <v>370</v>
      </c>
      <c r="G20" s="257">
        <v>2013</v>
      </c>
      <c r="H20" s="204"/>
      <c r="I20" s="204"/>
      <c r="J20" s="20" t="s">
        <v>979</v>
      </c>
      <c r="K20" s="1126"/>
      <c r="L20" s="736"/>
      <c r="M20" s="736"/>
      <c r="N20" s="257"/>
      <c r="O20" s="257"/>
      <c r="P20" s="257"/>
      <c r="Q20" s="54" t="s">
        <v>180</v>
      </c>
    </row>
    <row r="21" spans="1:17" s="258" customFormat="1" ht="27" hidden="1">
      <c r="A21" s="1004"/>
      <c r="B21" s="972"/>
      <c r="C21" s="1132"/>
      <c r="D21" s="899"/>
      <c r="E21" s="899"/>
      <c r="F21" s="204" t="s">
        <v>371</v>
      </c>
      <c r="G21" s="257" t="s">
        <v>2031</v>
      </c>
      <c r="H21" s="204"/>
      <c r="I21" s="204"/>
      <c r="J21" s="20" t="s">
        <v>979</v>
      </c>
      <c r="K21" s="1126"/>
      <c r="L21" s="736"/>
      <c r="M21" s="736"/>
      <c r="N21" s="257"/>
      <c r="O21" s="257"/>
      <c r="P21" s="257"/>
      <c r="Q21" s="54" t="s">
        <v>180</v>
      </c>
    </row>
    <row r="22" spans="1:17" s="11" customFormat="1" ht="83.25" customHeight="1">
      <c r="A22" s="1004"/>
      <c r="B22" s="972"/>
      <c r="C22" s="1132"/>
      <c r="D22" s="899"/>
      <c r="E22" s="899"/>
      <c r="F22" s="54" t="s">
        <v>1233</v>
      </c>
      <c r="G22" s="93"/>
      <c r="H22" s="54" t="s">
        <v>1234</v>
      </c>
      <c r="I22" s="54" t="s">
        <v>1235</v>
      </c>
      <c r="J22" s="20" t="s">
        <v>979</v>
      </c>
      <c r="K22" s="1127"/>
      <c r="L22" s="546"/>
      <c r="M22" s="546"/>
      <c r="N22" s="79"/>
      <c r="O22" s="79"/>
      <c r="P22" s="79"/>
      <c r="Q22" s="54" t="s">
        <v>180</v>
      </c>
    </row>
    <row r="23" spans="1:17" s="11" customFormat="1" ht="54" hidden="1">
      <c r="A23" s="1004"/>
      <c r="B23" s="972"/>
      <c r="C23" s="1132"/>
      <c r="D23" s="899"/>
      <c r="E23" s="899"/>
      <c r="F23" s="204" t="s">
        <v>373</v>
      </c>
      <c r="G23" s="257" t="s">
        <v>402</v>
      </c>
      <c r="H23" s="204"/>
      <c r="I23" s="204"/>
      <c r="J23" s="20" t="s">
        <v>979</v>
      </c>
      <c r="K23" s="69"/>
      <c r="L23" s="737"/>
      <c r="M23" s="737"/>
      <c r="N23" s="76"/>
      <c r="O23" s="76"/>
      <c r="P23" s="76"/>
      <c r="Q23" s="54" t="s">
        <v>180</v>
      </c>
    </row>
    <row r="24" spans="1:17" s="11" customFormat="1" ht="67.5" hidden="1">
      <c r="A24" s="1004"/>
      <c r="B24" s="972"/>
      <c r="C24" s="1132"/>
      <c r="D24" s="900"/>
      <c r="E24" s="900"/>
      <c r="F24" s="259" t="s">
        <v>374</v>
      </c>
      <c r="G24" s="257" t="s">
        <v>403</v>
      </c>
      <c r="H24" s="204"/>
      <c r="I24" s="204"/>
      <c r="J24" s="20" t="s">
        <v>979</v>
      </c>
      <c r="K24" s="69"/>
      <c r="L24" s="737"/>
      <c r="M24" s="737"/>
      <c r="N24" s="76"/>
      <c r="O24" s="76"/>
      <c r="P24" s="76"/>
      <c r="Q24" s="54" t="s">
        <v>180</v>
      </c>
    </row>
    <row r="25" spans="1:17" s="11" customFormat="1" ht="162.75" customHeight="1">
      <c r="A25" s="1004"/>
      <c r="B25" s="972"/>
      <c r="C25" s="1133" t="s">
        <v>1219</v>
      </c>
      <c r="D25" s="898" t="s">
        <v>1236</v>
      </c>
      <c r="E25" s="898" t="s">
        <v>1237</v>
      </c>
      <c r="F25" s="54" t="s">
        <v>375</v>
      </c>
      <c r="G25" s="618" t="s">
        <v>2034</v>
      </c>
      <c r="H25" s="54" t="s">
        <v>1238</v>
      </c>
      <c r="I25" s="54" t="s">
        <v>1239</v>
      </c>
      <c r="J25" s="20" t="s">
        <v>979</v>
      </c>
      <c r="K25" s="1128">
        <f>+L25+M27+L28</f>
        <v>115000</v>
      </c>
      <c r="L25" s="546"/>
      <c r="M25" s="546">
        <v>6000</v>
      </c>
      <c r="N25" s="79"/>
      <c r="O25" s="79" t="s">
        <v>1242</v>
      </c>
      <c r="P25" s="79" t="s">
        <v>1215</v>
      </c>
      <c r="Q25" s="54" t="s">
        <v>180</v>
      </c>
    </row>
    <row r="26" spans="1:17" s="11" customFormat="1" ht="53.25" customHeight="1">
      <c r="A26" s="1004"/>
      <c r="B26" s="972"/>
      <c r="C26" s="1133"/>
      <c r="D26" s="899"/>
      <c r="E26" s="899"/>
      <c r="F26" s="54" t="s">
        <v>376</v>
      </c>
      <c r="G26" s="93" t="s">
        <v>1240</v>
      </c>
      <c r="H26" s="54" t="s">
        <v>1244</v>
      </c>
      <c r="I26" s="54" t="s">
        <v>1243</v>
      </c>
      <c r="J26" s="20" t="s">
        <v>979</v>
      </c>
      <c r="K26" s="1129"/>
      <c r="L26" s="546"/>
      <c r="M26" s="546"/>
      <c r="N26" s="79"/>
      <c r="O26" s="79" t="s">
        <v>1241</v>
      </c>
      <c r="P26" s="79" t="s">
        <v>1241</v>
      </c>
      <c r="Q26" s="54" t="s">
        <v>180</v>
      </c>
    </row>
    <row r="27" spans="1:17" s="11" customFormat="1" ht="78" customHeight="1">
      <c r="A27" s="1004"/>
      <c r="B27" s="972"/>
      <c r="C27" s="1133"/>
      <c r="D27" s="899"/>
      <c r="E27" s="899"/>
      <c r="F27" s="54" t="s">
        <v>377</v>
      </c>
      <c r="G27" s="93" t="s">
        <v>2050</v>
      </c>
      <c r="H27" s="54" t="s">
        <v>2051</v>
      </c>
      <c r="I27" s="54" t="s">
        <v>2052</v>
      </c>
      <c r="J27" s="20" t="s">
        <v>1245</v>
      </c>
      <c r="K27" s="1129"/>
      <c r="L27" s="546"/>
      <c r="M27" s="546">
        <v>100000</v>
      </c>
      <c r="N27" s="79"/>
      <c r="O27" s="79"/>
      <c r="P27" s="79"/>
      <c r="Q27" s="54" t="s">
        <v>180</v>
      </c>
    </row>
    <row r="28" spans="1:17" s="11" customFormat="1" ht="67.5">
      <c r="A28" s="1004"/>
      <c r="B28" s="972"/>
      <c r="C28" s="1133"/>
      <c r="D28" s="899"/>
      <c r="E28" s="899"/>
      <c r="F28" s="54" t="s">
        <v>378</v>
      </c>
      <c r="G28" s="54" t="s">
        <v>2035</v>
      </c>
      <c r="H28" s="54" t="s">
        <v>2036</v>
      </c>
      <c r="I28" s="54" t="s">
        <v>2037</v>
      </c>
      <c r="J28" s="54" t="s">
        <v>1245</v>
      </c>
      <c r="K28" s="1129"/>
      <c r="L28" s="546">
        <v>15000</v>
      </c>
      <c r="M28" s="546"/>
      <c r="N28" s="79"/>
      <c r="O28" s="79"/>
      <c r="P28" s="79"/>
      <c r="Q28" s="54" t="s">
        <v>180</v>
      </c>
    </row>
    <row r="29" spans="1:17" s="11" customFormat="1" ht="66" customHeight="1">
      <c r="A29" s="1004"/>
      <c r="B29" s="973"/>
      <c r="C29" s="1134"/>
      <c r="D29" s="900"/>
      <c r="E29" s="900"/>
      <c r="F29" s="54" t="s">
        <v>379</v>
      </c>
      <c r="G29" s="93" t="s">
        <v>2038</v>
      </c>
      <c r="H29" s="54" t="s">
        <v>1246</v>
      </c>
      <c r="I29" s="54" t="s">
        <v>1247</v>
      </c>
      <c r="J29" s="54" t="s">
        <v>1245</v>
      </c>
      <c r="K29" s="1130"/>
      <c r="L29" s="546"/>
      <c r="M29" s="546"/>
      <c r="N29" s="79"/>
      <c r="O29" s="79" t="s">
        <v>406</v>
      </c>
      <c r="P29" s="79"/>
      <c r="Q29" s="54" t="s">
        <v>180</v>
      </c>
    </row>
    <row r="30" spans="1:17" s="11" customFormat="1" ht="23.25" customHeight="1" hidden="1">
      <c r="A30" s="1004"/>
      <c r="B30" s="977" t="s">
        <v>100</v>
      </c>
      <c r="C30" s="743" t="s">
        <v>1248</v>
      </c>
      <c r="D30" s="1013"/>
      <c r="E30" s="1013"/>
      <c r="F30" s="41" t="s">
        <v>381</v>
      </c>
      <c r="G30" s="257">
        <v>2013</v>
      </c>
      <c r="H30" s="204"/>
      <c r="I30" s="204"/>
      <c r="J30" s="54" t="s">
        <v>1245</v>
      </c>
      <c r="K30" s="854">
        <f>+L33</f>
        <v>3000</v>
      </c>
      <c r="L30" s="546"/>
      <c r="M30" s="546"/>
      <c r="N30" s="79"/>
      <c r="O30" s="79"/>
      <c r="P30" s="79"/>
      <c r="Q30" s="54" t="s">
        <v>180</v>
      </c>
    </row>
    <row r="31" spans="1:17" s="11" customFormat="1" ht="23.25" customHeight="1" hidden="1">
      <c r="A31" s="1004"/>
      <c r="B31" s="972"/>
      <c r="C31" s="747"/>
      <c r="D31" s="1014"/>
      <c r="E31" s="1014"/>
      <c r="F31" s="41" t="s">
        <v>382</v>
      </c>
      <c r="G31" s="257">
        <v>2013</v>
      </c>
      <c r="H31" s="204"/>
      <c r="I31" s="204"/>
      <c r="J31" s="54" t="s">
        <v>1245</v>
      </c>
      <c r="K31" s="855"/>
      <c r="L31" s="546"/>
      <c r="M31" s="546"/>
      <c r="N31" s="79"/>
      <c r="O31" s="79"/>
      <c r="P31" s="79"/>
      <c r="Q31" s="54" t="s">
        <v>180</v>
      </c>
    </row>
    <row r="32" spans="1:17" s="11" customFormat="1" ht="54" hidden="1">
      <c r="A32" s="1004"/>
      <c r="B32" s="972"/>
      <c r="C32" s="747"/>
      <c r="D32" s="1014"/>
      <c r="E32" s="1014"/>
      <c r="F32" s="41" t="s">
        <v>383</v>
      </c>
      <c r="G32" s="257">
        <v>2013</v>
      </c>
      <c r="H32" s="204"/>
      <c r="I32" s="204"/>
      <c r="J32" s="54" t="s">
        <v>1245</v>
      </c>
      <c r="K32" s="855"/>
      <c r="L32" s="546"/>
      <c r="M32" s="546"/>
      <c r="N32" s="79"/>
      <c r="O32" s="79"/>
      <c r="P32" s="79"/>
      <c r="Q32" s="54" t="s">
        <v>180</v>
      </c>
    </row>
    <row r="33" spans="1:17" s="11" customFormat="1" ht="60" customHeight="1">
      <c r="A33" s="1004"/>
      <c r="B33" s="973"/>
      <c r="C33" s="747"/>
      <c r="D33" s="1015"/>
      <c r="E33" s="1015"/>
      <c r="F33" s="54" t="s">
        <v>384</v>
      </c>
      <c r="G33" s="618" t="s">
        <v>2039</v>
      </c>
      <c r="H33" s="54" t="s">
        <v>2040</v>
      </c>
      <c r="I33" s="54" t="s">
        <v>2041</v>
      </c>
      <c r="J33" s="54" t="s">
        <v>1245</v>
      </c>
      <c r="K33" s="856"/>
      <c r="L33" s="546">
        <v>3000</v>
      </c>
      <c r="M33" s="546"/>
      <c r="N33" s="79"/>
      <c r="O33" s="79" t="s">
        <v>282</v>
      </c>
      <c r="P33" s="79"/>
      <c r="Q33" s="54" t="s">
        <v>180</v>
      </c>
    </row>
    <row r="34" spans="1:17" s="11" customFormat="1" ht="108">
      <c r="A34" s="1004"/>
      <c r="B34" s="977" t="s">
        <v>101</v>
      </c>
      <c r="C34" s="743" t="s">
        <v>1249</v>
      </c>
      <c r="D34" s="898" t="s">
        <v>1250</v>
      </c>
      <c r="E34" s="898" t="s">
        <v>1251</v>
      </c>
      <c r="F34" s="54" t="s">
        <v>385</v>
      </c>
      <c r="G34" s="618" t="s">
        <v>2042</v>
      </c>
      <c r="H34" s="54" t="s">
        <v>2043</v>
      </c>
      <c r="I34" s="54" t="s">
        <v>2044</v>
      </c>
      <c r="J34" s="54" t="s">
        <v>1245</v>
      </c>
      <c r="K34" s="525"/>
      <c r="L34" s="546"/>
      <c r="M34" s="546"/>
      <c r="N34" s="79"/>
      <c r="O34" s="79" t="s">
        <v>1816</v>
      </c>
      <c r="P34" s="79"/>
      <c r="Q34" s="54" t="s">
        <v>180</v>
      </c>
    </row>
    <row r="35" spans="1:17" s="11" customFormat="1" ht="54">
      <c r="A35" s="1004"/>
      <c r="B35" s="972"/>
      <c r="C35" s="747"/>
      <c r="D35" s="899"/>
      <c r="E35" s="899"/>
      <c r="F35" s="54" t="s">
        <v>386</v>
      </c>
      <c r="G35" s="54" t="s">
        <v>2046</v>
      </c>
      <c r="H35" s="93" t="s">
        <v>2047</v>
      </c>
      <c r="I35" s="93" t="s">
        <v>2048</v>
      </c>
      <c r="J35" s="54" t="s">
        <v>1245</v>
      </c>
      <c r="K35" s="743">
        <f>+L37+M37+N37</f>
        <v>5000</v>
      </c>
      <c r="L35" s="546"/>
      <c r="M35" s="546"/>
      <c r="N35" s="79"/>
      <c r="O35" s="79"/>
      <c r="P35" s="79"/>
      <c r="Q35" s="54" t="s">
        <v>180</v>
      </c>
    </row>
    <row r="36" spans="1:17" s="11" customFormat="1" ht="46.5" customHeight="1" hidden="1">
      <c r="A36" s="1004"/>
      <c r="B36" s="972"/>
      <c r="C36" s="747"/>
      <c r="D36" s="899"/>
      <c r="E36" s="899"/>
      <c r="F36" s="54" t="s">
        <v>387</v>
      </c>
      <c r="G36" s="257">
        <v>2013</v>
      </c>
      <c r="H36" s="204"/>
      <c r="I36" s="204"/>
      <c r="J36" s="54" t="s">
        <v>1245</v>
      </c>
      <c r="K36" s="747"/>
      <c r="L36" s="546"/>
      <c r="M36" s="546"/>
      <c r="N36" s="79"/>
      <c r="O36" s="79"/>
      <c r="P36" s="79"/>
      <c r="Q36" s="54" t="s">
        <v>180</v>
      </c>
    </row>
    <row r="37" spans="1:17" s="11" customFormat="1" ht="81" customHeight="1">
      <c r="A37" s="1004"/>
      <c r="B37" s="972"/>
      <c r="C37" s="747"/>
      <c r="D37" s="899"/>
      <c r="E37" s="899"/>
      <c r="F37" s="180" t="s">
        <v>388</v>
      </c>
      <c r="G37" s="739" t="s">
        <v>2045</v>
      </c>
      <c r="H37" s="533" t="s">
        <v>2049</v>
      </c>
      <c r="I37" s="533"/>
      <c r="J37" s="533" t="s">
        <v>1245</v>
      </c>
      <c r="K37" s="747"/>
      <c r="L37" s="545"/>
      <c r="M37" s="546">
        <v>5000</v>
      </c>
      <c r="N37" s="79"/>
      <c r="O37" s="79" t="s">
        <v>1847</v>
      </c>
      <c r="P37" s="79"/>
      <c r="Q37" s="54" t="s">
        <v>180</v>
      </c>
    </row>
    <row r="38" spans="1:17" s="11" customFormat="1" ht="68.25" customHeight="1" hidden="1">
      <c r="A38" s="1005"/>
      <c r="B38" s="973"/>
      <c r="C38" s="744"/>
      <c r="D38" s="900"/>
      <c r="E38" s="900"/>
      <c r="F38" s="260" t="s">
        <v>389</v>
      </c>
      <c r="G38" s="261">
        <v>2013</v>
      </c>
      <c r="H38" s="204"/>
      <c r="I38" s="204"/>
      <c r="J38" s="20"/>
      <c r="K38" s="69">
        <f>+L38+M38+N38</f>
        <v>0</v>
      </c>
      <c r="L38" s="546"/>
      <c r="M38" s="546"/>
      <c r="N38" s="79"/>
      <c r="O38" s="79"/>
      <c r="P38" s="79"/>
      <c r="Q38" s="54" t="s">
        <v>180</v>
      </c>
    </row>
    <row r="39" spans="1:17" s="11" customFormat="1" ht="30" customHeight="1">
      <c r="A39" s="262" t="s">
        <v>861</v>
      </c>
      <c r="B39" s="263"/>
      <c r="C39" s="264"/>
      <c r="D39" s="264"/>
      <c r="E39" s="264"/>
      <c r="F39" s="264"/>
      <c r="G39" s="265"/>
      <c r="H39" s="264"/>
      <c r="I39" s="264"/>
      <c r="J39" s="266"/>
      <c r="K39" s="565">
        <f>+L39+M39+N39</f>
        <v>211825</v>
      </c>
      <c r="L39" s="566">
        <f>SUM(L7:L38)</f>
        <v>98625</v>
      </c>
      <c r="M39" s="566">
        <f>SUM(M7:M38)</f>
        <v>113200</v>
      </c>
      <c r="N39" s="267">
        <f>SUM(N7:N38)</f>
        <v>0</v>
      </c>
      <c r="O39" s="268"/>
      <c r="P39" s="268"/>
      <c r="Q39" s="264"/>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sheetData>
  <sheetProtection/>
  <mergeCells count="45">
    <mergeCell ref="E7:E11"/>
    <mergeCell ref="K7:K11"/>
    <mergeCell ref="Q5:Q6"/>
    <mergeCell ref="J5:J6"/>
    <mergeCell ref="L5:N5"/>
    <mergeCell ref="O5:O6"/>
    <mergeCell ref="P5:P6"/>
    <mergeCell ref="K5:K6"/>
    <mergeCell ref="D7:D11"/>
    <mergeCell ref="A7:A38"/>
    <mergeCell ref="B7:B11"/>
    <mergeCell ref="B12:B29"/>
    <mergeCell ref="B30:B33"/>
    <mergeCell ref="B34:B38"/>
    <mergeCell ref="C12:C24"/>
    <mergeCell ref="C25:C29"/>
    <mergeCell ref="D12:D24"/>
    <mergeCell ref="C30:C33"/>
    <mergeCell ref="D30:D33"/>
    <mergeCell ref="C7:C11"/>
    <mergeCell ref="A1:J1"/>
    <mergeCell ref="A2:J2"/>
    <mergeCell ref="A5:A6"/>
    <mergeCell ref="B5:B6"/>
    <mergeCell ref="D5:D6"/>
    <mergeCell ref="E5:E6"/>
    <mergeCell ref="F5:F6"/>
    <mergeCell ref="G5:G6"/>
    <mergeCell ref="H5:H6"/>
    <mergeCell ref="C5:C6"/>
    <mergeCell ref="I5:I6"/>
    <mergeCell ref="A3:C3"/>
    <mergeCell ref="K12:K22"/>
    <mergeCell ref="D25:D29"/>
    <mergeCell ref="E25:E29"/>
    <mergeCell ref="K25:K29"/>
    <mergeCell ref="E12:E24"/>
    <mergeCell ref="F15:F16"/>
    <mergeCell ref="G15:G16"/>
    <mergeCell ref="K30:K33"/>
    <mergeCell ref="C34:C38"/>
    <mergeCell ref="D34:D38"/>
    <mergeCell ref="E34:E38"/>
    <mergeCell ref="K35:K37"/>
    <mergeCell ref="E30:E33"/>
  </mergeCells>
  <printOptions/>
  <pageMargins left="0.7086614173228347" right="0.7086614173228347" top="0.7480314960629921" bottom="0.7480314960629921" header="0.31496062992125984" footer="0.31496062992125984"/>
  <pageSetup horizontalDpi="600" verticalDpi="600" orientation="landscape" paperSize="5" scale="75" r:id="rId3"/>
  <legacyDrawing r:id="rId2"/>
</worksheet>
</file>

<file path=xl/worksheets/sheet12.xml><?xml version="1.0" encoding="utf-8"?>
<worksheet xmlns="http://schemas.openxmlformats.org/spreadsheetml/2006/main" xmlns:r="http://schemas.openxmlformats.org/officeDocument/2006/relationships">
  <dimension ref="A1:R28"/>
  <sheetViews>
    <sheetView zoomScale="75" zoomScaleNormal="75" zoomScalePageLayoutView="0" workbookViewId="0" topLeftCell="A1">
      <pane ySplit="6" topLeftCell="A12" activePane="bottomLeft" state="frozen"/>
      <selection pane="topLeft" activeCell="A1" sqref="A1"/>
      <selection pane="bottomLeft" activeCell="G12" sqref="G12:H12"/>
    </sheetView>
  </sheetViews>
  <sheetFormatPr defaultColWidth="11.421875" defaultRowHeight="15"/>
  <cols>
    <col min="1" max="1" width="12.421875" style="0" customWidth="1"/>
    <col min="2" max="2" width="16.8515625" style="272" customWidth="1"/>
    <col min="3" max="3" width="16.140625" style="0" customWidth="1"/>
    <col min="4" max="4" width="15.421875" style="0" customWidth="1"/>
    <col min="5" max="5" width="15.7109375" style="0" customWidth="1"/>
    <col min="6" max="6" width="27.00390625" style="0" hidden="1" customWidth="1"/>
    <col min="7" max="9" width="16.140625" style="0" customWidth="1"/>
    <col min="10" max="10" width="17.7109375" style="0" customWidth="1"/>
    <col min="11" max="11" width="10.7109375" style="553" customWidth="1"/>
    <col min="12" max="12" width="8.421875" style="553" customWidth="1"/>
    <col min="13" max="14" width="6.8515625" style="0" customWidth="1"/>
    <col min="15" max="15" width="10.140625" style="0" customWidth="1"/>
    <col min="16" max="16" width="12.28125" style="0" customWidth="1"/>
  </cols>
  <sheetData>
    <row r="1" spans="1:16" s="11" customFormat="1" ht="13.5" customHeight="1">
      <c r="A1" s="1018" t="s">
        <v>1598</v>
      </c>
      <c r="B1" s="1018"/>
      <c r="C1" s="1018"/>
      <c r="D1" s="1018"/>
      <c r="E1" s="1018"/>
      <c r="F1" s="1018"/>
      <c r="G1" s="1018"/>
      <c r="H1" s="1018"/>
      <c r="I1" s="1018"/>
      <c r="J1" s="1018"/>
      <c r="K1" s="547"/>
      <c r="L1" s="547"/>
      <c r="M1" s="70"/>
      <c r="N1" s="70"/>
      <c r="O1" s="70"/>
      <c r="P1" s="70"/>
    </row>
    <row r="2" spans="1:16" s="11" customFormat="1" ht="13.5" customHeight="1">
      <c r="A2" s="1018" t="s">
        <v>1601</v>
      </c>
      <c r="B2" s="1018"/>
      <c r="C2" s="1018"/>
      <c r="D2" s="1018"/>
      <c r="E2" s="1018"/>
      <c r="F2" s="1018"/>
      <c r="G2" s="1018"/>
      <c r="H2" s="1018"/>
      <c r="I2" s="1018"/>
      <c r="J2" s="1018"/>
      <c r="K2" s="547"/>
      <c r="L2" s="547"/>
      <c r="M2" s="70"/>
      <c r="N2" s="70"/>
      <c r="O2" s="70"/>
      <c r="P2" s="70"/>
    </row>
    <row r="3" spans="1:16" s="11" customFormat="1" ht="27" customHeight="1">
      <c r="A3" s="1007" t="s">
        <v>2533</v>
      </c>
      <c r="B3" s="1007"/>
      <c r="C3" s="1007"/>
      <c r="D3" s="1007"/>
      <c r="K3" s="547"/>
      <c r="L3" s="547"/>
      <c r="M3" s="70"/>
      <c r="N3" s="70"/>
      <c r="O3" s="70"/>
      <c r="P3" s="70"/>
    </row>
    <row r="4" spans="1:16" s="11" customFormat="1" ht="13.5">
      <c r="A4" s="205"/>
      <c r="B4" s="174"/>
      <c r="K4" s="547"/>
      <c r="L4" s="547"/>
      <c r="M4" s="70"/>
      <c r="N4" s="70"/>
      <c r="O4" s="70"/>
      <c r="P4" s="70"/>
    </row>
    <row r="5" spans="1:17" s="11" customFormat="1" ht="16.5" customHeight="1">
      <c r="A5" s="1025" t="s">
        <v>2</v>
      </c>
      <c r="B5" s="1025" t="s">
        <v>3</v>
      </c>
      <c r="C5" s="1025" t="s">
        <v>846</v>
      </c>
      <c r="D5" s="1025" t="s">
        <v>877</v>
      </c>
      <c r="E5" s="1025" t="s">
        <v>869</v>
      </c>
      <c r="F5" s="1025" t="s">
        <v>848</v>
      </c>
      <c r="G5" s="1027" t="s">
        <v>200</v>
      </c>
      <c r="H5" s="1027" t="s">
        <v>879</v>
      </c>
      <c r="I5" s="1027" t="s">
        <v>875</v>
      </c>
      <c r="J5" s="1152" t="s">
        <v>206</v>
      </c>
      <c r="K5" s="1150" t="s">
        <v>1020</v>
      </c>
      <c r="L5" s="1045" t="s">
        <v>202</v>
      </c>
      <c r="M5" s="1045"/>
      <c r="N5" s="1046"/>
      <c r="O5" s="1016" t="s">
        <v>262</v>
      </c>
      <c r="P5" s="1016" t="s">
        <v>263</v>
      </c>
      <c r="Q5" s="1016" t="s">
        <v>4</v>
      </c>
    </row>
    <row r="6" spans="1:17" s="11" customFormat="1" ht="26.25" customHeight="1">
      <c r="A6" s="1026"/>
      <c r="B6" s="1026"/>
      <c r="C6" s="1026"/>
      <c r="D6" s="1026"/>
      <c r="E6" s="1026"/>
      <c r="F6" s="1026"/>
      <c r="G6" s="1028"/>
      <c r="H6" s="1028"/>
      <c r="I6" s="1028"/>
      <c r="J6" s="1153"/>
      <c r="K6" s="1151"/>
      <c r="L6" s="548" t="s">
        <v>203</v>
      </c>
      <c r="M6" s="201" t="s">
        <v>204</v>
      </c>
      <c r="N6" s="202" t="s">
        <v>205</v>
      </c>
      <c r="O6" s="1017"/>
      <c r="P6" s="1017"/>
      <c r="Q6" s="1017"/>
    </row>
    <row r="7" spans="1:17" s="11" customFormat="1" ht="137.25" customHeight="1">
      <c r="A7" s="1148" t="s">
        <v>102</v>
      </c>
      <c r="B7" s="1003" t="s">
        <v>103</v>
      </c>
      <c r="C7" s="1136" t="s">
        <v>1252</v>
      </c>
      <c r="D7" s="898" t="s">
        <v>1253</v>
      </c>
      <c r="E7" s="898" t="s">
        <v>1254</v>
      </c>
      <c r="F7" s="573" t="s">
        <v>207</v>
      </c>
      <c r="G7" s="575" t="s">
        <v>2053</v>
      </c>
      <c r="H7" s="346" t="s">
        <v>1257</v>
      </c>
      <c r="I7" s="346" t="s">
        <v>1258</v>
      </c>
      <c r="J7" s="573" t="s">
        <v>979</v>
      </c>
      <c r="K7" s="1144">
        <f>+L7+M7+N7</f>
        <v>1500</v>
      </c>
      <c r="L7" s="589">
        <v>1500</v>
      </c>
      <c r="M7" s="79"/>
      <c r="N7" s="79"/>
      <c r="O7" s="79" t="s">
        <v>1789</v>
      </c>
      <c r="P7" s="79" t="s">
        <v>265</v>
      </c>
      <c r="Q7" s="54" t="s">
        <v>179</v>
      </c>
    </row>
    <row r="8" spans="1:17" s="11" customFormat="1" ht="162">
      <c r="A8" s="1149"/>
      <c r="B8" s="1004"/>
      <c r="C8" s="1137"/>
      <c r="D8" s="899"/>
      <c r="E8" s="899"/>
      <c r="F8" s="227" t="s">
        <v>208</v>
      </c>
      <c r="G8" s="79" t="s">
        <v>2086</v>
      </c>
      <c r="H8" s="346" t="s">
        <v>2061</v>
      </c>
      <c r="I8" s="346" t="s">
        <v>2062</v>
      </c>
      <c r="J8" s="572" t="s">
        <v>979</v>
      </c>
      <c r="K8" s="1147"/>
      <c r="L8" s="546">
        <f>1000+1000+3000</f>
        <v>5000</v>
      </c>
      <c r="M8" s="79"/>
      <c r="N8" s="79"/>
      <c r="O8" s="79" t="s">
        <v>1816</v>
      </c>
      <c r="P8" s="79" t="s">
        <v>1321</v>
      </c>
      <c r="Q8" s="54" t="s">
        <v>179</v>
      </c>
    </row>
    <row r="9" spans="1:17" s="11" customFormat="1" ht="120.75" customHeight="1">
      <c r="A9" s="1149"/>
      <c r="B9" s="1004"/>
      <c r="C9" s="1137"/>
      <c r="D9" s="899"/>
      <c r="E9" s="899"/>
      <c r="F9" s="573" t="s">
        <v>209</v>
      </c>
      <c r="G9" s="567" t="s">
        <v>285</v>
      </c>
      <c r="H9" s="346" t="s">
        <v>2054</v>
      </c>
      <c r="I9" s="346" t="s">
        <v>1261</v>
      </c>
      <c r="J9" s="572" t="s">
        <v>979</v>
      </c>
      <c r="K9" s="1147"/>
      <c r="L9" s="602">
        <f>15605+5600</f>
        <v>21205</v>
      </c>
      <c r="M9" s="79"/>
      <c r="N9" s="79"/>
      <c r="O9" s="79" t="s">
        <v>2063</v>
      </c>
      <c r="P9" s="79" t="s">
        <v>265</v>
      </c>
      <c r="Q9" s="54" t="s">
        <v>179</v>
      </c>
    </row>
    <row r="10" spans="1:17" s="11" customFormat="1" ht="222.75" customHeight="1">
      <c r="A10" s="1149"/>
      <c r="B10" s="254" t="s">
        <v>104</v>
      </c>
      <c r="C10" s="391" t="s">
        <v>2056</v>
      </c>
      <c r="D10" s="568" t="s">
        <v>1259</v>
      </c>
      <c r="E10" s="568" t="s">
        <v>1260</v>
      </c>
      <c r="F10" s="227" t="s">
        <v>211</v>
      </c>
      <c r="G10" s="576" t="s">
        <v>2055</v>
      </c>
      <c r="H10" s="227" t="s">
        <v>2060</v>
      </c>
      <c r="I10" s="227" t="s">
        <v>2064</v>
      </c>
      <c r="J10" s="227" t="s">
        <v>979</v>
      </c>
      <c r="K10" s="603">
        <f>+L10</f>
        <v>3000</v>
      </c>
      <c r="L10" s="546">
        <f>1000+2000</f>
        <v>3000</v>
      </c>
      <c r="M10" s="79"/>
      <c r="N10" s="79"/>
      <c r="O10" s="79" t="s">
        <v>282</v>
      </c>
      <c r="P10" s="79" t="s">
        <v>1790</v>
      </c>
      <c r="Q10" s="54" t="s">
        <v>179</v>
      </c>
    </row>
    <row r="11" spans="1:17" s="11" customFormat="1" ht="110.25" customHeight="1">
      <c r="A11" s="1149"/>
      <c r="B11" s="1003" t="s">
        <v>105</v>
      </c>
      <c r="C11" s="1136" t="s">
        <v>2065</v>
      </c>
      <c r="D11" s="241"/>
      <c r="E11" s="241"/>
      <c r="F11" s="577" t="s">
        <v>212</v>
      </c>
      <c r="G11" s="578" t="s">
        <v>2057</v>
      </c>
      <c r="H11" s="227" t="s">
        <v>2058</v>
      </c>
      <c r="I11" s="227" t="s">
        <v>2059</v>
      </c>
      <c r="J11" s="227" t="s">
        <v>979</v>
      </c>
      <c r="K11" s="1147">
        <f>+L11+L12+L13+L14</f>
        <v>36000</v>
      </c>
      <c r="L11" s="546">
        <v>2000</v>
      </c>
      <c r="M11" s="79"/>
      <c r="N11" s="79"/>
      <c r="O11" s="79" t="s">
        <v>264</v>
      </c>
      <c r="P11" s="79" t="s">
        <v>264</v>
      </c>
      <c r="Q11" s="54" t="s">
        <v>179</v>
      </c>
    </row>
    <row r="12" spans="1:17" s="11" customFormat="1" ht="147" customHeight="1">
      <c r="A12" s="1149"/>
      <c r="B12" s="1004"/>
      <c r="C12" s="1137"/>
      <c r="D12" s="241"/>
      <c r="E12" s="241"/>
      <c r="F12" s="227" t="s">
        <v>213</v>
      </c>
      <c r="G12" s="227" t="s">
        <v>2067</v>
      </c>
      <c r="H12" s="227" t="s">
        <v>2066</v>
      </c>
      <c r="I12" s="227" t="s">
        <v>2059</v>
      </c>
      <c r="J12" s="227" t="s">
        <v>979</v>
      </c>
      <c r="K12" s="1147"/>
      <c r="L12" s="546">
        <v>1000</v>
      </c>
      <c r="M12" s="79"/>
      <c r="N12" s="79"/>
      <c r="O12" s="79" t="s">
        <v>264</v>
      </c>
      <c r="P12" s="79" t="s">
        <v>264</v>
      </c>
      <c r="Q12" s="54" t="s">
        <v>179</v>
      </c>
    </row>
    <row r="13" spans="1:17" s="11" customFormat="1" ht="153" customHeight="1">
      <c r="A13" s="1149"/>
      <c r="B13" s="1004"/>
      <c r="C13" s="1137"/>
      <c r="D13" s="241"/>
      <c r="E13" s="241"/>
      <c r="F13" s="571" t="s">
        <v>215</v>
      </c>
      <c r="G13" s="571" t="s">
        <v>2068</v>
      </c>
      <c r="H13" s="571" t="s">
        <v>2069</v>
      </c>
      <c r="I13" s="571" t="s">
        <v>2070</v>
      </c>
      <c r="J13" s="571" t="s">
        <v>979</v>
      </c>
      <c r="K13" s="1147"/>
      <c r="L13" s="546">
        <v>30000</v>
      </c>
      <c r="M13" s="79"/>
      <c r="N13" s="79"/>
      <c r="O13" s="79" t="s">
        <v>1846</v>
      </c>
      <c r="P13" s="79" t="s">
        <v>1789</v>
      </c>
      <c r="Q13" s="54" t="s">
        <v>179</v>
      </c>
    </row>
    <row r="14" spans="1:17" s="11" customFormat="1" ht="153" customHeight="1">
      <c r="A14" s="1149"/>
      <c r="B14" s="1004"/>
      <c r="C14" s="1137"/>
      <c r="D14" s="241"/>
      <c r="E14" s="241"/>
      <c r="F14" s="571"/>
      <c r="G14" s="571" t="s">
        <v>2071</v>
      </c>
      <c r="H14" s="571" t="s">
        <v>2073</v>
      </c>
      <c r="I14" s="571" t="s">
        <v>2074</v>
      </c>
      <c r="J14" s="571" t="s">
        <v>2072</v>
      </c>
      <c r="K14" s="1147"/>
      <c r="L14" s="546">
        <v>3000</v>
      </c>
      <c r="M14" s="79"/>
      <c r="N14" s="79"/>
      <c r="O14" s="79" t="s">
        <v>1895</v>
      </c>
      <c r="P14" s="79" t="s">
        <v>1895</v>
      </c>
      <c r="Q14" s="54"/>
    </row>
    <row r="15" spans="1:17" s="11" customFormat="1" ht="67.5">
      <c r="A15" s="1149"/>
      <c r="B15" s="1005"/>
      <c r="C15" s="1146"/>
      <c r="D15" s="290"/>
      <c r="E15" s="290"/>
      <c r="F15" s="269" t="s">
        <v>216</v>
      </c>
      <c r="G15" s="79" t="s">
        <v>1263</v>
      </c>
      <c r="H15" s="269" t="s">
        <v>1264</v>
      </c>
      <c r="I15" s="269" t="s">
        <v>1265</v>
      </c>
      <c r="J15" s="54" t="s">
        <v>979</v>
      </c>
      <c r="K15" s="1145"/>
      <c r="L15" s="546"/>
      <c r="M15" s="79"/>
      <c r="N15" s="79"/>
      <c r="O15" s="79"/>
      <c r="P15" s="79"/>
      <c r="Q15" s="54" t="s">
        <v>179</v>
      </c>
    </row>
    <row r="16" spans="1:17" s="11" customFormat="1" ht="92.25" customHeight="1">
      <c r="A16" s="1149"/>
      <c r="B16" s="570" t="s">
        <v>106</v>
      </c>
      <c r="C16" s="574" t="s">
        <v>1255</v>
      </c>
      <c r="D16" s="569"/>
      <c r="E16" s="569"/>
      <c r="F16" s="269" t="s">
        <v>217</v>
      </c>
      <c r="G16" s="269" t="s">
        <v>2075</v>
      </c>
      <c r="H16" s="269"/>
      <c r="I16" s="269"/>
      <c r="J16" s="269"/>
      <c r="K16" s="604">
        <f>+L16+M16+N16</f>
        <v>1500</v>
      </c>
      <c r="L16" s="546">
        <v>1500</v>
      </c>
      <c r="M16" s="79"/>
      <c r="N16" s="79"/>
      <c r="O16" s="79"/>
      <c r="P16" s="79"/>
      <c r="Q16" s="54" t="s">
        <v>179</v>
      </c>
    </row>
    <row r="17" spans="1:17" s="11" customFormat="1" ht="207.75" customHeight="1" thickBot="1">
      <c r="A17" s="1142" t="s">
        <v>1256</v>
      </c>
      <c r="B17" s="1003" t="s">
        <v>1266</v>
      </c>
      <c r="C17" s="1136" t="s">
        <v>1267</v>
      </c>
      <c r="D17" s="898" t="s">
        <v>1268</v>
      </c>
      <c r="E17" s="898" t="s">
        <v>1269</v>
      </c>
      <c r="F17" s="579" t="s">
        <v>220</v>
      </c>
      <c r="G17" s="598" t="s">
        <v>2076</v>
      </c>
      <c r="H17" s="599" t="s">
        <v>2077</v>
      </c>
      <c r="I17" s="599" t="s">
        <v>2078</v>
      </c>
      <c r="J17" s="599" t="s">
        <v>979</v>
      </c>
      <c r="K17" s="1144">
        <f>+L17</f>
        <v>5000</v>
      </c>
      <c r="L17" s="546">
        <v>5000</v>
      </c>
      <c r="M17" s="79"/>
      <c r="N17" s="79"/>
      <c r="O17" s="79"/>
      <c r="P17" s="79"/>
      <c r="Q17" s="54" t="s">
        <v>179</v>
      </c>
    </row>
    <row r="18" spans="1:17" s="11" customFormat="1" ht="130.5" customHeight="1" thickBot="1">
      <c r="A18" s="1143"/>
      <c r="B18" s="1004"/>
      <c r="C18" s="1137"/>
      <c r="D18" s="899"/>
      <c r="E18" s="899"/>
      <c r="F18" s="579" t="s">
        <v>221</v>
      </c>
      <c r="G18" s="222" t="s">
        <v>2079</v>
      </c>
      <c r="H18" s="222" t="s">
        <v>2083</v>
      </c>
      <c r="I18" s="222" t="s">
        <v>2084</v>
      </c>
      <c r="J18" s="222" t="s">
        <v>979</v>
      </c>
      <c r="K18" s="1147"/>
      <c r="L18" s="546">
        <v>4000</v>
      </c>
      <c r="M18" s="79"/>
      <c r="N18" s="79"/>
      <c r="O18" s="79" t="s">
        <v>2080</v>
      </c>
      <c r="P18" s="79" t="s">
        <v>1789</v>
      </c>
      <c r="Q18" s="54" t="s">
        <v>179</v>
      </c>
    </row>
    <row r="19" spans="1:17" s="11" customFormat="1" ht="203.25" customHeight="1">
      <c r="A19" s="1143"/>
      <c r="B19" s="1004"/>
      <c r="C19" s="1137"/>
      <c r="D19" s="899"/>
      <c r="E19" s="899"/>
      <c r="F19" s="582" t="s">
        <v>223</v>
      </c>
      <c r="G19" s="597" t="s">
        <v>2085</v>
      </c>
      <c r="H19" s="590" t="s">
        <v>2081</v>
      </c>
      <c r="I19" s="590" t="s">
        <v>2082</v>
      </c>
      <c r="J19" s="590" t="s">
        <v>979</v>
      </c>
      <c r="K19" s="1147"/>
      <c r="L19" s="546">
        <v>2000</v>
      </c>
      <c r="M19" s="79"/>
      <c r="N19" s="79"/>
      <c r="O19" s="79" t="s">
        <v>1846</v>
      </c>
      <c r="P19" s="79" t="s">
        <v>1124</v>
      </c>
      <c r="Q19" s="54" t="s">
        <v>179</v>
      </c>
    </row>
    <row r="20" spans="1:17" s="11" customFormat="1" ht="105.75" customHeight="1">
      <c r="A20" s="1143"/>
      <c r="B20" s="1004"/>
      <c r="C20" s="1137"/>
      <c r="D20" s="899"/>
      <c r="E20" s="899"/>
      <c r="F20" s="54" t="s">
        <v>225</v>
      </c>
      <c r="G20" s="54"/>
      <c r="H20" s="54"/>
      <c r="I20" s="54"/>
      <c r="J20" s="54"/>
      <c r="K20" s="1147"/>
      <c r="L20" s="546"/>
      <c r="M20" s="79"/>
      <c r="N20" s="79"/>
      <c r="O20" s="79"/>
      <c r="P20" s="79"/>
      <c r="Q20" s="54" t="s">
        <v>179</v>
      </c>
    </row>
    <row r="21" spans="1:17" s="11" customFormat="1" ht="159" customHeight="1" thickBot="1">
      <c r="A21" s="1143"/>
      <c r="B21" s="1004"/>
      <c r="C21" s="1137"/>
      <c r="D21" s="899"/>
      <c r="E21" s="899"/>
      <c r="F21" s="580" t="s">
        <v>226</v>
      </c>
      <c r="G21" s="600" t="s">
        <v>2193</v>
      </c>
      <c r="H21" s="601" t="s">
        <v>2194</v>
      </c>
      <c r="I21" s="601" t="s">
        <v>2195</v>
      </c>
      <c r="J21" s="601" t="s">
        <v>979</v>
      </c>
      <c r="K21" s="1147"/>
      <c r="L21" s="546"/>
      <c r="M21" s="79"/>
      <c r="N21" s="79"/>
      <c r="O21" s="79"/>
      <c r="P21" s="79"/>
      <c r="Q21" s="54" t="s">
        <v>179</v>
      </c>
    </row>
    <row r="22" spans="1:17" s="11" customFormat="1" ht="70.5" customHeight="1" thickBot="1">
      <c r="A22" s="270"/>
      <c r="B22" s="1005"/>
      <c r="C22" s="1146"/>
      <c r="D22" s="900"/>
      <c r="E22" s="900"/>
      <c r="F22" s="580" t="s">
        <v>227</v>
      </c>
      <c r="G22" s="54" t="s">
        <v>2196</v>
      </c>
      <c r="H22" s="54" t="s">
        <v>2197</v>
      </c>
      <c r="I22" s="54" t="s">
        <v>2198</v>
      </c>
      <c r="J22" s="54" t="s">
        <v>979</v>
      </c>
      <c r="K22" s="1145"/>
      <c r="L22" s="546"/>
      <c r="M22" s="79"/>
      <c r="N22" s="79"/>
      <c r="O22" s="79"/>
      <c r="P22" s="79"/>
      <c r="Q22" s="54" t="s">
        <v>179</v>
      </c>
    </row>
    <row r="23" spans="1:18" s="11" customFormat="1" ht="110.25" customHeight="1" hidden="1" thickBot="1">
      <c r="A23" s="1138" t="s">
        <v>109</v>
      </c>
      <c r="B23" s="1003" t="s">
        <v>110</v>
      </c>
      <c r="C23" s="1140" t="s">
        <v>2200</v>
      </c>
      <c r="D23" s="1003"/>
      <c r="E23" s="1003"/>
      <c r="F23" s="580" t="s">
        <v>228</v>
      </c>
      <c r="G23" s="54"/>
      <c r="H23" s="54"/>
      <c r="I23" s="54"/>
      <c r="J23" s="54"/>
      <c r="K23" s="1144">
        <f>+M23+L24+M24</f>
        <v>55000</v>
      </c>
      <c r="L23" s="546"/>
      <c r="M23" s="79"/>
      <c r="N23" s="79"/>
      <c r="O23" s="79"/>
      <c r="P23" s="79"/>
      <c r="Q23" s="54" t="s">
        <v>179</v>
      </c>
      <c r="R23"/>
    </row>
    <row r="24" spans="1:17" s="11" customFormat="1" ht="131.25" customHeight="1">
      <c r="A24" s="1139"/>
      <c r="B24" s="1005"/>
      <c r="C24" s="1141"/>
      <c r="D24" s="1005"/>
      <c r="E24" s="1005"/>
      <c r="F24" s="44" t="s">
        <v>229</v>
      </c>
      <c r="G24" s="586" t="s">
        <v>2199</v>
      </c>
      <c r="H24" s="586" t="s">
        <v>2191</v>
      </c>
      <c r="I24" s="586" t="s">
        <v>2192</v>
      </c>
      <c r="J24" s="586" t="s">
        <v>979</v>
      </c>
      <c r="K24" s="1145"/>
      <c r="L24" s="546"/>
      <c r="M24" s="79">
        <f>30000+25000</f>
        <v>55000</v>
      </c>
      <c r="N24" s="79"/>
      <c r="O24" s="79"/>
      <c r="P24" s="79"/>
      <c r="Q24" s="54" t="s">
        <v>179</v>
      </c>
    </row>
    <row r="25" spans="1:17" s="11" customFormat="1" ht="55.5" customHeight="1" hidden="1">
      <c r="A25" s="270"/>
      <c r="B25" s="273"/>
      <c r="C25" s="253"/>
      <c r="D25" s="79"/>
      <c r="E25" s="79"/>
      <c r="F25" s="581" t="s">
        <v>230</v>
      </c>
      <c r="G25" s="54"/>
      <c r="H25" s="54"/>
      <c r="I25" s="54"/>
      <c r="J25" s="54"/>
      <c r="K25" s="551"/>
      <c r="L25" s="546"/>
      <c r="M25" s="79"/>
      <c r="N25" s="79"/>
      <c r="O25" s="79"/>
      <c r="P25" s="79"/>
      <c r="Q25" s="54"/>
    </row>
    <row r="26" spans="1:17" s="11" customFormat="1" ht="48" customHeight="1" hidden="1">
      <c r="A26" s="270"/>
      <c r="B26" s="273"/>
      <c r="C26" s="54"/>
      <c r="D26" s="79"/>
      <c r="E26" s="79"/>
      <c r="F26" s="581" t="s">
        <v>231</v>
      </c>
      <c r="G26" s="54"/>
      <c r="H26" s="54"/>
      <c r="I26" s="54"/>
      <c r="J26" s="54"/>
      <c r="K26" s="551"/>
      <c r="L26" s="546"/>
      <c r="M26" s="79"/>
      <c r="N26" s="79"/>
      <c r="O26" s="79"/>
      <c r="P26" s="79"/>
      <c r="Q26" s="54"/>
    </row>
    <row r="27" spans="1:17" s="11" customFormat="1" ht="32.25" customHeight="1" hidden="1">
      <c r="A27" s="271"/>
      <c r="B27" s="274"/>
      <c r="C27" s="54"/>
      <c r="D27" s="79"/>
      <c r="E27" s="79"/>
      <c r="F27" s="581" t="s">
        <v>232</v>
      </c>
      <c r="G27" s="54"/>
      <c r="H27" s="54"/>
      <c r="I27" s="54"/>
      <c r="J27" s="54"/>
      <c r="K27" s="551"/>
      <c r="L27" s="546"/>
      <c r="M27" s="79"/>
      <c r="N27" s="79"/>
      <c r="O27" s="79"/>
      <c r="P27" s="79"/>
      <c r="Q27" s="54"/>
    </row>
    <row r="28" spans="1:17" s="280" customFormat="1" ht="27" customHeight="1">
      <c r="A28" s="276"/>
      <c r="B28" s="277"/>
      <c r="C28" s="278"/>
      <c r="D28" s="278"/>
      <c r="E28" s="278"/>
      <c r="F28" s="278"/>
      <c r="G28" s="278"/>
      <c r="H28" s="278"/>
      <c r="I28" s="278"/>
      <c r="J28" s="278"/>
      <c r="K28" s="605">
        <f>+L28+M28+N28</f>
        <v>134205</v>
      </c>
      <c r="L28" s="606">
        <f>SUM(L7:L27)</f>
        <v>79205</v>
      </c>
      <c r="M28" s="279">
        <f>SUM(M7:M27)</f>
        <v>55000</v>
      </c>
      <c r="N28" s="279"/>
      <c r="O28" s="279"/>
      <c r="P28" s="279"/>
      <c r="Q28" s="278"/>
    </row>
  </sheetData>
  <sheetProtection/>
  <mergeCells count="39">
    <mergeCell ref="Q5:Q6"/>
    <mergeCell ref="L5:N5"/>
    <mergeCell ref="O5:O6"/>
    <mergeCell ref="P5:P6"/>
    <mergeCell ref="A7:A16"/>
    <mergeCell ref="B11:B15"/>
    <mergeCell ref="K5:K6"/>
    <mergeCell ref="K7:K9"/>
    <mergeCell ref="E7:E9"/>
    <mergeCell ref="C11:C15"/>
    <mergeCell ref="K11:K15"/>
    <mergeCell ref="G5:G6"/>
    <mergeCell ref="H5:H6"/>
    <mergeCell ref="I5:I6"/>
    <mergeCell ref="J5:J6"/>
    <mergeCell ref="B7:B9"/>
    <mergeCell ref="A1:J1"/>
    <mergeCell ref="A2:J2"/>
    <mergeCell ref="A5:A6"/>
    <mergeCell ref="B5:B6"/>
    <mergeCell ref="D5:D6"/>
    <mergeCell ref="E5:E6"/>
    <mergeCell ref="F5:F6"/>
    <mergeCell ref="C5:C6"/>
    <mergeCell ref="A3:D3"/>
    <mergeCell ref="K23:K24"/>
    <mergeCell ref="E23:E24"/>
    <mergeCell ref="C17:C22"/>
    <mergeCell ref="B17:B22"/>
    <mergeCell ref="K17:K22"/>
    <mergeCell ref="E17:E22"/>
    <mergeCell ref="D17:D22"/>
    <mergeCell ref="C7:C9"/>
    <mergeCell ref="D7:D9"/>
    <mergeCell ref="A23:A24"/>
    <mergeCell ref="B23:B24"/>
    <mergeCell ref="C23:C24"/>
    <mergeCell ref="D23:D24"/>
    <mergeCell ref="A17:A21"/>
  </mergeCells>
  <printOptions/>
  <pageMargins left="0.31496062992125984" right="0.31496062992125984" top="0.35433070866141736" bottom="0.35433070866141736" header="0.31496062992125984" footer="0.31496062992125984"/>
  <pageSetup horizontalDpi="600" verticalDpi="600" orientation="landscape" paperSize="5" scale="75" r:id="rId3"/>
  <legacyDrawing r:id="rId2"/>
</worksheet>
</file>

<file path=xl/worksheets/sheet13.xml><?xml version="1.0" encoding="utf-8"?>
<worksheet xmlns="http://schemas.openxmlformats.org/spreadsheetml/2006/main" xmlns:r="http://schemas.openxmlformats.org/officeDocument/2006/relationships">
  <dimension ref="A1:Q38"/>
  <sheetViews>
    <sheetView zoomScalePageLayoutView="0" workbookViewId="0" topLeftCell="A1">
      <selection activeCell="A2" sqref="A2:J2"/>
    </sheetView>
  </sheetViews>
  <sheetFormatPr defaultColWidth="11.421875" defaultRowHeight="15"/>
  <cols>
    <col min="1" max="1" width="16.00390625" style="0" customWidth="1"/>
    <col min="2" max="2" width="16.57421875" style="0" customWidth="1"/>
    <col min="3" max="3" width="17.28125" style="0" customWidth="1"/>
    <col min="4" max="4" width="15.421875" style="0" customWidth="1"/>
    <col min="5" max="5" width="15.7109375" style="0" customWidth="1"/>
    <col min="6" max="6" width="18.57421875" style="0" hidden="1" customWidth="1"/>
    <col min="7" max="7" width="14.7109375" style="0" customWidth="1"/>
    <col min="11" max="11" width="11.421875" style="553" customWidth="1"/>
    <col min="12" max="12" width="10.00390625" style="553" customWidth="1"/>
    <col min="13" max="13" width="8.8515625" style="553" customWidth="1"/>
    <col min="14" max="14" width="6.7109375" style="0" customWidth="1"/>
    <col min="17" max="17" width="13.140625" style="0" customWidth="1"/>
  </cols>
  <sheetData>
    <row r="1" spans="1:16" s="11" customFormat="1" ht="13.5" customHeight="1">
      <c r="A1" s="1018" t="s">
        <v>1598</v>
      </c>
      <c r="B1" s="1018"/>
      <c r="C1" s="1018"/>
      <c r="D1" s="1018"/>
      <c r="E1" s="1018"/>
      <c r="F1" s="1018"/>
      <c r="G1" s="1018"/>
      <c r="H1" s="1018"/>
      <c r="I1" s="1018"/>
      <c r="J1" s="1018"/>
      <c r="K1" s="547"/>
      <c r="L1" s="547"/>
      <c r="M1" s="547"/>
      <c r="N1" s="70"/>
      <c r="O1" s="70"/>
      <c r="P1" s="70"/>
    </row>
    <row r="2" spans="1:16" s="11" customFormat="1" ht="13.5" customHeight="1">
      <c r="A2" s="1018" t="s">
        <v>1602</v>
      </c>
      <c r="B2" s="1018"/>
      <c r="C2" s="1018"/>
      <c r="D2" s="1018"/>
      <c r="E2" s="1018"/>
      <c r="F2" s="1018"/>
      <c r="G2" s="1018"/>
      <c r="H2" s="1018"/>
      <c r="I2" s="1018"/>
      <c r="J2" s="1018"/>
      <c r="K2" s="547"/>
      <c r="L2" s="547"/>
      <c r="M2" s="547"/>
      <c r="N2" s="70"/>
      <c r="O2" s="70"/>
      <c r="P2" s="70"/>
    </row>
    <row r="3" spans="1:16" s="11" customFormat="1" ht="27" customHeight="1">
      <c r="A3" s="1007" t="s">
        <v>2534</v>
      </c>
      <c r="B3" s="1007"/>
      <c r="C3" s="1007"/>
      <c r="K3" s="547"/>
      <c r="L3" s="547"/>
      <c r="M3" s="547"/>
      <c r="N3" s="70"/>
      <c r="O3" s="70"/>
      <c r="P3" s="70"/>
    </row>
    <row r="4" spans="1:16" s="11" customFormat="1" ht="13.5" hidden="1">
      <c r="A4" s="250"/>
      <c r="B4" s="174"/>
      <c r="K4" s="547"/>
      <c r="L4" s="547"/>
      <c r="M4" s="547"/>
      <c r="N4" s="70"/>
      <c r="O4" s="70"/>
      <c r="P4" s="70"/>
    </row>
    <row r="5" spans="1:16" s="11" customFormat="1" ht="13.5" hidden="1">
      <c r="A5" s="289"/>
      <c r="B5" s="174"/>
      <c r="K5" s="547"/>
      <c r="L5" s="547"/>
      <c r="M5" s="547"/>
      <c r="N5" s="70"/>
      <c r="O5" s="70"/>
      <c r="P5" s="70"/>
    </row>
    <row r="6" spans="1:16" s="11" customFormat="1" ht="13.5">
      <c r="A6" s="289"/>
      <c r="B6" s="174"/>
      <c r="K6" s="547"/>
      <c r="L6" s="547"/>
      <c r="M6" s="547"/>
      <c r="N6" s="70"/>
      <c r="O6" s="70"/>
      <c r="P6" s="70"/>
    </row>
    <row r="7" spans="1:17" s="11" customFormat="1" ht="16.5" customHeight="1">
      <c r="A7" s="1016" t="s">
        <v>2</v>
      </c>
      <c r="B7" s="1016" t="s">
        <v>3</v>
      </c>
      <c r="C7" s="1016" t="s">
        <v>846</v>
      </c>
      <c r="D7" s="1016" t="s">
        <v>877</v>
      </c>
      <c r="E7" s="1016" t="s">
        <v>869</v>
      </c>
      <c r="F7" s="1016" t="s">
        <v>848</v>
      </c>
      <c r="G7" s="1152" t="s">
        <v>200</v>
      </c>
      <c r="H7" s="1152" t="s">
        <v>879</v>
      </c>
      <c r="I7" s="1152" t="s">
        <v>875</v>
      </c>
      <c r="J7" s="1152" t="s">
        <v>206</v>
      </c>
      <c r="K7" s="1160" t="s">
        <v>1208</v>
      </c>
      <c r="L7" s="1045" t="s">
        <v>202</v>
      </c>
      <c r="M7" s="1045"/>
      <c r="N7" s="1046"/>
      <c r="O7" s="1008" t="s">
        <v>262</v>
      </c>
      <c r="P7" s="1008" t="s">
        <v>263</v>
      </c>
      <c r="Q7" s="1016" t="s">
        <v>4</v>
      </c>
    </row>
    <row r="8" spans="1:17" s="11" customFormat="1" ht="26.25" customHeight="1">
      <c r="A8" s="1017"/>
      <c r="B8" s="1017"/>
      <c r="C8" s="1017"/>
      <c r="D8" s="1017"/>
      <c r="E8" s="1017"/>
      <c r="F8" s="1017"/>
      <c r="G8" s="1153"/>
      <c r="H8" s="1153"/>
      <c r="I8" s="1153" t="s">
        <v>875</v>
      </c>
      <c r="J8" s="1153"/>
      <c r="K8" s="1161"/>
      <c r="L8" s="548" t="s">
        <v>203</v>
      </c>
      <c r="M8" s="548" t="s">
        <v>204</v>
      </c>
      <c r="N8" s="202" t="s">
        <v>205</v>
      </c>
      <c r="O8" s="1009"/>
      <c r="P8" s="1009"/>
      <c r="Q8" s="1017"/>
    </row>
    <row r="9" spans="1:17" s="11" customFormat="1" ht="148.5" customHeight="1" thickBot="1">
      <c r="A9" s="1148" t="s">
        <v>111</v>
      </c>
      <c r="B9" s="1069" t="s">
        <v>114</v>
      </c>
      <c r="C9" s="1044" t="s">
        <v>1606</v>
      </c>
      <c r="D9" s="898" t="s">
        <v>1280</v>
      </c>
      <c r="E9" s="898" t="s">
        <v>1279</v>
      </c>
      <c r="F9" s="255" t="s">
        <v>641</v>
      </c>
      <c r="G9" s="79" t="s">
        <v>1273</v>
      </c>
      <c r="H9" s="255" t="s">
        <v>641</v>
      </c>
      <c r="I9" s="54" t="s">
        <v>1274</v>
      </c>
      <c r="J9" s="54" t="s">
        <v>979</v>
      </c>
      <c r="K9" s="1162">
        <f>+L10+L15+L16+L21+L17+M13+L20</f>
        <v>39000</v>
      </c>
      <c r="L9" s="546"/>
      <c r="M9" s="546"/>
      <c r="N9" s="79"/>
      <c r="O9" s="79" t="s">
        <v>1791</v>
      </c>
      <c r="P9" s="79" t="s">
        <v>1051</v>
      </c>
      <c r="Q9" s="54" t="s">
        <v>1611</v>
      </c>
    </row>
    <row r="10" spans="1:17" s="11" customFormat="1" ht="45.75" customHeight="1">
      <c r="A10" s="1149"/>
      <c r="B10" s="1069"/>
      <c r="C10" s="1036"/>
      <c r="D10" s="899"/>
      <c r="E10" s="899"/>
      <c r="F10" s="1157" t="s">
        <v>642</v>
      </c>
      <c r="G10" s="1154" t="s">
        <v>2201</v>
      </c>
      <c r="H10" s="54" t="s">
        <v>1275</v>
      </c>
      <c r="I10" s="54" t="s">
        <v>1277</v>
      </c>
      <c r="J10" s="54" t="s">
        <v>979</v>
      </c>
      <c r="K10" s="1163"/>
      <c r="L10" s="546">
        <v>2000</v>
      </c>
      <c r="M10" s="546"/>
      <c r="N10" s="79"/>
      <c r="O10" s="79" t="s">
        <v>1791</v>
      </c>
      <c r="P10" s="79" t="s">
        <v>1051</v>
      </c>
      <c r="Q10" s="54" t="s">
        <v>1611</v>
      </c>
    </row>
    <row r="11" spans="1:17" s="11" customFormat="1" ht="58.5" customHeight="1">
      <c r="A11" s="1149"/>
      <c r="B11" s="1069"/>
      <c r="C11" s="1036"/>
      <c r="D11" s="899"/>
      <c r="E11" s="899"/>
      <c r="F11" s="1158"/>
      <c r="G11" s="1155"/>
      <c r="H11" s="54" t="s">
        <v>1275</v>
      </c>
      <c r="I11" s="54" t="s">
        <v>1276</v>
      </c>
      <c r="J11" s="54" t="s">
        <v>979</v>
      </c>
      <c r="K11" s="1163"/>
      <c r="L11" s="546"/>
      <c r="M11" s="546"/>
      <c r="N11" s="79"/>
      <c r="O11" s="79" t="s">
        <v>1791</v>
      </c>
      <c r="P11" s="79" t="s">
        <v>1051</v>
      </c>
      <c r="Q11" s="54" t="s">
        <v>1611</v>
      </c>
    </row>
    <row r="12" spans="1:17" s="11" customFormat="1" ht="43.5" customHeight="1" thickBot="1">
      <c r="A12" s="1149"/>
      <c r="B12" s="1069"/>
      <c r="C12" s="1036"/>
      <c r="D12" s="899"/>
      <c r="E12" s="899"/>
      <c r="F12" s="1159"/>
      <c r="G12" s="1156"/>
      <c r="H12" s="54" t="s">
        <v>1275</v>
      </c>
      <c r="I12" s="54" t="s">
        <v>1276</v>
      </c>
      <c r="J12" s="54" t="s">
        <v>979</v>
      </c>
      <c r="K12" s="1163"/>
      <c r="L12" s="546"/>
      <c r="M12" s="546"/>
      <c r="N12" s="79"/>
      <c r="O12" s="79" t="s">
        <v>1791</v>
      </c>
      <c r="P12" s="79" t="s">
        <v>1051</v>
      </c>
      <c r="Q12" s="54" t="s">
        <v>1611</v>
      </c>
    </row>
    <row r="13" spans="1:17" s="11" customFormat="1" ht="52.5" customHeight="1" thickBot="1">
      <c r="A13" s="1149"/>
      <c r="B13" s="1069"/>
      <c r="C13" s="1036"/>
      <c r="D13" s="899"/>
      <c r="E13" s="899"/>
      <c r="F13" s="255" t="s">
        <v>644</v>
      </c>
      <c r="G13" s="79" t="s">
        <v>2202</v>
      </c>
      <c r="H13" s="54" t="s">
        <v>1349</v>
      </c>
      <c r="I13" s="54" t="s">
        <v>1350</v>
      </c>
      <c r="J13" s="54" t="s">
        <v>979</v>
      </c>
      <c r="K13" s="1163"/>
      <c r="L13" s="546"/>
      <c r="M13" s="546">
        <v>10000</v>
      </c>
      <c r="N13" s="299"/>
      <c r="O13" s="79" t="s">
        <v>1789</v>
      </c>
      <c r="P13" s="79" t="s">
        <v>1847</v>
      </c>
      <c r="Q13" s="54" t="s">
        <v>1611</v>
      </c>
    </row>
    <row r="14" spans="1:17" s="11" customFormat="1" ht="48.75" customHeight="1" hidden="1" thickBot="1">
      <c r="A14" s="1149"/>
      <c r="B14" s="1069"/>
      <c r="C14" s="1036"/>
      <c r="D14" s="899"/>
      <c r="E14" s="899"/>
      <c r="F14" s="255" t="s">
        <v>645</v>
      </c>
      <c r="G14" s="79" t="s">
        <v>1270</v>
      </c>
      <c r="H14" s="54" t="s">
        <v>1271</v>
      </c>
      <c r="I14" s="54" t="s">
        <v>1272</v>
      </c>
      <c r="J14" s="54" t="s">
        <v>979</v>
      </c>
      <c r="K14" s="1163"/>
      <c r="L14" s="546"/>
      <c r="M14" s="546"/>
      <c r="N14" s="79"/>
      <c r="O14" s="79" t="s">
        <v>1322</v>
      </c>
      <c r="P14" s="79" t="s">
        <v>1051</v>
      </c>
      <c r="Q14" s="54" t="s">
        <v>1611</v>
      </c>
    </row>
    <row r="15" spans="1:17" s="11" customFormat="1" ht="121.5" customHeight="1" thickBot="1">
      <c r="A15" s="1149"/>
      <c r="B15" s="1069"/>
      <c r="C15" s="1037"/>
      <c r="D15" s="900"/>
      <c r="E15" s="899"/>
      <c r="F15" s="298" t="s">
        <v>646</v>
      </c>
      <c r="G15" s="396" t="s">
        <v>2203</v>
      </c>
      <c r="H15" s="180" t="s">
        <v>2204</v>
      </c>
      <c r="I15" s="180" t="s">
        <v>1278</v>
      </c>
      <c r="J15" s="180" t="s">
        <v>979</v>
      </c>
      <c r="K15" s="1163"/>
      <c r="L15" s="546">
        <v>16000</v>
      </c>
      <c r="M15" s="546"/>
      <c r="N15" s="79"/>
      <c r="O15" s="79" t="s">
        <v>1322</v>
      </c>
      <c r="P15" s="79" t="s">
        <v>1051</v>
      </c>
      <c r="Q15" s="54" t="s">
        <v>1611</v>
      </c>
    </row>
    <row r="16" spans="1:17" s="11" customFormat="1" ht="105.75" customHeight="1" thickBot="1">
      <c r="A16" s="1149"/>
      <c r="B16" s="1003" t="s">
        <v>112</v>
      </c>
      <c r="C16" s="1044" t="s">
        <v>1605</v>
      </c>
      <c r="D16" s="898"/>
      <c r="E16" s="899"/>
      <c r="F16" s="255" t="s">
        <v>647</v>
      </c>
      <c r="G16" s="396" t="s">
        <v>2205</v>
      </c>
      <c r="H16" s="54" t="s">
        <v>1281</v>
      </c>
      <c r="I16" s="54" t="s">
        <v>1282</v>
      </c>
      <c r="J16" s="54" t="s">
        <v>979</v>
      </c>
      <c r="K16" s="1163"/>
      <c r="L16" s="546">
        <v>2000</v>
      </c>
      <c r="M16" s="546"/>
      <c r="N16" s="79"/>
      <c r="O16" s="79" t="s">
        <v>1322</v>
      </c>
      <c r="P16" s="79" t="s">
        <v>1051</v>
      </c>
      <c r="Q16" s="54" t="s">
        <v>1611</v>
      </c>
    </row>
    <row r="17" spans="1:17" s="11" customFormat="1" ht="65.25" customHeight="1">
      <c r="A17" s="1149"/>
      <c r="B17" s="1004"/>
      <c r="C17" s="1036"/>
      <c r="D17" s="899"/>
      <c r="E17" s="899"/>
      <c r="F17" s="256" t="s">
        <v>667</v>
      </c>
      <c r="G17" s="585" t="s">
        <v>2206</v>
      </c>
      <c r="H17" s="586" t="s">
        <v>2207</v>
      </c>
      <c r="I17" s="586" t="s">
        <v>2208</v>
      </c>
      <c r="J17" s="586" t="s">
        <v>979</v>
      </c>
      <c r="K17" s="1163"/>
      <c r="L17" s="546">
        <v>5000</v>
      </c>
      <c r="M17" s="546"/>
      <c r="N17" s="79"/>
      <c r="O17" s="79" t="s">
        <v>1322</v>
      </c>
      <c r="P17" s="79" t="s">
        <v>1051</v>
      </c>
      <c r="Q17" s="54" t="s">
        <v>1611</v>
      </c>
    </row>
    <row r="18" spans="1:17" s="11" customFormat="1" ht="81">
      <c r="A18" s="1149"/>
      <c r="B18" s="1004"/>
      <c r="C18" s="1036"/>
      <c r="D18" s="899"/>
      <c r="E18" s="899"/>
      <c r="F18" s="54" t="s">
        <v>648</v>
      </c>
      <c r="G18" s="607" t="s">
        <v>2209</v>
      </c>
      <c r="H18" s="608" t="s">
        <v>2210</v>
      </c>
      <c r="I18" s="608" t="s">
        <v>2211</v>
      </c>
      <c r="J18" s="608" t="s">
        <v>979</v>
      </c>
      <c r="K18" s="1163"/>
      <c r="L18" s="546"/>
      <c r="M18" s="546"/>
      <c r="N18" s="79"/>
      <c r="O18" s="79" t="s">
        <v>1322</v>
      </c>
      <c r="P18" s="79" t="s">
        <v>1051</v>
      </c>
      <c r="Q18" s="54" t="s">
        <v>1611</v>
      </c>
    </row>
    <row r="19" spans="1:17" s="11" customFormat="1" ht="51" customHeight="1">
      <c r="A19" s="1149"/>
      <c r="B19" s="1004"/>
      <c r="C19" s="1036"/>
      <c r="D19" s="899"/>
      <c r="E19" s="899"/>
      <c r="F19" s="54" t="s">
        <v>649</v>
      </c>
      <c r="G19" s="79" t="s">
        <v>1270</v>
      </c>
      <c r="H19" s="54" t="s">
        <v>1271</v>
      </c>
      <c r="I19" s="54" t="s">
        <v>1283</v>
      </c>
      <c r="J19" s="54" t="s">
        <v>979</v>
      </c>
      <c r="K19" s="1163"/>
      <c r="L19" s="546"/>
      <c r="M19" s="546"/>
      <c r="N19" s="79"/>
      <c r="O19" s="79" t="s">
        <v>1322</v>
      </c>
      <c r="P19" s="79" t="s">
        <v>1051</v>
      </c>
      <c r="Q19" s="54" t="s">
        <v>1611</v>
      </c>
    </row>
    <row r="20" spans="1:17" s="11" customFormat="1" ht="121.5">
      <c r="A20" s="1149"/>
      <c r="B20" s="1004"/>
      <c r="C20" s="1036"/>
      <c r="D20" s="899"/>
      <c r="E20" s="899"/>
      <c r="F20" s="54" t="s">
        <v>650</v>
      </c>
      <c r="G20" s="79" t="s">
        <v>2212</v>
      </c>
      <c r="H20" s="54" t="s">
        <v>2224</v>
      </c>
      <c r="I20" s="54"/>
      <c r="J20" s="54"/>
      <c r="K20" s="1163"/>
      <c r="L20" s="546">
        <v>2000</v>
      </c>
      <c r="M20" s="546"/>
      <c r="N20" s="79"/>
      <c r="O20" s="79" t="s">
        <v>1322</v>
      </c>
      <c r="P20" s="79" t="s">
        <v>1051</v>
      </c>
      <c r="Q20" s="54" t="s">
        <v>1611</v>
      </c>
    </row>
    <row r="21" spans="1:17" s="11" customFormat="1" ht="52.5" customHeight="1">
      <c r="A21" s="1149"/>
      <c r="B21" s="1004"/>
      <c r="C21" s="1036"/>
      <c r="D21" s="899"/>
      <c r="E21" s="899"/>
      <c r="F21" s="588" t="s">
        <v>651</v>
      </c>
      <c r="G21" s="588" t="s">
        <v>1284</v>
      </c>
      <c r="H21" s="54" t="s">
        <v>2213</v>
      </c>
      <c r="I21" s="54" t="s">
        <v>1285</v>
      </c>
      <c r="J21" s="54" t="s">
        <v>979</v>
      </c>
      <c r="K21" s="1163"/>
      <c r="L21" s="546">
        <v>2000</v>
      </c>
      <c r="M21" s="546"/>
      <c r="N21" s="79"/>
      <c r="O21" s="79" t="s">
        <v>1322</v>
      </c>
      <c r="P21" s="79" t="s">
        <v>1051</v>
      </c>
      <c r="Q21" s="54" t="s">
        <v>1611</v>
      </c>
    </row>
    <row r="22" spans="1:17" s="11" customFormat="1" ht="97.5" customHeight="1">
      <c r="A22" s="1149"/>
      <c r="B22" s="1005"/>
      <c r="C22" s="1037"/>
      <c r="D22" s="900"/>
      <c r="E22" s="900"/>
      <c r="F22" s="54" t="s">
        <v>652</v>
      </c>
      <c r="G22" s="607" t="s">
        <v>2209</v>
      </c>
      <c r="H22" s="609" t="s">
        <v>1348</v>
      </c>
      <c r="I22" s="608" t="s">
        <v>1286</v>
      </c>
      <c r="J22" s="608" t="s">
        <v>979</v>
      </c>
      <c r="K22" s="1164"/>
      <c r="L22" s="546"/>
      <c r="M22" s="546"/>
      <c r="N22" s="79"/>
      <c r="O22" s="79" t="s">
        <v>1322</v>
      </c>
      <c r="P22" s="79" t="s">
        <v>1051</v>
      </c>
      <c r="Q22" s="54" t="s">
        <v>1611</v>
      </c>
    </row>
    <row r="23" spans="1:17" s="11" customFormat="1" ht="152.25" customHeight="1">
      <c r="A23" s="1149"/>
      <c r="B23" s="1003" t="s">
        <v>113</v>
      </c>
      <c r="C23" s="1044" t="s">
        <v>1287</v>
      </c>
      <c r="D23" s="898" t="s">
        <v>1289</v>
      </c>
      <c r="E23" s="898" t="s">
        <v>1288</v>
      </c>
      <c r="F23" s="180" t="s">
        <v>653</v>
      </c>
      <c r="G23" s="588" t="s">
        <v>2216</v>
      </c>
      <c r="H23" s="180" t="s">
        <v>2214</v>
      </c>
      <c r="I23" s="180" t="s">
        <v>2215</v>
      </c>
      <c r="J23" s="180" t="s">
        <v>979</v>
      </c>
      <c r="K23" s="1162">
        <f>+L23+L24</f>
        <v>9000</v>
      </c>
      <c r="L23" s="546"/>
      <c r="M23" s="546"/>
      <c r="N23" s="79"/>
      <c r="O23" s="79" t="s">
        <v>1322</v>
      </c>
      <c r="P23" s="79" t="s">
        <v>1051</v>
      </c>
      <c r="Q23" s="54" t="s">
        <v>1611</v>
      </c>
    </row>
    <row r="24" spans="1:17" s="11" customFormat="1" ht="216">
      <c r="A24" s="1149"/>
      <c r="B24" s="1004"/>
      <c r="C24" s="1036"/>
      <c r="D24" s="899"/>
      <c r="E24" s="899"/>
      <c r="F24" s="180" t="s">
        <v>654</v>
      </c>
      <c r="G24" s="588" t="s">
        <v>2217</v>
      </c>
      <c r="H24" s="180" t="s">
        <v>2218</v>
      </c>
      <c r="I24" s="180" t="s">
        <v>2223</v>
      </c>
      <c r="J24" s="180" t="s">
        <v>979</v>
      </c>
      <c r="K24" s="1163"/>
      <c r="L24" s="546">
        <v>9000</v>
      </c>
      <c r="M24" s="546"/>
      <c r="N24" s="79"/>
      <c r="O24" s="79" t="s">
        <v>1816</v>
      </c>
      <c r="P24" s="79" t="s">
        <v>1806</v>
      </c>
      <c r="Q24" s="54" t="s">
        <v>1611</v>
      </c>
    </row>
    <row r="25" spans="1:17" s="11" customFormat="1" ht="54.75" customHeight="1" hidden="1" thickBot="1">
      <c r="A25" s="1149"/>
      <c r="B25" s="1004"/>
      <c r="C25" s="1036"/>
      <c r="D25" s="899"/>
      <c r="E25" s="899"/>
      <c r="F25" s="255" t="s">
        <v>655</v>
      </c>
      <c r="G25" s="614" t="s">
        <v>1262</v>
      </c>
      <c r="H25" s="587"/>
      <c r="I25" s="587"/>
      <c r="J25" s="587"/>
      <c r="K25" s="740"/>
      <c r="L25" s="546"/>
      <c r="M25" s="546"/>
      <c r="N25" s="79"/>
      <c r="O25" s="79" t="s">
        <v>1322</v>
      </c>
      <c r="P25" s="79" t="s">
        <v>1051</v>
      </c>
      <c r="Q25" s="54" t="s">
        <v>1611</v>
      </c>
    </row>
    <row r="26" spans="1:17" s="11" customFormat="1" ht="54.75" customHeight="1" hidden="1" thickBot="1">
      <c r="A26" s="1149"/>
      <c r="B26" s="1004"/>
      <c r="C26" s="1036"/>
      <c r="D26" s="899"/>
      <c r="E26" s="899"/>
      <c r="F26" s="255" t="s">
        <v>656</v>
      </c>
      <c r="G26" s="72" t="s">
        <v>1262</v>
      </c>
      <c r="H26" s="54"/>
      <c r="I26" s="54"/>
      <c r="J26" s="54"/>
      <c r="K26" s="740"/>
      <c r="L26" s="546"/>
      <c r="M26" s="546"/>
      <c r="N26" s="79"/>
      <c r="O26" s="79" t="s">
        <v>1322</v>
      </c>
      <c r="P26" s="79" t="s">
        <v>1051</v>
      </c>
      <c r="Q26" s="54" t="s">
        <v>1611</v>
      </c>
    </row>
    <row r="27" spans="1:17" s="11" customFormat="1" ht="54.75" customHeight="1" hidden="1" thickBot="1">
      <c r="A27" s="1149"/>
      <c r="B27" s="1004"/>
      <c r="C27" s="1036"/>
      <c r="D27" s="899"/>
      <c r="E27" s="899"/>
      <c r="F27" s="255" t="s">
        <v>657</v>
      </c>
      <c r="G27" s="72" t="s">
        <v>1262</v>
      </c>
      <c r="H27" s="54"/>
      <c r="I27" s="54"/>
      <c r="J27" s="54"/>
      <c r="K27" s="740"/>
      <c r="L27" s="546"/>
      <c r="M27" s="546"/>
      <c r="N27" s="79"/>
      <c r="O27" s="79" t="s">
        <v>1322</v>
      </c>
      <c r="P27" s="79" t="s">
        <v>1051</v>
      </c>
      <c r="Q27" s="54" t="s">
        <v>1611</v>
      </c>
    </row>
    <row r="28" spans="1:17" s="11" customFormat="1" ht="54.75" customHeight="1" hidden="1" thickBot="1">
      <c r="A28" s="1149"/>
      <c r="B28" s="1004"/>
      <c r="C28" s="1036"/>
      <c r="D28" s="899"/>
      <c r="E28" s="899"/>
      <c r="F28" s="255" t="s">
        <v>658</v>
      </c>
      <c r="G28" s="72" t="s">
        <v>1262</v>
      </c>
      <c r="H28" s="54"/>
      <c r="I28" s="54"/>
      <c r="J28" s="54"/>
      <c r="K28" s="740"/>
      <c r="L28" s="546"/>
      <c r="M28" s="546"/>
      <c r="N28" s="79"/>
      <c r="O28" s="79" t="s">
        <v>1322</v>
      </c>
      <c r="P28" s="79" t="s">
        <v>1051</v>
      </c>
      <c r="Q28" s="54" t="s">
        <v>1611</v>
      </c>
    </row>
    <row r="29" spans="1:17" s="11" customFormat="1" ht="54.75" customHeight="1" hidden="1" thickBot="1">
      <c r="A29" s="1149"/>
      <c r="B29" s="1004"/>
      <c r="C29" s="1036"/>
      <c r="D29" s="899"/>
      <c r="E29" s="899"/>
      <c r="F29" s="255" t="s">
        <v>659</v>
      </c>
      <c r="G29" s="72" t="s">
        <v>1262</v>
      </c>
      <c r="H29" s="54"/>
      <c r="I29" s="54"/>
      <c r="J29" s="54"/>
      <c r="K29" s="740"/>
      <c r="L29" s="546"/>
      <c r="M29" s="546"/>
      <c r="N29" s="79"/>
      <c r="O29" s="79" t="s">
        <v>1322</v>
      </c>
      <c r="P29" s="79" t="s">
        <v>1051</v>
      </c>
      <c r="Q29" s="54" t="s">
        <v>1611</v>
      </c>
    </row>
    <row r="30" spans="1:17" s="11" customFormat="1" ht="54.75" customHeight="1" hidden="1" thickBot="1">
      <c r="A30" s="1149"/>
      <c r="B30" s="1005"/>
      <c r="C30" s="1037"/>
      <c r="D30" s="290"/>
      <c r="E30" s="899"/>
      <c r="F30" s="256" t="s">
        <v>660</v>
      </c>
      <c r="G30" s="615" t="s">
        <v>1262</v>
      </c>
      <c r="H30" s="586"/>
      <c r="I30" s="586"/>
      <c r="J30" s="586"/>
      <c r="K30" s="740"/>
      <c r="L30" s="546"/>
      <c r="M30" s="546"/>
      <c r="N30" s="79"/>
      <c r="O30" s="79" t="s">
        <v>1322</v>
      </c>
      <c r="P30" s="79" t="s">
        <v>1051</v>
      </c>
      <c r="Q30" s="54" t="s">
        <v>1611</v>
      </c>
    </row>
    <row r="31" spans="1:17" s="11" customFormat="1" ht="108">
      <c r="A31" s="1149"/>
      <c r="B31" s="1003" t="s">
        <v>115</v>
      </c>
      <c r="C31" s="1044" t="s">
        <v>1603</v>
      </c>
      <c r="D31" s="898" t="s">
        <v>1610</v>
      </c>
      <c r="E31" s="899"/>
      <c r="F31" s="54" t="s">
        <v>661</v>
      </c>
      <c r="G31" s="610" t="s">
        <v>2219</v>
      </c>
      <c r="H31" s="611" t="s">
        <v>1290</v>
      </c>
      <c r="I31" s="611" t="s">
        <v>1291</v>
      </c>
      <c r="J31" s="611" t="s">
        <v>979</v>
      </c>
      <c r="K31" s="1165"/>
      <c r="L31" s="546"/>
      <c r="M31" s="546"/>
      <c r="N31" s="79"/>
      <c r="O31" s="79" t="s">
        <v>1846</v>
      </c>
      <c r="P31" s="79" t="s">
        <v>1051</v>
      </c>
      <c r="Q31" s="54" t="s">
        <v>1611</v>
      </c>
    </row>
    <row r="32" spans="1:17" s="11" customFormat="1" ht="78.75" customHeight="1">
      <c r="A32" s="1149"/>
      <c r="B32" s="1005"/>
      <c r="C32" s="1037"/>
      <c r="D32" s="900"/>
      <c r="E32" s="899"/>
      <c r="F32" s="54" t="s">
        <v>662</v>
      </c>
      <c r="G32" s="79" t="s">
        <v>1292</v>
      </c>
      <c r="H32" s="180" t="s">
        <v>1293</v>
      </c>
      <c r="I32" s="180" t="s">
        <v>1294</v>
      </c>
      <c r="J32" s="180" t="s">
        <v>979</v>
      </c>
      <c r="K32" s="1165"/>
      <c r="L32" s="546"/>
      <c r="M32" s="546"/>
      <c r="N32" s="79"/>
      <c r="O32" s="79" t="s">
        <v>1846</v>
      </c>
      <c r="P32" s="79" t="s">
        <v>1051</v>
      </c>
      <c r="Q32" s="54" t="s">
        <v>1611</v>
      </c>
    </row>
    <row r="33" spans="1:17" s="11" customFormat="1" ht="159" customHeight="1">
      <c r="A33" s="1149"/>
      <c r="B33" s="1003" t="s">
        <v>116</v>
      </c>
      <c r="C33" s="1036" t="s">
        <v>1604</v>
      </c>
      <c r="D33" s="898" t="s">
        <v>1609</v>
      </c>
      <c r="E33" s="899"/>
      <c r="F33" s="180" t="s">
        <v>663</v>
      </c>
      <c r="G33" s="588" t="s">
        <v>2220</v>
      </c>
      <c r="H33" s="180" t="s">
        <v>1295</v>
      </c>
      <c r="I33" s="180" t="s">
        <v>1296</v>
      </c>
      <c r="J33" s="180" t="s">
        <v>979</v>
      </c>
      <c r="K33" s="740">
        <f>+L33</f>
        <v>500</v>
      </c>
      <c r="L33" s="546">
        <v>500</v>
      </c>
      <c r="M33" s="546"/>
      <c r="N33" s="79"/>
      <c r="O33" s="79" t="s">
        <v>1320</v>
      </c>
      <c r="P33" s="79" t="s">
        <v>1848</v>
      </c>
      <c r="Q33" s="54" t="s">
        <v>1611</v>
      </c>
    </row>
    <row r="34" spans="1:17" s="11" customFormat="1" ht="81">
      <c r="A34" s="1149"/>
      <c r="B34" s="1005"/>
      <c r="C34" s="1037"/>
      <c r="D34" s="900"/>
      <c r="E34" s="900"/>
      <c r="F34" s="54" t="s">
        <v>664</v>
      </c>
      <c r="G34" s="79" t="s">
        <v>1297</v>
      </c>
      <c r="H34" s="54" t="s">
        <v>1298</v>
      </c>
      <c r="I34" s="54" t="s">
        <v>1299</v>
      </c>
      <c r="J34" s="54" t="s">
        <v>979</v>
      </c>
      <c r="K34" s="741"/>
      <c r="L34" s="642"/>
      <c r="M34" s="642"/>
      <c r="N34" s="251"/>
      <c r="O34" s="79"/>
      <c r="P34" s="79"/>
      <c r="Q34" s="54" t="s">
        <v>1611</v>
      </c>
    </row>
    <row r="35" spans="1:17" s="11" customFormat="1" ht="53.25" customHeight="1">
      <c r="A35" s="1069" t="s">
        <v>117</v>
      </c>
      <c r="B35" s="1069" t="s">
        <v>118</v>
      </c>
      <c r="C35" s="1044" t="s">
        <v>1607</v>
      </c>
      <c r="D35" s="898" t="s">
        <v>1608</v>
      </c>
      <c r="E35" s="1013" t="s">
        <v>1607</v>
      </c>
      <c r="F35" s="54" t="s">
        <v>674</v>
      </c>
      <c r="G35" s="79" t="s">
        <v>2221</v>
      </c>
      <c r="H35" s="54" t="s">
        <v>1271</v>
      </c>
      <c r="I35" s="54" t="s">
        <v>1300</v>
      </c>
      <c r="J35" s="54" t="s">
        <v>979</v>
      </c>
      <c r="K35" s="1162">
        <f>+L35</f>
        <v>3500</v>
      </c>
      <c r="L35" s="1101">
        <v>3500</v>
      </c>
      <c r="M35" s="546"/>
      <c r="N35" s="79"/>
      <c r="O35" s="79" t="s">
        <v>1846</v>
      </c>
      <c r="P35" s="79" t="s">
        <v>1051</v>
      </c>
      <c r="Q35" s="54" t="s">
        <v>1611</v>
      </c>
    </row>
    <row r="36" spans="1:17" s="11" customFormat="1" ht="135">
      <c r="A36" s="1069"/>
      <c r="B36" s="1069"/>
      <c r="C36" s="1036"/>
      <c r="D36" s="899"/>
      <c r="E36" s="1014"/>
      <c r="F36" s="54" t="s">
        <v>675</v>
      </c>
      <c r="G36" s="898" t="s">
        <v>2222</v>
      </c>
      <c r="H36" s="898" t="s">
        <v>1301</v>
      </c>
      <c r="I36" s="898" t="s">
        <v>1302</v>
      </c>
      <c r="J36" s="898" t="s">
        <v>979</v>
      </c>
      <c r="K36" s="1163"/>
      <c r="L36" s="1121"/>
      <c r="M36" s="546"/>
      <c r="N36" s="79"/>
      <c r="O36" s="79" t="s">
        <v>1846</v>
      </c>
      <c r="P36" s="79" t="s">
        <v>1051</v>
      </c>
      <c r="Q36" s="54" t="s">
        <v>1611</v>
      </c>
    </row>
    <row r="37" spans="1:17" s="11" customFormat="1" ht="81">
      <c r="A37" s="1069"/>
      <c r="B37" s="1069"/>
      <c r="C37" s="1037"/>
      <c r="D37" s="900"/>
      <c r="E37" s="1015"/>
      <c r="F37" s="54" t="s">
        <v>676</v>
      </c>
      <c r="G37" s="900"/>
      <c r="H37" s="900"/>
      <c r="I37" s="900"/>
      <c r="J37" s="900"/>
      <c r="K37" s="1164"/>
      <c r="L37" s="1102"/>
      <c r="M37" s="546"/>
      <c r="N37" s="79"/>
      <c r="O37" s="79" t="s">
        <v>1846</v>
      </c>
      <c r="P37" s="79" t="s">
        <v>1051</v>
      </c>
      <c r="Q37" s="54" t="s">
        <v>1611</v>
      </c>
    </row>
    <row r="38" spans="1:17" s="613" customFormat="1" ht="33.75" customHeight="1">
      <c r="A38" s="612" t="s">
        <v>861</v>
      </c>
      <c r="B38" s="612"/>
      <c r="C38" s="612"/>
      <c r="D38" s="612"/>
      <c r="E38" s="612"/>
      <c r="F38" s="612"/>
      <c r="G38" s="612"/>
      <c r="H38" s="612"/>
      <c r="I38" s="612"/>
      <c r="J38" s="612"/>
      <c r="K38" s="612">
        <f>SUM(K9:K37)</f>
        <v>52000</v>
      </c>
      <c r="L38" s="612">
        <f>SUM(L9:L37)</f>
        <v>42000</v>
      </c>
      <c r="M38" s="612">
        <f>SUM(M9:M37)</f>
        <v>10000</v>
      </c>
      <c r="N38" s="612">
        <f>SUM(N9:N37)</f>
        <v>0</v>
      </c>
      <c r="O38" s="612"/>
      <c r="P38" s="612"/>
      <c r="Q38" s="612"/>
    </row>
  </sheetData>
  <sheetProtection/>
  <mergeCells count="52">
    <mergeCell ref="C9:C15"/>
    <mergeCell ref="C16:C22"/>
    <mergeCell ref="K23:K24"/>
    <mergeCell ref="K31:K32"/>
    <mergeCell ref="L35:L37"/>
    <mergeCell ref="H36:H37"/>
    <mergeCell ref="K35:K37"/>
    <mergeCell ref="I36:I37"/>
    <mergeCell ref="J36:J37"/>
    <mergeCell ref="C31:C32"/>
    <mergeCell ref="C33:C34"/>
    <mergeCell ref="D23:D29"/>
    <mergeCell ref="C35:C37"/>
    <mergeCell ref="C23:C30"/>
    <mergeCell ref="G36:G37"/>
    <mergeCell ref="D31:D32"/>
    <mergeCell ref="Q7:Q8"/>
    <mergeCell ref="I7:I8"/>
    <mergeCell ref="O7:O8"/>
    <mergeCell ref="P7:P8"/>
    <mergeCell ref="E9:E22"/>
    <mergeCell ref="F10:F12"/>
    <mergeCell ref="L7:N7"/>
    <mergeCell ref="K7:K8"/>
    <mergeCell ref="K9:K22"/>
    <mergeCell ref="B31:B32"/>
    <mergeCell ref="A35:A37"/>
    <mergeCell ref="A9:A34"/>
    <mergeCell ref="B35:B37"/>
    <mergeCell ref="B33:B34"/>
    <mergeCell ref="B9:B15"/>
    <mergeCell ref="B16:B22"/>
    <mergeCell ref="B23:B30"/>
    <mergeCell ref="A1:J1"/>
    <mergeCell ref="A2:J2"/>
    <mergeCell ref="A7:A8"/>
    <mergeCell ref="B7:B8"/>
    <mergeCell ref="D7:D8"/>
    <mergeCell ref="E7:E8"/>
    <mergeCell ref="F7:F8"/>
    <mergeCell ref="H7:H8"/>
    <mergeCell ref="J7:J8"/>
    <mergeCell ref="C7:C8"/>
    <mergeCell ref="G7:G8"/>
    <mergeCell ref="A3:C3"/>
    <mergeCell ref="D9:D15"/>
    <mergeCell ref="D16:D22"/>
    <mergeCell ref="D33:D34"/>
    <mergeCell ref="G10:G12"/>
    <mergeCell ref="E35:E37"/>
    <mergeCell ref="E23:E34"/>
    <mergeCell ref="D35:D37"/>
  </mergeCells>
  <printOptions/>
  <pageMargins left="0.7086614173228347" right="0.7086614173228347" top="0.7480314960629921" bottom="0.7480314960629921" header="0.31496062992125984" footer="0.31496062992125984"/>
  <pageSetup horizontalDpi="300" verticalDpi="300" orientation="landscape" paperSize="5" scale="80" r:id="rId3"/>
  <legacyDrawing r:id="rId2"/>
</worksheet>
</file>

<file path=xl/worksheets/sheet14.xml><?xml version="1.0" encoding="utf-8"?>
<worksheet xmlns="http://schemas.openxmlformats.org/spreadsheetml/2006/main" xmlns:r="http://schemas.openxmlformats.org/officeDocument/2006/relationships">
  <dimension ref="A1:R16"/>
  <sheetViews>
    <sheetView zoomScalePageLayoutView="0" workbookViewId="0" topLeftCell="A1">
      <selection activeCell="A3" sqref="A3:D3"/>
    </sheetView>
  </sheetViews>
  <sheetFormatPr defaultColWidth="11.421875" defaultRowHeight="15"/>
  <cols>
    <col min="1" max="1" width="13.28125" style="0" customWidth="1"/>
    <col min="2" max="2" width="16.57421875" style="0" customWidth="1"/>
    <col min="4" max="4" width="10.140625" style="0" customWidth="1"/>
    <col min="5" max="5" width="15.7109375" style="0" customWidth="1"/>
    <col min="6" max="6" width="16.140625" style="0" hidden="1" customWidth="1"/>
    <col min="12" max="14" width="6.7109375" style="0" customWidth="1"/>
    <col min="15" max="15" width="8.28125" style="0" customWidth="1"/>
    <col min="16" max="16" width="9.28125" style="0" customWidth="1"/>
  </cols>
  <sheetData>
    <row r="1" spans="1:16" s="11" customFormat="1" ht="13.5" customHeight="1">
      <c r="A1" s="1018" t="s">
        <v>1312</v>
      </c>
      <c r="B1" s="1018"/>
      <c r="C1" s="1018"/>
      <c r="D1" s="1018"/>
      <c r="E1" s="1018"/>
      <c r="F1" s="1018"/>
      <c r="G1" s="1018"/>
      <c r="H1" s="1018"/>
      <c r="I1" s="1018"/>
      <c r="J1" s="1018"/>
      <c r="K1" s="70"/>
      <c r="L1" s="70"/>
      <c r="M1" s="70"/>
      <c r="N1" s="70"/>
      <c r="O1" s="70"/>
      <c r="P1" s="70"/>
    </row>
    <row r="2" spans="1:16" s="11" customFormat="1" ht="13.5" customHeight="1">
      <c r="A2" s="1018" t="s">
        <v>1313</v>
      </c>
      <c r="B2" s="1018"/>
      <c r="C2" s="1018"/>
      <c r="D2" s="1018"/>
      <c r="E2" s="1018"/>
      <c r="F2" s="1018"/>
      <c r="G2" s="1018"/>
      <c r="H2" s="1018"/>
      <c r="I2" s="1018"/>
      <c r="J2" s="1018"/>
      <c r="K2" s="70"/>
      <c r="L2" s="70"/>
      <c r="M2" s="70"/>
      <c r="N2" s="70"/>
      <c r="O2" s="70"/>
      <c r="P2" s="70"/>
    </row>
    <row r="3" spans="1:16" s="11" customFormat="1" ht="27" customHeight="1">
      <c r="A3" s="1007" t="s">
        <v>2535</v>
      </c>
      <c r="B3" s="1007"/>
      <c r="C3" s="1007"/>
      <c r="D3" s="1007"/>
      <c r="G3" s="70"/>
      <c r="K3" s="70"/>
      <c r="L3" s="70"/>
      <c r="M3" s="70"/>
      <c r="N3" s="70"/>
      <c r="O3" s="70"/>
      <c r="P3" s="70"/>
    </row>
    <row r="4" spans="1:16" s="11" customFormat="1" ht="13.5">
      <c r="A4" s="250"/>
      <c r="B4" s="174"/>
      <c r="G4" s="70"/>
      <c r="K4" s="70"/>
      <c r="L4" s="70"/>
      <c r="M4" s="70"/>
      <c r="N4" s="70"/>
      <c r="O4" s="70"/>
      <c r="P4" s="70"/>
    </row>
    <row r="5" spans="1:17" s="286" customFormat="1" ht="16.5" customHeight="1">
      <c r="A5" s="1065" t="s">
        <v>2</v>
      </c>
      <c r="B5" s="1065" t="s">
        <v>3</v>
      </c>
      <c r="C5" s="1065" t="s">
        <v>846</v>
      </c>
      <c r="D5" s="1065" t="s">
        <v>877</v>
      </c>
      <c r="E5" s="1065" t="s">
        <v>869</v>
      </c>
      <c r="F5" s="1065" t="s">
        <v>848</v>
      </c>
      <c r="G5" s="1171" t="s">
        <v>200</v>
      </c>
      <c r="H5" s="1171" t="s">
        <v>879</v>
      </c>
      <c r="I5" s="1171" t="s">
        <v>875</v>
      </c>
      <c r="J5" s="1171" t="s">
        <v>206</v>
      </c>
      <c r="K5" s="1065" t="s">
        <v>1208</v>
      </c>
      <c r="L5" s="1054" t="s">
        <v>202</v>
      </c>
      <c r="M5" s="1054"/>
      <c r="N5" s="1055"/>
      <c r="O5" s="1065" t="s">
        <v>262</v>
      </c>
      <c r="P5" s="1065" t="s">
        <v>263</v>
      </c>
      <c r="Q5" s="1065" t="s">
        <v>4</v>
      </c>
    </row>
    <row r="6" spans="1:17" s="286" customFormat="1" ht="26.25" customHeight="1">
      <c r="A6" s="1066"/>
      <c r="B6" s="1066"/>
      <c r="C6" s="1066"/>
      <c r="D6" s="1066"/>
      <c r="E6" s="1066"/>
      <c r="F6" s="1066"/>
      <c r="G6" s="1172"/>
      <c r="H6" s="1172"/>
      <c r="I6" s="1172" t="s">
        <v>875</v>
      </c>
      <c r="J6" s="1172"/>
      <c r="K6" s="1066"/>
      <c r="L6" s="201" t="s">
        <v>203</v>
      </c>
      <c r="M6" s="201" t="s">
        <v>204</v>
      </c>
      <c r="N6" s="202" t="s">
        <v>205</v>
      </c>
      <c r="O6" s="1066"/>
      <c r="P6" s="1066"/>
      <c r="Q6" s="1066"/>
    </row>
    <row r="7" spans="1:18" s="11" customFormat="1" ht="40.5" customHeight="1">
      <c r="A7" s="1166" t="s">
        <v>1303</v>
      </c>
      <c r="B7" s="1003" t="s">
        <v>167</v>
      </c>
      <c r="C7" s="898" t="s">
        <v>1304</v>
      </c>
      <c r="D7" s="898" t="s">
        <v>1342</v>
      </c>
      <c r="E7" s="898" t="s">
        <v>1305</v>
      </c>
      <c r="F7" s="54" t="s">
        <v>687</v>
      </c>
      <c r="G7" s="93" t="s">
        <v>2225</v>
      </c>
      <c r="H7" s="54" t="s">
        <v>1306</v>
      </c>
      <c r="I7" s="54" t="s">
        <v>1307</v>
      </c>
      <c r="J7" s="20" t="s">
        <v>979</v>
      </c>
      <c r="K7" s="1168">
        <f>+L7+L8+L9+L10</f>
        <v>7500</v>
      </c>
      <c r="L7" s="79">
        <v>1500</v>
      </c>
      <c r="M7" s="79"/>
      <c r="N7" s="79"/>
      <c r="O7" s="79" t="s">
        <v>1846</v>
      </c>
      <c r="P7" s="79" t="s">
        <v>1124</v>
      </c>
      <c r="Q7" s="54" t="s">
        <v>862</v>
      </c>
      <c r="R7" s="45"/>
    </row>
    <row r="8" spans="1:18" s="11" customFormat="1" ht="81">
      <c r="A8" s="1167"/>
      <c r="B8" s="1004"/>
      <c r="C8" s="899"/>
      <c r="D8" s="899"/>
      <c r="E8" s="899"/>
      <c r="F8" s="54" t="s">
        <v>688</v>
      </c>
      <c r="G8" s="617" t="s">
        <v>2226</v>
      </c>
      <c r="H8" s="54" t="s">
        <v>2227</v>
      </c>
      <c r="I8" s="54" t="s">
        <v>1308</v>
      </c>
      <c r="J8" s="20" t="s">
        <v>979</v>
      </c>
      <c r="K8" s="1168"/>
      <c r="L8" s="79">
        <v>1000</v>
      </c>
      <c r="M8" s="79"/>
      <c r="N8" s="79"/>
      <c r="O8" s="287" t="s">
        <v>1846</v>
      </c>
      <c r="P8" s="79" t="s">
        <v>1816</v>
      </c>
      <c r="Q8" s="54" t="s">
        <v>862</v>
      </c>
      <c r="R8" s="45"/>
    </row>
    <row r="9" spans="1:18" s="11" customFormat="1" ht="108">
      <c r="A9" s="1167"/>
      <c r="B9" s="1004"/>
      <c r="C9" s="899"/>
      <c r="D9" s="899"/>
      <c r="E9" s="899"/>
      <c r="F9" s="618" t="s">
        <v>689</v>
      </c>
      <c r="G9" s="619" t="s">
        <v>2228</v>
      </c>
      <c r="H9" s="621" t="s">
        <v>2229</v>
      </c>
      <c r="I9" s="621" t="s">
        <v>1308</v>
      </c>
      <c r="J9" s="620" t="s">
        <v>979</v>
      </c>
      <c r="K9" s="1168"/>
      <c r="L9" s="79">
        <v>4000</v>
      </c>
      <c r="M9" s="79"/>
      <c r="N9" s="79"/>
      <c r="O9" s="622" t="s">
        <v>1846</v>
      </c>
      <c r="P9" s="619" t="s">
        <v>1816</v>
      </c>
      <c r="Q9" s="54" t="s">
        <v>862</v>
      </c>
      <c r="R9" s="45"/>
    </row>
    <row r="10" spans="1:18" s="11" customFormat="1" ht="57.75" customHeight="1">
      <c r="A10" s="1167"/>
      <c r="B10" s="1004"/>
      <c r="C10" s="900"/>
      <c r="D10" s="900"/>
      <c r="E10" s="900"/>
      <c r="F10" s="54" t="s">
        <v>690</v>
      </c>
      <c r="G10" s="93" t="s">
        <v>1309</v>
      </c>
      <c r="H10" s="54" t="s">
        <v>1310</v>
      </c>
      <c r="I10" s="54" t="s">
        <v>1311</v>
      </c>
      <c r="J10" s="20" t="s">
        <v>979</v>
      </c>
      <c r="K10" s="1168"/>
      <c r="L10" s="79">
        <v>1000</v>
      </c>
      <c r="M10" s="79"/>
      <c r="N10" s="79"/>
      <c r="O10" s="79" t="s">
        <v>1124</v>
      </c>
      <c r="P10" s="79" t="s">
        <v>1124</v>
      </c>
      <c r="Q10" s="54" t="s">
        <v>862</v>
      </c>
      <c r="R10" s="45"/>
    </row>
    <row r="11" spans="1:18" s="11" customFormat="1" ht="67.5" hidden="1">
      <c r="A11" s="1167"/>
      <c r="B11" s="1005"/>
      <c r="C11" s="241"/>
      <c r="D11" s="241"/>
      <c r="E11" s="241"/>
      <c r="F11" s="204" t="s">
        <v>691</v>
      </c>
      <c r="G11" s="257">
        <v>2013</v>
      </c>
      <c r="H11" s="204"/>
      <c r="I11" s="204"/>
      <c r="J11" s="204"/>
      <c r="K11" s="291"/>
      <c r="L11" s="79"/>
      <c r="M11" s="79"/>
      <c r="N11" s="79"/>
      <c r="O11" s="79"/>
      <c r="P11" s="79"/>
      <c r="Q11" s="54" t="s">
        <v>862</v>
      </c>
      <c r="R11" s="45"/>
    </row>
    <row r="12" spans="1:18" s="11" customFormat="1" ht="91.5" customHeight="1">
      <c r="A12" s="1167"/>
      <c r="B12" s="1003" t="s">
        <v>168</v>
      </c>
      <c r="C12" s="899" t="s">
        <v>1344</v>
      </c>
      <c r="D12" s="899" t="s">
        <v>1343</v>
      </c>
      <c r="E12" s="899" t="s">
        <v>1345</v>
      </c>
      <c r="F12" s="54" t="s">
        <v>692</v>
      </c>
      <c r="G12" s="745" t="s">
        <v>2230</v>
      </c>
      <c r="H12" s="54" t="s">
        <v>1314</v>
      </c>
      <c r="I12" s="54" t="s">
        <v>1315</v>
      </c>
      <c r="J12" s="20" t="s">
        <v>979</v>
      </c>
      <c r="K12" s="1169">
        <f>+L13+L14</f>
        <v>2500</v>
      </c>
      <c r="L12" s="79"/>
      <c r="M12" s="79"/>
      <c r="N12" s="79"/>
      <c r="O12" s="79" t="s">
        <v>1021</v>
      </c>
      <c r="P12" s="79" t="s">
        <v>1847</v>
      </c>
      <c r="Q12" s="54" t="s">
        <v>862</v>
      </c>
      <c r="R12" s="45"/>
    </row>
    <row r="13" spans="1:18" s="11" customFormat="1" ht="73.5" customHeight="1">
      <c r="A13" s="1167"/>
      <c r="B13" s="1004"/>
      <c r="C13" s="899"/>
      <c r="D13" s="899"/>
      <c r="E13" s="899"/>
      <c r="F13" s="54" t="s">
        <v>693</v>
      </c>
      <c r="G13" s="746"/>
      <c r="H13" s="54" t="s">
        <v>1316</v>
      </c>
      <c r="I13" s="54" t="s">
        <v>1317</v>
      </c>
      <c r="J13" s="20" t="s">
        <v>979</v>
      </c>
      <c r="K13" s="1169"/>
      <c r="L13" s="79">
        <v>2000</v>
      </c>
      <c r="M13" s="79"/>
      <c r="N13" s="79"/>
      <c r="O13" s="79" t="s">
        <v>1846</v>
      </c>
      <c r="P13" s="79" t="s">
        <v>1846</v>
      </c>
      <c r="Q13" s="54" t="s">
        <v>862</v>
      </c>
      <c r="R13" s="45"/>
    </row>
    <row r="14" spans="1:18" s="11" customFormat="1" ht="104.25" customHeight="1">
      <c r="A14" s="1167"/>
      <c r="B14" s="1004"/>
      <c r="C14" s="899"/>
      <c r="D14" s="899"/>
      <c r="E14" s="899"/>
      <c r="F14" s="54" t="s">
        <v>694</v>
      </c>
      <c r="G14" s="93" t="s">
        <v>2231</v>
      </c>
      <c r="H14" s="54" t="s">
        <v>1318</v>
      </c>
      <c r="I14" s="54" t="s">
        <v>1319</v>
      </c>
      <c r="J14" s="20" t="s">
        <v>979</v>
      </c>
      <c r="K14" s="1170"/>
      <c r="L14" s="79">
        <v>500</v>
      </c>
      <c r="M14" s="79"/>
      <c r="N14" s="79"/>
      <c r="O14" s="79" t="s">
        <v>1806</v>
      </c>
      <c r="P14" s="79" t="s">
        <v>1847</v>
      </c>
      <c r="Q14" s="54" t="s">
        <v>862</v>
      </c>
      <c r="R14" s="45"/>
    </row>
    <row r="15" spans="1:18" s="11" customFormat="1" ht="46.5" customHeight="1" hidden="1">
      <c r="A15" s="1167"/>
      <c r="B15" s="1005"/>
      <c r="C15" s="290"/>
      <c r="D15" s="290"/>
      <c r="E15" s="290"/>
      <c r="F15" s="54" t="s">
        <v>695</v>
      </c>
      <c r="G15" s="93">
        <v>2013</v>
      </c>
      <c r="H15" s="54"/>
      <c r="I15" s="54"/>
      <c r="J15" s="20"/>
      <c r="K15" s="69">
        <f>+L15+M15+N15</f>
        <v>0</v>
      </c>
      <c r="L15" s="79"/>
      <c r="M15" s="79"/>
      <c r="N15" s="79"/>
      <c r="O15" s="79"/>
      <c r="P15" s="79"/>
      <c r="Q15" s="54"/>
      <c r="R15" s="45"/>
    </row>
    <row r="16" spans="1:17" s="45" customFormat="1" ht="24" customHeight="1">
      <c r="A16" s="281"/>
      <c r="B16" s="282"/>
      <c r="C16" s="283"/>
      <c r="D16" s="283"/>
      <c r="E16" s="283"/>
      <c r="F16" s="283"/>
      <c r="G16" s="284"/>
      <c r="H16" s="283"/>
      <c r="I16" s="283"/>
      <c r="J16" s="283"/>
      <c r="K16" s="285">
        <f>+L16+M16+N16</f>
        <v>10000</v>
      </c>
      <c r="L16" s="284">
        <f>SUM(L7:L15)</f>
        <v>10000</v>
      </c>
      <c r="M16" s="284">
        <f>SUM(M7:M15)</f>
        <v>0</v>
      </c>
      <c r="N16" s="284"/>
      <c r="O16" s="284"/>
      <c r="P16" s="284"/>
      <c r="Q16" s="283"/>
    </row>
  </sheetData>
  <sheetProtection/>
  <mergeCells count="30">
    <mergeCell ref="A1:J1"/>
    <mergeCell ref="A2:J2"/>
    <mergeCell ref="A5:A6"/>
    <mergeCell ref="B5:B6"/>
    <mergeCell ref="D5:D6"/>
    <mergeCell ref="E5:E6"/>
    <mergeCell ref="F5:F6"/>
    <mergeCell ref="G5:G6"/>
    <mergeCell ref="H5:H6"/>
    <mergeCell ref="C5:C6"/>
    <mergeCell ref="I5:I6"/>
    <mergeCell ref="A3:D3"/>
    <mergeCell ref="K7:K10"/>
    <mergeCell ref="K12:K14"/>
    <mergeCell ref="G12:G13"/>
    <mergeCell ref="K5:K6"/>
    <mergeCell ref="Q5:Q6"/>
    <mergeCell ref="J5:J6"/>
    <mergeCell ref="L5:N5"/>
    <mergeCell ref="O5:O6"/>
    <mergeCell ref="P5:P6"/>
    <mergeCell ref="A7:A15"/>
    <mergeCell ref="C7:C10"/>
    <mergeCell ref="D7:D10"/>
    <mergeCell ref="E7:E10"/>
    <mergeCell ref="C12:C14"/>
    <mergeCell ref="D12:D14"/>
    <mergeCell ref="E12:E14"/>
    <mergeCell ref="B7:B11"/>
    <mergeCell ref="B12:B15"/>
  </mergeCells>
  <printOptions/>
  <pageMargins left="0.7086614173228347" right="0.7086614173228347" top="0.5511811023622047" bottom="0.5511811023622047" header="0.31496062992125984" footer="0.31496062992125984"/>
  <pageSetup horizontalDpi="600" verticalDpi="600" orientation="landscape" paperSize="5" scale="85" r:id="rId3"/>
  <legacyDrawing r:id="rId2"/>
</worksheet>
</file>

<file path=xl/worksheets/sheet15.xml><?xml version="1.0" encoding="utf-8"?>
<worksheet xmlns="http://schemas.openxmlformats.org/spreadsheetml/2006/main" xmlns:r="http://schemas.openxmlformats.org/officeDocument/2006/relationships">
  <sheetPr>
    <tabColor theme="0"/>
  </sheetPr>
  <dimension ref="A1:Q48"/>
  <sheetViews>
    <sheetView zoomScale="93" zoomScaleNormal="93" zoomScalePageLayoutView="0" workbookViewId="0" topLeftCell="A1">
      <selection activeCell="G3" sqref="G3"/>
    </sheetView>
  </sheetViews>
  <sheetFormatPr defaultColWidth="11.421875" defaultRowHeight="15"/>
  <cols>
    <col min="2" max="2" width="16.57421875" style="0" customWidth="1"/>
    <col min="3" max="3" width="17.421875" style="0" customWidth="1"/>
    <col min="4" max="4" width="15.421875" style="0" customWidth="1"/>
    <col min="5" max="5" width="15.28125" style="0" customWidth="1"/>
    <col min="6" max="6" width="10.57421875" style="0" hidden="1" customWidth="1"/>
    <col min="7" max="7" width="16.00390625" style="195" customWidth="1"/>
    <col min="8" max="8" width="12.7109375" style="0" customWidth="1"/>
    <col min="9" max="9" width="13.140625" style="0" customWidth="1"/>
    <col min="10" max="10" width="15.57421875" style="0" customWidth="1"/>
    <col min="11" max="11" width="11.421875" style="666" customWidth="1"/>
    <col min="12" max="12" width="9.7109375" style="666" customWidth="1"/>
    <col min="13" max="13" width="9.421875" style="666" customWidth="1"/>
    <col min="14" max="14" width="6.7109375" style="666" customWidth="1"/>
    <col min="15" max="16" width="8.7109375" style="0" customWidth="1"/>
  </cols>
  <sheetData>
    <row r="1" spans="1:16" s="11" customFormat="1" ht="13.5" customHeight="1">
      <c r="A1" s="1018" t="s">
        <v>1371</v>
      </c>
      <c r="B1" s="1018"/>
      <c r="C1" s="1018"/>
      <c r="D1" s="1018"/>
      <c r="E1" s="1018"/>
      <c r="F1" s="1018"/>
      <c r="G1" s="1018"/>
      <c r="H1" s="1018"/>
      <c r="I1" s="1018"/>
      <c r="J1" s="1018"/>
      <c r="K1" s="660"/>
      <c r="L1" s="660"/>
      <c r="M1" s="660"/>
      <c r="N1" s="660"/>
      <c r="O1" s="70"/>
      <c r="P1" s="70"/>
    </row>
    <row r="2" spans="1:16" s="11" customFormat="1" ht="13.5" customHeight="1">
      <c r="A2" s="1018" t="s">
        <v>1323</v>
      </c>
      <c r="B2" s="1018"/>
      <c r="C2" s="1018"/>
      <c r="D2" s="1018"/>
      <c r="E2" s="627"/>
      <c r="F2" s="627"/>
      <c r="G2" s="627"/>
      <c r="H2" s="627"/>
      <c r="I2" s="627"/>
      <c r="J2" s="627"/>
      <c r="K2" s="660"/>
      <c r="L2" s="660"/>
      <c r="M2" s="660"/>
      <c r="N2" s="660"/>
      <c r="O2" s="70"/>
      <c r="P2" s="70"/>
    </row>
    <row r="3" spans="1:16" s="11" customFormat="1" ht="27" customHeight="1">
      <c r="A3" s="1006" t="s">
        <v>2536</v>
      </c>
      <c r="B3" s="1006"/>
      <c r="C3" s="1006"/>
      <c r="D3" s="1006"/>
      <c r="I3" s="70"/>
      <c r="K3" s="660"/>
      <c r="L3" s="660"/>
      <c r="M3" s="660"/>
      <c r="N3" s="660"/>
      <c r="O3" s="70"/>
      <c r="P3" s="70"/>
    </row>
    <row r="4" spans="1:16" s="11" customFormat="1" ht="13.5">
      <c r="A4" s="627"/>
      <c r="B4" s="174"/>
      <c r="I4" s="70"/>
      <c r="K4" s="660"/>
      <c r="L4" s="660"/>
      <c r="M4" s="660"/>
      <c r="N4" s="660"/>
      <c r="O4" s="70"/>
      <c r="P4" s="70"/>
    </row>
    <row r="5" spans="1:17" s="286" customFormat="1" ht="16.5" customHeight="1">
      <c r="A5" s="629" t="s">
        <v>2</v>
      </c>
      <c r="B5" s="629" t="s">
        <v>3</v>
      </c>
      <c r="C5" s="629" t="s">
        <v>846</v>
      </c>
      <c r="D5" s="629" t="s">
        <v>877</v>
      </c>
      <c r="E5" s="629" t="s">
        <v>869</v>
      </c>
      <c r="F5" s="1065" t="s">
        <v>848</v>
      </c>
      <c r="G5" s="632" t="s">
        <v>200</v>
      </c>
      <c r="H5" s="632" t="s">
        <v>879</v>
      </c>
      <c r="I5" s="632" t="s">
        <v>875</v>
      </c>
      <c r="J5" s="632" t="s">
        <v>206</v>
      </c>
      <c r="K5" s="1185" t="s">
        <v>1208</v>
      </c>
      <c r="L5" s="661" t="s">
        <v>202</v>
      </c>
      <c r="M5" s="661"/>
      <c r="N5" s="662"/>
      <c r="O5" s="629" t="s">
        <v>262</v>
      </c>
      <c r="P5" s="629" t="s">
        <v>263</v>
      </c>
      <c r="Q5" s="629" t="s">
        <v>4</v>
      </c>
    </row>
    <row r="6" spans="1:17" s="286" customFormat="1" ht="26.25" customHeight="1">
      <c r="A6" s="630"/>
      <c r="B6" s="630"/>
      <c r="C6" s="630"/>
      <c r="D6" s="630"/>
      <c r="E6" s="630"/>
      <c r="F6" s="1066"/>
      <c r="G6" s="633"/>
      <c r="H6" s="633"/>
      <c r="I6" s="633" t="s">
        <v>875</v>
      </c>
      <c r="J6" s="633"/>
      <c r="K6" s="1186"/>
      <c r="L6" s="663" t="s">
        <v>203</v>
      </c>
      <c r="M6" s="663" t="s">
        <v>204</v>
      </c>
      <c r="N6" s="664" t="s">
        <v>205</v>
      </c>
      <c r="O6" s="630"/>
      <c r="P6" s="630"/>
      <c r="Q6" s="630"/>
    </row>
    <row r="7" spans="1:17" s="11" customFormat="1" ht="67.5" customHeight="1">
      <c r="A7" s="1003" t="s">
        <v>119</v>
      </c>
      <c r="B7" s="306" t="s">
        <v>120</v>
      </c>
      <c r="C7" s="292" t="s">
        <v>1338</v>
      </c>
      <c r="D7" s="624" t="s">
        <v>1347</v>
      </c>
      <c r="E7" s="624"/>
      <c r="F7" s="621" t="s">
        <v>2268</v>
      </c>
      <c r="G7" s="621" t="s">
        <v>2269</v>
      </c>
      <c r="H7" s="621" t="s">
        <v>2270</v>
      </c>
      <c r="I7" s="288" t="s">
        <v>2271</v>
      </c>
      <c r="J7" s="621" t="s">
        <v>941</v>
      </c>
      <c r="K7" s="665"/>
      <c r="L7" s="237"/>
      <c r="M7" s="237"/>
      <c r="N7" s="237"/>
      <c r="O7" s="619"/>
      <c r="P7" s="619"/>
      <c r="Q7" s="618" t="s">
        <v>1327</v>
      </c>
    </row>
    <row r="8" spans="1:17" s="11" customFormat="1" ht="51.75" customHeight="1">
      <c r="A8" s="1004"/>
      <c r="B8" s="1182" t="s">
        <v>121</v>
      </c>
      <c r="C8" s="1044" t="s">
        <v>1346</v>
      </c>
      <c r="D8" s="898" t="s">
        <v>1352</v>
      </c>
      <c r="E8" s="898" t="s">
        <v>1353</v>
      </c>
      <c r="F8" s="621" t="s">
        <v>2272</v>
      </c>
      <c r="G8" s="621" t="s">
        <v>2273</v>
      </c>
      <c r="H8" s="621" t="s">
        <v>2274</v>
      </c>
      <c r="I8" s="288" t="s">
        <v>2275</v>
      </c>
      <c r="J8" s="618" t="s">
        <v>955</v>
      </c>
      <c r="K8" s="1187">
        <f>+L13+L14+L16+L18+L19+L20+L22+L9+M26+L15</f>
        <v>108927</v>
      </c>
      <c r="L8" s="182"/>
      <c r="M8" s="237"/>
      <c r="N8" s="237"/>
      <c r="O8" s="619" t="s">
        <v>1222</v>
      </c>
      <c r="P8" s="619" t="s">
        <v>2369</v>
      </c>
      <c r="Q8" s="618" t="s">
        <v>1327</v>
      </c>
    </row>
    <row r="9" spans="1:17" s="11" customFormat="1" ht="64.5" customHeight="1">
      <c r="A9" s="1004"/>
      <c r="B9" s="1183"/>
      <c r="C9" s="1036"/>
      <c r="D9" s="899"/>
      <c r="E9" s="899"/>
      <c r="F9" s="621"/>
      <c r="G9" s="621" t="s">
        <v>2319</v>
      </c>
      <c r="H9" s="621" t="s">
        <v>2320</v>
      </c>
      <c r="I9" s="288" t="s">
        <v>2321</v>
      </c>
      <c r="J9" s="618" t="s">
        <v>941</v>
      </c>
      <c r="K9" s="1187"/>
      <c r="L9" s="182">
        <v>73327</v>
      </c>
      <c r="M9" s="237"/>
      <c r="N9" s="237"/>
      <c r="O9" s="619" t="s">
        <v>2370</v>
      </c>
      <c r="P9" s="619" t="s">
        <v>1215</v>
      </c>
      <c r="Q9" s="618" t="s">
        <v>1327</v>
      </c>
    </row>
    <row r="10" spans="1:17" s="11" customFormat="1" ht="63.75" customHeight="1">
      <c r="A10" s="1004"/>
      <c r="B10" s="1183"/>
      <c r="C10" s="1036"/>
      <c r="D10" s="899"/>
      <c r="E10" s="899"/>
      <c r="F10" s="204" t="s">
        <v>2276</v>
      </c>
      <c r="G10" s="618" t="s">
        <v>2277</v>
      </c>
      <c r="H10" s="618" t="s">
        <v>2278</v>
      </c>
      <c r="I10" s="618" t="s">
        <v>2279</v>
      </c>
      <c r="J10" s="618" t="s">
        <v>941</v>
      </c>
      <c r="K10" s="1187"/>
      <c r="L10" s="237"/>
      <c r="M10" s="237"/>
      <c r="N10" s="237"/>
      <c r="O10" s="619" t="s">
        <v>2370</v>
      </c>
      <c r="P10" s="619" t="s">
        <v>1215</v>
      </c>
      <c r="Q10" s="621"/>
    </row>
    <row r="11" spans="1:17" s="11" customFormat="1" ht="106.5" customHeight="1">
      <c r="A11" s="1004"/>
      <c r="B11" s="1183"/>
      <c r="C11" s="1036"/>
      <c r="D11" s="899"/>
      <c r="E11" s="899"/>
      <c r="F11" s="621" t="s">
        <v>412</v>
      </c>
      <c r="G11" s="618" t="s">
        <v>2280</v>
      </c>
      <c r="H11" s="618" t="s">
        <v>1325</v>
      </c>
      <c r="I11" s="116" t="s">
        <v>1326</v>
      </c>
      <c r="J11" s="618" t="s">
        <v>2281</v>
      </c>
      <c r="K11" s="1187"/>
      <c r="L11" s="237"/>
      <c r="M11" s="237"/>
      <c r="N11" s="237"/>
      <c r="O11" s="619" t="s">
        <v>2370</v>
      </c>
      <c r="P11" s="619" t="s">
        <v>1215</v>
      </c>
      <c r="Q11" s="621" t="s">
        <v>1327</v>
      </c>
    </row>
    <row r="12" spans="1:17" s="11" customFormat="1" ht="136.5" customHeight="1">
      <c r="A12" s="1004"/>
      <c r="B12" s="1183"/>
      <c r="C12" s="1036"/>
      <c r="D12" s="899"/>
      <c r="E12" s="899"/>
      <c r="F12" s="621" t="s">
        <v>413</v>
      </c>
      <c r="G12" s="621" t="s">
        <v>2282</v>
      </c>
      <c r="H12" s="621" t="s">
        <v>2283</v>
      </c>
      <c r="I12" s="288" t="s">
        <v>2284</v>
      </c>
      <c r="J12" s="621" t="s">
        <v>2285</v>
      </c>
      <c r="K12" s="1187"/>
      <c r="L12" s="237"/>
      <c r="M12" s="237"/>
      <c r="N12" s="237"/>
      <c r="O12" s="619" t="s">
        <v>2370</v>
      </c>
      <c r="P12" s="619" t="s">
        <v>1215</v>
      </c>
      <c r="Q12" s="621" t="s">
        <v>1327</v>
      </c>
    </row>
    <row r="13" spans="1:17" s="11" customFormat="1" ht="112.5" customHeight="1">
      <c r="A13" s="1004"/>
      <c r="B13" s="1183"/>
      <c r="C13" s="1036"/>
      <c r="D13" s="899"/>
      <c r="E13" s="899"/>
      <c r="F13" s="621" t="s">
        <v>414</v>
      </c>
      <c r="G13" s="621" t="s">
        <v>2286</v>
      </c>
      <c r="H13" s="621" t="s">
        <v>1328</v>
      </c>
      <c r="I13" s="288" t="s">
        <v>2371</v>
      </c>
      <c r="J13" s="621" t="s">
        <v>2287</v>
      </c>
      <c r="K13" s="1187"/>
      <c r="L13" s="237">
        <v>1000</v>
      </c>
      <c r="M13" s="237"/>
      <c r="N13" s="237"/>
      <c r="O13" s="619" t="s">
        <v>1242</v>
      </c>
      <c r="P13" s="619" t="s">
        <v>2020</v>
      </c>
      <c r="Q13" s="621" t="s">
        <v>1327</v>
      </c>
    </row>
    <row r="14" spans="1:17" s="11" customFormat="1" ht="108.75" customHeight="1">
      <c r="A14" s="1004"/>
      <c r="B14" s="1183"/>
      <c r="C14" s="1036"/>
      <c r="D14" s="899"/>
      <c r="E14" s="899"/>
      <c r="F14" s="618" t="s">
        <v>415</v>
      </c>
      <c r="G14" s="618" t="s">
        <v>2288</v>
      </c>
      <c r="H14" s="618" t="s">
        <v>1329</v>
      </c>
      <c r="I14" s="116" t="s">
        <v>1330</v>
      </c>
      <c r="J14" s="618" t="s">
        <v>1331</v>
      </c>
      <c r="K14" s="1187"/>
      <c r="L14" s="237">
        <v>2000</v>
      </c>
      <c r="M14" s="237"/>
      <c r="N14" s="237"/>
      <c r="O14" s="619" t="s">
        <v>1222</v>
      </c>
      <c r="P14" s="619" t="s">
        <v>2020</v>
      </c>
      <c r="Q14" s="621" t="s">
        <v>1327</v>
      </c>
    </row>
    <row r="15" spans="1:17" s="11" customFormat="1" ht="63" customHeight="1">
      <c r="A15" s="1004"/>
      <c r="B15" s="1183"/>
      <c r="C15" s="1036"/>
      <c r="D15" s="899"/>
      <c r="E15" s="899"/>
      <c r="F15" s="618" t="s">
        <v>2289</v>
      </c>
      <c r="G15" s="19" t="s">
        <v>2290</v>
      </c>
      <c r="H15" s="618" t="s">
        <v>2291</v>
      </c>
      <c r="I15" s="116" t="s">
        <v>2292</v>
      </c>
      <c r="J15" s="618" t="s">
        <v>2293</v>
      </c>
      <c r="K15" s="1187"/>
      <c r="L15" s="237">
        <v>10000</v>
      </c>
      <c r="M15" s="237"/>
      <c r="N15" s="237"/>
      <c r="O15" s="619" t="s">
        <v>2033</v>
      </c>
      <c r="P15" s="619" t="s">
        <v>2352</v>
      </c>
      <c r="Q15" s="621" t="s">
        <v>1327</v>
      </c>
    </row>
    <row r="16" spans="1:17" s="11" customFormat="1" ht="70.5" customHeight="1">
      <c r="A16" s="1004"/>
      <c r="B16" s="1183"/>
      <c r="C16" s="1036"/>
      <c r="D16" s="899"/>
      <c r="E16" s="899"/>
      <c r="F16" s="631" t="s">
        <v>417</v>
      </c>
      <c r="G16" s="621" t="s">
        <v>2294</v>
      </c>
      <c r="H16" s="621" t="s">
        <v>2295</v>
      </c>
      <c r="I16" s="288" t="s">
        <v>2296</v>
      </c>
      <c r="J16" s="621" t="s">
        <v>979</v>
      </c>
      <c r="K16" s="1187"/>
      <c r="L16" s="237">
        <v>5000</v>
      </c>
      <c r="M16" s="237"/>
      <c r="N16" s="237"/>
      <c r="O16" s="619" t="s">
        <v>2033</v>
      </c>
      <c r="P16" s="619" t="s">
        <v>2352</v>
      </c>
      <c r="Q16" s="621" t="s">
        <v>1327</v>
      </c>
    </row>
    <row r="17" spans="1:17" s="11" customFormat="1" ht="137.25" customHeight="1">
      <c r="A17" s="1004"/>
      <c r="B17" s="1183"/>
      <c r="C17" s="1036"/>
      <c r="D17" s="899"/>
      <c r="E17" s="899"/>
      <c r="F17" s="625" t="s">
        <v>418</v>
      </c>
      <c r="G17" s="626" t="s">
        <v>2297</v>
      </c>
      <c r="H17" s="626" t="s">
        <v>2299</v>
      </c>
      <c r="I17" s="667" t="s">
        <v>2300</v>
      </c>
      <c r="J17" s="621" t="s">
        <v>979</v>
      </c>
      <c r="K17" s="1187"/>
      <c r="L17" s="237"/>
      <c r="M17" s="237"/>
      <c r="N17" s="237"/>
      <c r="O17" s="619" t="s">
        <v>2372</v>
      </c>
      <c r="P17" s="619" t="s">
        <v>1216</v>
      </c>
      <c r="Q17" s="621" t="s">
        <v>1327</v>
      </c>
    </row>
    <row r="18" spans="1:17" s="11" customFormat="1" ht="122.25" customHeight="1">
      <c r="A18" s="1004"/>
      <c r="B18" s="1183"/>
      <c r="C18" s="1036"/>
      <c r="D18" s="899"/>
      <c r="E18" s="899"/>
      <c r="F18" s="618" t="s">
        <v>419</v>
      </c>
      <c r="G18" s="618" t="s">
        <v>2373</v>
      </c>
      <c r="H18" s="618" t="s">
        <v>2303</v>
      </c>
      <c r="I18" s="618" t="s">
        <v>1332</v>
      </c>
      <c r="J18" s="618" t="s">
        <v>979</v>
      </c>
      <c r="K18" s="1187"/>
      <c r="L18" s="237">
        <v>5000</v>
      </c>
      <c r="M18" s="237"/>
      <c r="N18" s="237"/>
      <c r="O18" s="619" t="s">
        <v>1242</v>
      </c>
      <c r="P18" s="619" t="s">
        <v>1215</v>
      </c>
      <c r="Q18" s="621" t="s">
        <v>1327</v>
      </c>
    </row>
    <row r="19" spans="1:17" s="11" customFormat="1" ht="146.25" customHeight="1">
      <c r="A19" s="1004"/>
      <c r="B19" s="1183"/>
      <c r="C19" s="1036"/>
      <c r="D19" s="899"/>
      <c r="E19" s="899"/>
      <c r="F19" s="618"/>
      <c r="G19" s="668" t="s">
        <v>2301</v>
      </c>
      <c r="H19" s="668" t="s">
        <v>2304</v>
      </c>
      <c r="I19" s="668" t="s">
        <v>1333</v>
      </c>
      <c r="J19" s="668" t="s">
        <v>2302</v>
      </c>
      <c r="K19" s="1187"/>
      <c r="L19" s="237"/>
      <c r="M19" s="237">
        <v>10000</v>
      </c>
      <c r="N19" s="237"/>
      <c r="O19" s="619" t="s">
        <v>2369</v>
      </c>
      <c r="P19" s="619" t="s">
        <v>2374</v>
      </c>
      <c r="Q19" s="621" t="s">
        <v>1327</v>
      </c>
    </row>
    <row r="20" spans="1:17" s="11" customFormat="1" ht="167.25" customHeight="1">
      <c r="A20" s="1004"/>
      <c r="B20" s="1183"/>
      <c r="C20" s="1036"/>
      <c r="D20" s="899"/>
      <c r="E20" s="899"/>
      <c r="F20" s="631" t="s">
        <v>420</v>
      </c>
      <c r="G20" s="631" t="s">
        <v>2305</v>
      </c>
      <c r="H20" s="621" t="s">
        <v>2306</v>
      </c>
      <c r="I20" s="288" t="s">
        <v>1333</v>
      </c>
      <c r="J20" s="631" t="s">
        <v>2307</v>
      </c>
      <c r="K20" s="1187"/>
      <c r="L20" s="970">
        <v>3000</v>
      </c>
      <c r="M20" s="237"/>
      <c r="N20" s="237"/>
      <c r="O20" s="619" t="s">
        <v>1789</v>
      </c>
      <c r="P20" s="619" t="s">
        <v>282</v>
      </c>
      <c r="Q20" s="621" t="s">
        <v>1327</v>
      </c>
    </row>
    <row r="21" spans="1:17" s="11" customFormat="1" ht="99" customHeight="1">
      <c r="A21" s="1004"/>
      <c r="B21" s="1183"/>
      <c r="C21" s="1036"/>
      <c r="D21" s="899"/>
      <c r="E21" s="899"/>
      <c r="F21" s="625" t="s">
        <v>421</v>
      </c>
      <c r="G21" s="625" t="s">
        <v>2308</v>
      </c>
      <c r="H21" s="621" t="s">
        <v>1334</v>
      </c>
      <c r="I21" s="288" t="s">
        <v>1335</v>
      </c>
      <c r="J21" s="631" t="s">
        <v>2307</v>
      </c>
      <c r="K21" s="1187"/>
      <c r="L21" s="971"/>
      <c r="M21" s="237"/>
      <c r="N21" s="237"/>
      <c r="O21" s="619" t="s">
        <v>1242</v>
      </c>
      <c r="P21" s="619" t="s">
        <v>2020</v>
      </c>
      <c r="Q21" s="621" t="s">
        <v>1327</v>
      </c>
    </row>
    <row r="22" spans="1:17" s="11" customFormat="1" ht="74.25" customHeight="1">
      <c r="A22" s="1004"/>
      <c r="B22" s="1183"/>
      <c r="C22" s="1036"/>
      <c r="D22" s="899"/>
      <c r="E22" s="899"/>
      <c r="F22" s="621" t="s">
        <v>422</v>
      </c>
      <c r="G22" s="621" t="s">
        <v>457</v>
      </c>
      <c r="H22" s="621" t="s">
        <v>2309</v>
      </c>
      <c r="I22" s="288" t="s">
        <v>1336</v>
      </c>
      <c r="J22" s="621" t="s">
        <v>1337</v>
      </c>
      <c r="K22" s="1187"/>
      <c r="L22" s="237">
        <v>5000</v>
      </c>
      <c r="M22" s="237"/>
      <c r="N22" s="237"/>
      <c r="O22" s="619" t="s">
        <v>2033</v>
      </c>
      <c r="P22" s="619" t="s">
        <v>2020</v>
      </c>
      <c r="Q22" s="621" t="s">
        <v>1327</v>
      </c>
    </row>
    <row r="23" spans="1:17" s="11" customFormat="1" ht="141.75" customHeight="1">
      <c r="A23" s="1004"/>
      <c r="B23" s="1183"/>
      <c r="C23" s="1036"/>
      <c r="D23" s="899"/>
      <c r="E23" s="899"/>
      <c r="F23" s="621" t="s">
        <v>423</v>
      </c>
      <c r="G23" s="621" t="s">
        <v>2310</v>
      </c>
      <c r="H23" s="621" t="s">
        <v>1369</v>
      </c>
      <c r="I23" s="288" t="s">
        <v>1340</v>
      </c>
      <c r="J23" s="621" t="s">
        <v>1339</v>
      </c>
      <c r="K23" s="1187"/>
      <c r="L23" s="237"/>
      <c r="M23" s="237"/>
      <c r="N23" s="237"/>
      <c r="O23" s="619" t="s">
        <v>390</v>
      </c>
      <c r="P23" s="619" t="s">
        <v>1215</v>
      </c>
      <c r="Q23" s="621" t="s">
        <v>1327</v>
      </c>
    </row>
    <row r="24" spans="1:17" s="11" customFormat="1" ht="40.5" customHeight="1" hidden="1">
      <c r="A24" s="1004"/>
      <c r="B24" s="1183"/>
      <c r="C24" s="1036"/>
      <c r="D24" s="899"/>
      <c r="E24" s="899"/>
      <c r="F24" s="621" t="s">
        <v>424</v>
      </c>
      <c r="G24" s="621">
        <v>2014</v>
      </c>
      <c r="H24" s="621"/>
      <c r="I24" s="288"/>
      <c r="J24" s="621"/>
      <c r="K24" s="1187"/>
      <c r="L24" s="237"/>
      <c r="M24" s="237"/>
      <c r="N24" s="237"/>
      <c r="O24" s="619"/>
      <c r="P24" s="619"/>
      <c r="Q24" s="621" t="s">
        <v>1327</v>
      </c>
    </row>
    <row r="25" spans="1:17" s="11" customFormat="1" ht="96.75" customHeight="1">
      <c r="A25" s="1004"/>
      <c r="B25" s="1183"/>
      <c r="C25" s="1036"/>
      <c r="D25" s="899"/>
      <c r="E25" s="899"/>
      <c r="F25" s="259" t="s">
        <v>425</v>
      </c>
      <c r="G25" s="668" t="s">
        <v>2301</v>
      </c>
      <c r="H25" s="668" t="s">
        <v>2304</v>
      </c>
      <c r="I25" s="668" t="s">
        <v>1333</v>
      </c>
      <c r="J25" s="668" t="s">
        <v>2302</v>
      </c>
      <c r="K25" s="1187"/>
      <c r="L25" s="237"/>
      <c r="M25" s="237"/>
      <c r="N25" s="237"/>
      <c r="O25" s="619" t="s">
        <v>2369</v>
      </c>
      <c r="P25" s="619" t="s">
        <v>2374</v>
      </c>
      <c r="Q25" s="621" t="s">
        <v>2375</v>
      </c>
    </row>
    <row r="26" spans="1:17" s="11" customFormat="1" ht="121.5">
      <c r="A26" s="1004"/>
      <c r="B26" s="1184"/>
      <c r="C26" s="1037"/>
      <c r="D26" s="900"/>
      <c r="E26" s="900"/>
      <c r="F26" s="618" t="s">
        <v>426</v>
      </c>
      <c r="G26" s="618" t="s">
        <v>2311</v>
      </c>
      <c r="H26" s="618" t="s">
        <v>1370</v>
      </c>
      <c r="I26" s="116" t="s">
        <v>1341</v>
      </c>
      <c r="J26" s="618" t="s">
        <v>979</v>
      </c>
      <c r="K26" s="1187"/>
      <c r="L26" s="237"/>
      <c r="M26" s="237">
        <v>4600</v>
      </c>
      <c r="N26" s="237"/>
      <c r="O26" s="619" t="s">
        <v>2369</v>
      </c>
      <c r="P26" s="619" t="s">
        <v>2374</v>
      </c>
      <c r="Q26" s="621" t="s">
        <v>1327</v>
      </c>
    </row>
    <row r="27" spans="1:17" s="11" customFormat="1" ht="56.25" customHeight="1">
      <c r="A27" s="1004"/>
      <c r="B27" s="1182" t="s">
        <v>122</v>
      </c>
      <c r="C27" s="1044" t="s">
        <v>1354</v>
      </c>
      <c r="D27" s="898" t="s">
        <v>2324</v>
      </c>
      <c r="E27" s="1013"/>
      <c r="F27" s="621" t="s">
        <v>427</v>
      </c>
      <c r="G27" s="621" t="s">
        <v>1355</v>
      </c>
      <c r="H27" s="621" t="s">
        <v>1357</v>
      </c>
      <c r="I27" s="621" t="s">
        <v>1356</v>
      </c>
      <c r="J27" s="621" t="s">
        <v>979</v>
      </c>
      <c r="K27" s="1188">
        <f>+L32+L34</f>
        <v>20000</v>
      </c>
      <c r="L27" s="237"/>
      <c r="M27" s="237"/>
      <c r="N27" s="237"/>
      <c r="O27" s="619" t="s">
        <v>2033</v>
      </c>
      <c r="P27" s="619" t="s">
        <v>1215</v>
      </c>
      <c r="Q27" s="621"/>
    </row>
    <row r="28" spans="1:17" s="11" customFormat="1" ht="44.25" customHeight="1">
      <c r="A28" s="1004"/>
      <c r="B28" s="1183"/>
      <c r="C28" s="1036"/>
      <c r="D28" s="899"/>
      <c r="E28" s="1014"/>
      <c r="F28" s="305" t="s">
        <v>428</v>
      </c>
      <c r="G28" s="305" t="s">
        <v>428</v>
      </c>
      <c r="H28" s="116" t="s">
        <v>2376</v>
      </c>
      <c r="I28" s="116"/>
      <c r="J28" s="116"/>
      <c r="K28" s="1188"/>
      <c r="L28" s="237"/>
      <c r="M28" s="237"/>
      <c r="N28" s="237"/>
      <c r="O28" s="619" t="s">
        <v>2033</v>
      </c>
      <c r="P28" s="619" t="s">
        <v>1215</v>
      </c>
      <c r="Q28" s="621"/>
    </row>
    <row r="29" spans="1:17" s="11" customFormat="1" ht="162" customHeight="1">
      <c r="A29" s="1004"/>
      <c r="B29" s="1183"/>
      <c r="C29" s="1036"/>
      <c r="D29" s="899"/>
      <c r="E29" s="1014"/>
      <c r="F29" s="618" t="s">
        <v>429</v>
      </c>
      <c r="G29" s="618" t="s">
        <v>2377</v>
      </c>
      <c r="H29" s="618" t="s">
        <v>1324</v>
      </c>
      <c r="I29" s="618" t="s">
        <v>1358</v>
      </c>
      <c r="J29" s="618" t="s">
        <v>941</v>
      </c>
      <c r="K29" s="1188"/>
      <c r="L29" s="237"/>
      <c r="M29" s="237"/>
      <c r="N29" s="237"/>
      <c r="O29" s="619"/>
      <c r="P29" s="619"/>
      <c r="Q29" s="621"/>
    </row>
    <row r="30" spans="1:17" s="11" customFormat="1" ht="54.75" customHeight="1" hidden="1">
      <c r="A30" s="1004"/>
      <c r="B30" s="1183"/>
      <c r="C30" s="1036"/>
      <c r="D30" s="899"/>
      <c r="E30" s="1014"/>
      <c r="F30" s="621" t="s">
        <v>430</v>
      </c>
      <c r="G30" s="621">
        <v>2013</v>
      </c>
      <c r="H30" s="621"/>
      <c r="I30" s="288"/>
      <c r="J30" s="621"/>
      <c r="K30" s="1188"/>
      <c r="L30" s="237"/>
      <c r="M30" s="237"/>
      <c r="N30" s="237"/>
      <c r="O30" s="619"/>
      <c r="P30" s="619"/>
      <c r="Q30" s="621"/>
    </row>
    <row r="31" spans="1:17" s="11" customFormat="1" ht="54" customHeight="1">
      <c r="A31" s="1004"/>
      <c r="B31" s="1183"/>
      <c r="C31" s="1036"/>
      <c r="D31" s="899"/>
      <c r="E31" s="1014"/>
      <c r="F31" s="621" t="s">
        <v>431</v>
      </c>
      <c r="G31" s="621" t="s">
        <v>2312</v>
      </c>
      <c r="H31" s="621" t="s">
        <v>2313</v>
      </c>
      <c r="I31" s="621" t="s">
        <v>2314</v>
      </c>
      <c r="J31" s="621" t="s">
        <v>979</v>
      </c>
      <c r="K31" s="1188"/>
      <c r="L31" s="237"/>
      <c r="M31" s="237"/>
      <c r="N31" s="237"/>
      <c r="O31" s="619"/>
      <c r="P31" s="619"/>
      <c r="Q31" s="621"/>
    </row>
    <row r="32" spans="1:17" s="11" customFormat="1" ht="71.25" customHeight="1">
      <c r="A32" s="1004"/>
      <c r="B32" s="1183"/>
      <c r="C32" s="1036"/>
      <c r="D32" s="899"/>
      <c r="E32" s="1014"/>
      <c r="F32" s="621" t="s">
        <v>432</v>
      </c>
      <c r="G32" s="621" t="s">
        <v>2315</v>
      </c>
      <c r="H32" s="621" t="s">
        <v>2316</v>
      </c>
      <c r="I32" s="621" t="s">
        <v>1359</v>
      </c>
      <c r="J32" s="621" t="s">
        <v>979</v>
      </c>
      <c r="K32" s="1188"/>
      <c r="L32" s="237">
        <v>5000</v>
      </c>
      <c r="M32" s="237"/>
      <c r="N32" s="237"/>
      <c r="O32" s="619"/>
      <c r="P32" s="619"/>
      <c r="Q32" s="621"/>
    </row>
    <row r="33" spans="1:17" s="11" customFormat="1" ht="127.5" customHeight="1">
      <c r="A33" s="1004"/>
      <c r="B33" s="1183"/>
      <c r="C33" s="1036"/>
      <c r="D33" s="899"/>
      <c r="E33" s="1014"/>
      <c r="F33" s="1193" t="s">
        <v>434</v>
      </c>
      <c r="G33" s="621" t="s">
        <v>2317</v>
      </c>
      <c r="H33" s="654" t="s">
        <v>1360</v>
      </c>
      <c r="I33" s="654" t="s">
        <v>2298</v>
      </c>
      <c r="J33" s="654" t="s">
        <v>979</v>
      </c>
      <c r="K33" s="1188"/>
      <c r="L33" s="237"/>
      <c r="M33" s="237"/>
      <c r="N33" s="237"/>
      <c r="O33" s="619"/>
      <c r="P33" s="619"/>
      <c r="Q33" s="621"/>
    </row>
    <row r="34" spans="1:17" s="11" customFormat="1" ht="121.5">
      <c r="A34" s="1004"/>
      <c r="B34" s="1184"/>
      <c r="C34" s="1037"/>
      <c r="D34" s="900"/>
      <c r="E34" s="1015"/>
      <c r="F34" s="1194"/>
      <c r="G34" s="621" t="s">
        <v>2318</v>
      </c>
      <c r="H34" s="654" t="s">
        <v>1360</v>
      </c>
      <c r="I34" s="654" t="s">
        <v>2298</v>
      </c>
      <c r="J34" s="654" t="s">
        <v>979</v>
      </c>
      <c r="K34" s="1189"/>
      <c r="L34" s="237">
        <v>15000</v>
      </c>
      <c r="M34" s="237"/>
      <c r="N34" s="237"/>
      <c r="O34" s="619" t="s">
        <v>1021</v>
      </c>
      <c r="P34" s="619" t="s">
        <v>1847</v>
      </c>
      <c r="Q34" s="621"/>
    </row>
    <row r="35" spans="1:17" s="11" customFormat="1" ht="118.5" customHeight="1">
      <c r="A35" s="1004"/>
      <c r="B35" s="1182" t="s">
        <v>2325</v>
      </c>
      <c r="C35" s="1181" t="s">
        <v>2326</v>
      </c>
      <c r="D35" s="898" t="s">
        <v>2327</v>
      </c>
      <c r="E35" s="1013"/>
      <c r="F35" s="669" t="s">
        <v>2335</v>
      </c>
      <c r="G35" s="618" t="s">
        <v>2336</v>
      </c>
      <c r="H35" s="618" t="s">
        <v>2333</v>
      </c>
      <c r="I35" s="116" t="s">
        <v>2334</v>
      </c>
      <c r="J35" s="618" t="s">
        <v>979</v>
      </c>
      <c r="K35" s="1190">
        <f>+M37</f>
        <v>400000</v>
      </c>
      <c r="L35" s="237"/>
      <c r="M35" s="237"/>
      <c r="N35" s="237"/>
      <c r="O35" s="619"/>
      <c r="P35" s="619"/>
      <c r="Q35" s="621" t="s">
        <v>1327</v>
      </c>
    </row>
    <row r="36" spans="1:17" s="11" customFormat="1" ht="99" customHeight="1">
      <c r="A36" s="1004"/>
      <c r="B36" s="1183"/>
      <c r="C36" s="1177"/>
      <c r="D36" s="899"/>
      <c r="E36" s="1014"/>
      <c r="F36" s="680" t="s">
        <v>2328</v>
      </c>
      <c r="G36" s="618" t="s">
        <v>2337</v>
      </c>
      <c r="H36" s="618" t="s">
        <v>2331</v>
      </c>
      <c r="I36" s="116" t="s">
        <v>2332</v>
      </c>
      <c r="J36" s="653" t="s">
        <v>2330</v>
      </c>
      <c r="K36" s="1191"/>
      <c r="L36" s="237"/>
      <c r="M36" s="546"/>
      <c r="N36" s="237"/>
      <c r="O36" s="619"/>
      <c r="P36" s="619"/>
      <c r="Q36" s="621" t="s">
        <v>1327</v>
      </c>
    </row>
    <row r="37" spans="1:17" s="11" customFormat="1" ht="64.5">
      <c r="A37" s="1004"/>
      <c r="B37" s="1183"/>
      <c r="C37" s="1177"/>
      <c r="D37" s="899"/>
      <c r="E37" s="1014"/>
      <c r="F37" s="670" t="s">
        <v>2329</v>
      </c>
      <c r="G37" s="618" t="s">
        <v>1361</v>
      </c>
      <c r="H37" s="618" t="s">
        <v>437</v>
      </c>
      <c r="I37" s="116" t="s">
        <v>1362</v>
      </c>
      <c r="J37" s="618" t="s">
        <v>979</v>
      </c>
      <c r="K37" s="1191"/>
      <c r="L37" s="237"/>
      <c r="M37" s="546">
        <v>400000</v>
      </c>
      <c r="N37" s="237"/>
      <c r="O37" s="619"/>
      <c r="P37" s="619"/>
      <c r="Q37" s="621"/>
    </row>
    <row r="38" spans="1:17" s="11" customFormat="1" ht="54.75" customHeight="1" hidden="1">
      <c r="A38" s="1004"/>
      <c r="B38" s="1183"/>
      <c r="C38" s="1177"/>
      <c r="D38" s="899"/>
      <c r="E38" s="1179"/>
      <c r="F38" s="618" t="s">
        <v>438</v>
      </c>
      <c r="G38" s="618" t="s">
        <v>2355</v>
      </c>
      <c r="H38" s="618"/>
      <c r="I38" s="116"/>
      <c r="J38" s="618" t="s">
        <v>979</v>
      </c>
      <c r="K38" s="1191"/>
      <c r="L38" s="237"/>
      <c r="M38" s="237"/>
      <c r="N38" s="237"/>
      <c r="O38" s="619"/>
      <c r="P38" s="619"/>
      <c r="Q38" s="621" t="s">
        <v>1327</v>
      </c>
    </row>
    <row r="39" spans="1:17" s="11" customFormat="1" ht="54">
      <c r="A39" s="1004"/>
      <c r="B39" s="1183"/>
      <c r="C39" s="1177"/>
      <c r="D39" s="899"/>
      <c r="E39" s="1179"/>
      <c r="F39" s="618" t="s">
        <v>439</v>
      </c>
      <c r="G39" s="618" t="s">
        <v>2322</v>
      </c>
      <c r="H39" s="618" t="s">
        <v>1363</v>
      </c>
      <c r="I39" s="116" t="s">
        <v>1364</v>
      </c>
      <c r="J39" s="618" t="s">
        <v>979</v>
      </c>
      <c r="K39" s="1191"/>
      <c r="L39" s="237"/>
      <c r="M39" s="237"/>
      <c r="N39" s="237"/>
      <c r="O39" s="619"/>
      <c r="P39" s="619"/>
      <c r="Q39" s="618" t="s">
        <v>1327</v>
      </c>
    </row>
    <row r="40" spans="1:17" s="11" customFormat="1" ht="108" customHeight="1" hidden="1">
      <c r="A40" s="1004"/>
      <c r="B40" s="1184"/>
      <c r="C40" s="1178"/>
      <c r="D40" s="900"/>
      <c r="E40" s="1180"/>
      <c r="F40" s="204" t="s">
        <v>440</v>
      </c>
      <c r="G40" s="618" t="s">
        <v>2323</v>
      </c>
      <c r="H40" s="618" t="s">
        <v>1365</v>
      </c>
      <c r="I40" s="618" t="s">
        <v>1366</v>
      </c>
      <c r="J40" s="618" t="s">
        <v>979</v>
      </c>
      <c r="K40" s="1192"/>
      <c r="L40" s="237"/>
      <c r="M40" s="237"/>
      <c r="N40" s="237"/>
      <c r="O40" s="619"/>
      <c r="P40" s="619"/>
      <c r="Q40" s="618" t="s">
        <v>1367</v>
      </c>
    </row>
    <row r="41" spans="1:17" s="11" customFormat="1" ht="59.25" customHeight="1">
      <c r="A41" s="1004"/>
      <c r="B41" s="1173" t="s">
        <v>2338</v>
      </c>
      <c r="C41" s="1174" t="s">
        <v>2358</v>
      </c>
      <c r="D41" s="1175"/>
      <c r="E41" s="1176"/>
      <c r="F41" s="680" t="s">
        <v>439</v>
      </c>
      <c r="G41" s="618" t="s">
        <v>2341</v>
      </c>
      <c r="H41" s="618" t="s">
        <v>2342</v>
      </c>
      <c r="I41" s="618" t="s">
        <v>2343</v>
      </c>
      <c r="J41" s="618" t="s">
        <v>941</v>
      </c>
      <c r="K41" s="1190"/>
      <c r="L41" s="237"/>
      <c r="M41" s="237"/>
      <c r="N41" s="237"/>
      <c r="O41" s="619" t="s">
        <v>2033</v>
      </c>
      <c r="P41" s="619" t="s">
        <v>1222</v>
      </c>
      <c r="Q41" s="618" t="s">
        <v>2354</v>
      </c>
    </row>
    <row r="42" spans="1:17" s="11" customFormat="1" ht="127.5">
      <c r="A42" s="1004"/>
      <c r="B42" s="1173"/>
      <c r="C42" s="1174"/>
      <c r="D42" s="1175"/>
      <c r="E42" s="1176"/>
      <c r="F42" s="686" t="s">
        <v>2339</v>
      </c>
      <c r="G42" s="618" t="s">
        <v>2345</v>
      </c>
      <c r="H42" s="618" t="s">
        <v>2346</v>
      </c>
      <c r="I42" s="618" t="s">
        <v>2347</v>
      </c>
      <c r="J42" s="681" t="s">
        <v>2344</v>
      </c>
      <c r="K42" s="1191"/>
      <c r="L42" s="237"/>
      <c r="M42" s="237"/>
      <c r="N42" s="237"/>
      <c r="O42" s="619" t="s">
        <v>1242</v>
      </c>
      <c r="P42" s="618" t="s">
        <v>2020</v>
      </c>
      <c r="Q42" s="618" t="s">
        <v>1368</v>
      </c>
    </row>
    <row r="43" spans="1:17" s="11" customFormat="1" ht="66.75" customHeight="1">
      <c r="A43" s="1004"/>
      <c r="B43" s="1173"/>
      <c r="C43" s="1174"/>
      <c r="D43" s="1175"/>
      <c r="E43" s="1176"/>
      <c r="F43" s="670" t="s">
        <v>2340</v>
      </c>
      <c r="G43" s="618" t="s">
        <v>2348</v>
      </c>
      <c r="H43" s="618" t="s">
        <v>1324</v>
      </c>
      <c r="I43" s="618" t="s">
        <v>2349</v>
      </c>
      <c r="J43" s="618" t="s">
        <v>2350</v>
      </c>
      <c r="K43" s="1191"/>
      <c r="L43" s="237"/>
      <c r="M43" s="237"/>
      <c r="N43" s="237"/>
      <c r="O43" s="619" t="s">
        <v>2351</v>
      </c>
      <c r="P43" s="618" t="s">
        <v>2352</v>
      </c>
      <c r="Q43" s="618" t="s">
        <v>2353</v>
      </c>
    </row>
    <row r="44" spans="1:17" s="11" customFormat="1" ht="75.75" customHeight="1">
      <c r="A44" s="1004"/>
      <c r="B44" s="1173" t="s">
        <v>125</v>
      </c>
      <c r="C44" s="1174" t="s">
        <v>1399</v>
      </c>
      <c r="D44" s="898" t="s">
        <v>2359</v>
      </c>
      <c r="E44" s="1175"/>
      <c r="F44" s="669" t="s">
        <v>2356</v>
      </c>
      <c r="G44" s="618" t="s">
        <v>2360</v>
      </c>
      <c r="H44" s="618" t="s">
        <v>2363</v>
      </c>
      <c r="I44" s="618" t="s">
        <v>2343</v>
      </c>
      <c r="J44" s="618" t="s">
        <v>941</v>
      </c>
      <c r="K44" s="1191">
        <f>+L46+L47</f>
        <v>6673</v>
      </c>
      <c r="L44" s="237"/>
      <c r="M44" s="237"/>
      <c r="N44" s="237"/>
      <c r="O44" s="619" t="s">
        <v>2033</v>
      </c>
      <c r="P44" s="619" t="s">
        <v>1215</v>
      </c>
      <c r="Q44" s="618"/>
    </row>
    <row r="45" spans="1:17" s="11" customFormat="1" ht="57" customHeight="1">
      <c r="A45" s="1004"/>
      <c r="B45" s="1173"/>
      <c r="C45" s="1174"/>
      <c r="D45" s="899"/>
      <c r="E45" s="1175"/>
      <c r="F45" s="680" t="s">
        <v>2356</v>
      </c>
      <c r="G45" s="618"/>
      <c r="H45" s="618"/>
      <c r="I45" s="618"/>
      <c r="J45" s="618"/>
      <c r="K45" s="1191"/>
      <c r="L45" s="237"/>
      <c r="M45" s="237"/>
      <c r="N45" s="237"/>
      <c r="O45" s="619"/>
      <c r="P45" s="619"/>
      <c r="Q45" s="618"/>
    </row>
    <row r="46" spans="1:17" s="11" customFormat="1" ht="177.75" customHeight="1">
      <c r="A46" s="1004"/>
      <c r="B46" s="1173"/>
      <c r="C46" s="1174"/>
      <c r="D46" s="900"/>
      <c r="E46" s="1175"/>
      <c r="F46" s="684" t="s">
        <v>2357</v>
      </c>
      <c r="G46" s="618" t="s">
        <v>2361</v>
      </c>
      <c r="H46" s="621" t="s">
        <v>2364</v>
      </c>
      <c r="I46" s="232" t="s">
        <v>2365</v>
      </c>
      <c r="J46" s="898" t="s">
        <v>2368</v>
      </c>
      <c r="K46" s="1191"/>
      <c r="L46" s="237">
        <v>2000</v>
      </c>
      <c r="M46" s="237"/>
      <c r="N46" s="237"/>
      <c r="O46" s="619"/>
      <c r="P46" s="619"/>
      <c r="Q46" s="618"/>
    </row>
    <row r="47" spans="1:17" s="11" customFormat="1" ht="67.5" customHeight="1">
      <c r="A47" s="1004"/>
      <c r="B47" s="634"/>
      <c r="C47" s="682"/>
      <c r="D47" s="628"/>
      <c r="E47" s="628"/>
      <c r="F47" s="618"/>
      <c r="G47" s="618" t="s">
        <v>2362</v>
      </c>
      <c r="H47" s="618" t="s">
        <v>2366</v>
      </c>
      <c r="I47" s="618" t="s">
        <v>2367</v>
      </c>
      <c r="J47" s="900"/>
      <c r="K47" s="1191"/>
      <c r="L47" s="237">
        <v>4673</v>
      </c>
      <c r="M47" s="237"/>
      <c r="N47" s="237"/>
      <c r="O47" s="619"/>
      <c r="P47" s="619"/>
      <c r="Q47" s="618"/>
    </row>
    <row r="48" spans="1:17" s="11" customFormat="1" ht="16.5">
      <c r="A48" s="307"/>
      <c r="B48" s="307"/>
      <c r="C48" s="307"/>
      <c r="D48" s="217"/>
      <c r="E48" s="217"/>
      <c r="F48" s="217"/>
      <c r="G48" s="217"/>
      <c r="H48" s="217"/>
      <c r="I48" s="217"/>
      <c r="J48" s="217"/>
      <c r="K48" s="657">
        <f>SUM(K7:K47)</f>
        <v>535600</v>
      </c>
      <c r="L48" s="685">
        <f>SUM(L7:L47)</f>
        <v>131000</v>
      </c>
      <c r="M48" s="685">
        <f>SUM(M7:M47)</f>
        <v>414600</v>
      </c>
      <c r="N48" s="685">
        <f>SUM(N7:N47)</f>
        <v>0</v>
      </c>
      <c r="O48" s="218"/>
      <c r="P48" s="218"/>
      <c r="Q48" s="217"/>
    </row>
  </sheetData>
  <sheetProtection/>
  <mergeCells count="36">
    <mergeCell ref="L20:L21"/>
    <mergeCell ref="B27:B34"/>
    <mergeCell ref="C27:C34"/>
    <mergeCell ref="D27:D34"/>
    <mergeCell ref="E27:E34"/>
    <mergeCell ref="F33:F34"/>
    <mergeCell ref="C8:C26"/>
    <mergeCell ref="B8:B26"/>
    <mergeCell ref="D8:D26"/>
    <mergeCell ref="E8:E26"/>
    <mergeCell ref="K44:K47"/>
    <mergeCell ref="B44:B46"/>
    <mergeCell ref="C44:C46"/>
    <mergeCell ref="D44:D46"/>
    <mergeCell ref="E44:E46"/>
    <mergeCell ref="K5:K6"/>
    <mergeCell ref="K8:K26"/>
    <mergeCell ref="K27:K34"/>
    <mergeCell ref="K35:K40"/>
    <mergeCell ref="K41:K43"/>
    <mergeCell ref="A1:J1"/>
    <mergeCell ref="A7:A47"/>
    <mergeCell ref="A2:D2"/>
    <mergeCell ref="A3:D3"/>
    <mergeCell ref="F5:F6"/>
    <mergeCell ref="J46:J47"/>
    <mergeCell ref="D35:D40"/>
    <mergeCell ref="B41:B43"/>
    <mergeCell ref="C41:C43"/>
    <mergeCell ref="D41:D43"/>
    <mergeCell ref="E41:E43"/>
    <mergeCell ref="C38:C40"/>
    <mergeCell ref="E38:E40"/>
    <mergeCell ref="C35:C37"/>
    <mergeCell ref="E35:E37"/>
    <mergeCell ref="B35:B40"/>
  </mergeCells>
  <printOptions/>
  <pageMargins left="0.7086614173228347" right="0.7086614173228347" top="0.7480314960629921" bottom="0.7480314960629921" header="0.31496062992125984" footer="0.31496062992125984"/>
  <pageSetup horizontalDpi="300" verticalDpi="300" orientation="landscape" paperSize="5" scale="80" r:id="rId3"/>
  <legacyDrawing r:id="rId2"/>
</worksheet>
</file>

<file path=xl/worksheets/sheet16.xml><?xml version="1.0" encoding="utf-8"?>
<worksheet xmlns="http://schemas.openxmlformats.org/spreadsheetml/2006/main" xmlns:r="http://schemas.openxmlformats.org/officeDocument/2006/relationships">
  <dimension ref="A1:Q18"/>
  <sheetViews>
    <sheetView zoomScalePageLayoutView="0" workbookViewId="0" topLeftCell="A1">
      <selection activeCell="A2" sqref="A2:J2"/>
    </sheetView>
  </sheetViews>
  <sheetFormatPr defaultColWidth="11.421875" defaultRowHeight="15"/>
  <cols>
    <col min="2" max="2" width="14.28125" style="0" customWidth="1"/>
    <col min="3" max="3" width="15.57421875" style="0" customWidth="1"/>
    <col min="4" max="4" width="15.421875" style="0" customWidth="1"/>
    <col min="5" max="5" width="15.7109375" style="0" customWidth="1"/>
    <col min="6" max="6" width="23.140625" style="0" hidden="1" customWidth="1"/>
    <col min="15" max="15" width="8.7109375" style="0" customWidth="1"/>
    <col min="16" max="16" width="8.28125" style="0" customWidth="1"/>
  </cols>
  <sheetData>
    <row r="1" spans="1:16" s="11" customFormat="1" ht="13.5" customHeight="1">
      <c r="A1" s="1018" t="s">
        <v>1371</v>
      </c>
      <c r="B1" s="1018"/>
      <c r="C1" s="1018"/>
      <c r="D1" s="1018"/>
      <c r="E1" s="1018"/>
      <c r="F1" s="1018"/>
      <c r="G1" s="1018"/>
      <c r="H1" s="1018"/>
      <c r="I1" s="1018"/>
      <c r="J1" s="1018"/>
      <c r="K1" s="70"/>
      <c r="L1" s="70"/>
      <c r="M1" s="70"/>
      <c r="N1" s="70"/>
      <c r="O1" s="70"/>
      <c r="P1" s="70"/>
    </row>
    <row r="2" spans="1:16" s="11" customFormat="1" ht="13.5" customHeight="1">
      <c r="A2" s="1018" t="s">
        <v>1372</v>
      </c>
      <c r="B2" s="1018"/>
      <c r="C2" s="1018"/>
      <c r="D2" s="1018"/>
      <c r="E2" s="1018"/>
      <c r="F2" s="1018"/>
      <c r="G2" s="1018"/>
      <c r="H2" s="1018"/>
      <c r="I2" s="1018"/>
      <c r="J2" s="1018"/>
      <c r="K2" s="70"/>
      <c r="L2" s="70"/>
      <c r="M2" s="70"/>
      <c r="N2" s="70"/>
      <c r="O2" s="70"/>
      <c r="P2" s="70"/>
    </row>
    <row r="3" spans="1:16" s="11" customFormat="1" ht="21" customHeight="1">
      <c r="A3" s="1006" t="s">
        <v>2537</v>
      </c>
      <c r="B3" s="1006"/>
      <c r="C3" s="1006"/>
      <c r="D3" s="1006"/>
      <c r="E3" s="1006"/>
      <c r="I3" s="70"/>
      <c r="K3" s="70"/>
      <c r="L3" s="70"/>
      <c r="M3" s="70"/>
      <c r="N3" s="70"/>
      <c r="O3" s="70"/>
      <c r="P3" s="70"/>
    </row>
    <row r="4" spans="1:16" s="11" customFormat="1" ht="13.5">
      <c r="A4" s="252"/>
      <c r="B4" s="174"/>
      <c r="I4" s="70"/>
      <c r="K4" s="70"/>
      <c r="L4" s="70"/>
      <c r="M4" s="70"/>
      <c r="N4" s="70"/>
      <c r="O4" s="70"/>
      <c r="P4" s="70"/>
    </row>
    <row r="5" spans="1:16" s="11" customFormat="1" ht="13.5">
      <c r="A5" s="294"/>
      <c r="B5" s="174"/>
      <c r="I5" s="70"/>
      <c r="K5" s="70"/>
      <c r="L5" s="70"/>
      <c r="M5" s="70"/>
      <c r="N5" s="70"/>
      <c r="O5" s="70"/>
      <c r="P5" s="70"/>
    </row>
    <row r="6" spans="1:16" s="11" customFormat="1" ht="13.5">
      <c r="A6" s="294"/>
      <c r="B6" s="174"/>
      <c r="I6" s="70"/>
      <c r="K6" s="70"/>
      <c r="L6" s="70"/>
      <c r="M6" s="70"/>
      <c r="N6" s="70"/>
      <c r="O6" s="70"/>
      <c r="P6" s="70"/>
    </row>
    <row r="7" spans="1:17" s="312" customFormat="1" ht="16.5" customHeight="1">
      <c r="A7" s="1065" t="s">
        <v>2</v>
      </c>
      <c r="B7" s="1065" t="s">
        <v>3</v>
      </c>
      <c r="C7" s="1065" t="s">
        <v>846</v>
      </c>
      <c r="D7" s="1065" t="s">
        <v>877</v>
      </c>
      <c r="E7" s="1065" t="s">
        <v>869</v>
      </c>
      <c r="F7" s="1065" t="s">
        <v>848</v>
      </c>
      <c r="G7" s="1171" t="s">
        <v>200</v>
      </c>
      <c r="H7" s="1171" t="s">
        <v>1839</v>
      </c>
      <c r="I7" s="1171" t="s">
        <v>875</v>
      </c>
      <c r="J7" s="1171" t="s">
        <v>206</v>
      </c>
      <c r="K7" s="1065" t="s">
        <v>1208</v>
      </c>
      <c r="L7" s="1054" t="s">
        <v>202</v>
      </c>
      <c r="M7" s="1054"/>
      <c r="N7" s="1055"/>
      <c r="O7" s="1065" t="s">
        <v>262</v>
      </c>
      <c r="P7" s="1065" t="s">
        <v>263</v>
      </c>
      <c r="Q7" s="1065" t="s">
        <v>4</v>
      </c>
    </row>
    <row r="8" spans="1:17" s="312" customFormat="1" ht="26.25" customHeight="1">
      <c r="A8" s="1066"/>
      <c r="B8" s="1066"/>
      <c r="C8" s="1066"/>
      <c r="D8" s="1066"/>
      <c r="E8" s="1066"/>
      <c r="F8" s="1066"/>
      <c r="G8" s="1172"/>
      <c r="H8" s="1172"/>
      <c r="I8" s="1172" t="s">
        <v>875</v>
      </c>
      <c r="J8" s="1172"/>
      <c r="K8" s="1066"/>
      <c r="L8" s="201" t="s">
        <v>203</v>
      </c>
      <c r="M8" s="201" t="s">
        <v>204</v>
      </c>
      <c r="N8" s="202" t="s">
        <v>205</v>
      </c>
      <c r="O8" s="1066"/>
      <c r="P8" s="1066"/>
      <c r="Q8" s="1066"/>
    </row>
    <row r="9" spans="1:16" s="11" customFormat="1" ht="13.5">
      <c r="A9" s="252"/>
      <c r="B9" s="174"/>
      <c r="I9" s="70"/>
      <c r="L9" s="70"/>
      <c r="M9" s="70"/>
      <c r="N9" s="70"/>
      <c r="O9" s="70"/>
      <c r="P9" s="70"/>
    </row>
    <row r="10" spans="1:17" s="11" customFormat="1" ht="45.75" customHeight="1">
      <c r="A10" s="1205" t="s">
        <v>126</v>
      </c>
      <c r="B10" s="1201" t="s">
        <v>127</v>
      </c>
      <c r="C10" s="1201" t="s">
        <v>1373</v>
      </c>
      <c r="D10" s="898" t="s">
        <v>2243</v>
      </c>
      <c r="E10" s="898" t="s">
        <v>2244</v>
      </c>
      <c r="F10" s="618" t="s">
        <v>469</v>
      </c>
      <c r="G10" s="619"/>
      <c r="H10" s="618"/>
      <c r="I10" s="618"/>
      <c r="J10" s="618"/>
      <c r="K10" s="1198">
        <f>+L11</f>
        <v>889</v>
      </c>
      <c r="L10" s="237"/>
      <c r="M10" s="79"/>
      <c r="N10" s="79"/>
      <c r="O10" s="79"/>
      <c r="P10" s="79"/>
      <c r="Q10" s="56" t="s">
        <v>196</v>
      </c>
    </row>
    <row r="11" spans="1:17" s="11" customFormat="1" ht="82.5" customHeight="1">
      <c r="A11" s="1205"/>
      <c r="B11" s="1202"/>
      <c r="C11" s="1202"/>
      <c r="D11" s="899"/>
      <c r="E11" s="899"/>
      <c r="F11" s="618" t="s">
        <v>470</v>
      </c>
      <c r="G11" s="619" t="s">
        <v>2239</v>
      </c>
      <c r="H11" s="618" t="s">
        <v>2240</v>
      </c>
      <c r="I11" s="618" t="s">
        <v>2242</v>
      </c>
      <c r="J11" s="618" t="s">
        <v>941</v>
      </c>
      <c r="K11" s="1199"/>
      <c r="L11" s="237">
        <v>889</v>
      </c>
      <c r="M11" s="79"/>
      <c r="N11" s="79"/>
      <c r="O11" s="79"/>
      <c r="P11" s="79"/>
      <c r="Q11" s="56" t="s">
        <v>2241</v>
      </c>
    </row>
    <row r="12" spans="1:17" s="11" customFormat="1" ht="65.25" customHeight="1">
      <c r="A12" s="1205"/>
      <c r="B12" s="1203"/>
      <c r="C12" s="1203"/>
      <c r="D12" s="900"/>
      <c r="E12" s="900"/>
      <c r="F12" s="618" t="s">
        <v>471</v>
      </c>
      <c r="G12" s="619" t="s">
        <v>2236</v>
      </c>
      <c r="H12" s="618" t="s">
        <v>2237</v>
      </c>
      <c r="I12" s="618" t="s">
        <v>2238</v>
      </c>
      <c r="J12" s="618" t="s">
        <v>941</v>
      </c>
      <c r="K12" s="1200"/>
      <c r="L12" s="237"/>
      <c r="M12" s="79"/>
      <c r="N12" s="79"/>
      <c r="O12" s="79"/>
      <c r="P12" s="79"/>
      <c r="Q12" s="56" t="s">
        <v>1378</v>
      </c>
    </row>
    <row r="13" spans="1:17" s="11" customFormat="1" ht="33" customHeight="1" hidden="1">
      <c r="A13" s="1205"/>
      <c r="B13" s="1204" t="s">
        <v>128</v>
      </c>
      <c r="C13" s="1204" t="s">
        <v>1374</v>
      </c>
      <c r="D13" s="1195"/>
      <c r="E13" s="1195"/>
      <c r="F13" s="616" t="s">
        <v>472</v>
      </c>
      <c r="G13" s="623">
        <v>2013</v>
      </c>
      <c r="H13" s="616"/>
      <c r="I13" s="410"/>
      <c r="J13" s="616"/>
      <c r="K13" s="1198"/>
      <c r="L13" s="237"/>
      <c r="M13" s="79"/>
      <c r="N13" s="79"/>
      <c r="O13" s="79"/>
      <c r="P13" s="79"/>
      <c r="Q13" s="56"/>
    </row>
    <row r="14" spans="1:17" s="11" customFormat="1" ht="33" customHeight="1" hidden="1">
      <c r="A14" s="1205"/>
      <c r="B14" s="1204"/>
      <c r="C14" s="1204"/>
      <c r="D14" s="1196"/>
      <c r="E14" s="1196"/>
      <c r="F14" s="408" t="s">
        <v>473</v>
      </c>
      <c r="G14" s="409">
        <v>2013</v>
      </c>
      <c r="H14" s="408"/>
      <c r="I14" s="410"/>
      <c r="J14" s="408"/>
      <c r="K14" s="1199"/>
      <c r="L14" s="237"/>
      <c r="M14" s="79"/>
      <c r="N14" s="79"/>
      <c r="O14" s="79"/>
      <c r="P14" s="79"/>
      <c r="Q14" s="56"/>
    </row>
    <row r="15" spans="1:17" s="11" customFormat="1" ht="33" customHeight="1" hidden="1">
      <c r="A15" s="1205"/>
      <c r="B15" s="1204"/>
      <c r="C15" s="1204"/>
      <c r="D15" s="1196"/>
      <c r="E15" s="1196"/>
      <c r="F15" s="408" t="s">
        <v>475</v>
      </c>
      <c r="G15" s="409">
        <v>2013</v>
      </c>
      <c r="H15" s="408"/>
      <c r="I15" s="410"/>
      <c r="J15" s="408"/>
      <c r="K15" s="1199"/>
      <c r="L15" s="237"/>
      <c r="M15" s="79"/>
      <c r="N15" s="79"/>
      <c r="O15" s="79"/>
      <c r="P15" s="79"/>
      <c r="Q15" s="56"/>
    </row>
    <row r="16" spans="1:17" s="11" customFormat="1" ht="27" customHeight="1" hidden="1">
      <c r="A16" s="1205"/>
      <c r="B16" s="1204"/>
      <c r="C16" s="1204"/>
      <c r="D16" s="1197"/>
      <c r="E16" s="1197"/>
      <c r="F16" s="408" t="s">
        <v>476</v>
      </c>
      <c r="G16" s="409">
        <v>2013</v>
      </c>
      <c r="H16" s="408"/>
      <c r="I16" s="410"/>
      <c r="J16" s="408"/>
      <c r="K16" s="1200"/>
      <c r="L16" s="237"/>
      <c r="M16" s="79"/>
      <c r="N16" s="79"/>
      <c r="O16" s="79"/>
      <c r="P16" s="79"/>
      <c r="Q16" s="56"/>
    </row>
    <row r="17" spans="1:17" s="11" customFormat="1" ht="70.5" customHeight="1">
      <c r="A17" s="1205"/>
      <c r="B17" s="1204"/>
      <c r="C17" s="1204" t="s">
        <v>1375</v>
      </c>
      <c r="D17" s="232" t="s">
        <v>2234</v>
      </c>
      <c r="E17" s="232" t="s">
        <v>2235</v>
      </c>
      <c r="F17" s="54" t="s">
        <v>474</v>
      </c>
      <c r="G17" s="54" t="s">
        <v>1376</v>
      </c>
      <c r="H17" s="54" t="s">
        <v>2232</v>
      </c>
      <c r="I17" s="79" t="s">
        <v>1377</v>
      </c>
      <c r="J17" s="54" t="s">
        <v>2233</v>
      </c>
      <c r="K17" s="687">
        <f>+L17+M17</f>
        <v>17000</v>
      </c>
      <c r="L17" s="237">
        <v>17000</v>
      </c>
      <c r="M17" s="79"/>
      <c r="N17" s="79"/>
      <c r="O17" s="79"/>
      <c r="P17" s="79"/>
      <c r="Q17" s="56" t="s">
        <v>1379</v>
      </c>
    </row>
    <row r="18" spans="1:17" ht="29.25" customHeight="1">
      <c r="A18" s="310" t="s">
        <v>861</v>
      </c>
      <c r="B18" s="308"/>
      <c r="C18" s="308"/>
      <c r="D18" s="308"/>
      <c r="E18" s="308"/>
      <c r="F18" s="308"/>
      <c r="G18" s="308"/>
      <c r="H18" s="308"/>
      <c r="I18" s="308"/>
      <c r="J18" s="308"/>
      <c r="K18" s="311">
        <f>+K17+K13+K10</f>
        <v>17889</v>
      </c>
      <c r="L18" s="311">
        <f>SUM(L10:L17)</f>
        <v>17889</v>
      </c>
      <c r="M18" s="311">
        <f>+M17</f>
        <v>0</v>
      </c>
      <c r="N18" s="308"/>
      <c r="O18" s="308"/>
      <c r="P18" s="308"/>
      <c r="Q18" s="309"/>
    </row>
  </sheetData>
  <sheetProtection/>
  <mergeCells count="29">
    <mergeCell ref="C13:C17"/>
    <mergeCell ref="A10:A17"/>
    <mergeCell ref="A1:J1"/>
    <mergeCell ref="A2:J2"/>
    <mergeCell ref="A7:A8"/>
    <mergeCell ref="B7:B8"/>
    <mergeCell ref="D7:D8"/>
    <mergeCell ref="E7:E8"/>
    <mergeCell ref="F7:F8"/>
    <mergeCell ref="G7:G8"/>
    <mergeCell ref="I7:I8"/>
    <mergeCell ref="J7:J8"/>
    <mergeCell ref="B10:B12"/>
    <mergeCell ref="B13:B17"/>
    <mergeCell ref="D10:D12"/>
    <mergeCell ref="C7:C8"/>
    <mergeCell ref="C10:C12"/>
    <mergeCell ref="H7:H8"/>
    <mergeCell ref="K7:K8"/>
    <mergeCell ref="A3:E3"/>
    <mergeCell ref="O7:O8"/>
    <mergeCell ref="L7:N7"/>
    <mergeCell ref="Q7:Q8"/>
    <mergeCell ref="D13:D16"/>
    <mergeCell ref="E13:E16"/>
    <mergeCell ref="K10:K12"/>
    <mergeCell ref="K13:K16"/>
    <mergeCell ref="P7:P8"/>
    <mergeCell ref="E10:E12"/>
  </mergeCells>
  <printOptions/>
  <pageMargins left="0.7086614173228347" right="0.7086614173228347" top="0.7480314960629921" bottom="0.7480314960629921" header="0.31496062992125984" footer="0.31496062992125984"/>
  <pageSetup horizontalDpi="300" verticalDpi="300" orientation="landscape" paperSize="5" scale="85" r:id="rId1"/>
</worksheet>
</file>

<file path=xl/worksheets/sheet17.xml><?xml version="1.0" encoding="utf-8"?>
<worksheet xmlns="http://schemas.openxmlformats.org/spreadsheetml/2006/main" xmlns:r="http://schemas.openxmlformats.org/officeDocument/2006/relationships">
  <dimension ref="A1:Q28"/>
  <sheetViews>
    <sheetView zoomScalePageLayoutView="0" workbookViewId="0" topLeftCell="A1">
      <selection activeCell="I7" sqref="I7"/>
    </sheetView>
  </sheetViews>
  <sheetFormatPr defaultColWidth="11.421875" defaultRowHeight="15"/>
  <cols>
    <col min="1" max="1" width="14.00390625" style="0" customWidth="1"/>
    <col min="2" max="2" width="17.00390625" style="0" customWidth="1"/>
    <col min="3" max="3" width="15.421875" style="0" customWidth="1"/>
    <col min="4" max="4" width="15.7109375" style="0" customWidth="1"/>
    <col min="5" max="5" width="14.00390625" style="0" customWidth="1"/>
    <col min="6" max="6" width="5.8515625" style="0" hidden="1" customWidth="1"/>
    <col min="7" max="7" width="16.28125" style="0" customWidth="1"/>
    <col min="8" max="8" width="14.00390625" style="349" customWidth="1"/>
    <col min="11" max="11" width="11.421875" style="553" customWidth="1"/>
    <col min="12" max="12" width="6.7109375" style="553" customWidth="1"/>
    <col min="13" max="13" width="7.7109375" style="0" customWidth="1"/>
    <col min="14" max="14" width="6.7109375" style="0" customWidth="1"/>
    <col min="15" max="15" width="9.00390625" style="0" customWidth="1"/>
    <col min="16" max="16" width="9.140625" style="0" customWidth="1"/>
    <col min="17" max="17" width="12.28125" style="356" customWidth="1"/>
  </cols>
  <sheetData>
    <row r="1" spans="1:17" s="11" customFormat="1" ht="13.5" customHeight="1">
      <c r="A1" s="1018" t="s">
        <v>1380</v>
      </c>
      <c r="B1" s="1018"/>
      <c r="C1" s="1018"/>
      <c r="D1" s="1018"/>
      <c r="E1" s="1018"/>
      <c r="F1" s="1018"/>
      <c r="G1" s="1018"/>
      <c r="H1" s="1018"/>
      <c r="I1" s="1018"/>
      <c r="J1" s="1018"/>
      <c r="K1" s="1018"/>
      <c r="L1" s="547"/>
      <c r="M1" s="70"/>
      <c r="N1" s="70"/>
      <c r="O1" s="70"/>
      <c r="P1" s="70"/>
      <c r="Q1" s="352"/>
    </row>
    <row r="2" spans="1:17" s="11" customFormat="1" ht="13.5" customHeight="1">
      <c r="A2" s="1018" t="s">
        <v>1381</v>
      </c>
      <c r="B2" s="1018"/>
      <c r="C2" s="1018"/>
      <c r="D2" s="1018"/>
      <c r="E2" s="1018"/>
      <c r="F2" s="1018"/>
      <c r="G2" s="1018"/>
      <c r="H2" s="1018"/>
      <c r="I2" s="1018"/>
      <c r="J2" s="1018"/>
      <c r="K2" s="1018"/>
      <c r="L2" s="547"/>
      <c r="M2" s="70"/>
      <c r="N2" s="70"/>
      <c r="O2" s="70"/>
      <c r="P2" s="70"/>
      <c r="Q2" s="352"/>
    </row>
    <row r="3" spans="1:17" s="11" customFormat="1" ht="16.5" customHeight="1">
      <c r="A3" s="1018" t="s">
        <v>2538</v>
      </c>
      <c r="B3" s="1018"/>
      <c r="C3" s="1018"/>
      <c r="H3" s="70"/>
      <c r="J3" s="70"/>
      <c r="K3" s="638"/>
      <c r="L3" s="547"/>
      <c r="M3" s="70"/>
      <c r="N3" s="70"/>
      <c r="O3" s="70"/>
      <c r="P3" s="70"/>
      <c r="Q3" s="352"/>
    </row>
    <row r="4" spans="1:17" s="11" customFormat="1" ht="13.5">
      <c r="A4" s="252"/>
      <c r="B4" s="174"/>
      <c r="H4" s="70"/>
      <c r="J4" s="70"/>
      <c r="K4" s="638"/>
      <c r="L4" s="547"/>
      <c r="M4" s="70"/>
      <c r="N4" s="70"/>
      <c r="O4" s="70"/>
      <c r="P4" s="70"/>
      <c r="Q4" s="352"/>
    </row>
    <row r="5" spans="1:17" s="312" customFormat="1" ht="30" customHeight="1">
      <c r="A5" s="1065" t="s">
        <v>2</v>
      </c>
      <c r="B5" s="1065" t="s">
        <v>3</v>
      </c>
      <c r="C5" s="1065" t="s">
        <v>846</v>
      </c>
      <c r="D5" s="1065" t="s">
        <v>877</v>
      </c>
      <c r="E5" s="1065" t="s">
        <v>869</v>
      </c>
      <c r="F5" s="1065" t="s">
        <v>848</v>
      </c>
      <c r="G5" s="1171" t="s">
        <v>200</v>
      </c>
      <c r="H5" s="1065" t="s">
        <v>879</v>
      </c>
      <c r="I5" s="1171" t="s">
        <v>875</v>
      </c>
      <c r="J5" s="1171" t="s">
        <v>206</v>
      </c>
      <c r="K5" s="1237" t="s">
        <v>1208</v>
      </c>
      <c r="L5" s="1054" t="s">
        <v>202</v>
      </c>
      <c r="M5" s="1054"/>
      <c r="N5" s="1055"/>
      <c r="O5" s="1065" t="s">
        <v>262</v>
      </c>
      <c r="P5" s="1065" t="s">
        <v>263</v>
      </c>
      <c r="Q5" s="1230" t="s">
        <v>4</v>
      </c>
    </row>
    <row r="6" spans="1:17" s="312" customFormat="1" ht="26.25" customHeight="1" thickBot="1">
      <c r="A6" s="1066"/>
      <c r="B6" s="1066"/>
      <c r="C6" s="1066"/>
      <c r="D6" s="1066"/>
      <c r="E6" s="1066"/>
      <c r="F6" s="1066"/>
      <c r="G6" s="1172"/>
      <c r="H6" s="1066"/>
      <c r="I6" s="1172" t="s">
        <v>875</v>
      </c>
      <c r="J6" s="1172"/>
      <c r="K6" s="1238"/>
      <c r="L6" s="639" t="s">
        <v>203</v>
      </c>
      <c r="M6" s="350" t="s">
        <v>204</v>
      </c>
      <c r="N6" s="351" t="s">
        <v>205</v>
      </c>
      <c r="O6" s="1066"/>
      <c r="P6" s="1066"/>
      <c r="Q6" s="1231"/>
    </row>
    <row r="7" spans="1:17" s="11" customFormat="1" ht="90" customHeight="1">
      <c r="A7" s="1003" t="s">
        <v>129</v>
      </c>
      <c r="B7" s="1003" t="s">
        <v>130</v>
      </c>
      <c r="C7" s="1232" t="s">
        <v>1383</v>
      </c>
      <c r="D7" s="898" t="s">
        <v>1384</v>
      </c>
      <c r="E7" s="1085" t="s">
        <v>1403</v>
      </c>
      <c r="F7" s="313" t="s">
        <v>330</v>
      </c>
      <c r="G7" s="222" t="s">
        <v>1386</v>
      </c>
      <c r="H7" s="343" t="s">
        <v>1387</v>
      </c>
      <c r="I7" s="222" t="s">
        <v>1388</v>
      </c>
      <c r="J7" s="79" t="s">
        <v>941</v>
      </c>
      <c r="K7" s="1234">
        <f>+L7+L8+L10</f>
        <v>5000</v>
      </c>
      <c r="L7" s="551">
        <f>+M7+N7</f>
        <v>0</v>
      </c>
      <c r="M7" s="79"/>
      <c r="N7" s="79"/>
      <c r="O7" s="79" t="s">
        <v>1789</v>
      </c>
      <c r="P7" s="79" t="s">
        <v>282</v>
      </c>
      <c r="Q7" s="353" t="s">
        <v>183</v>
      </c>
    </row>
    <row r="8" spans="1:17" s="11" customFormat="1" ht="44.25" customHeight="1" thickBot="1">
      <c r="A8" s="1004"/>
      <c r="B8" s="1004"/>
      <c r="C8" s="1233"/>
      <c r="D8" s="899"/>
      <c r="E8" s="1219"/>
      <c r="F8" s="222" t="s">
        <v>331</v>
      </c>
      <c r="G8" s="222" t="s">
        <v>2245</v>
      </c>
      <c r="H8" s="344" t="s">
        <v>1389</v>
      </c>
      <c r="I8" s="222" t="s">
        <v>1390</v>
      </c>
      <c r="J8" s="79" t="s">
        <v>941</v>
      </c>
      <c r="K8" s="1235"/>
      <c r="L8" s="551">
        <v>5000</v>
      </c>
      <c r="M8" s="79"/>
      <c r="N8" s="79"/>
      <c r="O8" s="79" t="s">
        <v>1021</v>
      </c>
      <c r="P8" s="79" t="s">
        <v>1321</v>
      </c>
      <c r="Q8" s="353" t="s">
        <v>183</v>
      </c>
    </row>
    <row r="9" spans="1:17" s="11" customFormat="1" ht="67.5" customHeight="1" hidden="1">
      <c r="A9" s="1004"/>
      <c r="B9" s="1004"/>
      <c r="C9" s="1233"/>
      <c r="D9" s="899"/>
      <c r="E9" s="1219"/>
      <c r="F9" s="222"/>
      <c r="G9" s="222" t="s">
        <v>1385</v>
      </c>
      <c r="H9" s="343" t="s">
        <v>1391</v>
      </c>
      <c r="I9" s="222" t="s">
        <v>1392</v>
      </c>
      <c r="J9" s="79" t="s">
        <v>941</v>
      </c>
      <c r="K9" s="1235"/>
      <c r="L9" s="551"/>
      <c r="M9" s="79"/>
      <c r="N9" s="79"/>
      <c r="O9" s="79" t="s">
        <v>1022</v>
      </c>
      <c r="P9" s="79" t="s">
        <v>1051</v>
      </c>
      <c r="Q9" s="353" t="s">
        <v>183</v>
      </c>
    </row>
    <row r="10" spans="1:17" s="11" customFormat="1" ht="121.5" customHeight="1">
      <c r="A10" s="1004"/>
      <c r="B10" s="1004"/>
      <c r="C10" s="1233"/>
      <c r="D10" s="899"/>
      <c r="E10" s="1086"/>
      <c r="F10" s="635" t="s">
        <v>332</v>
      </c>
      <c r="G10" s="635" t="s">
        <v>1058</v>
      </c>
      <c r="H10" s="636" t="s">
        <v>332</v>
      </c>
      <c r="I10" s="635" t="s">
        <v>1393</v>
      </c>
      <c r="J10" s="592" t="s">
        <v>941</v>
      </c>
      <c r="K10" s="1236"/>
      <c r="L10" s="640"/>
      <c r="M10" s="295"/>
      <c r="N10" s="295"/>
      <c r="O10" s="79" t="s">
        <v>1021</v>
      </c>
      <c r="P10" s="79" t="s">
        <v>1051</v>
      </c>
      <c r="Q10" s="354" t="s">
        <v>183</v>
      </c>
    </row>
    <row r="11" spans="1:17" s="11" customFormat="1" ht="83.25" customHeight="1">
      <c r="A11" s="1069" t="s">
        <v>131</v>
      </c>
      <c r="B11" s="1003" t="s">
        <v>132</v>
      </c>
      <c r="C11" s="1216" t="s">
        <v>1397</v>
      </c>
      <c r="D11" s="898" t="s">
        <v>1398</v>
      </c>
      <c r="E11" s="1085" t="s">
        <v>1404</v>
      </c>
      <c r="F11" s="315" t="s">
        <v>333</v>
      </c>
      <c r="G11" s="315" t="s">
        <v>2246</v>
      </c>
      <c r="H11" s="343" t="s">
        <v>1395</v>
      </c>
      <c r="I11" s="315" t="s">
        <v>1396</v>
      </c>
      <c r="J11" s="79" t="s">
        <v>941</v>
      </c>
      <c r="K11" s="1210">
        <f>+M11+M13+M12</f>
        <v>275000</v>
      </c>
      <c r="L11" s="546"/>
      <c r="M11" s="79">
        <v>200000</v>
      </c>
      <c r="N11" s="79"/>
      <c r="O11" s="79" t="s">
        <v>1789</v>
      </c>
      <c r="P11" s="79" t="s">
        <v>1051</v>
      </c>
      <c r="Q11" s="353" t="s">
        <v>183</v>
      </c>
    </row>
    <row r="12" spans="1:17" s="11" customFormat="1" ht="27">
      <c r="A12" s="1069"/>
      <c r="B12" s="1004"/>
      <c r="C12" s="1217"/>
      <c r="D12" s="899"/>
      <c r="E12" s="1219"/>
      <c r="F12" s="315"/>
      <c r="G12" s="315" t="s">
        <v>2378</v>
      </c>
      <c r="H12" s="343" t="s">
        <v>2253</v>
      </c>
      <c r="I12" s="315" t="s">
        <v>2254</v>
      </c>
      <c r="J12" s="619" t="s">
        <v>941</v>
      </c>
      <c r="K12" s="1211"/>
      <c r="L12" s="546"/>
      <c r="M12" s="619">
        <v>25000</v>
      </c>
      <c r="N12" s="619"/>
      <c r="O12" s="619" t="s">
        <v>1789</v>
      </c>
      <c r="P12" s="619" t="s">
        <v>1321</v>
      </c>
      <c r="Q12" s="353"/>
    </row>
    <row r="13" spans="1:17" s="11" customFormat="1" ht="67.5">
      <c r="A13" s="1069"/>
      <c r="B13" s="1004"/>
      <c r="C13" s="1217"/>
      <c r="D13" s="899"/>
      <c r="E13" s="1219"/>
      <c r="F13" s="315"/>
      <c r="G13" s="315" t="s">
        <v>2509</v>
      </c>
      <c r="H13" s="343" t="s">
        <v>2508</v>
      </c>
      <c r="I13" s="315" t="s">
        <v>2247</v>
      </c>
      <c r="J13" s="619" t="s">
        <v>941</v>
      </c>
      <c r="K13" s="1211"/>
      <c r="L13" s="546"/>
      <c r="M13" s="619">
        <v>50000</v>
      </c>
      <c r="N13" s="619"/>
      <c r="O13" s="619" t="s">
        <v>1806</v>
      </c>
      <c r="P13" s="619" t="s">
        <v>1051</v>
      </c>
      <c r="Q13" s="353"/>
    </row>
    <row r="14" spans="1:17" s="11" customFormat="1" ht="135" hidden="1">
      <c r="A14" s="1069"/>
      <c r="B14" s="1004"/>
      <c r="C14" s="1217"/>
      <c r="D14" s="899"/>
      <c r="E14" s="1219"/>
      <c r="F14" s="342" t="s">
        <v>337</v>
      </c>
      <c r="G14" s="342" t="s">
        <v>337</v>
      </c>
      <c r="H14" s="345"/>
      <c r="I14" s="342"/>
      <c r="J14" s="333" t="s">
        <v>941</v>
      </c>
      <c r="K14" s="1211"/>
      <c r="L14" s="546"/>
      <c r="M14" s="79"/>
      <c r="N14" s="79"/>
      <c r="O14" s="79"/>
      <c r="P14" s="79"/>
      <c r="Q14" s="353" t="s">
        <v>183</v>
      </c>
    </row>
    <row r="15" spans="1:17" s="11" customFormat="1" ht="216" hidden="1">
      <c r="A15" s="1069"/>
      <c r="B15" s="1004"/>
      <c r="C15" s="1217"/>
      <c r="D15" s="899"/>
      <c r="E15" s="1219"/>
      <c r="F15" s="315" t="s">
        <v>338</v>
      </c>
      <c r="G15" s="79" t="s">
        <v>1400</v>
      </c>
      <c r="H15" s="343" t="s">
        <v>1401</v>
      </c>
      <c r="I15" s="315" t="s">
        <v>1402</v>
      </c>
      <c r="J15" s="79" t="s">
        <v>941</v>
      </c>
      <c r="K15" s="1211"/>
      <c r="L15" s="546"/>
      <c r="M15" s="79"/>
      <c r="N15" s="79"/>
      <c r="O15" s="79"/>
      <c r="P15" s="79" t="s">
        <v>1051</v>
      </c>
      <c r="Q15" s="353" t="s">
        <v>183</v>
      </c>
    </row>
    <row r="16" spans="1:17" s="11" customFormat="1" ht="121.5" hidden="1">
      <c r="A16" s="1069"/>
      <c r="B16" s="1004"/>
      <c r="C16" s="1217"/>
      <c r="D16" s="899"/>
      <c r="E16" s="1219"/>
      <c r="F16" s="315" t="s">
        <v>339</v>
      </c>
      <c r="G16" s="79" t="s">
        <v>1405</v>
      </c>
      <c r="H16" s="343" t="s">
        <v>339</v>
      </c>
      <c r="I16" s="315" t="s">
        <v>1407</v>
      </c>
      <c r="J16" s="79" t="s">
        <v>941</v>
      </c>
      <c r="K16" s="1211"/>
      <c r="L16" s="546"/>
      <c r="M16" s="79"/>
      <c r="N16" s="79"/>
      <c r="O16" s="79" t="s">
        <v>1022</v>
      </c>
      <c r="P16" s="79" t="s">
        <v>1051</v>
      </c>
      <c r="Q16" s="353" t="s">
        <v>183</v>
      </c>
    </row>
    <row r="17" spans="1:17" s="11" customFormat="1" ht="162" hidden="1">
      <c r="A17" s="1069"/>
      <c r="B17" s="1005"/>
      <c r="C17" s="1218"/>
      <c r="D17" s="900"/>
      <c r="E17" s="1086"/>
      <c r="F17" s="342" t="s">
        <v>340</v>
      </c>
      <c r="G17" s="342" t="s">
        <v>340</v>
      </c>
      <c r="H17" s="333">
        <v>2013</v>
      </c>
      <c r="I17" s="342"/>
      <c r="J17" s="333" t="s">
        <v>941</v>
      </c>
      <c r="K17" s="1212"/>
      <c r="L17" s="546"/>
      <c r="M17" s="79"/>
      <c r="N17" s="79"/>
      <c r="O17" s="79"/>
      <c r="P17" s="79" t="s">
        <v>1051</v>
      </c>
      <c r="Q17" s="353" t="s">
        <v>183</v>
      </c>
    </row>
    <row r="18" spans="1:17" s="11" customFormat="1" ht="135" hidden="1">
      <c r="A18" s="1069"/>
      <c r="B18" s="1069" t="s">
        <v>133</v>
      </c>
      <c r="C18" s="1220" t="s">
        <v>1417</v>
      </c>
      <c r="D18" s="898" t="s">
        <v>1416</v>
      </c>
      <c r="E18" s="1223"/>
      <c r="F18" s="342" t="s">
        <v>341</v>
      </c>
      <c r="G18" s="342" t="s">
        <v>341</v>
      </c>
      <c r="H18" s="333">
        <v>2013</v>
      </c>
      <c r="I18" s="342"/>
      <c r="J18" s="333" t="s">
        <v>941</v>
      </c>
      <c r="K18" s="1210">
        <f>+L21+L19+L18+L20</f>
        <v>15000</v>
      </c>
      <c r="L18" s="546"/>
      <c r="M18" s="79"/>
      <c r="N18" s="79"/>
      <c r="O18" s="79"/>
      <c r="P18" s="79" t="s">
        <v>1051</v>
      </c>
      <c r="Q18" s="353" t="s">
        <v>183</v>
      </c>
    </row>
    <row r="19" spans="1:17" s="11" customFormat="1" ht="108" hidden="1">
      <c r="A19" s="1069"/>
      <c r="B19" s="1069"/>
      <c r="C19" s="1221"/>
      <c r="D19" s="899"/>
      <c r="E19" s="1224"/>
      <c r="F19" s="315" t="s">
        <v>342</v>
      </c>
      <c r="G19" s="72" t="s">
        <v>1406</v>
      </c>
      <c r="H19" s="343"/>
      <c r="I19" s="315"/>
      <c r="J19" s="79" t="s">
        <v>941</v>
      </c>
      <c r="K19" s="1211"/>
      <c r="L19" s="546"/>
      <c r="M19" s="79"/>
      <c r="N19" s="79"/>
      <c r="O19" s="79" t="s">
        <v>1022</v>
      </c>
      <c r="P19" s="79" t="s">
        <v>1051</v>
      </c>
      <c r="Q19" s="353" t="s">
        <v>183</v>
      </c>
    </row>
    <row r="20" spans="1:17" s="11" customFormat="1" ht="78.75" customHeight="1">
      <c r="A20" s="1069"/>
      <c r="B20" s="1069"/>
      <c r="C20" s="1221"/>
      <c r="D20" s="899"/>
      <c r="E20" s="1224"/>
      <c r="F20" s="315" t="s">
        <v>343</v>
      </c>
      <c r="G20" s="79" t="s">
        <v>1408</v>
      </c>
      <c r="H20" s="343"/>
      <c r="I20" s="315" t="s">
        <v>1409</v>
      </c>
      <c r="J20" s="79" t="s">
        <v>941</v>
      </c>
      <c r="K20" s="1211"/>
      <c r="L20" s="546">
        <v>15000</v>
      </c>
      <c r="M20" s="79"/>
      <c r="N20" s="79"/>
      <c r="O20" s="79" t="s">
        <v>1789</v>
      </c>
      <c r="P20" s="79" t="s">
        <v>282</v>
      </c>
      <c r="Q20" s="353" t="s">
        <v>183</v>
      </c>
    </row>
    <row r="21" spans="1:17" s="11" customFormat="1" ht="75.75" customHeight="1">
      <c r="A21" s="1069"/>
      <c r="B21" s="1069"/>
      <c r="C21" s="1222"/>
      <c r="D21" s="900"/>
      <c r="E21" s="1225"/>
      <c r="F21" s="342" t="s">
        <v>344</v>
      </c>
      <c r="G21" s="342" t="s">
        <v>344</v>
      </c>
      <c r="H21" s="333" t="s">
        <v>2510</v>
      </c>
      <c r="I21" s="342" t="s">
        <v>2511</v>
      </c>
      <c r="J21" s="333" t="s">
        <v>941</v>
      </c>
      <c r="K21" s="1212"/>
      <c r="L21" s="546">
        <v>0</v>
      </c>
      <c r="M21" s="79"/>
      <c r="N21" s="79"/>
      <c r="O21" s="79" t="s">
        <v>1789</v>
      </c>
      <c r="P21" s="79" t="s">
        <v>1051</v>
      </c>
      <c r="Q21" s="353" t="s">
        <v>183</v>
      </c>
    </row>
    <row r="22" spans="1:17" s="11" customFormat="1" ht="66" customHeight="1">
      <c r="A22" s="1069"/>
      <c r="B22" s="183" t="s">
        <v>134</v>
      </c>
      <c r="C22" s="319" t="s">
        <v>1420</v>
      </c>
      <c r="D22" s="54" t="s">
        <v>1422</v>
      </c>
      <c r="E22" s="315"/>
      <c r="F22" s="315" t="s">
        <v>345</v>
      </c>
      <c r="G22" s="79" t="s">
        <v>1410</v>
      </c>
      <c r="H22" s="343" t="s">
        <v>1412</v>
      </c>
      <c r="I22" s="315" t="s">
        <v>1411</v>
      </c>
      <c r="J22" s="79" t="s">
        <v>941</v>
      </c>
      <c r="K22" s="641">
        <f>+L22</f>
        <v>0</v>
      </c>
      <c r="L22" s="546">
        <v>0</v>
      </c>
      <c r="M22" s="79"/>
      <c r="N22" s="79"/>
      <c r="O22" s="79" t="s">
        <v>1816</v>
      </c>
      <c r="P22" s="79" t="s">
        <v>282</v>
      </c>
      <c r="Q22" s="353" t="s">
        <v>183</v>
      </c>
    </row>
    <row r="23" spans="1:17" s="11" customFormat="1" ht="175.5" hidden="1">
      <c r="A23" s="1069"/>
      <c r="B23" s="1069" t="s">
        <v>135</v>
      </c>
      <c r="C23" s="1216" t="s">
        <v>1419</v>
      </c>
      <c r="D23" s="898" t="s">
        <v>1421</v>
      </c>
      <c r="E23" s="1223"/>
      <c r="F23" s="315" t="s">
        <v>346</v>
      </c>
      <c r="G23" s="79" t="s">
        <v>1414</v>
      </c>
      <c r="H23" s="343" t="s">
        <v>1413</v>
      </c>
      <c r="I23" s="315" t="s">
        <v>1411</v>
      </c>
      <c r="J23" s="79" t="s">
        <v>941</v>
      </c>
      <c r="K23" s="1213"/>
      <c r="L23" s="546"/>
      <c r="M23" s="79"/>
      <c r="N23" s="79"/>
      <c r="O23" s="79" t="s">
        <v>1022</v>
      </c>
      <c r="P23" s="79" t="s">
        <v>1051</v>
      </c>
      <c r="Q23" s="353" t="s">
        <v>183</v>
      </c>
    </row>
    <row r="24" spans="1:17" s="11" customFormat="1" ht="148.5" customHeight="1" hidden="1">
      <c r="A24" s="1069"/>
      <c r="B24" s="1069"/>
      <c r="C24" s="1217"/>
      <c r="D24" s="899"/>
      <c r="E24" s="1224"/>
      <c r="F24" s="275" t="s">
        <v>347</v>
      </c>
      <c r="G24" s="296" t="s">
        <v>1394</v>
      </c>
      <c r="H24" s="346" t="s">
        <v>332</v>
      </c>
      <c r="I24" s="296" t="s">
        <v>1393</v>
      </c>
      <c r="J24" s="293" t="s">
        <v>941</v>
      </c>
      <c r="K24" s="1214"/>
      <c r="L24" s="546"/>
      <c r="M24" s="79"/>
      <c r="N24" s="79"/>
      <c r="O24" s="79" t="s">
        <v>1022</v>
      </c>
      <c r="P24" s="79" t="s">
        <v>1051</v>
      </c>
      <c r="Q24" s="353" t="s">
        <v>183</v>
      </c>
    </row>
    <row r="25" spans="1:17" s="11" customFormat="1" ht="120.75" customHeight="1">
      <c r="A25" s="1069"/>
      <c r="B25" s="1069"/>
      <c r="C25" s="1218"/>
      <c r="D25" s="900"/>
      <c r="E25" s="1225"/>
      <c r="F25" s="316" t="s">
        <v>348</v>
      </c>
      <c r="G25" s="314" t="s">
        <v>2249</v>
      </c>
      <c r="H25" s="347" t="s">
        <v>2248</v>
      </c>
      <c r="I25" s="314" t="s">
        <v>1415</v>
      </c>
      <c r="J25" s="295" t="s">
        <v>941</v>
      </c>
      <c r="K25" s="1215"/>
      <c r="L25" s="642"/>
      <c r="M25" s="295"/>
      <c r="N25" s="295"/>
      <c r="O25" s="79" t="s">
        <v>1847</v>
      </c>
      <c r="P25" s="79" t="s">
        <v>1051</v>
      </c>
      <c r="Q25" s="354" t="s">
        <v>183</v>
      </c>
    </row>
    <row r="26" spans="1:17" s="11" customFormat="1" ht="57.75" customHeight="1">
      <c r="A26" s="1069" t="s">
        <v>1382</v>
      </c>
      <c r="B26" s="1228" t="s">
        <v>136</v>
      </c>
      <c r="C26" s="1206"/>
      <c r="D26" s="1226" t="s">
        <v>1423</v>
      </c>
      <c r="E26" s="1208"/>
      <c r="F26" s="342" t="s">
        <v>349</v>
      </c>
      <c r="G26" s="333" t="s">
        <v>2379</v>
      </c>
      <c r="H26" s="345" t="s">
        <v>2250</v>
      </c>
      <c r="I26" s="342" t="s">
        <v>2251</v>
      </c>
      <c r="J26" s="333" t="s">
        <v>941</v>
      </c>
      <c r="K26" s="1210">
        <f>L27</f>
        <v>25000</v>
      </c>
      <c r="L26" s="546"/>
      <c r="M26" s="79"/>
      <c r="N26" s="79"/>
      <c r="O26" s="79" t="s">
        <v>1789</v>
      </c>
      <c r="P26" s="79" t="s">
        <v>1848</v>
      </c>
      <c r="Q26" s="353"/>
    </row>
    <row r="27" spans="1:17" s="11" customFormat="1" ht="97.5" customHeight="1">
      <c r="A27" s="1069"/>
      <c r="B27" s="1229"/>
      <c r="C27" s="1207"/>
      <c r="D27" s="1227"/>
      <c r="E27" s="1209"/>
      <c r="F27" s="275" t="s">
        <v>350</v>
      </c>
      <c r="G27" s="297" t="s">
        <v>2252</v>
      </c>
      <c r="H27" s="346" t="s">
        <v>2380</v>
      </c>
      <c r="I27" s="275" t="s">
        <v>2381</v>
      </c>
      <c r="J27" s="297" t="s">
        <v>941</v>
      </c>
      <c r="K27" s="1212"/>
      <c r="L27" s="545">
        <v>25000</v>
      </c>
      <c r="M27" s="297"/>
      <c r="N27" s="297"/>
      <c r="O27" s="79" t="s">
        <v>1789</v>
      </c>
      <c r="P27" s="79" t="s">
        <v>1789</v>
      </c>
      <c r="Q27" s="353" t="s">
        <v>183</v>
      </c>
    </row>
    <row r="28" spans="1:17" ht="27.75" customHeight="1">
      <c r="A28" s="318" t="s">
        <v>1418</v>
      </c>
      <c r="B28" s="317"/>
      <c r="C28" s="317"/>
      <c r="D28" s="317"/>
      <c r="E28" s="317"/>
      <c r="F28" s="317"/>
      <c r="G28" s="317"/>
      <c r="H28" s="348"/>
      <c r="I28" s="317"/>
      <c r="J28" s="317"/>
      <c r="K28" s="637">
        <f>SUM(K7:K27)</f>
        <v>320000</v>
      </c>
      <c r="L28" s="643">
        <f>SUM(L7:L27)</f>
        <v>45000</v>
      </c>
      <c r="M28" s="643">
        <f>SUM(M7:M27)</f>
        <v>275000</v>
      </c>
      <c r="N28" s="643">
        <f>SUM(N7:N27)</f>
        <v>0</v>
      </c>
      <c r="O28" s="317"/>
      <c r="P28" s="317"/>
      <c r="Q28" s="355"/>
    </row>
  </sheetData>
  <sheetProtection/>
  <mergeCells count="46">
    <mergeCell ref="A1:K1"/>
    <mergeCell ref="A2:K2"/>
    <mergeCell ref="A5:A6"/>
    <mergeCell ref="B5:B6"/>
    <mergeCell ref="C5:C6"/>
    <mergeCell ref="D5:D6"/>
    <mergeCell ref="F5:F6"/>
    <mergeCell ref="H5:H6"/>
    <mergeCell ref="G5:G6"/>
    <mergeCell ref="J5:J6"/>
    <mergeCell ref="K5:K6"/>
    <mergeCell ref="A3:C3"/>
    <mergeCell ref="P5:P6"/>
    <mergeCell ref="Q5:Q6"/>
    <mergeCell ref="A7:A10"/>
    <mergeCell ref="B18:B21"/>
    <mergeCell ref="B23:B25"/>
    <mergeCell ref="A11:A25"/>
    <mergeCell ref="L5:N5"/>
    <mergeCell ref="O5:O6"/>
    <mergeCell ref="C7:C10"/>
    <mergeCell ref="D7:D10"/>
    <mergeCell ref="E7:E10"/>
    <mergeCell ref="K7:K10"/>
    <mergeCell ref="A26:A27"/>
    <mergeCell ref="E5:E6"/>
    <mergeCell ref="I5:I6"/>
    <mergeCell ref="B11:B17"/>
    <mergeCell ref="C11:C17"/>
    <mergeCell ref="D11:D17"/>
    <mergeCell ref="E11:E17"/>
    <mergeCell ref="C18:C21"/>
    <mergeCell ref="D18:D21"/>
    <mergeCell ref="E18:E21"/>
    <mergeCell ref="C23:C25"/>
    <mergeCell ref="D23:D25"/>
    <mergeCell ref="E23:E25"/>
    <mergeCell ref="D26:D27"/>
    <mergeCell ref="B26:B27"/>
    <mergeCell ref="B7:B10"/>
    <mergeCell ref="C26:C27"/>
    <mergeCell ref="E26:E27"/>
    <mergeCell ref="K11:K17"/>
    <mergeCell ref="K18:K21"/>
    <mergeCell ref="K23:K25"/>
    <mergeCell ref="K26:K27"/>
  </mergeCells>
  <printOptions/>
  <pageMargins left="0.7086614173228347" right="0.7086614173228347" top="0.7480314960629921" bottom="0.5511811023622047" header="0.31496062992125984" footer="0.31496062992125984"/>
  <pageSetup horizontalDpi="300" verticalDpi="300" orientation="landscape" paperSize="5" scale="85" r:id="rId3"/>
  <legacyDrawing r:id="rId2"/>
</worksheet>
</file>

<file path=xl/worksheets/sheet18.xml><?xml version="1.0" encoding="utf-8"?>
<worksheet xmlns="http://schemas.openxmlformats.org/spreadsheetml/2006/main" xmlns:r="http://schemas.openxmlformats.org/officeDocument/2006/relationships">
  <dimension ref="A1:Q26"/>
  <sheetViews>
    <sheetView zoomScalePageLayoutView="0" workbookViewId="0" topLeftCell="A1">
      <selection activeCell="D3" sqref="D3"/>
    </sheetView>
  </sheetViews>
  <sheetFormatPr defaultColWidth="11.421875" defaultRowHeight="15"/>
  <cols>
    <col min="2" max="2" width="16.57421875" style="0" customWidth="1"/>
    <col min="3" max="3" width="15.421875" style="0" customWidth="1"/>
    <col min="4" max="5" width="15.7109375" style="0" customWidth="1"/>
    <col min="6" max="6" width="14.28125" style="0" hidden="1" customWidth="1"/>
    <col min="7" max="7" width="16.140625" style="0" customWidth="1"/>
    <col min="11" max="11" width="14.7109375" style="0" customWidth="1"/>
    <col min="12" max="12" width="8.00390625" style="0" customWidth="1"/>
    <col min="13" max="13" width="7.7109375" style="0" customWidth="1"/>
    <col min="14" max="14" width="6.7109375" style="0" customWidth="1"/>
    <col min="15" max="15" width="7.57421875" style="0" customWidth="1"/>
    <col min="16" max="16" width="8.57421875" style="0" customWidth="1"/>
    <col min="17" max="17" width="12.8515625" style="0" customWidth="1"/>
  </cols>
  <sheetData>
    <row r="1" spans="1:16" s="11" customFormat="1" ht="13.5" customHeight="1">
      <c r="A1" s="1018" t="s">
        <v>1380</v>
      </c>
      <c r="B1" s="1018"/>
      <c r="C1" s="1018"/>
      <c r="D1" s="1018"/>
      <c r="E1" s="1018"/>
      <c r="F1" s="1018"/>
      <c r="G1" s="1018"/>
      <c r="H1" s="1018"/>
      <c r="I1" s="1018"/>
      <c r="J1" s="1018"/>
      <c r="K1" s="1018"/>
      <c r="L1" s="70"/>
      <c r="M1" s="70"/>
      <c r="N1" s="70"/>
      <c r="O1" s="70"/>
      <c r="P1" s="70"/>
    </row>
    <row r="2" spans="1:16" s="11" customFormat="1" ht="13.5" customHeight="1">
      <c r="A2" s="1018" t="s">
        <v>1424</v>
      </c>
      <c r="B2" s="1018"/>
      <c r="C2" s="1018"/>
      <c r="D2" s="1018"/>
      <c r="E2" s="1018"/>
      <c r="F2" s="1018"/>
      <c r="G2" s="1018"/>
      <c r="H2" s="1018"/>
      <c r="I2" s="1018"/>
      <c r="J2" s="1018"/>
      <c r="K2" s="70"/>
      <c r="L2" s="699"/>
      <c r="M2" s="70"/>
      <c r="N2" s="70"/>
      <c r="O2" s="70"/>
      <c r="P2" s="70"/>
    </row>
    <row r="3" spans="1:16" s="11" customFormat="1" ht="16.5" customHeight="1">
      <c r="A3" s="1018" t="s">
        <v>2539</v>
      </c>
      <c r="B3" s="1018"/>
      <c r="C3" s="1018"/>
      <c r="K3" s="70"/>
      <c r="L3" s="70"/>
      <c r="M3" s="70"/>
      <c r="N3" s="70"/>
      <c r="O3" s="70"/>
      <c r="P3" s="70"/>
    </row>
    <row r="4" spans="1:16" s="11" customFormat="1" ht="13.5">
      <c r="A4" s="252"/>
      <c r="B4" s="174"/>
      <c r="K4" s="70"/>
      <c r="L4" s="70"/>
      <c r="M4" s="70"/>
      <c r="N4" s="70"/>
      <c r="O4" s="70"/>
      <c r="P4" s="70"/>
    </row>
    <row r="5" spans="1:17" s="312" customFormat="1" ht="30" customHeight="1">
      <c r="A5" s="1065" t="s">
        <v>2</v>
      </c>
      <c r="B5" s="1065" t="s">
        <v>3</v>
      </c>
      <c r="C5" s="1065" t="s">
        <v>846</v>
      </c>
      <c r="D5" s="1065" t="s">
        <v>877</v>
      </c>
      <c r="E5" s="1065" t="s">
        <v>869</v>
      </c>
      <c r="F5" s="1065" t="s">
        <v>848</v>
      </c>
      <c r="G5" s="1171" t="s">
        <v>200</v>
      </c>
      <c r="H5" s="1065" t="s">
        <v>879</v>
      </c>
      <c r="I5" s="1171" t="s">
        <v>875</v>
      </c>
      <c r="J5" s="1171" t="s">
        <v>206</v>
      </c>
      <c r="K5" s="1065" t="s">
        <v>1208</v>
      </c>
      <c r="L5" s="1054" t="s">
        <v>202</v>
      </c>
      <c r="M5" s="1054"/>
      <c r="N5" s="1055"/>
      <c r="O5" s="1065" t="s">
        <v>262</v>
      </c>
      <c r="P5" s="1065" t="s">
        <v>263</v>
      </c>
      <c r="Q5" s="1230" t="s">
        <v>4</v>
      </c>
    </row>
    <row r="6" spans="1:17" s="312" customFormat="1" ht="43.5" customHeight="1" thickBot="1">
      <c r="A6" s="1066"/>
      <c r="B6" s="1066"/>
      <c r="C6" s="1066"/>
      <c r="D6" s="1066"/>
      <c r="E6" s="1066"/>
      <c r="F6" s="1066"/>
      <c r="G6" s="1172"/>
      <c r="H6" s="1066"/>
      <c r="I6" s="1172" t="s">
        <v>875</v>
      </c>
      <c r="J6" s="1172"/>
      <c r="K6" s="1066"/>
      <c r="L6" s="350" t="s">
        <v>203</v>
      </c>
      <c r="M6" s="350" t="s">
        <v>2383</v>
      </c>
      <c r="N6" s="350" t="s">
        <v>2384</v>
      </c>
      <c r="O6" s="1066"/>
      <c r="P6" s="1066"/>
      <c r="Q6" s="1231"/>
    </row>
    <row r="7" spans="1:17" s="11" customFormat="1" ht="38.25" customHeight="1" hidden="1" thickBot="1">
      <c r="A7" s="1003" t="s">
        <v>137</v>
      </c>
      <c r="B7" s="1244" t="s">
        <v>138</v>
      </c>
      <c r="C7" s="1239" t="s">
        <v>1425</v>
      </c>
      <c r="D7" s="898" t="s">
        <v>1426</v>
      </c>
      <c r="E7" s="898" t="s">
        <v>1427</v>
      </c>
      <c r="F7" s="321" t="s">
        <v>314</v>
      </c>
      <c r="G7" s="93" t="s">
        <v>1428</v>
      </c>
      <c r="H7" s="5" t="s">
        <v>1429</v>
      </c>
      <c r="I7" s="5" t="s">
        <v>1430</v>
      </c>
      <c r="J7" s="20" t="s">
        <v>979</v>
      </c>
      <c r="K7" s="1247">
        <f>+M8+L10+M10</f>
        <v>288025</v>
      </c>
      <c r="L7" s="303"/>
      <c r="M7" s="303"/>
      <c r="N7" s="303"/>
      <c r="O7" s="79" t="s">
        <v>282</v>
      </c>
      <c r="P7" s="79" t="s">
        <v>282</v>
      </c>
      <c r="Q7" s="54" t="s">
        <v>183</v>
      </c>
    </row>
    <row r="8" spans="1:17" s="648" customFormat="1" ht="105.75" customHeight="1">
      <c r="A8" s="1004"/>
      <c r="B8" s="1245"/>
      <c r="C8" s="1240"/>
      <c r="D8" s="899"/>
      <c r="E8" s="899"/>
      <c r="F8" s="649" t="s">
        <v>315</v>
      </c>
      <c r="G8" s="644" t="s">
        <v>2255</v>
      </c>
      <c r="H8" s="645" t="s">
        <v>2256</v>
      </c>
      <c r="I8" s="645" t="s">
        <v>2257</v>
      </c>
      <c r="J8" s="646" t="s">
        <v>979</v>
      </c>
      <c r="K8" s="1248"/>
      <c r="L8" s="647"/>
      <c r="M8" s="647">
        <f>120000+91025</f>
        <v>211025</v>
      </c>
      <c r="N8" s="647"/>
      <c r="O8" s="647" t="s">
        <v>1791</v>
      </c>
      <c r="P8" s="647" t="s">
        <v>1124</v>
      </c>
      <c r="Q8" s="533" t="s">
        <v>183</v>
      </c>
    </row>
    <row r="9" spans="1:17" s="11" customFormat="1" ht="185.25" customHeight="1" hidden="1" thickBot="1">
      <c r="A9" s="1004"/>
      <c r="B9" s="1245"/>
      <c r="C9" s="1240"/>
      <c r="D9" s="899"/>
      <c r="E9" s="899"/>
      <c r="F9" s="650"/>
      <c r="G9" s="167"/>
      <c r="H9" s="129"/>
      <c r="I9" s="5"/>
      <c r="J9" s="20"/>
      <c r="K9" s="1248"/>
      <c r="L9" s="593"/>
      <c r="M9" s="593"/>
      <c r="N9" s="593"/>
      <c r="O9" s="619"/>
      <c r="P9" s="619"/>
      <c r="Q9" s="533" t="s">
        <v>183</v>
      </c>
    </row>
    <row r="10" spans="1:17" s="11" customFormat="1" ht="108.75" thickBot="1">
      <c r="A10" s="1004"/>
      <c r="B10" s="1245"/>
      <c r="C10" s="1240"/>
      <c r="D10" s="899"/>
      <c r="E10" s="899"/>
      <c r="F10" s="651"/>
      <c r="G10" s="129" t="s">
        <v>2387</v>
      </c>
      <c r="H10" s="129" t="s">
        <v>2388</v>
      </c>
      <c r="I10" s="5" t="s">
        <v>2258</v>
      </c>
      <c r="J10" s="20" t="s">
        <v>2389</v>
      </c>
      <c r="K10" s="1248"/>
      <c r="L10" s="593">
        <f>77000-M10</f>
        <v>27573</v>
      </c>
      <c r="M10" s="593">
        <v>49427</v>
      </c>
      <c r="N10" s="593"/>
      <c r="O10" s="619" t="s">
        <v>1846</v>
      </c>
      <c r="P10" s="619" t="s">
        <v>264</v>
      </c>
      <c r="Q10" s="533" t="s">
        <v>183</v>
      </c>
    </row>
    <row r="11" spans="1:17" s="11" customFormat="1" ht="81.75" hidden="1" thickBot="1">
      <c r="A11" s="1004"/>
      <c r="B11" s="1245"/>
      <c r="C11" s="1240"/>
      <c r="D11" s="899"/>
      <c r="E11" s="899"/>
      <c r="F11" s="322" t="s">
        <v>316</v>
      </c>
      <c r="G11" s="93" t="s">
        <v>1433</v>
      </c>
      <c r="H11" s="5" t="s">
        <v>1434</v>
      </c>
      <c r="I11" s="5" t="s">
        <v>1431</v>
      </c>
      <c r="J11" s="114" t="s">
        <v>1432</v>
      </c>
      <c r="K11" s="1248"/>
      <c r="L11" s="303"/>
      <c r="M11" s="303"/>
      <c r="N11" s="303"/>
      <c r="O11" s="79"/>
      <c r="P11" s="79"/>
      <c r="Q11" s="54" t="s">
        <v>183</v>
      </c>
    </row>
    <row r="12" spans="1:17" s="11" customFormat="1" ht="42" customHeight="1" hidden="1" thickBot="1">
      <c r="A12" s="1004"/>
      <c r="B12" s="1246"/>
      <c r="C12" s="1241"/>
      <c r="D12" s="900"/>
      <c r="E12" s="900"/>
      <c r="F12" s="332" t="s">
        <v>317</v>
      </c>
      <c r="G12" s="333" t="s">
        <v>317</v>
      </c>
      <c r="H12" s="334">
        <v>2013</v>
      </c>
      <c r="I12" s="334"/>
      <c r="J12" s="335"/>
      <c r="K12" s="1249"/>
      <c r="L12" s="303"/>
      <c r="M12" s="303"/>
      <c r="N12" s="303"/>
      <c r="O12" s="79"/>
      <c r="P12" s="79"/>
      <c r="Q12" s="54" t="s">
        <v>183</v>
      </c>
    </row>
    <row r="13" spans="1:17" s="11" customFormat="1" ht="80.25" customHeight="1" thickBot="1">
      <c r="A13" s="1004"/>
      <c r="B13" s="320" t="s">
        <v>139</v>
      </c>
      <c r="C13" s="326" t="s">
        <v>1435</v>
      </c>
      <c r="D13" s="54" t="s">
        <v>1436</v>
      </c>
      <c r="E13" s="54" t="s">
        <v>1437</v>
      </c>
      <c r="F13" s="332" t="s">
        <v>318</v>
      </c>
      <c r="G13" s="333" t="s">
        <v>318</v>
      </c>
      <c r="H13" s="334">
        <v>2013</v>
      </c>
      <c r="I13" s="334"/>
      <c r="J13" s="336"/>
      <c r="K13" s="325"/>
      <c r="L13" s="303"/>
      <c r="M13" s="303"/>
      <c r="N13" s="303"/>
      <c r="O13" s="79"/>
      <c r="P13" s="79"/>
      <c r="Q13" s="54" t="s">
        <v>183</v>
      </c>
    </row>
    <row r="14" spans="1:17" s="11" customFormat="1" ht="57" customHeight="1" thickBot="1">
      <c r="A14" s="1004"/>
      <c r="B14" s="1244" t="s">
        <v>140</v>
      </c>
      <c r="C14" s="1239" t="s">
        <v>1440</v>
      </c>
      <c r="D14" s="898" t="s">
        <v>1441</v>
      </c>
      <c r="E14" s="898"/>
      <c r="F14" s="323" t="s">
        <v>319</v>
      </c>
      <c r="G14" s="93" t="s">
        <v>2259</v>
      </c>
      <c r="H14" s="324" t="s">
        <v>1438</v>
      </c>
      <c r="I14" s="324" t="s">
        <v>1439</v>
      </c>
      <c r="J14" s="20" t="s">
        <v>979</v>
      </c>
      <c r="K14" s="1239">
        <f>+L15+N14</f>
        <v>95000</v>
      </c>
      <c r="L14" s="303"/>
      <c r="M14" s="303"/>
      <c r="N14" s="303">
        <v>25000</v>
      </c>
      <c r="O14" s="79" t="s">
        <v>1806</v>
      </c>
      <c r="P14" s="79" t="s">
        <v>1848</v>
      </c>
      <c r="Q14" s="54" t="s">
        <v>183</v>
      </c>
    </row>
    <row r="15" spans="1:17" s="11" customFormat="1" ht="54.75" thickBot="1">
      <c r="A15" s="1004"/>
      <c r="B15" s="1245"/>
      <c r="C15" s="1240"/>
      <c r="D15" s="899"/>
      <c r="E15" s="899"/>
      <c r="F15" s="323" t="s">
        <v>320</v>
      </c>
      <c r="G15" s="93" t="s">
        <v>2260</v>
      </c>
      <c r="H15" s="324" t="s">
        <v>2261</v>
      </c>
      <c r="I15" s="324" t="s">
        <v>1442</v>
      </c>
      <c r="J15" s="20" t="s">
        <v>979</v>
      </c>
      <c r="K15" s="1240"/>
      <c r="L15" s="303">
        <v>70000</v>
      </c>
      <c r="M15" s="303"/>
      <c r="N15" s="303"/>
      <c r="O15" s="79" t="s">
        <v>1846</v>
      </c>
      <c r="P15" s="79" t="s">
        <v>1895</v>
      </c>
      <c r="Q15" s="54" t="s">
        <v>183</v>
      </c>
    </row>
    <row r="16" spans="1:17" s="11" customFormat="1" ht="33" customHeight="1" hidden="1" thickBot="1">
      <c r="A16" s="1005"/>
      <c r="B16" s="1246"/>
      <c r="C16" s="1241"/>
      <c r="D16" s="900"/>
      <c r="E16" s="900"/>
      <c r="F16" s="332" t="s">
        <v>321</v>
      </c>
      <c r="G16" s="332" t="s">
        <v>321</v>
      </c>
      <c r="H16" s="333">
        <v>2013</v>
      </c>
      <c r="I16" s="337"/>
      <c r="J16" s="335"/>
      <c r="K16" s="1241"/>
      <c r="L16" s="303"/>
      <c r="M16" s="303"/>
      <c r="N16" s="303"/>
      <c r="O16" s="79"/>
      <c r="P16" s="79"/>
      <c r="Q16" s="54" t="s">
        <v>183</v>
      </c>
    </row>
    <row r="17" spans="1:17" s="11" customFormat="1" ht="41.25" thickBot="1">
      <c r="A17" s="1069" t="s">
        <v>141</v>
      </c>
      <c r="B17" s="1244" t="s">
        <v>142</v>
      </c>
      <c r="C17" s="1242" t="s">
        <v>1443</v>
      </c>
      <c r="D17" s="1013" t="s">
        <v>1444</v>
      </c>
      <c r="E17" s="1013"/>
      <c r="F17" s="323" t="s">
        <v>322</v>
      </c>
      <c r="G17" s="652" t="s">
        <v>2262</v>
      </c>
      <c r="H17" s="324" t="s">
        <v>2266</v>
      </c>
      <c r="I17" s="324" t="s">
        <v>2267</v>
      </c>
      <c r="J17" s="20" t="s">
        <v>979</v>
      </c>
      <c r="K17" s="1239">
        <f>+L17+L19+N17</f>
        <v>205757</v>
      </c>
      <c r="L17" s="303">
        <v>16231</v>
      </c>
      <c r="M17" s="303"/>
      <c r="N17" s="303">
        <v>19526</v>
      </c>
      <c r="O17" s="79" t="s">
        <v>1816</v>
      </c>
      <c r="P17" s="79" t="s">
        <v>1895</v>
      </c>
      <c r="Q17" s="54" t="s">
        <v>183</v>
      </c>
    </row>
    <row r="18" spans="1:17" s="11" customFormat="1" ht="43.5" customHeight="1" hidden="1" thickBot="1">
      <c r="A18" s="1069"/>
      <c r="B18" s="1246"/>
      <c r="C18" s="1243"/>
      <c r="D18" s="1015"/>
      <c r="E18" s="1015"/>
      <c r="F18" s="323" t="s">
        <v>323</v>
      </c>
      <c r="G18" s="93" t="s">
        <v>1445</v>
      </c>
      <c r="H18" s="324" t="s">
        <v>1446</v>
      </c>
      <c r="I18" s="324" t="s">
        <v>1447</v>
      </c>
      <c r="J18" s="20" t="s">
        <v>979</v>
      </c>
      <c r="K18" s="1241"/>
      <c r="L18" s="303"/>
      <c r="M18" s="303"/>
      <c r="N18" s="303">
        <f>40+40</f>
        <v>80</v>
      </c>
      <c r="O18" s="79"/>
      <c r="P18" s="79"/>
      <c r="Q18" s="54" t="s">
        <v>183</v>
      </c>
    </row>
    <row r="19" spans="1:17" s="11" customFormat="1" ht="41.25" thickBot="1">
      <c r="A19" s="1069"/>
      <c r="B19" s="595"/>
      <c r="C19" s="596"/>
      <c r="D19" s="591"/>
      <c r="E19" s="591"/>
      <c r="F19" s="691"/>
      <c r="G19" s="93" t="s">
        <v>2263</v>
      </c>
      <c r="H19" s="324" t="s">
        <v>2265</v>
      </c>
      <c r="I19" s="324" t="s">
        <v>2264</v>
      </c>
      <c r="J19" s="20" t="s">
        <v>979</v>
      </c>
      <c r="K19" s="594"/>
      <c r="L19" s="593">
        <v>170000</v>
      </c>
      <c r="M19" s="593"/>
      <c r="N19" s="593"/>
      <c r="O19" s="619" t="s">
        <v>1816</v>
      </c>
      <c r="P19" s="619" t="s">
        <v>1790</v>
      </c>
      <c r="Q19" s="618"/>
    </row>
    <row r="20" spans="1:17" s="11" customFormat="1" ht="153.75" thickBot="1">
      <c r="A20" s="1069"/>
      <c r="B20" s="1244" t="s">
        <v>143</v>
      </c>
      <c r="C20" s="1239" t="s">
        <v>1448</v>
      </c>
      <c r="D20" s="898" t="s">
        <v>1449</v>
      </c>
      <c r="E20" s="898" t="s">
        <v>1450</v>
      </c>
      <c r="F20" s="332" t="s">
        <v>324</v>
      </c>
      <c r="G20" s="653" t="s">
        <v>2513</v>
      </c>
      <c r="H20" s="619" t="s">
        <v>2512</v>
      </c>
      <c r="I20" s="232" t="s">
        <v>2517</v>
      </c>
      <c r="J20" s="618" t="s">
        <v>979</v>
      </c>
      <c r="K20" s="1242"/>
      <c r="L20" s="303"/>
      <c r="M20" s="303"/>
      <c r="N20" s="303"/>
      <c r="O20" s="79"/>
      <c r="P20" s="79"/>
      <c r="Q20" s="54" t="s">
        <v>183</v>
      </c>
    </row>
    <row r="21" spans="1:17" s="11" customFormat="1" ht="54.75" thickBot="1">
      <c r="A21" s="1069"/>
      <c r="B21" s="1245"/>
      <c r="C21" s="1240"/>
      <c r="D21" s="899"/>
      <c r="E21" s="899"/>
      <c r="F21" s="332" t="s">
        <v>325</v>
      </c>
      <c r="G21" s="332" t="s">
        <v>325</v>
      </c>
      <c r="H21" s="333" t="s">
        <v>2514</v>
      </c>
      <c r="I21" s="334"/>
      <c r="J21" s="336"/>
      <c r="K21" s="1250"/>
      <c r="L21" s="303"/>
      <c r="M21" s="303"/>
      <c r="N21" s="303"/>
      <c r="O21" s="79"/>
      <c r="P21" s="79"/>
      <c r="Q21" s="54" t="s">
        <v>183</v>
      </c>
    </row>
    <row r="22" spans="1:17" s="11" customFormat="1" ht="79.5" customHeight="1" thickBot="1">
      <c r="A22" s="1069"/>
      <c r="B22" s="1246"/>
      <c r="C22" s="1241"/>
      <c r="D22" s="900"/>
      <c r="E22" s="900"/>
      <c r="F22" s="332" t="s">
        <v>326</v>
      </c>
      <c r="G22" s="338" t="s">
        <v>326</v>
      </c>
      <c r="H22" s="304" t="s">
        <v>2514</v>
      </c>
      <c r="I22" s="339"/>
      <c r="J22" s="340"/>
      <c r="K22" s="1243"/>
      <c r="L22" s="300"/>
      <c r="M22" s="300"/>
      <c r="N22" s="300"/>
      <c r="O22" s="301"/>
      <c r="P22" s="301"/>
      <c r="Q22" s="302" t="s">
        <v>183</v>
      </c>
    </row>
    <row r="23" spans="1:17" s="11" customFormat="1" ht="88.5" customHeight="1">
      <c r="A23" s="1069"/>
      <c r="B23" s="1244" t="s">
        <v>144</v>
      </c>
      <c r="C23" s="331" t="s">
        <v>1452</v>
      </c>
      <c r="D23" s="179" t="s">
        <v>1453</v>
      </c>
      <c r="E23" s="179" t="s">
        <v>1454</v>
      </c>
      <c r="F23" s="330" t="s">
        <v>327</v>
      </c>
      <c r="G23" s="168" t="s">
        <v>2386</v>
      </c>
      <c r="H23" s="324"/>
      <c r="I23" s="324"/>
      <c r="J23" s="20"/>
      <c r="K23" s="83">
        <f>+M23</f>
        <v>110000</v>
      </c>
      <c r="L23" s="303"/>
      <c r="M23" s="303">
        <v>110000</v>
      </c>
      <c r="N23" s="303"/>
      <c r="O23" s="79"/>
      <c r="P23" s="79"/>
      <c r="Q23" s="54" t="s">
        <v>183</v>
      </c>
    </row>
    <row r="24" spans="1:17" s="11" customFormat="1" ht="122.25" thickBot="1">
      <c r="A24" s="1069"/>
      <c r="B24" s="1246"/>
      <c r="C24" s="331" t="s">
        <v>1451</v>
      </c>
      <c r="D24" s="179" t="s">
        <v>1453</v>
      </c>
      <c r="E24" s="179" t="s">
        <v>1455</v>
      </c>
      <c r="F24" s="334" t="s">
        <v>328</v>
      </c>
      <c r="G24" s="341" t="s">
        <v>2385</v>
      </c>
      <c r="H24" s="333" t="s">
        <v>2515</v>
      </c>
      <c r="I24" s="334" t="s">
        <v>2516</v>
      </c>
      <c r="J24" s="336" t="s">
        <v>979</v>
      </c>
      <c r="K24" s="83">
        <f>+M24</f>
        <v>60000</v>
      </c>
      <c r="L24" s="303"/>
      <c r="M24" s="303">
        <v>60000</v>
      </c>
      <c r="N24" s="303"/>
      <c r="O24" s="79"/>
      <c r="P24" s="79"/>
      <c r="Q24" s="54" t="s">
        <v>183</v>
      </c>
    </row>
    <row r="25" spans="1:17" s="11" customFormat="1" ht="18.75">
      <c r="A25" s="318" t="s">
        <v>1418</v>
      </c>
      <c r="B25" s="317"/>
      <c r="C25" s="317"/>
      <c r="D25" s="317"/>
      <c r="E25" s="317"/>
      <c r="F25" s="317"/>
      <c r="G25" s="317"/>
      <c r="H25" s="317"/>
      <c r="I25" s="317"/>
      <c r="J25" s="317"/>
      <c r="K25" s="698">
        <f>+L25+M25+N25</f>
        <v>758782</v>
      </c>
      <c r="L25" s="697">
        <f>SUM(L8:L24)</f>
        <v>283804</v>
      </c>
      <c r="M25" s="697">
        <f>SUM(M8:M24)</f>
        <v>430452</v>
      </c>
      <c r="N25" s="697">
        <f>+N14+N17</f>
        <v>44526</v>
      </c>
      <c r="O25" s="317"/>
      <c r="P25" s="317"/>
      <c r="Q25" s="317"/>
    </row>
    <row r="26" spans="12:14" ht="15">
      <c r="L26" s="553"/>
      <c r="M26" s="553"/>
      <c r="N26" s="553"/>
    </row>
  </sheetData>
  <sheetProtection/>
  <mergeCells count="41">
    <mergeCell ref="K20:K22"/>
    <mergeCell ref="A1:K1"/>
    <mergeCell ref="E5:E6"/>
    <mergeCell ref="K14:K16"/>
    <mergeCell ref="K17:K18"/>
    <mergeCell ref="C20:C22"/>
    <mergeCell ref="D20:D22"/>
    <mergeCell ref="E20:E22"/>
    <mergeCell ref="A2:J2"/>
    <mergeCell ref="A5:A6"/>
    <mergeCell ref="B5:B6"/>
    <mergeCell ref="C5:C6"/>
    <mergeCell ref="D5:D6"/>
    <mergeCell ref="F5:F6"/>
    <mergeCell ref="G5:G6"/>
    <mergeCell ref="H5:H6"/>
    <mergeCell ref="I5:I6"/>
    <mergeCell ref="K5:K6"/>
    <mergeCell ref="Q5:Q6"/>
    <mergeCell ref="C7:C12"/>
    <mergeCell ref="D7:D12"/>
    <mergeCell ref="E7:E12"/>
    <mergeCell ref="K7:K12"/>
    <mergeCell ref="J5:J6"/>
    <mergeCell ref="L5:N5"/>
    <mergeCell ref="O5:O6"/>
    <mergeCell ref="P5:P6"/>
    <mergeCell ref="A3:C3"/>
    <mergeCell ref="C14:C16"/>
    <mergeCell ref="D14:D16"/>
    <mergeCell ref="E14:E16"/>
    <mergeCell ref="C17:C18"/>
    <mergeCell ref="D17:D18"/>
    <mergeCell ref="E17:E18"/>
    <mergeCell ref="A7:A16"/>
    <mergeCell ref="B7:B12"/>
    <mergeCell ref="B14:B16"/>
    <mergeCell ref="A17:A24"/>
    <mergeCell ref="B17:B18"/>
    <mergeCell ref="B20:B22"/>
    <mergeCell ref="B23:B24"/>
  </mergeCells>
  <printOptions/>
  <pageMargins left="0.7086614173228347" right="0.7086614173228347" top="0.7480314960629921" bottom="0.7480314960629921" header="0.31496062992125984" footer="0.31496062992125984"/>
  <pageSetup horizontalDpi="600" verticalDpi="600" orientation="landscape" paperSize="5" scale="80" r:id="rId3"/>
  <legacyDrawing r:id="rId2"/>
</worksheet>
</file>

<file path=xl/worksheets/sheet19.xml><?xml version="1.0" encoding="utf-8"?>
<worksheet xmlns="http://schemas.openxmlformats.org/spreadsheetml/2006/main" xmlns:r="http://schemas.openxmlformats.org/officeDocument/2006/relationships">
  <dimension ref="A1:Q10"/>
  <sheetViews>
    <sheetView zoomScalePageLayoutView="0" workbookViewId="0" topLeftCell="A1">
      <selection activeCell="A3" sqref="A3:D3"/>
    </sheetView>
  </sheetViews>
  <sheetFormatPr defaultColWidth="11.421875" defaultRowHeight="15"/>
  <cols>
    <col min="2" max="2" width="12.8515625" style="0" customWidth="1"/>
    <col min="3" max="3" width="14.7109375" style="0" customWidth="1"/>
    <col min="4" max="4" width="15.421875" style="0" customWidth="1"/>
    <col min="5" max="5" width="15.7109375" style="0" customWidth="1"/>
    <col min="6" max="6" width="16.140625" style="0" hidden="1" customWidth="1"/>
    <col min="7" max="7" width="16.140625" style="0" customWidth="1"/>
    <col min="10" max="10" width="13.57421875" style="0" customWidth="1"/>
    <col min="12" max="12" width="6.7109375" style="0" customWidth="1"/>
    <col min="13" max="13" width="8.00390625" style="0" customWidth="1"/>
    <col min="14" max="14" width="6.7109375" style="0" customWidth="1"/>
    <col min="15" max="16" width="8.421875" style="0" customWidth="1"/>
    <col min="17" max="17" width="13.8515625" style="0" customWidth="1"/>
  </cols>
  <sheetData>
    <row r="1" spans="1:16" s="11" customFormat="1" ht="13.5" customHeight="1">
      <c r="A1" s="1018" t="s">
        <v>1380</v>
      </c>
      <c r="B1" s="1018"/>
      <c r="C1" s="1018"/>
      <c r="D1" s="1018"/>
      <c r="E1" s="1018"/>
      <c r="F1" s="1018"/>
      <c r="G1" s="1018"/>
      <c r="H1" s="1018"/>
      <c r="I1" s="1018"/>
      <c r="J1" s="1018"/>
      <c r="K1" s="1018"/>
      <c r="L1" s="70"/>
      <c r="M1" s="70"/>
      <c r="N1" s="70"/>
      <c r="O1" s="70"/>
      <c r="P1" s="70"/>
    </row>
    <row r="2" spans="1:16" s="11" customFormat="1" ht="13.5" customHeight="1">
      <c r="A2" s="1018" t="s">
        <v>1460</v>
      </c>
      <c r="B2" s="1018"/>
      <c r="C2" s="1018"/>
      <c r="D2" s="1018"/>
      <c r="E2" s="1018"/>
      <c r="F2" s="1018"/>
      <c r="G2" s="1018"/>
      <c r="H2" s="1018"/>
      <c r="I2" s="1018"/>
      <c r="J2" s="1018"/>
      <c r="K2" s="70"/>
      <c r="L2" s="70"/>
      <c r="M2" s="70"/>
      <c r="N2" s="70"/>
      <c r="O2" s="70"/>
      <c r="P2" s="70"/>
    </row>
    <row r="3" spans="1:16" s="11" customFormat="1" ht="15.75" customHeight="1">
      <c r="A3" s="1006" t="s">
        <v>2518</v>
      </c>
      <c r="B3" s="1006"/>
      <c r="C3" s="1006"/>
      <c r="D3" s="1006"/>
      <c r="K3" s="70"/>
      <c r="L3" s="70"/>
      <c r="M3" s="70"/>
      <c r="N3" s="70"/>
      <c r="O3" s="70"/>
      <c r="P3" s="70"/>
    </row>
    <row r="4" spans="1:16" s="11" customFormat="1" ht="13.5">
      <c r="A4" s="655"/>
      <c r="B4" s="174"/>
      <c r="K4" s="70"/>
      <c r="L4" s="70"/>
      <c r="M4" s="70"/>
      <c r="N4" s="70"/>
      <c r="O4" s="70"/>
      <c r="P4" s="70"/>
    </row>
    <row r="5" spans="1:17" s="357" customFormat="1" ht="15" customHeight="1">
      <c r="A5" s="1257" t="s">
        <v>2</v>
      </c>
      <c r="B5" s="1257" t="s">
        <v>3</v>
      </c>
      <c r="C5" s="1257" t="s">
        <v>846</v>
      </c>
      <c r="D5" s="1257" t="s">
        <v>877</v>
      </c>
      <c r="E5" s="1257" t="s">
        <v>869</v>
      </c>
      <c r="F5" s="1259" t="s">
        <v>848</v>
      </c>
      <c r="G5" s="1065" t="s">
        <v>200</v>
      </c>
      <c r="H5" s="1257" t="s">
        <v>879</v>
      </c>
      <c r="I5" s="1257" t="s">
        <v>875</v>
      </c>
      <c r="J5" s="1257" t="s">
        <v>206</v>
      </c>
      <c r="K5" s="1259" t="s">
        <v>1461</v>
      </c>
      <c r="L5" s="1261" t="s">
        <v>202</v>
      </c>
      <c r="M5" s="1261"/>
      <c r="N5" s="1262"/>
      <c r="O5" s="1259" t="s">
        <v>262</v>
      </c>
      <c r="P5" s="1259" t="s">
        <v>263</v>
      </c>
      <c r="Q5" s="1255" t="s">
        <v>4</v>
      </c>
    </row>
    <row r="6" spans="1:17" s="357" customFormat="1" ht="25.5">
      <c r="A6" s="1258"/>
      <c r="B6" s="1258"/>
      <c r="C6" s="1258"/>
      <c r="D6" s="1258"/>
      <c r="E6" s="1258"/>
      <c r="F6" s="1260"/>
      <c r="G6" s="1066"/>
      <c r="H6" s="1258"/>
      <c r="I6" s="1258"/>
      <c r="J6" s="1258"/>
      <c r="K6" s="1260"/>
      <c r="L6" s="358" t="s">
        <v>203</v>
      </c>
      <c r="M6" s="358" t="s">
        <v>204</v>
      </c>
      <c r="N6" s="359" t="s">
        <v>205</v>
      </c>
      <c r="O6" s="1260"/>
      <c r="P6" s="1260"/>
      <c r="Q6" s="1256"/>
    </row>
    <row r="7" spans="1:17" s="11" customFormat="1" ht="162.75" customHeight="1">
      <c r="A7" s="1251" t="s">
        <v>150</v>
      </c>
      <c r="B7" s="1253" t="s">
        <v>151</v>
      </c>
      <c r="C7" s="366" t="s">
        <v>1481</v>
      </c>
      <c r="D7" s="654" t="s">
        <v>1483</v>
      </c>
      <c r="E7" s="654" t="s">
        <v>1484</v>
      </c>
      <c r="F7" s="621" t="s">
        <v>709</v>
      </c>
      <c r="G7" s="166" t="s">
        <v>1487</v>
      </c>
      <c r="H7" s="656" t="s">
        <v>1485</v>
      </c>
      <c r="I7" s="621" t="s">
        <v>1486</v>
      </c>
      <c r="J7" s="621" t="s">
        <v>941</v>
      </c>
      <c r="K7" s="690">
        <f>+L7</f>
        <v>16500</v>
      </c>
      <c r="L7" s="546">
        <v>16500</v>
      </c>
      <c r="M7" s="619"/>
      <c r="N7" s="619"/>
      <c r="O7" s="619"/>
      <c r="P7" s="619"/>
      <c r="Q7" s="60" t="s">
        <v>1498</v>
      </c>
    </row>
    <row r="8" spans="1:17" s="11" customFormat="1" ht="91.5" customHeight="1">
      <c r="A8" s="1252"/>
      <c r="B8" s="1254"/>
      <c r="C8" s="271" t="s">
        <v>1482</v>
      </c>
      <c r="D8" s="290" t="s">
        <v>1489</v>
      </c>
      <c r="E8" s="290" t="s">
        <v>1490</v>
      </c>
      <c r="F8" s="621" t="s">
        <v>710</v>
      </c>
      <c r="G8" s="656" t="s">
        <v>1491</v>
      </c>
      <c r="H8" s="621" t="s">
        <v>2382</v>
      </c>
      <c r="I8" s="621" t="s">
        <v>1492</v>
      </c>
      <c r="J8" s="621" t="s">
        <v>979</v>
      </c>
      <c r="K8" s="690">
        <f>+L8+M8</f>
        <v>20000</v>
      </c>
      <c r="L8" s="546">
        <v>5000</v>
      </c>
      <c r="M8" s="619">
        <v>15000</v>
      </c>
      <c r="N8" s="619"/>
      <c r="O8" s="656" t="s">
        <v>1022</v>
      </c>
      <c r="P8" s="656" t="s">
        <v>1051</v>
      </c>
      <c r="Q8" s="60" t="s">
        <v>1498</v>
      </c>
    </row>
    <row r="9" spans="1:17" s="11" customFormat="1" ht="89.25" customHeight="1">
      <c r="A9" s="1252"/>
      <c r="B9" s="183" t="s">
        <v>708</v>
      </c>
      <c r="C9" s="367" t="s">
        <v>1488</v>
      </c>
      <c r="D9" s="618" t="s">
        <v>1494</v>
      </c>
      <c r="E9" s="618" t="s">
        <v>1495</v>
      </c>
      <c r="F9" s="618" t="s">
        <v>711</v>
      </c>
      <c r="G9" s="619" t="s">
        <v>1493</v>
      </c>
      <c r="H9" s="618" t="s">
        <v>1496</v>
      </c>
      <c r="I9" s="618" t="s">
        <v>1497</v>
      </c>
      <c r="J9" s="618" t="s">
        <v>979</v>
      </c>
      <c r="K9" s="690">
        <f>+M9</f>
        <v>200000</v>
      </c>
      <c r="L9" s="546"/>
      <c r="M9" s="619">
        <v>200000</v>
      </c>
      <c r="N9" s="619"/>
      <c r="O9" s="656" t="s">
        <v>1022</v>
      </c>
      <c r="P9" s="656" t="s">
        <v>1051</v>
      </c>
      <c r="Q9" s="60" t="s">
        <v>1498</v>
      </c>
    </row>
    <row r="10" spans="1:17" s="11" customFormat="1" ht="18">
      <c r="A10" s="368"/>
      <c r="B10" s="369"/>
      <c r="C10" s="370"/>
      <c r="D10" s="370"/>
      <c r="E10" s="370"/>
      <c r="F10" s="370"/>
      <c r="G10" s="370"/>
      <c r="H10" s="370"/>
      <c r="I10" s="370"/>
      <c r="J10" s="370"/>
      <c r="K10" s="689">
        <f>+M10+L10</f>
        <v>236500</v>
      </c>
      <c r="L10" s="688">
        <f>SUM(L7:L9)</f>
        <v>21500</v>
      </c>
      <c r="M10" s="688">
        <f>SUM(M7:M9)</f>
        <v>215000</v>
      </c>
      <c r="N10" s="688">
        <f>SUM(N7:N9)</f>
        <v>0</v>
      </c>
      <c r="O10" s="372"/>
      <c r="P10" s="372"/>
      <c r="Q10" s="370"/>
    </row>
  </sheetData>
  <sheetProtection/>
  <mergeCells count="20">
    <mergeCell ref="A1:K1"/>
    <mergeCell ref="A2:J2"/>
    <mergeCell ref="A5:A6"/>
    <mergeCell ref="B5:B6"/>
    <mergeCell ref="C5:C6"/>
    <mergeCell ref="D5:D6"/>
    <mergeCell ref="E5:E6"/>
    <mergeCell ref="F5:F6"/>
    <mergeCell ref="G5:G6"/>
    <mergeCell ref="H5:H6"/>
    <mergeCell ref="A3:D3"/>
    <mergeCell ref="A7:A9"/>
    <mergeCell ref="B7:B8"/>
    <mergeCell ref="Q5:Q6"/>
    <mergeCell ref="I5:I6"/>
    <mergeCell ref="J5:J6"/>
    <mergeCell ref="K5:K6"/>
    <mergeCell ref="L5:N5"/>
    <mergeCell ref="O5:O6"/>
    <mergeCell ref="P5:P6"/>
  </mergeCells>
  <printOptions/>
  <pageMargins left="0.7086614173228347" right="0.7086614173228347" top="0.7480314960629921" bottom="0.7480314960629921" header="0.31496062992125984" footer="0.31496062992125984"/>
  <pageSetup horizontalDpi="300" verticalDpi="300" orientation="landscape" paperSize="5" scale="80" r:id="rId3"/>
  <legacyDrawing r:id="rId2"/>
</worksheet>
</file>

<file path=xl/worksheets/sheet2.xml><?xml version="1.0" encoding="utf-8"?>
<worksheet xmlns="http://schemas.openxmlformats.org/spreadsheetml/2006/main" xmlns:r="http://schemas.openxmlformats.org/officeDocument/2006/relationships">
  <dimension ref="A1:R130"/>
  <sheetViews>
    <sheetView zoomScale="86" zoomScaleNormal="86" zoomScalePageLayoutView="0" workbookViewId="0" topLeftCell="A1">
      <selection activeCell="A3" sqref="A3"/>
    </sheetView>
  </sheetViews>
  <sheetFormatPr defaultColWidth="11.421875" defaultRowHeight="15"/>
  <cols>
    <col min="1" max="1" width="13.57421875" style="0" customWidth="1"/>
    <col min="2" max="2" width="15.7109375" style="0" customWidth="1"/>
    <col min="6" max="6" width="16.7109375" style="0" hidden="1" customWidth="1"/>
    <col min="7" max="7" width="16.8515625" style="0" customWidth="1"/>
    <col min="10" max="10" width="15.28125" style="0" customWidth="1"/>
  </cols>
  <sheetData>
    <row r="1" spans="1:10" ht="15">
      <c r="A1" s="892" t="s">
        <v>1351</v>
      </c>
      <c r="B1" s="892"/>
      <c r="C1" s="892"/>
      <c r="D1" s="892"/>
      <c r="E1" s="892"/>
      <c r="F1" s="892"/>
      <c r="G1" s="892"/>
      <c r="H1" s="892"/>
      <c r="I1" s="892"/>
      <c r="J1" s="892"/>
    </row>
    <row r="2" spans="1:16" ht="15">
      <c r="A2" s="892" t="s">
        <v>1613</v>
      </c>
      <c r="B2" s="892"/>
      <c r="C2" s="892"/>
      <c r="D2" s="892"/>
      <c r="E2" s="892"/>
      <c r="F2" s="892"/>
      <c r="G2" s="892"/>
      <c r="H2" s="892"/>
      <c r="I2" s="892"/>
      <c r="J2" s="892"/>
      <c r="K2" s="892"/>
      <c r="L2" s="892"/>
      <c r="M2" s="892"/>
      <c r="N2" s="892"/>
      <c r="O2" s="411"/>
      <c r="P2" s="411"/>
    </row>
    <row r="3" ht="15">
      <c r="A3" t="s">
        <v>2523</v>
      </c>
    </row>
    <row r="5" spans="1:18" s="733" customFormat="1" ht="12.75" customHeight="1">
      <c r="A5" s="893" t="s">
        <v>2</v>
      </c>
      <c r="B5" s="895" t="s">
        <v>3</v>
      </c>
      <c r="C5" s="895" t="s">
        <v>868</v>
      </c>
      <c r="D5" s="893" t="s">
        <v>869</v>
      </c>
      <c r="E5" s="895" t="s">
        <v>846</v>
      </c>
      <c r="F5" s="895" t="s">
        <v>1614</v>
      </c>
      <c r="G5" s="895" t="s">
        <v>200</v>
      </c>
      <c r="H5" s="895" t="s">
        <v>771</v>
      </c>
      <c r="I5" s="895" t="s">
        <v>875</v>
      </c>
      <c r="J5" s="893" t="s">
        <v>206</v>
      </c>
      <c r="K5" s="895" t="s">
        <v>901</v>
      </c>
      <c r="L5" s="908" t="s">
        <v>202</v>
      </c>
      <c r="M5" s="908"/>
      <c r="N5" s="909"/>
      <c r="O5" s="895" t="s">
        <v>905</v>
      </c>
      <c r="P5" s="895" t="s">
        <v>263</v>
      </c>
      <c r="Q5" s="895" t="s">
        <v>4</v>
      </c>
      <c r="R5" s="732" t="s">
        <v>876</v>
      </c>
    </row>
    <row r="6" spans="1:18" s="733" customFormat="1" ht="12.75">
      <c r="A6" s="894"/>
      <c r="B6" s="896"/>
      <c r="C6" s="896"/>
      <c r="D6" s="897"/>
      <c r="E6" s="896"/>
      <c r="F6" s="896"/>
      <c r="G6" s="896"/>
      <c r="H6" s="896"/>
      <c r="I6" s="896"/>
      <c r="J6" s="897"/>
      <c r="K6" s="896"/>
      <c r="L6" s="417" t="s">
        <v>203</v>
      </c>
      <c r="M6" s="417" t="s">
        <v>204</v>
      </c>
      <c r="N6" s="417" t="s">
        <v>205</v>
      </c>
      <c r="O6" s="896"/>
      <c r="P6" s="896"/>
      <c r="Q6" s="896"/>
      <c r="R6" s="732"/>
    </row>
    <row r="7" spans="1:17" ht="38.25" hidden="1">
      <c r="A7" s="898" t="s">
        <v>1615</v>
      </c>
      <c r="B7" s="901" t="s">
        <v>25</v>
      </c>
      <c r="C7" s="902" t="s">
        <v>1616</v>
      </c>
      <c r="D7" s="418"/>
      <c r="E7" s="903" t="s">
        <v>1617</v>
      </c>
      <c r="F7" s="419" t="s">
        <v>1618</v>
      </c>
      <c r="G7" s="420"/>
      <c r="H7" s="419"/>
      <c r="I7" s="412"/>
      <c r="J7" s="412"/>
      <c r="K7" s="904"/>
      <c r="L7" s="420"/>
      <c r="M7" s="420"/>
      <c r="N7" s="420"/>
      <c r="O7" s="420"/>
      <c r="P7" s="420"/>
      <c r="Q7" s="420" t="s">
        <v>1619</v>
      </c>
    </row>
    <row r="8" spans="1:17" ht="40.5" hidden="1">
      <c r="A8" s="899"/>
      <c r="B8" s="901"/>
      <c r="C8" s="902"/>
      <c r="D8" s="418"/>
      <c r="E8" s="903"/>
      <c r="F8" s="419" t="s">
        <v>1620</v>
      </c>
      <c r="G8" s="420"/>
      <c r="H8" s="419"/>
      <c r="I8" s="412"/>
      <c r="J8" s="412"/>
      <c r="K8" s="905"/>
      <c r="L8" s="420"/>
      <c r="M8" s="420"/>
      <c r="N8" s="420"/>
      <c r="O8" s="420"/>
      <c r="P8" s="420"/>
      <c r="Q8" s="420" t="s">
        <v>1621</v>
      </c>
    </row>
    <row r="9" spans="1:17" ht="76.5" hidden="1">
      <c r="A9" s="899"/>
      <c r="B9" s="901"/>
      <c r="C9" s="902"/>
      <c r="D9" s="418"/>
      <c r="E9" s="903"/>
      <c r="F9" s="419" t="s">
        <v>1622</v>
      </c>
      <c r="G9" s="420"/>
      <c r="H9" s="419"/>
      <c r="I9" s="412"/>
      <c r="J9" s="412"/>
      <c r="K9" s="905"/>
      <c r="L9" s="420"/>
      <c r="M9" s="420"/>
      <c r="N9" s="420"/>
      <c r="O9" s="420"/>
      <c r="P9" s="420"/>
      <c r="Q9" s="420" t="s">
        <v>1621</v>
      </c>
    </row>
    <row r="10" spans="1:17" ht="51" hidden="1">
      <c r="A10" s="899"/>
      <c r="B10" s="901"/>
      <c r="C10" s="902"/>
      <c r="D10" s="418"/>
      <c r="E10" s="903"/>
      <c r="F10" s="421" t="s">
        <v>1623</v>
      </c>
      <c r="G10" s="420">
        <v>2014</v>
      </c>
      <c r="H10" s="421"/>
      <c r="I10" s="412"/>
      <c r="J10" s="412"/>
      <c r="K10" s="905"/>
      <c r="L10" s="420"/>
      <c r="M10" s="420"/>
      <c r="N10" s="420"/>
      <c r="O10" s="420"/>
      <c r="P10" s="420"/>
      <c r="Q10" s="420"/>
    </row>
    <row r="11" spans="1:17" ht="51" hidden="1">
      <c r="A11" s="899"/>
      <c r="B11" s="901"/>
      <c r="C11" s="902"/>
      <c r="D11" s="418"/>
      <c r="E11" s="903"/>
      <c r="F11" s="419" t="s">
        <v>1624</v>
      </c>
      <c r="G11" s="420"/>
      <c r="H11" s="419"/>
      <c r="I11" s="412"/>
      <c r="J11" s="412"/>
      <c r="K11" s="905"/>
      <c r="L11" s="420"/>
      <c r="M11" s="420"/>
      <c r="N11" s="420"/>
      <c r="O11" s="420"/>
      <c r="P11" s="420"/>
      <c r="Q11" s="420" t="s">
        <v>1621</v>
      </c>
    </row>
    <row r="12" spans="1:17" ht="51" hidden="1">
      <c r="A12" s="899"/>
      <c r="B12" s="901"/>
      <c r="C12" s="902"/>
      <c r="D12" s="418"/>
      <c r="E12" s="903"/>
      <c r="F12" s="419" t="s">
        <v>1625</v>
      </c>
      <c r="G12" s="420"/>
      <c r="H12" s="419"/>
      <c r="I12" s="412"/>
      <c r="J12" s="412"/>
      <c r="K12" s="905"/>
      <c r="L12" s="420"/>
      <c r="M12" s="420"/>
      <c r="N12" s="420"/>
      <c r="O12" s="420"/>
      <c r="P12" s="420"/>
      <c r="Q12" s="420" t="s">
        <v>1621</v>
      </c>
    </row>
    <row r="13" spans="1:17" ht="63.75" hidden="1">
      <c r="A13" s="899"/>
      <c r="B13" s="901"/>
      <c r="C13" s="902"/>
      <c r="D13" s="418"/>
      <c r="E13" s="903"/>
      <c r="F13" s="419" t="s">
        <v>1626</v>
      </c>
      <c r="G13" s="420"/>
      <c r="H13" s="419"/>
      <c r="I13" s="412"/>
      <c r="J13" s="412"/>
      <c r="K13" s="905"/>
      <c r="L13" s="420"/>
      <c r="M13" s="420"/>
      <c r="N13" s="420"/>
      <c r="O13" s="420"/>
      <c r="P13" s="420"/>
      <c r="Q13" s="420" t="s">
        <v>1621</v>
      </c>
    </row>
    <row r="14" spans="1:17" ht="40.5" hidden="1">
      <c r="A14" s="899"/>
      <c r="B14" s="901"/>
      <c r="C14" s="902"/>
      <c r="D14" s="418"/>
      <c r="E14" s="903"/>
      <c r="F14" s="497" t="s">
        <v>577</v>
      </c>
      <c r="G14" s="420">
        <v>2014</v>
      </c>
      <c r="H14" s="422"/>
      <c r="I14" s="412"/>
      <c r="J14" s="412"/>
      <c r="K14" s="906"/>
      <c r="L14" s="420"/>
      <c r="M14" s="420"/>
      <c r="N14" s="420"/>
      <c r="O14" s="420"/>
      <c r="P14" s="420"/>
      <c r="Q14" s="420" t="s">
        <v>1627</v>
      </c>
    </row>
    <row r="15" spans="1:17" ht="40.5" hidden="1">
      <c r="A15" s="899"/>
      <c r="B15" s="901" t="s">
        <v>26</v>
      </c>
      <c r="C15" s="907" t="s">
        <v>1628</v>
      </c>
      <c r="D15" s="423"/>
      <c r="E15" s="903" t="s">
        <v>1629</v>
      </c>
      <c r="F15" s="419" t="s">
        <v>1630</v>
      </c>
      <c r="G15" s="420"/>
      <c r="H15" s="422"/>
      <c r="I15" s="412"/>
      <c r="J15" s="412"/>
      <c r="K15" s="904"/>
      <c r="L15" s="420"/>
      <c r="M15" s="420"/>
      <c r="N15" s="420"/>
      <c r="O15" s="420"/>
      <c r="P15" s="420"/>
      <c r="Q15" s="420" t="s">
        <v>1621</v>
      </c>
    </row>
    <row r="16" spans="1:17" ht="40.5" hidden="1">
      <c r="A16" s="899"/>
      <c r="B16" s="901"/>
      <c r="C16" s="907"/>
      <c r="D16" s="418"/>
      <c r="E16" s="903"/>
      <c r="F16" s="419" t="s">
        <v>1631</v>
      </c>
      <c r="G16" s="420"/>
      <c r="H16" s="422"/>
      <c r="I16" s="412"/>
      <c r="J16" s="412"/>
      <c r="K16" s="905"/>
      <c r="L16" s="420"/>
      <c r="M16" s="420"/>
      <c r="N16" s="420"/>
      <c r="O16" s="420"/>
      <c r="P16" s="420"/>
      <c r="Q16" s="420" t="s">
        <v>1621</v>
      </c>
    </row>
    <row r="17" spans="1:17" ht="40.5" hidden="1">
      <c r="A17" s="899"/>
      <c r="B17" s="901"/>
      <c r="C17" s="907"/>
      <c r="D17" s="418"/>
      <c r="E17" s="903"/>
      <c r="F17" s="419" t="s">
        <v>1632</v>
      </c>
      <c r="G17" s="420"/>
      <c r="H17" s="422"/>
      <c r="I17" s="412"/>
      <c r="J17" s="412"/>
      <c r="K17" s="905"/>
      <c r="L17" s="420"/>
      <c r="M17" s="420"/>
      <c r="N17" s="420"/>
      <c r="O17" s="420"/>
      <c r="P17" s="420"/>
      <c r="Q17" s="420" t="s">
        <v>1621</v>
      </c>
    </row>
    <row r="18" spans="1:17" ht="140.25" hidden="1">
      <c r="A18" s="899"/>
      <c r="B18" s="901"/>
      <c r="C18" s="907"/>
      <c r="D18" s="418"/>
      <c r="E18" s="903"/>
      <c r="F18" s="424" t="s">
        <v>1633</v>
      </c>
      <c r="G18" s="420"/>
      <c r="H18" s="422"/>
      <c r="I18" s="412"/>
      <c r="J18" s="412"/>
      <c r="K18" s="905"/>
      <c r="L18" s="420"/>
      <c r="M18" s="420"/>
      <c r="N18" s="420"/>
      <c r="O18" s="420"/>
      <c r="P18" s="420"/>
      <c r="Q18" s="420" t="s">
        <v>1621</v>
      </c>
    </row>
    <row r="19" spans="1:17" ht="40.5" hidden="1">
      <c r="A19" s="899"/>
      <c r="B19" s="901"/>
      <c r="C19" s="907"/>
      <c r="D19" s="418"/>
      <c r="E19" s="903"/>
      <c r="F19" s="424" t="s">
        <v>1634</v>
      </c>
      <c r="G19" s="420"/>
      <c r="H19" s="422"/>
      <c r="I19" s="412"/>
      <c r="J19" s="412"/>
      <c r="K19" s="905"/>
      <c r="L19" s="420"/>
      <c r="M19" s="420"/>
      <c r="N19" s="420"/>
      <c r="O19" s="420"/>
      <c r="P19" s="420"/>
      <c r="Q19" s="420" t="s">
        <v>1621</v>
      </c>
    </row>
    <row r="20" spans="1:17" ht="63.75" hidden="1">
      <c r="A20" s="899"/>
      <c r="B20" s="901"/>
      <c r="C20" s="907"/>
      <c r="D20" s="418"/>
      <c r="E20" s="903"/>
      <c r="F20" s="424" t="s">
        <v>1635</v>
      </c>
      <c r="G20" s="420"/>
      <c r="H20" s="422"/>
      <c r="I20" s="412"/>
      <c r="J20" s="412"/>
      <c r="K20" s="905"/>
      <c r="L20" s="420"/>
      <c r="M20" s="420"/>
      <c r="N20" s="420"/>
      <c r="O20" s="420"/>
      <c r="P20" s="420"/>
      <c r="Q20" s="420" t="s">
        <v>1621</v>
      </c>
    </row>
    <row r="21" spans="1:17" ht="63.75" hidden="1">
      <c r="A21" s="899"/>
      <c r="B21" s="901"/>
      <c r="C21" s="907"/>
      <c r="D21" s="418"/>
      <c r="E21" s="903"/>
      <c r="F21" s="424" t="s">
        <v>1636</v>
      </c>
      <c r="G21" s="420"/>
      <c r="H21" s="422"/>
      <c r="I21" s="412"/>
      <c r="J21" s="412"/>
      <c r="K21" s="905"/>
      <c r="L21" s="420"/>
      <c r="M21" s="420"/>
      <c r="N21" s="420"/>
      <c r="O21" s="420"/>
      <c r="P21" s="420"/>
      <c r="Q21" s="420" t="s">
        <v>1621</v>
      </c>
    </row>
    <row r="22" spans="1:17" ht="76.5" hidden="1">
      <c r="A22" s="899"/>
      <c r="B22" s="901"/>
      <c r="C22" s="907"/>
      <c r="D22" s="418"/>
      <c r="E22" s="903"/>
      <c r="F22" s="424" t="s">
        <v>1637</v>
      </c>
      <c r="G22" s="420"/>
      <c r="H22" s="422"/>
      <c r="I22" s="412"/>
      <c r="J22" s="412"/>
      <c r="K22" s="905"/>
      <c r="L22" s="420"/>
      <c r="M22" s="420"/>
      <c r="N22" s="420"/>
      <c r="O22" s="420"/>
      <c r="P22" s="420"/>
      <c r="Q22" s="420" t="s">
        <v>1621</v>
      </c>
    </row>
    <row r="23" spans="1:17" ht="76.5" hidden="1">
      <c r="A23" s="899"/>
      <c r="B23" s="901"/>
      <c r="C23" s="907"/>
      <c r="D23" s="418"/>
      <c r="E23" s="903"/>
      <c r="F23" s="424" t="s">
        <v>1638</v>
      </c>
      <c r="G23" s="420"/>
      <c r="H23" s="422"/>
      <c r="I23" s="412"/>
      <c r="J23" s="412"/>
      <c r="K23" s="905"/>
      <c r="L23" s="420"/>
      <c r="M23" s="420"/>
      <c r="N23" s="420"/>
      <c r="O23" s="420"/>
      <c r="P23" s="420"/>
      <c r="Q23" s="420" t="s">
        <v>1621</v>
      </c>
    </row>
    <row r="24" spans="1:17" ht="76.5" hidden="1">
      <c r="A24" s="899"/>
      <c r="B24" s="901"/>
      <c r="C24" s="907"/>
      <c r="D24" s="418"/>
      <c r="E24" s="903"/>
      <c r="F24" s="424" t="s">
        <v>1639</v>
      </c>
      <c r="G24" s="420"/>
      <c r="H24" s="422"/>
      <c r="I24" s="412"/>
      <c r="J24" s="412"/>
      <c r="K24" s="905"/>
      <c r="L24" s="420"/>
      <c r="M24" s="420"/>
      <c r="N24" s="420"/>
      <c r="O24" s="420"/>
      <c r="P24" s="420"/>
      <c r="Q24" s="420" t="s">
        <v>1621</v>
      </c>
    </row>
    <row r="25" spans="1:17" ht="63.75" hidden="1">
      <c r="A25" s="899"/>
      <c r="B25" s="901"/>
      <c r="C25" s="907"/>
      <c r="D25" s="418"/>
      <c r="E25" s="903"/>
      <c r="F25" s="424" t="s">
        <v>1640</v>
      </c>
      <c r="G25" s="420"/>
      <c r="H25" s="422"/>
      <c r="I25" s="412"/>
      <c r="J25" s="412"/>
      <c r="K25" s="905"/>
      <c r="L25" s="420"/>
      <c r="M25" s="420"/>
      <c r="N25" s="420"/>
      <c r="O25" s="420"/>
      <c r="P25" s="420"/>
      <c r="Q25" s="420" t="s">
        <v>1621</v>
      </c>
    </row>
    <row r="26" spans="1:17" ht="76.5" hidden="1">
      <c r="A26" s="899"/>
      <c r="B26" s="901"/>
      <c r="C26" s="907"/>
      <c r="D26" s="418"/>
      <c r="E26" s="903"/>
      <c r="F26" s="424" t="s">
        <v>1641</v>
      </c>
      <c r="G26" s="420"/>
      <c r="H26" s="422"/>
      <c r="I26" s="412"/>
      <c r="J26" s="412"/>
      <c r="K26" s="906"/>
      <c r="L26" s="420"/>
      <c r="M26" s="420"/>
      <c r="N26" s="420"/>
      <c r="O26" s="420"/>
      <c r="P26" s="420"/>
      <c r="Q26" s="420" t="s">
        <v>1621</v>
      </c>
    </row>
    <row r="27" spans="1:17" ht="40.5" hidden="1">
      <c r="A27" s="899"/>
      <c r="B27" s="901" t="s">
        <v>27</v>
      </c>
      <c r="C27" s="910" t="s">
        <v>1642</v>
      </c>
      <c r="D27" s="418"/>
      <c r="E27" s="903" t="s">
        <v>1643</v>
      </c>
      <c r="F27" s="419" t="s">
        <v>1644</v>
      </c>
      <c r="G27" s="420"/>
      <c r="H27" s="412"/>
      <c r="I27" s="419"/>
      <c r="J27" s="412"/>
      <c r="K27" s="904"/>
      <c r="L27" s="420"/>
      <c r="M27" s="420"/>
      <c r="N27" s="420"/>
      <c r="O27" s="420"/>
      <c r="P27" s="420"/>
      <c r="Q27" s="420" t="s">
        <v>1621</v>
      </c>
    </row>
    <row r="28" spans="1:17" ht="40.5" hidden="1">
      <c r="A28" s="899"/>
      <c r="B28" s="901"/>
      <c r="C28" s="910"/>
      <c r="D28" s="418"/>
      <c r="E28" s="903"/>
      <c r="F28" s="419" t="s">
        <v>1645</v>
      </c>
      <c r="G28" s="420"/>
      <c r="H28" s="422"/>
      <c r="I28" s="419"/>
      <c r="J28" s="412"/>
      <c r="K28" s="905"/>
      <c r="L28" s="420"/>
      <c r="M28" s="420"/>
      <c r="N28" s="420"/>
      <c r="O28" s="420"/>
      <c r="P28" s="420"/>
      <c r="Q28" s="420" t="s">
        <v>1621</v>
      </c>
    </row>
    <row r="29" spans="1:17" ht="63.75" hidden="1">
      <c r="A29" s="899"/>
      <c r="B29" s="901"/>
      <c r="C29" s="910"/>
      <c r="D29" s="418"/>
      <c r="E29" s="903"/>
      <c r="F29" s="419" t="s">
        <v>1646</v>
      </c>
      <c r="G29" s="420"/>
      <c r="H29" s="422"/>
      <c r="I29" s="419"/>
      <c r="J29" s="412"/>
      <c r="K29" s="905"/>
      <c r="L29" s="420"/>
      <c r="M29" s="420"/>
      <c r="N29" s="420"/>
      <c r="O29" s="420"/>
      <c r="P29" s="420"/>
      <c r="Q29" s="420" t="s">
        <v>1621</v>
      </c>
    </row>
    <row r="30" spans="1:17" ht="40.5" hidden="1">
      <c r="A30" s="899"/>
      <c r="B30" s="901"/>
      <c r="C30" s="910"/>
      <c r="D30" s="418"/>
      <c r="E30" s="903"/>
      <c r="F30" s="419" t="s">
        <v>1647</v>
      </c>
      <c r="G30" s="420"/>
      <c r="H30" s="422"/>
      <c r="I30" s="419"/>
      <c r="J30" s="412"/>
      <c r="K30" s="905"/>
      <c r="L30" s="420"/>
      <c r="M30" s="420"/>
      <c r="N30" s="420"/>
      <c r="O30" s="420"/>
      <c r="P30" s="420"/>
      <c r="Q30" s="420" t="s">
        <v>1621</v>
      </c>
    </row>
    <row r="31" spans="1:17" ht="51" hidden="1">
      <c r="A31" s="899"/>
      <c r="B31" s="901"/>
      <c r="C31" s="910"/>
      <c r="D31" s="418"/>
      <c r="E31" s="903"/>
      <c r="F31" s="419" t="s">
        <v>1648</v>
      </c>
      <c r="G31" s="420"/>
      <c r="H31" s="422"/>
      <c r="I31" s="419"/>
      <c r="J31" s="412"/>
      <c r="K31" s="905"/>
      <c r="L31" s="420"/>
      <c r="M31" s="420"/>
      <c r="N31" s="420"/>
      <c r="O31" s="420"/>
      <c r="P31" s="420"/>
      <c r="Q31" s="420" t="s">
        <v>1621</v>
      </c>
    </row>
    <row r="32" spans="1:17" ht="102" hidden="1">
      <c r="A32" s="899"/>
      <c r="B32" s="901"/>
      <c r="C32" s="910"/>
      <c r="D32" s="418"/>
      <c r="E32" s="903"/>
      <c r="F32" s="419" t="s">
        <v>1649</v>
      </c>
      <c r="G32" s="420"/>
      <c r="H32" s="422"/>
      <c r="I32" s="419"/>
      <c r="J32" s="412"/>
      <c r="K32" s="905"/>
      <c r="L32" s="420"/>
      <c r="M32" s="420"/>
      <c r="N32" s="420"/>
      <c r="O32" s="420"/>
      <c r="P32" s="420"/>
      <c r="Q32" s="420" t="s">
        <v>1621</v>
      </c>
    </row>
    <row r="33" spans="1:17" ht="63.75" hidden="1">
      <c r="A33" s="899"/>
      <c r="B33" s="901"/>
      <c r="C33" s="910"/>
      <c r="D33" s="418"/>
      <c r="E33" s="903"/>
      <c r="F33" s="419" t="s">
        <v>1650</v>
      </c>
      <c r="G33" s="420"/>
      <c r="H33" s="422"/>
      <c r="I33" s="419"/>
      <c r="J33" s="412"/>
      <c r="K33" s="905"/>
      <c r="L33" s="420"/>
      <c r="M33" s="420"/>
      <c r="N33" s="420"/>
      <c r="O33" s="420"/>
      <c r="P33" s="420"/>
      <c r="Q33" s="420" t="s">
        <v>1621</v>
      </c>
    </row>
    <row r="34" spans="1:17" ht="40.5" hidden="1">
      <c r="A34" s="899"/>
      <c r="B34" s="901"/>
      <c r="C34" s="910"/>
      <c r="D34" s="418"/>
      <c r="E34" s="903"/>
      <c r="F34" s="419" t="s">
        <v>1651</v>
      </c>
      <c r="G34" s="420"/>
      <c r="H34" s="422"/>
      <c r="I34" s="419"/>
      <c r="J34" s="412"/>
      <c r="K34" s="905"/>
      <c r="L34" s="420"/>
      <c r="M34" s="420"/>
      <c r="N34" s="420"/>
      <c r="O34" s="420"/>
      <c r="P34" s="420"/>
      <c r="Q34" s="420" t="s">
        <v>1621</v>
      </c>
    </row>
    <row r="35" spans="1:17" ht="51" hidden="1">
      <c r="A35" s="899"/>
      <c r="B35" s="901"/>
      <c r="C35" s="910"/>
      <c r="D35" s="418"/>
      <c r="E35" s="903"/>
      <c r="F35" s="419" t="s">
        <v>1652</v>
      </c>
      <c r="G35" s="420"/>
      <c r="H35" s="422"/>
      <c r="I35" s="419"/>
      <c r="J35" s="412"/>
      <c r="K35" s="905"/>
      <c r="L35" s="420"/>
      <c r="M35" s="420"/>
      <c r="N35" s="420"/>
      <c r="O35" s="420"/>
      <c r="P35" s="420"/>
      <c r="Q35" s="420" t="s">
        <v>1621</v>
      </c>
    </row>
    <row r="36" spans="1:17" ht="127.5" hidden="1">
      <c r="A36" s="899"/>
      <c r="B36" s="901"/>
      <c r="C36" s="910"/>
      <c r="D36" s="418"/>
      <c r="E36" s="903"/>
      <c r="F36" s="419" t="s">
        <v>1653</v>
      </c>
      <c r="G36" s="420"/>
      <c r="H36" s="422"/>
      <c r="I36" s="419"/>
      <c r="J36" s="412"/>
      <c r="K36" s="905"/>
      <c r="L36" s="420"/>
      <c r="M36" s="420"/>
      <c r="N36" s="420"/>
      <c r="O36" s="420"/>
      <c r="P36" s="420"/>
      <c r="Q36" s="420" t="s">
        <v>1621</v>
      </c>
    </row>
    <row r="37" spans="1:17" ht="40.5" hidden="1">
      <c r="A37" s="899"/>
      <c r="B37" s="901"/>
      <c r="C37" s="910"/>
      <c r="D37" s="418"/>
      <c r="E37" s="903"/>
      <c r="F37" s="911" t="s">
        <v>1654</v>
      </c>
      <c r="G37" s="420"/>
      <c r="H37" s="422"/>
      <c r="I37" s="419"/>
      <c r="J37" s="412"/>
      <c r="K37" s="905"/>
      <c r="L37" s="420"/>
      <c r="M37" s="420"/>
      <c r="N37" s="420"/>
      <c r="O37" s="420"/>
      <c r="P37" s="420"/>
      <c r="Q37" s="420" t="s">
        <v>1621</v>
      </c>
    </row>
    <row r="38" spans="1:17" ht="40.5" hidden="1">
      <c r="A38" s="899"/>
      <c r="B38" s="901"/>
      <c r="C38" s="910"/>
      <c r="D38" s="418"/>
      <c r="E38" s="903"/>
      <c r="F38" s="911"/>
      <c r="G38" s="420"/>
      <c r="H38" s="422"/>
      <c r="I38" s="419"/>
      <c r="J38" s="412"/>
      <c r="K38" s="905"/>
      <c r="L38" s="420"/>
      <c r="M38" s="420"/>
      <c r="N38" s="420"/>
      <c r="O38" s="420"/>
      <c r="P38" s="420"/>
      <c r="Q38" s="420" t="s">
        <v>1621</v>
      </c>
    </row>
    <row r="39" spans="1:17" ht="89.25" hidden="1">
      <c r="A39" s="899"/>
      <c r="B39" s="901"/>
      <c r="C39" s="910"/>
      <c r="D39" s="418"/>
      <c r="E39" s="903"/>
      <c r="F39" s="419" t="s">
        <v>1655</v>
      </c>
      <c r="G39" s="420"/>
      <c r="H39" s="422"/>
      <c r="I39" s="419"/>
      <c r="J39" s="412"/>
      <c r="K39" s="905"/>
      <c r="L39" s="420"/>
      <c r="M39" s="420"/>
      <c r="N39" s="420"/>
      <c r="O39" s="420"/>
      <c r="P39" s="420"/>
      <c r="Q39" s="420" t="s">
        <v>1621</v>
      </c>
    </row>
    <row r="40" spans="1:17" ht="40.5" hidden="1">
      <c r="A40" s="899"/>
      <c r="B40" s="901"/>
      <c r="C40" s="910"/>
      <c r="D40" s="418"/>
      <c r="E40" s="903"/>
      <c r="F40" s="419" t="s">
        <v>1656</v>
      </c>
      <c r="G40" s="420"/>
      <c r="H40" s="422"/>
      <c r="I40" s="419"/>
      <c r="J40" s="412"/>
      <c r="K40" s="905"/>
      <c r="L40" s="420"/>
      <c r="M40" s="420"/>
      <c r="N40" s="420"/>
      <c r="O40" s="420"/>
      <c r="P40" s="420"/>
      <c r="Q40" s="420" t="s">
        <v>1621</v>
      </c>
    </row>
    <row r="41" spans="1:17" ht="51" hidden="1">
      <c r="A41" s="899"/>
      <c r="B41" s="901"/>
      <c r="C41" s="910"/>
      <c r="D41" s="418"/>
      <c r="E41" s="903"/>
      <c r="F41" s="419" t="s">
        <v>1657</v>
      </c>
      <c r="G41" s="420"/>
      <c r="H41" s="422"/>
      <c r="I41" s="419"/>
      <c r="J41" s="412"/>
      <c r="K41" s="905"/>
      <c r="L41" s="420"/>
      <c r="M41" s="420"/>
      <c r="N41" s="420"/>
      <c r="O41" s="420"/>
      <c r="P41" s="420"/>
      <c r="Q41" s="420" t="s">
        <v>1621</v>
      </c>
    </row>
    <row r="42" spans="1:17" ht="40.5" hidden="1">
      <c r="A42" s="899"/>
      <c r="B42" s="901"/>
      <c r="C42" s="910"/>
      <c r="D42" s="418"/>
      <c r="E42" s="903"/>
      <c r="F42" s="419" t="s">
        <v>1658</v>
      </c>
      <c r="G42" s="420"/>
      <c r="H42" s="422"/>
      <c r="I42" s="912"/>
      <c r="J42" s="412"/>
      <c r="K42" s="905"/>
      <c r="L42" s="420"/>
      <c r="M42" s="420"/>
      <c r="N42" s="420"/>
      <c r="O42" s="420"/>
      <c r="P42" s="420"/>
      <c r="Q42" s="420" t="s">
        <v>1621</v>
      </c>
    </row>
    <row r="43" spans="1:17" ht="51" hidden="1">
      <c r="A43" s="899"/>
      <c r="B43" s="901"/>
      <c r="C43" s="910"/>
      <c r="D43" s="418"/>
      <c r="E43" s="903"/>
      <c r="F43" s="419" t="s">
        <v>1659</v>
      </c>
      <c r="G43" s="420"/>
      <c r="H43" s="422"/>
      <c r="I43" s="912"/>
      <c r="J43" s="412"/>
      <c r="K43" s="905"/>
      <c r="L43" s="420"/>
      <c r="M43" s="420"/>
      <c r="N43" s="420"/>
      <c r="O43" s="420"/>
      <c r="P43" s="420"/>
      <c r="Q43" s="420" t="s">
        <v>1621</v>
      </c>
    </row>
    <row r="44" spans="1:17" ht="40.5" hidden="1">
      <c r="A44" s="899"/>
      <c r="B44" s="901"/>
      <c r="C44" s="910"/>
      <c r="D44" s="418"/>
      <c r="E44" s="903"/>
      <c r="F44" s="419" t="s">
        <v>1660</v>
      </c>
      <c r="G44" s="420"/>
      <c r="H44" s="422"/>
      <c r="I44" s="419"/>
      <c r="J44" s="412"/>
      <c r="K44" s="906"/>
      <c r="L44" s="420"/>
      <c r="M44" s="420"/>
      <c r="N44" s="420"/>
      <c r="O44" s="420"/>
      <c r="P44" s="420"/>
      <c r="Q44" s="420" t="s">
        <v>1621</v>
      </c>
    </row>
    <row r="45" spans="1:17" ht="166.5" customHeight="1" hidden="1">
      <c r="A45" s="899"/>
      <c r="B45" s="926" t="s">
        <v>28</v>
      </c>
      <c r="C45" s="425" t="s">
        <v>1661</v>
      </c>
      <c r="D45" s="426" t="s">
        <v>1662</v>
      </c>
      <c r="E45" s="923" t="s">
        <v>1663</v>
      </c>
      <c r="F45" s="427" t="s">
        <v>1664</v>
      </c>
      <c r="G45" s="428" t="s">
        <v>1785</v>
      </c>
      <c r="H45" s="428" t="s">
        <v>1786</v>
      </c>
      <c r="I45" s="428" t="s">
        <v>1665</v>
      </c>
      <c r="J45" s="428" t="s">
        <v>1787</v>
      </c>
      <c r="K45" s="913"/>
      <c r="L45" s="429">
        <v>3000</v>
      </c>
      <c r="M45" s="429"/>
      <c r="N45" s="429"/>
      <c r="O45" s="429" t="s">
        <v>1789</v>
      </c>
      <c r="P45" s="429" t="s">
        <v>265</v>
      </c>
      <c r="Q45" s="429" t="s">
        <v>1667</v>
      </c>
    </row>
    <row r="46" spans="1:17" ht="121.5" hidden="1">
      <c r="A46" s="900"/>
      <c r="B46" s="927"/>
      <c r="C46" s="430"/>
      <c r="D46" s="431"/>
      <c r="E46" s="925"/>
      <c r="F46" s="433"/>
      <c r="G46" s="498" t="s">
        <v>1668</v>
      </c>
      <c r="H46" s="499" t="s">
        <v>1669</v>
      </c>
      <c r="I46" s="499" t="s">
        <v>1670</v>
      </c>
      <c r="J46" s="238" t="s">
        <v>1788</v>
      </c>
      <c r="K46" s="914"/>
      <c r="L46" s="414"/>
      <c r="M46" s="414"/>
      <c r="N46" s="414"/>
      <c r="O46" s="429" t="s">
        <v>1789</v>
      </c>
      <c r="P46" s="429" t="s">
        <v>265</v>
      </c>
      <c r="Q46" s="429" t="s">
        <v>1667</v>
      </c>
    </row>
    <row r="47" spans="1:17" ht="68.25" hidden="1" thickBot="1">
      <c r="A47" s="898" t="s">
        <v>1671</v>
      </c>
      <c r="B47" s="915" t="s">
        <v>30</v>
      </c>
      <c r="C47" s="917" t="s">
        <v>1672</v>
      </c>
      <c r="D47" s="288"/>
      <c r="E47" s="435"/>
      <c r="F47" s="436" t="s">
        <v>1673</v>
      </c>
      <c r="G47" s="437"/>
      <c r="H47" s="438"/>
      <c r="I47" s="439"/>
      <c r="J47" s="440" t="s">
        <v>1666</v>
      </c>
      <c r="K47" s="914"/>
      <c r="L47" s="441"/>
      <c r="M47" s="441"/>
      <c r="N47" s="441"/>
      <c r="O47" s="441"/>
      <c r="P47" s="441"/>
      <c r="Q47" s="429" t="s">
        <v>1674</v>
      </c>
    </row>
    <row r="48" spans="1:17" ht="68.25" hidden="1" thickBot="1">
      <c r="A48" s="899"/>
      <c r="B48" s="916"/>
      <c r="C48" s="918"/>
      <c r="D48" s="288"/>
      <c r="E48" s="919" t="s">
        <v>992</v>
      </c>
      <c r="F48" s="442" t="s">
        <v>1675</v>
      </c>
      <c r="G48" s="441" t="s">
        <v>1676</v>
      </c>
      <c r="H48" s="443"/>
      <c r="I48" s="439"/>
      <c r="J48" s="440" t="s">
        <v>1666</v>
      </c>
      <c r="K48" s="914"/>
      <c r="L48" s="441"/>
      <c r="M48" s="441"/>
      <c r="N48" s="441"/>
      <c r="O48" s="441"/>
      <c r="P48" s="441"/>
      <c r="Q48" s="429" t="s">
        <v>1674</v>
      </c>
    </row>
    <row r="49" spans="1:17" ht="67.5" hidden="1">
      <c r="A49" s="899"/>
      <c r="B49" s="916"/>
      <c r="C49" s="918"/>
      <c r="D49" s="288"/>
      <c r="E49" s="919"/>
      <c r="F49" s="442" t="s">
        <v>1677</v>
      </c>
      <c r="G49" s="440" t="s">
        <v>1678</v>
      </c>
      <c r="H49" s="444" t="s">
        <v>1679</v>
      </c>
      <c r="I49" s="440" t="s">
        <v>996</v>
      </c>
      <c r="J49" s="440" t="s">
        <v>245</v>
      </c>
      <c r="K49" s="914"/>
      <c r="L49" s="441"/>
      <c r="M49" s="441"/>
      <c r="N49" s="441"/>
      <c r="O49" s="441"/>
      <c r="P49" s="441"/>
      <c r="Q49" s="429" t="s">
        <v>1674</v>
      </c>
    </row>
    <row r="50" spans="1:17" ht="67.5" hidden="1">
      <c r="A50" s="899"/>
      <c r="B50" s="916"/>
      <c r="C50" s="918"/>
      <c r="D50" s="288"/>
      <c r="E50" s="919"/>
      <c r="F50" s="442" t="s">
        <v>1680</v>
      </c>
      <c r="G50" s="440" t="s">
        <v>289</v>
      </c>
      <c r="H50" s="444" t="s">
        <v>1002</v>
      </c>
      <c r="I50" s="444" t="s">
        <v>1003</v>
      </c>
      <c r="J50" s="440" t="s">
        <v>1004</v>
      </c>
      <c r="K50" s="914"/>
      <c r="L50" s="441"/>
      <c r="M50" s="441"/>
      <c r="N50" s="441"/>
      <c r="O50" s="441"/>
      <c r="P50" s="441"/>
      <c r="Q50" s="429" t="s">
        <v>1674</v>
      </c>
    </row>
    <row r="51" spans="1:18" ht="121.5" hidden="1">
      <c r="A51" s="899"/>
      <c r="B51" s="916"/>
      <c r="C51" s="918"/>
      <c r="D51" s="288"/>
      <c r="E51" s="919" t="s">
        <v>1005</v>
      </c>
      <c r="F51" s="445" t="s">
        <v>237</v>
      </c>
      <c r="G51" s="440" t="s">
        <v>296</v>
      </c>
      <c r="H51" s="444" t="s">
        <v>1007</v>
      </c>
      <c r="I51" s="444" t="s">
        <v>1008</v>
      </c>
      <c r="J51" s="440" t="s">
        <v>247</v>
      </c>
      <c r="K51" s="914"/>
      <c r="L51" s="441"/>
      <c r="M51" s="441"/>
      <c r="N51" s="441"/>
      <c r="O51" s="441"/>
      <c r="P51" s="441"/>
      <c r="Q51" s="429" t="s">
        <v>1674</v>
      </c>
      <c r="R51" s="288"/>
    </row>
    <row r="52" spans="1:18" ht="121.5" hidden="1">
      <c r="A52" s="899"/>
      <c r="B52" s="916"/>
      <c r="C52" s="918"/>
      <c r="D52" s="288"/>
      <c r="E52" s="919"/>
      <c r="F52" s="445" t="s">
        <v>238</v>
      </c>
      <c r="G52" s="440" t="s">
        <v>296</v>
      </c>
      <c r="H52" s="444" t="s">
        <v>1007</v>
      </c>
      <c r="I52" s="444" t="s">
        <v>1008</v>
      </c>
      <c r="J52" s="440" t="s">
        <v>247</v>
      </c>
      <c r="K52" s="914"/>
      <c r="L52" s="441"/>
      <c r="M52" s="441"/>
      <c r="N52" s="441"/>
      <c r="O52" s="441"/>
      <c r="P52" s="441"/>
      <c r="Q52" s="429" t="s">
        <v>1674</v>
      </c>
      <c r="R52" s="288"/>
    </row>
    <row r="53" spans="1:18" ht="67.5" hidden="1">
      <c r="A53" s="899"/>
      <c r="B53" s="916"/>
      <c r="C53" s="918"/>
      <c r="D53" s="288"/>
      <c r="E53" s="919"/>
      <c r="F53" s="445" t="s">
        <v>239</v>
      </c>
      <c r="G53" s="441">
        <v>2013</v>
      </c>
      <c r="H53" s="443"/>
      <c r="I53" s="446"/>
      <c r="J53" s="440" t="s">
        <v>1666</v>
      </c>
      <c r="K53" s="914"/>
      <c r="L53" s="441"/>
      <c r="M53" s="441"/>
      <c r="N53" s="441"/>
      <c r="O53" s="441"/>
      <c r="P53" s="441"/>
      <c r="Q53" s="429" t="s">
        <v>1674</v>
      </c>
      <c r="R53" s="288"/>
    </row>
    <row r="54" spans="1:18" ht="94.5" hidden="1">
      <c r="A54" s="899"/>
      <c r="B54" s="916"/>
      <c r="C54" s="918"/>
      <c r="D54" s="288"/>
      <c r="E54" s="919" t="s">
        <v>1023</v>
      </c>
      <c r="F54" s="447" t="s">
        <v>250</v>
      </c>
      <c r="G54" s="440" t="s">
        <v>295</v>
      </c>
      <c r="H54" s="448" t="s">
        <v>1024</v>
      </c>
      <c r="I54" s="448" t="s">
        <v>1025</v>
      </c>
      <c r="J54" s="440" t="s">
        <v>1026</v>
      </c>
      <c r="K54" s="914"/>
      <c r="L54" s="441"/>
      <c r="M54" s="441"/>
      <c r="N54" s="441"/>
      <c r="O54" s="441"/>
      <c r="P54" s="441"/>
      <c r="Q54" s="429" t="s">
        <v>1674</v>
      </c>
      <c r="R54" s="288"/>
    </row>
    <row r="55" spans="1:18" ht="67.5" hidden="1">
      <c r="A55" s="899"/>
      <c r="B55" s="916"/>
      <c r="C55" s="918"/>
      <c r="D55" s="288"/>
      <c r="E55" s="919"/>
      <c r="F55" s="445" t="s">
        <v>251</v>
      </c>
      <c r="G55" s="449" t="s">
        <v>1028</v>
      </c>
      <c r="H55" s="448" t="s">
        <v>1029</v>
      </c>
      <c r="I55" s="448" t="s">
        <v>1030</v>
      </c>
      <c r="J55" s="449" t="s">
        <v>1031</v>
      </c>
      <c r="K55" s="914"/>
      <c r="L55" s="441"/>
      <c r="M55" s="441"/>
      <c r="N55" s="441"/>
      <c r="O55" s="441"/>
      <c r="P55" s="441"/>
      <c r="Q55" s="429" t="s">
        <v>1674</v>
      </c>
      <c r="R55" s="288"/>
    </row>
    <row r="56" spans="1:18" ht="67.5" hidden="1">
      <c r="A56" s="899"/>
      <c r="B56" s="916"/>
      <c r="C56" s="918"/>
      <c r="D56" s="288"/>
      <c r="E56" s="919"/>
      <c r="F56" s="445" t="s">
        <v>1681</v>
      </c>
      <c r="G56" s="449" t="s">
        <v>1032</v>
      </c>
      <c r="H56" s="448" t="s">
        <v>1033</v>
      </c>
      <c r="I56" s="448" t="s">
        <v>1034</v>
      </c>
      <c r="J56" s="449" t="s">
        <v>298</v>
      </c>
      <c r="K56" s="914"/>
      <c r="L56" s="441"/>
      <c r="M56" s="441"/>
      <c r="N56" s="441"/>
      <c r="O56" s="441"/>
      <c r="P56" s="441"/>
      <c r="Q56" s="429" t="s">
        <v>1674</v>
      </c>
      <c r="R56" s="288"/>
    </row>
    <row r="57" spans="1:18" ht="67.5" hidden="1">
      <c r="A57" s="899"/>
      <c r="B57" s="916"/>
      <c r="C57" s="918"/>
      <c r="D57" s="288"/>
      <c r="E57" s="919"/>
      <c r="F57" s="445" t="s">
        <v>254</v>
      </c>
      <c r="G57" s="449" t="s">
        <v>1035</v>
      </c>
      <c r="H57" s="448" t="s">
        <v>1036</v>
      </c>
      <c r="I57" s="448" t="s">
        <v>1037</v>
      </c>
      <c r="J57" s="449" t="s">
        <v>1038</v>
      </c>
      <c r="K57" s="914"/>
      <c r="L57" s="441"/>
      <c r="M57" s="441"/>
      <c r="N57" s="441"/>
      <c r="O57" s="441"/>
      <c r="P57" s="441"/>
      <c r="Q57" s="429" t="s">
        <v>1674</v>
      </c>
      <c r="R57" s="288"/>
    </row>
    <row r="58" spans="1:18" ht="94.5" hidden="1">
      <c r="A58" s="899"/>
      <c r="B58" s="916"/>
      <c r="C58" s="918"/>
      <c r="D58" s="288"/>
      <c r="E58" s="919"/>
      <c r="F58" s="445" t="s">
        <v>1682</v>
      </c>
      <c r="G58" s="440" t="s">
        <v>295</v>
      </c>
      <c r="H58" s="448" t="s">
        <v>1024</v>
      </c>
      <c r="I58" s="448" t="s">
        <v>1025</v>
      </c>
      <c r="J58" s="440" t="s">
        <v>1026</v>
      </c>
      <c r="K58" s="914"/>
      <c r="L58" s="441"/>
      <c r="M58" s="441"/>
      <c r="N58" s="441"/>
      <c r="O58" s="441"/>
      <c r="P58" s="441"/>
      <c r="Q58" s="429" t="s">
        <v>1674</v>
      </c>
      <c r="R58" s="288"/>
    </row>
    <row r="59" spans="1:18" ht="67.5" hidden="1">
      <c r="A59" s="899"/>
      <c r="B59" s="916"/>
      <c r="C59" s="918"/>
      <c r="D59" s="288"/>
      <c r="E59" s="450" t="s">
        <v>1683</v>
      </c>
      <c r="F59" s="445" t="s">
        <v>1684</v>
      </c>
      <c r="G59" s="441">
        <v>2013</v>
      </c>
      <c r="H59" s="443"/>
      <c r="I59" s="446"/>
      <c r="J59" s="440" t="s">
        <v>1666</v>
      </c>
      <c r="K59" s="914"/>
      <c r="L59" s="441"/>
      <c r="M59" s="441"/>
      <c r="N59" s="441"/>
      <c r="O59" s="441"/>
      <c r="P59" s="441"/>
      <c r="Q59" s="429" t="s">
        <v>1674</v>
      </c>
      <c r="R59" s="288"/>
    </row>
    <row r="60" spans="1:18" ht="67.5" hidden="1">
      <c r="A60" s="899"/>
      <c r="B60" s="916"/>
      <c r="C60" s="918"/>
      <c r="D60" s="288"/>
      <c r="E60" s="920" t="s">
        <v>1049</v>
      </c>
      <c r="F60" s="445" t="s">
        <v>267</v>
      </c>
      <c r="G60" s="441">
        <v>2013</v>
      </c>
      <c r="H60" s="443"/>
      <c r="I60" s="446"/>
      <c r="J60" s="440" t="s">
        <v>1666</v>
      </c>
      <c r="K60" s="914"/>
      <c r="L60" s="441"/>
      <c r="M60" s="441"/>
      <c r="N60" s="441"/>
      <c r="O60" s="441"/>
      <c r="P60" s="441"/>
      <c r="Q60" s="429" t="s">
        <v>1674</v>
      </c>
      <c r="R60" s="288"/>
    </row>
    <row r="61" spans="1:18" ht="67.5" hidden="1">
      <c r="A61" s="899"/>
      <c r="B61" s="916"/>
      <c r="C61" s="918"/>
      <c r="D61" s="288"/>
      <c r="E61" s="921"/>
      <c r="F61" s="445" t="s">
        <v>1685</v>
      </c>
      <c r="G61" s="449" t="s">
        <v>1041</v>
      </c>
      <c r="H61" s="449" t="s">
        <v>1042</v>
      </c>
      <c r="I61" s="449" t="s">
        <v>1043</v>
      </c>
      <c r="J61" s="449" t="s">
        <v>1016</v>
      </c>
      <c r="K61" s="914"/>
      <c r="L61" s="441"/>
      <c r="M61" s="441"/>
      <c r="N61" s="441"/>
      <c r="O61" s="441"/>
      <c r="P61" s="441"/>
      <c r="Q61" s="429" t="s">
        <v>1674</v>
      </c>
      <c r="R61" s="288"/>
    </row>
    <row r="62" spans="1:18" ht="76.5" hidden="1">
      <c r="A62" s="899"/>
      <c r="B62" s="916"/>
      <c r="C62" s="918"/>
      <c r="D62" s="288"/>
      <c r="E62" s="921"/>
      <c r="F62" s="451" t="s">
        <v>1686</v>
      </c>
      <c r="G62" s="449" t="s">
        <v>1044</v>
      </c>
      <c r="H62" s="449" t="s">
        <v>1045</v>
      </c>
      <c r="I62" s="449" t="s">
        <v>1046</v>
      </c>
      <c r="J62" s="449" t="s">
        <v>1016</v>
      </c>
      <c r="K62" s="914"/>
      <c r="L62" s="441"/>
      <c r="M62" s="441"/>
      <c r="N62" s="441"/>
      <c r="O62" s="441"/>
      <c r="P62" s="441"/>
      <c r="Q62" s="429" t="s">
        <v>1674</v>
      </c>
      <c r="R62" s="288"/>
    </row>
    <row r="63" spans="1:18" ht="76.5" hidden="1">
      <c r="A63" s="899"/>
      <c r="B63" s="916"/>
      <c r="C63" s="918"/>
      <c r="D63" s="288"/>
      <c r="E63" s="921"/>
      <c r="F63" s="452" t="s">
        <v>1687</v>
      </c>
      <c r="G63" s="441"/>
      <c r="H63" s="446"/>
      <c r="I63" s="446"/>
      <c r="J63" s="440" t="s">
        <v>1666</v>
      </c>
      <c r="K63" s="914"/>
      <c r="L63" s="441"/>
      <c r="M63" s="441"/>
      <c r="N63" s="441"/>
      <c r="O63" s="441"/>
      <c r="P63" s="441"/>
      <c r="Q63" s="429" t="s">
        <v>1674</v>
      </c>
      <c r="R63" s="288"/>
    </row>
    <row r="64" spans="1:18" ht="67.5" hidden="1">
      <c r="A64" s="899"/>
      <c r="B64" s="916"/>
      <c r="C64" s="918"/>
      <c r="D64" s="432"/>
      <c r="E64" s="922"/>
      <c r="F64" s="453" t="s">
        <v>1688</v>
      </c>
      <c r="G64" s="454"/>
      <c r="H64" s="455"/>
      <c r="I64" s="455"/>
      <c r="J64" s="440" t="s">
        <v>1666</v>
      </c>
      <c r="K64" s="914"/>
      <c r="L64" s="454"/>
      <c r="M64" s="454"/>
      <c r="N64" s="454"/>
      <c r="O64" s="454"/>
      <c r="P64" s="454"/>
      <c r="Q64" s="429" t="s">
        <v>1674</v>
      </c>
      <c r="R64" s="288"/>
    </row>
    <row r="65" spans="1:17" ht="81" hidden="1">
      <c r="A65" s="899"/>
      <c r="B65" s="928" t="s">
        <v>1689</v>
      </c>
      <c r="C65" s="929" t="s">
        <v>1690</v>
      </c>
      <c r="D65" s="288"/>
      <c r="E65" s="456"/>
      <c r="F65" s="457" t="s">
        <v>1691</v>
      </c>
      <c r="G65" s="458"/>
      <c r="H65" s="178"/>
      <c r="I65" s="178"/>
      <c r="J65" s="459" t="s">
        <v>1666</v>
      </c>
      <c r="K65" s="914"/>
      <c r="L65" s="458"/>
      <c r="M65" s="458"/>
      <c r="N65" s="458"/>
      <c r="O65" s="458"/>
      <c r="P65" s="458"/>
      <c r="Q65" s="429" t="s">
        <v>1692</v>
      </c>
    </row>
    <row r="66" spans="1:17" ht="81" hidden="1">
      <c r="A66" s="899"/>
      <c r="B66" s="928"/>
      <c r="C66" s="930"/>
      <c r="D66" s="288"/>
      <c r="E66" s="456"/>
      <c r="F66" s="457" t="s">
        <v>1693</v>
      </c>
      <c r="G66" s="458"/>
      <c r="H66" s="178"/>
      <c r="I66" s="178"/>
      <c r="J66" s="459" t="s">
        <v>1666</v>
      </c>
      <c r="K66" s="914"/>
      <c r="L66" s="458"/>
      <c r="M66" s="458"/>
      <c r="N66" s="458"/>
      <c r="O66" s="458"/>
      <c r="P66" s="458"/>
      <c r="Q66" s="429" t="s">
        <v>1692</v>
      </c>
    </row>
    <row r="67" spans="1:17" ht="81" hidden="1">
      <c r="A67" s="899"/>
      <c r="B67" s="928"/>
      <c r="C67" s="930"/>
      <c r="D67" s="288"/>
      <c r="E67" s="456"/>
      <c r="F67" s="460" t="s">
        <v>1694</v>
      </c>
      <c r="G67" s="458"/>
      <c r="H67" s="178"/>
      <c r="I67" s="178"/>
      <c r="J67" s="459" t="s">
        <v>1666</v>
      </c>
      <c r="K67" s="914"/>
      <c r="L67" s="458"/>
      <c r="M67" s="458"/>
      <c r="N67" s="458"/>
      <c r="O67" s="458"/>
      <c r="P67" s="458"/>
      <c r="Q67" s="429" t="s">
        <v>1692</v>
      </c>
    </row>
    <row r="68" spans="1:17" ht="81" hidden="1">
      <c r="A68" s="899"/>
      <c r="B68" s="928"/>
      <c r="C68" s="930"/>
      <c r="D68" s="288"/>
      <c r="E68" s="456"/>
      <c r="F68" s="460" t="s">
        <v>1695</v>
      </c>
      <c r="G68" s="458"/>
      <c r="H68" s="178"/>
      <c r="I68" s="178"/>
      <c r="J68" s="459" t="s">
        <v>1666</v>
      </c>
      <c r="K68" s="914"/>
      <c r="L68" s="458"/>
      <c r="M68" s="458"/>
      <c r="N68" s="458"/>
      <c r="O68" s="458"/>
      <c r="P68" s="458"/>
      <c r="Q68" s="429" t="s">
        <v>1692</v>
      </c>
    </row>
    <row r="69" spans="1:17" ht="81" hidden="1">
      <c r="A69" s="899"/>
      <c r="B69" s="928"/>
      <c r="C69" s="930"/>
      <c r="D69" s="288"/>
      <c r="E69" s="456"/>
      <c r="F69" s="460" t="s">
        <v>1696</v>
      </c>
      <c r="G69" s="458"/>
      <c r="H69" s="178"/>
      <c r="I69" s="178"/>
      <c r="J69" s="459" t="s">
        <v>1666</v>
      </c>
      <c r="K69" s="914"/>
      <c r="L69" s="458"/>
      <c r="M69" s="458"/>
      <c r="N69" s="458"/>
      <c r="O69" s="458"/>
      <c r="P69" s="458"/>
      <c r="Q69" s="429" t="s">
        <v>1692</v>
      </c>
    </row>
    <row r="70" spans="1:17" ht="81" hidden="1">
      <c r="A70" s="899"/>
      <c r="B70" s="928"/>
      <c r="C70" s="930"/>
      <c r="D70" s="288"/>
      <c r="E70" s="456"/>
      <c r="F70" s="460" t="s">
        <v>1697</v>
      </c>
      <c r="G70" s="458"/>
      <c r="H70" s="178"/>
      <c r="I70" s="178"/>
      <c r="J70" s="459" t="s">
        <v>1666</v>
      </c>
      <c r="K70" s="914"/>
      <c r="L70" s="458"/>
      <c r="M70" s="458"/>
      <c r="N70" s="458"/>
      <c r="O70" s="458"/>
      <c r="P70" s="458"/>
      <c r="Q70" s="429" t="s">
        <v>1692</v>
      </c>
    </row>
    <row r="71" spans="1:17" ht="81" hidden="1">
      <c r="A71" s="899"/>
      <c r="B71" s="928"/>
      <c r="C71" s="930"/>
      <c r="D71" s="288"/>
      <c r="E71" s="456"/>
      <c r="F71" s="460" t="s">
        <v>1698</v>
      </c>
      <c r="G71" s="458"/>
      <c r="H71" s="178"/>
      <c r="I71" s="178"/>
      <c r="J71" s="459" t="s">
        <v>1666</v>
      </c>
      <c r="K71" s="914"/>
      <c r="L71" s="458"/>
      <c r="M71" s="458"/>
      <c r="N71" s="458"/>
      <c r="O71" s="458"/>
      <c r="P71" s="458"/>
      <c r="Q71" s="429" t="s">
        <v>1692</v>
      </c>
    </row>
    <row r="72" spans="1:17" ht="81" hidden="1">
      <c r="A72" s="899"/>
      <c r="B72" s="928"/>
      <c r="C72" s="930"/>
      <c r="D72" s="288"/>
      <c r="E72" s="456"/>
      <c r="F72" s="460" t="s">
        <v>1699</v>
      </c>
      <c r="G72" s="458"/>
      <c r="H72" s="178"/>
      <c r="I72" s="178"/>
      <c r="J72" s="459" t="s">
        <v>1666</v>
      </c>
      <c r="K72" s="914"/>
      <c r="L72" s="458"/>
      <c r="M72" s="458"/>
      <c r="N72" s="458"/>
      <c r="O72" s="458"/>
      <c r="P72" s="458"/>
      <c r="Q72" s="429" t="s">
        <v>1692</v>
      </c>
    </row>
    <row r="73" spans="1:17" ht="81" hidden="1">
      <c r="A73" s="899"/>
      <c r="B73" s="928"/>
      <c r="C73" s="930"/>
      <c r="D73" s="288"/>
      <c r="E73" s="456"/>
      <c r="F73" s="457" t="s">
        <v>1700</v>
      </c>
      <c r="G73" s="458"/>
      <c r="H73" s="178"/>
      <c r="I73" s="178"/>
      <c r="J73" s="459" t="s">
        <v>1666</v>
      </c>
      <c r="K73" s="914"/>
      <c r="L73" s="458"/>
      <c r="M73" s="458"/>
      <c r="N73" s="458"/>
      <c r="O73" s="458"/>
      <c r="P73" s="458"/>
      <c r="Q73" s="429" t="s">
        <v>1692</v>
      </c>
    </row>
    <row r="74" spans="1:17" ht="81" hidden="1">
      <c r="A74" s="899"/>
      <c r="B74" s="928"/>
      <c r="C74" s="930"/>
      <c r="D74" s="288"/>
      <c r="E74" s="456"/>
      <c r="F74" s="460" t="s">
        <v>1701</v>
      </c>
      <c r="G74" s="458"/>
      <c r="H74" s="178"/>
      <c r="I74" s="178"/>
      <c r="J74" s="459" t="s">
        <v>1666</v>
      </c>
      <c r="K74" s="914"/>
      <c r="L74" s="458"/>
      <c r="M74" s="458"/>
      <c r="N74" s="458"/>
      <c r="O74" s="458"/>
      <c r="P74" s="458"/>
      <c r="Q74" s="429" t="s">
        <v>1692</v>
      </c>
    </row>
    <row r="75" spans="1:17" ht="81" hidden="1">
      <c r="A75" s="899"/>
      <c r="B75" s="928"/>
      <c r="C75" s="930"/>
      <c r="D75" s="288"/>
      <c r="E75" s="456"/>
      <c r="F75" s="461" t="s">
        <v>1702</v>
      </c>
      <c r="G75" s="458"/>
      <c r="H75" s="178"/>
      <c r="I75" s="178"/>
      <c r="J75" s="459" t="s">
        <v>1666</v>
      </c>
      <c r="K75" s="914"/>
      <c r="L75" s="458"/>
      <c r="M75" s="458"/>
      <c r="N75" s="458"/>
      <c r="O75" s="458"/>
      <c r="P75" s="458"/>
      <c r="Q75" s="429" t="s">
        <v>1692</v>
      </c>
    </row>
    <row r="76" spans="1:17" ht="81" hidden="1">
      <c r="A76" s="899"/>
      <c r="B76" s="928"/>
      <c r="C76" s="930"/>
      <c r="D76" s="288"/>
      <c r="E76" s="456"/>
      <c r="F76" s="457" t="s">
        <v>1703</v>
      </c>
      <c r="G76" s="458"/>
      <c r="H76" s="178"/>
      <c r="I76" s="178"/>
      <c r="J76" s="459" t="s">
        <v>1666</v>
      </c>
      <c r="K76" s="914"/>
      <c r="L76" s="458"/>
      <c r="M76" s="458"/>
      <c r="N76" s="458"/>
      <c r="O76" s="458"/>
      <c r="P76" s="458"/>
      <c r="Q76" s="429" t="s">
        <v>1692</v>
      </c>
    </row>
    <row r="77" spans="1:17" ht="81" hidden="1">
      <c r="A77" s="899"/>
      <c r="B77" s="928"/>
      <c r="C77" s="930"/>
      <c r="D77" s="288"/>
      <c r="E77" s="456"/>
      <c r="F77" s="460" t="s">
        <v>1704</v>
      </c>
      <c r="G77" s="458"/>
      <c r="H77" s="178"/>
      <c r="I77" s="178"/>
      <c r="J77" s="459" t="s">
        <v>1666</v>
      </c>
      <c r="K77" s="914"/>
      <c r="L77" s="458"/>
      <c r="M77" s="458"/>
      <c r="N77" s="458"/>
      <c r="O77" s="458"/>
      <c r="P77" s="458"/>
      <c r="Q77" s="429" t="s">
        <v>1692</v>
      </c>
    </row>
    <row r="78" spans="1:17" ht="81" hidden="1">
      <c r="A78" s="899"/>
      <c r="B78" s="928"/>
      <c r="C78" s="930"/>
      <c r="D78" s="288"/>
      <c r="E78" s="456"/>
      <c r="F78" s="460" t="s">
        <v>1705</v>
      </c>
      <c r="G78" s="458"/>
      <c r="H78" s="178"/>
      <c r="I78" s="178"/>
      <c r="J78" s="459" t="s">
        <v>1666</v>
      </c>
      <c r="K78" s="914"/>
      <c r="L78" s="458"/>
      <c r="M78" s="458"/>
      <c r="N78" s="458"/>
      <c r="O78" s="458"/>
      <c r="P78" s="458"/>
      <c r="Q78" s="429" t="s">
        <v>1692</v>
      </c>
    </row>
    <row r="79" spans="1:17" ht="81" hidden="1">
      <c r="A79" s="899"/>
      <c r="B79" s="928"/>
      <c r="C79" s="930"/>
      <c r="D79" s="288"/>
      <c r="E79" s="456"/>
      <c r="F79" s="457" t="s">
        <v>225</v>
      </c>
      <c r="G79" s="458"/>
      <c r="H79" s="178"/>
      <c r="I79" s="178"/>
      <c r="J79" s="459" t="s">
        <v>1666</v>
      </c>
      <c r="K79" s="914"/>
      <c r="L79" s="458"/>
      <c r="M79" s="458"/>
      <c r="N79" s="458"/>
      <c r="O79" s="458"/>
      <c r="P79" s="458"/>
      <c r="Q79" s="429" t="s">
        <v>1692</v>
      </c>
    </row>
    <row r="80" spans="1:17" ht="81" hidden="1">
      <c r="A80" s="899"/>
      <c r="B80" s="928"/>
      <c r="C80" s="930"/>
      <c r="D80" s="288"/>
      <c r="E80" s="456"/>
      <c r="F80" s="457" t="s">
        <v>1706</v>
      </c>
      <c r="G80" s="458"/>
      <c r="H80" s="178"/>
      <c r="I80" s="178"/>
      <c r="J80" s="459" t="s">
        <v>1666</v>
      </c>
      <c r="K80" s="914"/>
      <c r="L80" s="458"/>
      <c r="M80" s="458"/>
      <c r="N80" s="458"/>
      <c r="O80" s="458"/>
      <c r="P80" s="458"/>
      <c r="Q80" s="429" t="s">
        <v>1692</v>
      </c>
    </row>
    <row r="81" spans="1:17" ht="81" hidden="1">
      <c r="A81" s="899"/>
      <c r="B81" s="928"/>
      <c r="C81" s="930"/>
      <c r="D81" s="288"/>
      <c r="E81" s="456"/>
      <c r="F81" s="462" t="s">
        <v>1707</v>
      </c>
      <c r="G81" s="458"/>
      <c r="H81" s="178"/>
      <c r="I81" s="178"/>
      <c r="J81" s="459" t="s">
        <v>1666</v>
      </c>
      <c r="K81" s="914"/>
      <c r="L81" s="458"/>
      <c r="M81" s="458"/>
      <c r="N81" s="458"/>
      <c r="O81" s="458"/>
      <c r="P81" s="458"/>
      <c r="Q81" s="429" t="s">
        <v>1692</v>
      </c>
    </row>
    <row r="82" spans="1:17" ht="81" hidden="1">
      <c r="A82" s="899"/>
      <c r="B82" s="928"/>
      <c r="C82" s="930"/>
      <c r="D82" s="288"/>
      <c r="E82" s="456"/>
      <c r="F82" s="462" t="s">
        <v>1708</v>
      </c>
      <c r="G82" s="458"/>
      <c r="H82" s="178"/>
      <c r="I82" s="178"/>
      <c r="J82" s="459" t="s">
        <v>1666</v>
      </c>
      <c r="K82" s="914"/>
      <c r="L82" s="458"/>
      <c r="M82" s="458"/>
      <c r="N82" s="458"/>
      <c r="O82" s="458"/>
      <c r="P82" s="458"/>
      <c r="Q82" s="429" t="s">
        <v>1692</v>
      </c>
    </row>
    <row r="83" spans="1:17" ht="81" hidden="1">
      <c r="A83" s="899"/>
      <c r="B83" s="928"/>
      <c r="C83" s="930"/>
      <c r="D83" s="288"/>
      <c r="E83" s="456"/>
      <c r="F83" s="462" t="s">
        <v>1709</v>
      </c>
      <c r="G83" s="458"/>
      <c r="H83" s="178"/>
      <c r="I83" s="178"/>
      <c r="J83" s="459" t="s">
        <v>1666</v>
      </c>
      <c r="K83" s="914"/>
      <c r="L83" s="458"/>
      <c r="M83" s="458"/>
      <c r="N83" s="458"/>
      <c r="O83" s="458"/>
      <c r="P83" s="458"/>
      <c r="Q83" s="429" t="s">
        <v>1692</v>
      </c>
    </row>
    <row r="84" spans="1:17" ht="81" hidden="1">
      <c r="A84" s="899"/>
      <c r="B84" s="928"/>
      <c r="C84" s="930"/>
      <c r="D84" s="288"/>
      <c r="E84" s="456"/>
      <c r="F84" s="460" t="s">
        <v>229</v>
      </c>
      <c r="G84" s="458"/>
      <c r="H84" s="178"/>
      <c r="I84" s="178"/>
      <c r="J84" s="459" t="s">
        <v>1666</v>
      </c>
      <c r="K84" s="914"/>
      <c r="L84" s="458"/>
      <c r="M84" s="458"/>
      <c r="N84" s="458"/>
      <c r="O84" s="458"/>
      <c r="P84" s="458"/>
      <c r="Q84" s="429" t="s">
        <v>1692</v>
      </c>
    </row>
    <row r="85" spans="1:17" ht="81" hidden="1">
      <c r="A85" s="899"/>
      <c r="B85" s="928"/>
      <c r="C85" s="930"/>
      <c r="D85" s="288"/>
      <c r="E85" s="456"/>
      <c r="F85" s="457" t="s">
        <v>1710</v>
      </c>
      <c r="G85" s="458"/>
      <c r="H85" s="178"/>
      <c r="I85" s="178"/>
      <c r="J85" s="459" t="s">
        <v>1666</v>
      </c>
      <c r="K85" s="914"/>
      <c r="L85" s="458"/>
      <c r="M85" s="458"/>
      <c r="N85" s="458"/>
      <c r="O85" s="458"/>
      <c r="P85" s="458"/>
      <c r="Q85" s="429" t="s">
        <v>1692</v>
      </c>
    </row>
    <row r="86" spans="1:17" ht="81" hidden="1">
      <c r="A86" s="899"/>
      <c r="B86" s="928"/>
      <c r="C86" s="931"/>
      <c r="D86" s="288"/>
      <c r="E86" s="456"/>
      <c r="F86" s="460" t="s">
        <v>1711</v>
      </c>
      <c r="G86" s="458"/>
      <c r="H86" s="178"/>
      <c r="I86" s="178"/>
      <c r="J86" s="459" t="s">
        <v>1666</v>
      </c>
      <c r="K86" s="914"/>
      <c r="L86" s="458"/>
      <c r="M86" s="458"/>
      <c r="N86" s="458"/>
      <c r="O86" s="458"/>
      <c r="P86" s="458"/>
      <c r="Q86" s="429" t="s">
        <v>1692</v>
      </c>
    </row>
    <row r="87" spans="1:17" ht="121.5" hidden="1">
      <c r="A87" s="416"/>
      <c r="B87" s="463" t="s">
        <v>1712</v>
      </c>
      <c r="C87" s="463" t="s">
        <v>1713</v>
      </c>
      <c r="D87" s="464"/>
      <c r="E87" s="413" t="s">
        <v>1714</v>
      </c>
      <c r="F87" s="464" t="s">
        <v>1715</v>
      </c>
      <c r="G87" s="465" t="s">
        <v>1716</v>
      </c>
      <c r="H87" s="431"/>
      <c r="I87" s="431"/>
      <c r="J87" s="428" t="s">
        <v>1666</v>
      </c>
      <c r="K87" s="466"/>
      <c r="L87" s="414"/>
      <c r="M87" s="414"/>
      <c r="N87" s="414"/>
      <c r="O87" s="414"/>
      <c r="P87" s="414"/>
      <c r="Q87" s="414" t="s">
        <v>1619</v>
      </c>
    </row>
    <row r="88" spans="1:17" ht="54">
      <c r="A88" s="898" t="s">
        <v>32</v>
      </c>
      <c r="B88" s="926" t="s">
        <v>33</v>
      </c>
      <c r="C88" s="926" t="s">
        <v>1717</v>
      </c>
      <c r="D88" s="926" t="s">
        <v>1718</v>
      </c>
      <c r="E88" s="923" t="s">
        <v>1719</v>
      </c>
      <c r="F88" s="937" t="s">
        <v>1720</v>
      </c>
      <c r="G88" s="926" t="s">
        <v>1721</v>
      </c>
      <c r="H88" s="184" t="s">
        <v>1722</v>
      </c>
      <c r="I88" s="184" t="s">
        <v>1723</v>
      </c>
      <c r="J88" s="428" t="s">
        <v>1666</v>
      </c>
      <c r="K88" s="933"/>
      <c r="L88" s="433"/>
      <c r="M88" s="433"/>
      <c r="N88" s="433"/>
      <c r="O88" s="484" t="s">
        <v>1791</v>
      </c>
      <c r="P88" s="484" t="s">
        <v>1124</v>
      </c>
      <c r="Q88" s="433" t="s">
        <v>1667</v>
      </c>
    </row>
    <row r="89" spans="1:17" ht="54">
      <c r="A89" s="899"/>
      <c r="B89" s="936"/>
      <c r="C89" s="936"/>
      <c r="D89" s="936"/>
      <c r="E89" s="924"/>
      <c r="F89" s="938"/>
      <c r="G89" s="936"/>
      <c r="H89" s="431" t="s">
        <v>1724</v>
      </c>
      <c r="I89" s="431" t="s">
        <v>1725</v>
      </c>
      <c r="J89" s="428" t="s">
        <v>1666</v>
      </c>
      <c r="K89" s="934"/>
      <c r="L89" s="414"/>
      <c r="M89" s="414"/>
      <c r="N89" s="414"/>
      <c r="O89" s="484" t="s">
        <v>1791</v>
      </c>
      <c r="P89" s="484" t="s">
        <v>1124</v>
      </c>
      <c r="Q89" s="433" t="s">
        <v>1667</v>
      </c>
    </row>
    <row r="90" spans="1:17" ht="67.5">
      <c r="A90" s="899"/>
      <c r="B90" s="936"/>
      <c r="C90" s="936"/>
      <c r="D90" s="936"/>
      <c r="E90" s="924"/>
      <c r="F90" s="939"/>
      <c r="G90" s="927"/>
      <c r="H90" s="431" t="s">
        <v>1726</v>
      </c>
      <c r="I90" s="431" t="s">
        <v>1727</v>
      </c>
      <c r="J90" s="428" t="s">
        <v>1666</v>
      </c>
      <c r="K90" s="934"/>
      <c r="L90" s="414"/>
      <c r="M90" s="414"/>
      <c r="N90" s="414"/>
      <c r="O90" s="484" t="s">
        <v>1791</v>
      </c>
      <c r="P90" s="484" t="s">
        <v>1124</v>
      </c>
      <c r="Q90" s="433" t="s">
        <v>1667</v>
      </c>
    </row>
    <row r="91" spans="1:17" ht="81">
      <c r="A91" s="899"/>
      <c r="B91" s="936"/>
      <c r="C91" s="936"/>
      <c r="D91" s="936"/>
      <c r="E91" s="924"/>
      <c r="F91" s="937" t="s">
        <v>1728</v>
      </c>
      <c r="G91" s="926" t="s">
        <v>1729</v>
      </c>
      <c r="H91" s="431" t="s">
        <v>1730</v>
      </c>
      <c r="I91" s="431" t="s">
        <v>1731</v>
      </c>
      <c r="J91" s="428" t="s">
        <v>1666</v>
      </c>
      <c r="K91" s="934"/>
      <c r="L91" s="414"/>
      <c r="M91" s="414"/>
      <c r="N91" s="414"/>
      <c r="O91" s="467" t="s">
        <v>1789</v>
      </c>
      <c r="P91" s="467" t="s">
        <v>1790</v>
      </c>
      <c r="Q91" s="433" t="s">
        <v>1667</v>
      </c>
    </row>
    <row r="92" spans="1:17" ht="67.5">
      <c r="A92" s="899"/>
      <c r="B92" s="936"/>
      <c r="C92" s="936"/>
      <c r="D92" s="936"/>
      <c r="E92" s="924"/>
      <c r="F92" s="938"/>
      <c r="G92" s="936"/>
      <c r="H92" s="431" t="s">
        <v>1732</v>
      </c>
      <c r="I92" s="431" t="s">
        <v>1733</v>
      </c>
      <c r="J92" s="428" t="s">
        <v>1666</v>
      </c>
      <c r="K92" s="934"/>
      <c r="L92" s="414"/>
      <c r="M92" s="414"/>
      <c r="N92" s="414"/>
      <c r="O92" s="467" t="s">
        <v>1789</v>
      </c>
      <c r="P92" s="467" t="s">
        <v>1790</v>
      </c>
      <c r="Q92" s="433" t="s">
        <v>1667</v>
      </c>
    </row>
    <row r="93" spans="1:17" ht="67.5">
      <c r="A93" s="899"/>
      <c r="B93" s="936"/>
      <c r="C93" s="936"/>
      <c r="D93" s="936"/>
      <c r="E93" s="924"/>
      <c r="F93" s="938"/>
      <c r="G93" s="936"/>
      <c r="H93" s="431" t="s">
        <v>1734</v>
      </c>
      <c r="I93" s="431" t="s">
        <v>1735</v>
      </c>
      <c r="J93" s="428" t="s">
        <v>1666</v>
      </c>
      <c r="K93" s="934"/>
      <c r="L93" s="414"/>
      <c r="M93" s="414"/>
      <c r="N93" s="414"/>
      <c r="O93" s="467" t="s">
        <v>1789</v>
      </c>
      <c r="P93" s="467" t="s">
        <v>1790</v>
      </c>
      <c r="Q93" s="433" t="s">
        <v>1667</v>
      </c>
    </row>
    <row r="94" spans="1:17" ht="94.5">
      <c r="A94" s="899"/>
      <c r="B94" s="927"/>
      <c r="C94" s="927"/>
      <c r="D94" s="927"/>
      <c r="E94" s="925"/>
      <c r="F94" s="939"/>
      <c r="G94" s="927"/>
      <c r="H94" s="431" t="s">
        <v>1736</v>
      </c>
      <c r="I94" s="431" t="s">
        <v>1737</v>
      </c>
      <c r="J94" s="428" t="s">
        <v>1666</v>
      </c>
      <c r="K94" s="935"/>
      <c r="L94" s="414"/>
      <c r="M94" s="414"/>
      <c r="N94" s="414"/>
      <c r="O94" s="467" t="s">
        <v>1789</v>
      </c>
      <c r="P94" s="467" t="s">
        <v>1790</v>
      </c>
      <c r="Q94" s="433" t="s">
        <v>1667</v>
      </c>
    </row>
    <row r="95" spans="1:17" ht="81">
      <c r="A95" s="899"/>
      <c r="B95" s="940" t="s">
        <v>34</v>
      </c>
      <c r="C95" s="940" t="s">
        <v>1738</v>
      </c>
      <c r="D95" s="926"/>
      <c r="E95" s="923" t="s">
        <v>1739</v>
      </c>
      <c r="F95" s="468" t="s">
        <v>1740</v>
      </c>
      <c r="G95" s="433"/>
      <c r="H95" s="184"/>
      <c r="I95" s="184"/>
      <c r="J95" s="184"/>
      <c r="K95" s="941"/>
      <c r="L95" s="433"/>
      <c r="M95" s="433"/>
      <c r="N95" s="433"/>
      <c r="O95" s="433"/>
      <c r="P95" s="433"/>
      <c r="Q95" s="433"/>
    </row>
    <row r="96" spans="1:17" ht="67.5">
      <c r="A96" s="899"/>
      <c r="B96" s="940"/>
      <c r="C96" s="940"/>
      <c r="D96" s="936"/>
      <c r="E96" s="924"/>
      <c r="F96" s="469" t="s">
        <v>1741</v>
      </c>
      <c r="G96" s="184" t="s">
        <v>1794</v>
      </c>
      <c r="H96" s="184" t="s">
        <v>1792</v>
      </c>
      <c r="I96" s="184" t="s">
        <v>1793</v>
      </c>
      <c r="J96" s="184" t="s">
        <v>1016</v>
      </c>
      <c r="K96" s="942"/>
      <c r="L96" s="433">
        <v>0</v>
      </c>
      <c r="M96" s="433"/>
      <c r="N96" s="433"/>
      <c r="O96" s="433"/>
      <c r="P96" s="433"/>
      <c r="Q96" s="433" t="s">
        <v>1667</v>
      </c>
    </row>
    <row r="97" spans="1:17" ht="54">
      <c r="A97" s="899"/>
      <c r="B97" s="940"/>
      <c r="C97" s="940"/>
      <c r="D97" s="936"/>
      <c r="E97" s="924"/>
      <c r="F97" s="469"/>
      <c r="G97" s="184" t="s">
        <v>1795</v>
      </c>
      <c r="H97" s="184" t="s">
        <v>1796</v>
      </c>
      <c r="I97" s="184" t="s">
        <v>1797</v>
      </c>
      <c r="J97" s="184" t="s">
        <v>1016</v>
      </c>
      <c r="K97" s="942"/>
      <c r="L97" s="484"/>
      <c r="M97" s="484"/>
      <c r="N97" s="484"/>
      <c r="O97" s="484"/>
      <c r="P97" s="484"/>
      <c r="Q97" s="484"/>
    </row>
    <row r="98" spans="1:17" ht="104.25" customHeight="1">
      <c r="A98" s="899"/>
      <c r="B98" s="940"/>
      <c r="C98" s="940"/>
      <c r="D98" s="936"/>
      <c r="E98" s="924"/>
      <c r="F98" s="469"/>
      <c r="G98" s="184" t="s">
        <v>1800</v>
      </c>
      <c r="H98" s="184" t="s">
        <v>1798</v>
      </c>
      <c r="I98" s="184" t="s">
        <v>1799</v>
      </c>
      <c r="J98" s="184" t="s">
        <v>1016</v>
      </c>
      <c r="K98" s="942"/>
      <c r="L98" s="484">
        <v>3000</v>
      </c>
      <c r="M98" s="484"/>
      <c r="N98" s="484"/>
      <c r="O98" s="484"/>
      <c r="P98" s="484"/>
      <c r="Q98" s="484"/>
    </row>
    <row r="99" spans="1:17" ht="38.25" hidden="1">
      <c r="A99" s="899"/>
      <c r="B99" s="940"/>
      <c r="C99" s="940"/>
      <c r="D99" s="936"/>
      <c r="E99" s="924"/>
      <c r="F99" s="469" t="s">
        <v>1742</v>
      </c>
      <c r="G99" s="433"/>
      <c r="H99" s="184"/>
      <c r="I99" s="184"/>
      <c r="J99" s="184"/>
      <c r="K99" s="942"/>
      <c r="L99" s="433"/>
      <c r="M99" s="433"/>
      <c r="N99" s="433"/>
      <c r="O99" s="433"/>
      <c r="P99" s="433"/>
      <c r="Q99" s="433"/>
    </row>
    <row r="100" spans="1:17" ht="25.5" hidden="1">
      <c r="A100" s="899"/>
      <c r="B100" s="940"/>
      <c r="C100" s="940"/>
      <c r="D100" s="936"/>
      <c r="E100" s="924"/>
      <c r="F100" s="469" t="s">
        <v>1743</v>
      </c>
      <c r="G100" s="433"/>
      <c r="H100" s="184"/>
      <c r="I100" s="184"/>
      <c r="J100" s="184"/>
      <c r="K100" s="942"/>
      <c r="L100" s="433"/>
      <c r="M100" s="433"/>
      <c r="N100" s="433"/>
      <c r="O100" s="433"/>
      <c r="P100" s="433"/>
      <c r="Q100" s="433"/>
    </row>
    <row r="101" spans="1:17" ht="51" hidden="1">
      <c r="A101" s="900"/>
      <c r="B101" s="940"/>
      <c r="C101" s="940"/>
      <c r="D101" s="927"/>
      <c r="E101" s="925"/>
      <c r="F101" s="470" t="s">
        <v>1744</v>
      </c>
      <c r="G101" s="414"/>
      <c r="H101" s="431"/>
      <c r="I101" s="184"/>
      <c r="J101" s="184"/>
      <c r="K101" s="943"/>
      <c r="L101" s="433"/>
      <c r="M101" s="433"/>
      <c r="N101" s="433"/>
      <c r="O101" s="433"/>
      <c r="P101" s="433"/>
      <c r="Q101" s="433"/>
    </row>
    <row r="102" spans="1:17" ht="66.75" customHeight="1">
      <c r="A102" s="960" t="s">
        <v>35</v>
      </c>
      <c r="B102" s="940" t="s">
        <v>36</v>
      </c>
      <c r="C102" s="926"/>
      <c r="D102" s="926"/>
      <c r="E102" s="923"/>
      <c r="F102" s="184" t="s">
        <v>1745</v>
      </c>
      <c r="G102" s="484" t="s">
        <v>1801</v>
      </c>
      <c r="H102" s="184"/>
      <c r="I102" s="184"/>
      <c r="J102" s="184"/>
      <c r="K102" s="933">
        <f>+L104</f>
        <v>3000</v>
      </c>
      <c r="L102" s="433"/>
      <c r="M102" s="433"/>
      <c r="N102" s="433"/>
      <c r="O102" s="433"/>
      <c r="P102" s="433"/>
      <c r="Q102" s="433"/>
    </row>
    <row r="103" spans="1:17" ht="81">
      <c r="A103" s="960"/>
      <c r="B103" s="940"/>
      <c r="C103" s="936"/>
      <c r="D103" s="936"/>
      <c r="E103" s="924"/>
      <c r="F103" s="184" t="s">
        <v>1746</v>
      </c>
      <c r="G103" s="433" t="s">
        <v>1747</v>
      </c>
      <c r="H103" s="184"/>
      <c r="I103" s="184"/>
      <c r="J103" s="184"/>
      <c r="K103" s="934"/>
      <c r="L103" s="433"/>
      <c r="M103" s="433"/>
      <c r="N103" s="433"/>
      <c r="O103" s="433"/>
      <c r="P103" s="433"/>
      <c r="Q103" s="433"/>
    </row>
    <row r="104" spans="1:17" ht="162">
      <c r="A104" s="960"/>
      <c r="B104" s="940"/>
      <c r="C104" s="936"/>
      <c r="D104" s="936"/>
      <c r="E104" s="925"/>
      <c r="F104" s="184" t="s">
        <v>1748</v>
      </c>
      <c r="G104" s="484" t="s">
        <v>1802</v>
      </c>
      <c r="H104" s="184" t="s">
        <v>1808</v>
      </c>
      <c r="I104" s="184"/>
      <c r="J104" s="184" t="s">
        <v>1803</v>
      </c>
      <c r="K104" s="935"/>
      <c r="L104" s="433">
        <v>3000</v>
      </c>
      <c r="M104" s="433"/>
      <c r="N104" s="433"/>
      <c r="O104" s="484" t="s">
        <v>1021</v>
      </c>
      <c r="P104" s="484" t="s">
        <v>265</v>
      </c>
      <c r="Q104" s="433" t="s">
        <v>1667</v>
      </c>
    </row>
    <row r="105" spans="1:17" ht="81.75" thickBot="1">
      <c r="A105" s="960"/>
      <c r="B105" s="940"/>
      <c r="C105" s="936"/>
      <c r="D105" s="936"/>
      <c r="E105" s="932" t="s">
        <v>1749</v>
      </c>
      <c r="F105" s="507" t="s">
        <v>1750</v>
      </c>
      <c r="G105" s="508" t="s">
        <v>1804</v>
      </c>
      <c r="H105" s="509" t="s">
        <v>1805</v>
      </c>
      <c r="I105" s="509" t="s">
        <v>1809</v>
      </c>
      <c r="J105" s="509" t="s">
        <v>979</v>
      </c>
      <c r="K105" s="933">
        <f>+L105+L107+L108+L111</f>
        <v>8000</v>
      </c>
      <c r="L105" s="433">
        <v>2500</v>
      </c>
      <c r="M105" s="433"/>
      <c r="N105" s="433"/>
      <c r="O105" s="484" t="s">
        <v>1806</v>
      </c>
      <c r="P105" s="484" t="s">
        <v>1807</v>
      </c>
      <c r="Q105" s="433" t="s">
        <v>1667</v>
      </c>
    </row>
    <row r="106" spans="1:17" ht="81.75" thickBot="1">
      <c r="A106" s="960"/>
      <c r="B106" s="940"/>
      <c r="C106" s="936"/>
      <c r="D106" s="936"/>
      <c r="E106" s="932"/>
      <c r="F106" s="507" t="s">
        <v>1751</v>
      </c>
      <c r="G106" s="510" t="s">
        <v>1810</v>
      </c>
      <c r="H106" s="509"/>
      <c r="I106" s="509" t="s">
        <v>1811</v>
      </c>
      <c r="J106" s="509" t="s">
        <v>979</v>
      </c>
      <c r="K106" s="934"/>
      <c r="L106" s="433"/>
      <c r="M106" s="433"/>
      <c r="N106" s="433"/>
      <c r="O106" s="484" t="s">
        <v>1123</v>
      </c>
      <c r="P106" s="484" t="s">
        <v>1124</v>
      </c>
      <c r="Q106" s="433" t="s">
        <v>1667</v>
      </c>
    </row>
    <row r="107" spans="1:17" ht="144" customHeight="1" thickBot="1">
      <c r="A107" s="960"/>
      <c r="B107" s="940"/>
      <c r="C107" s="936"/>
      <c r="D107" s="936"/>
      <c r="E107" s="932"/>
      <c r="F107" s="471" t="s">
        <v>1752</v>
      </c>
      <c r="G107" s="484" t="s">
        <v>1812</v>
      </c>
      <c r="H107" s="184" t="s">
        <v>1813</v>
      </c>
      <c r="I107" s="184" t="s">
        <v>1815</v>
      </c>
      <c r="J107" s="184" t="s">
        <v>979</v>
      </c>
      <c r="K107" s="934"/>
      <c r="L107" s="433">
        <v>2000</v>
      </c>
      <c r="M107" s="433"/>
      <c r="N107" s="433"/>
      <c r="O107" s="484" t="s">
        <v>1816</v>
      </c>
      <c r="P107" s="484" t="s">
        <v>1816</v>
      </c>
      <c r="Q107" s="433" t="s">
        <v>1667</v>
      </c>
    </row>
    <row r="108" spans="1:17" ht="144" customHeight="1" thickBot="1">
      <c r="A108" s="960"/>
      <c r="B108" s="940"/>
      <c r="C108" s="936"/>
      <c r="D108" s="936"/>
      <c r="E108" s="932"/>
      <c r="F108" s="471"/>
      <c r="G108" s="484" t="s">
        <v>1823</v>
      </c>
      <c r="H108" s="184" t="s">
        <v>1824</v>
      </c>
      <c r="I108" s="184" t="s">
        <v>1825</v>
      </c>
      <c r="J108" s="184" t="s">
        <v>1826</v>
      </c>
      <c r="K108" s="934"/>
      <c r="L108" s="484">
        <v>2500</v>
      </c>
      <c r="M108" s="484"/>
      <c r="N108" s="484"/>
      <c r="O108" s="484"/>
      <c r="P108" s="484"/>
      <c r="Q108" s="484"/>
    </row>
    <row r="109" spans="1:17" ht="122.25" thickBot="1">
      <c r="A109" s="960"/>
      <c r="B109" s="940"/>
      <c r="C109" s="936"/>
      <c r="D109" s="936"/>
      <c r="E109" s="932"/>
      <c r="F109" s="471" t="s">
        <v>1753</v>
      </c>
      <c r="G109" s="484" t="s">
        <v>1814</v>
      </c>
      <c r="H109" s="184" t="s">
        <v>1818</v>
      </c>
      <c r="I109" s="184" t="s">
        <v>1819</v>
      </c>
      <c r="J109" s="184" t="s">
        <v>979</v>
      </c>
      <c r="K109" s="935"/>
      <c r="L109" s="433">
        <v>1200</v>
      </c>
      <c r="M109" s="433"/>
      <c r="N109" s="433"/>
      <c r="O109" s="474" t="s">
        <v>1816</v>
      </c>
      <c r="P109" s="474" t="s">
        <v>1817</v>
      </c>
      <c r="Q109" s="433" t="s">
        <v>1667</v>
      </c>
    </row>
    <row r="110" spans="1:17" ht="95.25" thickBot="1">
      <c r="A110" s="960"/>
      <c r="B110" s="940"/>
      <c r="C110" s="936"/>
      <c r="D110" s="936"/>
      <c r="E110" s="949" t="s">
        <v>1754</v>
      </c>
      <c r="F110" s="471" t="s">
        <v>1755</v>
      </c>
      <c r="G110" s="473" t="s">
        <v>1756</v>
      </c>
      <c r="H110" s="184"/>
      <c r="I110" s="184"/>
      <c r="J110" s="184"/>
      <c r="K110" s="933">
        <f>+L111</f>
        <v>1000</v>
      </c>
      <c r="L110" s="433"/>
      <c r="M110" s="433"/>
      <c r="N110" s="433"/>
      <c r="O110" s="433"/>
      <c r="P110" s="433"/>
      <c r="Q110" s="433"/>
    </row>
    <row r="111" spans="1:17" ht="108.75" thickBot="1">
      <c r="A111" s="960"/>
      <c r="B111" s="940"/>
      <c r="C111" s="936"/>
      <c r="D111" s="936"/>
      <c r="E111" s="950"/>
      <c r="F111" s="471" t="s">
        <v>1757</v>
      </c>
      <c r="G111" s="473" t="s">
        <v>1820</v>
      </c>
      <c r="H111" s="184" t="s">
        <v>1821</v>
      </c>
      <c r="I111" s="184" t="s">
        <v>1822</v>
      </c>
      <c r="J111" s="184" t="s">
        <v>979</v>
      </c>
      <c r="K111" s="934"/>
      <c r="L111" s="433">
        <v>1000</v>
      </c>
      <c r="M111" s="433"/>
      <c r="N111" s="433"/>
      <c r="O111" s="433"/>
      <c r="P111" s="433"/>
      <c r="Q111" s="433"/>
    </row>
    <row r="112" spans="1:17" ht="68.25" thickBot="1">
      <c r="A112" s="960"/>
      <c r="B112" s="940"/>
      <c r="C112" s="936"/>
      <c r="D112" s="936"/>
      <c r="E112" s="950"/>
      <c r="F112" s="471" t="s">
        <v>1758</v>
      </c>
      <c r="G112" s="433" t="s">
        <v>1747</v>
      </c>
      <c r="H112" s="184"/>
      <c r="I112" s="184"/>
      <c r="J112" s="184"/>
      <c r="K112" s="934"/>
      <c r="L112" s="433"/>
      <c r="M112" s="433"/>
      <c r="N112" s="433"/>
      <c r="O112" s="433"/>
      <c r="P112" s="433"/>
      <c r="Q112" s="433"/>
    </row>
    <row r="113" spans="1:17" ht="81.75" thickBot="1">
      <c r="A113" s="960"/>
      <c r="B113" s="940"/>
      <c r="C113" s="936"/>
      <c r="D113" s="936"/>
      <c r="E113" s="950"/>
      <c r="F113" s="471" t="s">
        <v>1759</v>
      </c>
      <c r="G113" s="471" t="s">
        <v>1760</v>
      </c>
      <c r="H113" s="434" t="s">
        <v>1669</v>
      </c>
      <c r="I113" s="184" t="s">
        <v>1761</v>
      </c>
      <c r="J113" s="184" t="s">
        <v>1666</v>
      </c>
      <c r="K113" s="934"/>
      <c r="L113" s="433"/>
      <c r="M113" s="433"/>
      <c r="N113" s="433"/>
      <c r="O113" s="433"/>
      <c r="P113" s="433"/>
      <c r="Q113" s="433"/>
    </row>
    <row r="114" spans="1:17" ht="122.25" thickBot="1">
      <c r="A114" s="960"/>
      <c r="B114" s="940"/>
      <c r="C114" s="936"/>
      <c r="D114" s="936"/>
      <c r="E114" s="950"/>
      <c r="F114" s="471" t="s">
        <v>1762</v>
      </c>
      <c r="G114" s="433" t="s">
        <v>1763</v>
      </c>
      <c r="H114" s="184"/>
      <c r="I114" s="184" t="s">
        <v>1764</v>
      </c>
      <c r="J114" s="184" t="s">
        <v>1666</v>
      </c>
      <c r="K114" s="934"/>
      <c r="L114" s="433"/>
      <c r="M114" s="433"/>
      <c r="N114" s="433"/>
      <c r="O114" s="474">
        <v>41214</v>
      </c>
      <c r="P114" s="474">
        <v>41228</v>
      </c>
      <c r="Q114" s="433"/>
    </row>
    <row r="115" spans="1:17" ht="81.75" thickBot="1">
      <c r="A115" s="960"/>
      <c r="B115" s="940"/>
      <c r="C115" s="936"/>
      <c r="D115" s="936"/>
      <c r="E115" s="950"/>
      <c r="F115" s="471" t="s">
        <v>1765</v>
      </c>
      <c r="G115" s="433" t="s">
        <v>1747</v>
      </c>
      <c r="H115" s="184"/>
      <c r="I115" s="184"/>
      <c r="J115" s="184"/>
      <c r="K115" s="934"/>
      <c r="L115" s="433"/>
      <c r="M115" s="433"/>
      <c r="N115" s="433"/>
      <c r="O115" s="433"/>
      <c r="P115" s="433"/>
      <c r="Q115" s="433"/>
    </row>
    <row r="116" spans="1:17" ht="81.75" thickBot="1">
      <c r="A116" s="960"/>
      <c r="B116" s="940"/>
      <c r="C116" s="936"/>
      <c r="D116" s="936"/>
      <c r="E116" s="950"/>
      <c r="F116" s="471" t="s">
        <v>1766</v>
      </c>
      <c r="G116" s="433" t="s">
        <v>1767</v>
      </c>
      <c r="H116" s="184"/>
      <c r="I116" s="184"/>
      <c r="J116" s="184"/>
      <c r="K116" s="934"/>
      <c r="L116" s="433"/>
      <c r="M116" s="433"/>
      <c r="N116" s="433"/>
      <c r="O116" s="433"/>
      <c r="P116" s="433"/>
      <c r="Q116" s="433"/>
    </row>
    <row r="117" spans="1:17" ht="81">
      <c r="A117" s="960"/>
      <c r="B117" s="940"/>
      <c r="C117" s="936"/>
      <c r="D117" s="936"/>
      <c r="E117" s="950"/>
      <c r="F117" s="475" t="s">
        <v>1768</v>
      </c>
      <c r="G117" s="465" t="s">
        <v>1769</v>
      </c>
      <c r="H117" s="431"/>
      <c r="I117" s="431"/>
      <c r="J117" s="431"/>
      <c r="K117" s="934"/>
      <c r="L117" s="414"/>
      <c r="M117" s="414"/>
      <c r="N117" s="414"/>
      <c r="O117" s="414"/>
      <c r="P117" s="414"/>
      <c r="Q117" s="414"/>
    </row>
    <row r="118" spans="1:17" ht="54">
      <c r="A118" s="960"/>
      <c r="B118" s="940"/>
      <c r="C118" s="936"/>
      <c r="D118" s="936"/>
      <c r="E118" s="476" t="s">
        <v>1770</v>
      </c>
      <c r="F118" s="468" t="s">
        <v>1771</v>
      </c>
      <c r="G118" s="473" t="s">
        <v>1830</v>
      </c>
      <c r="H118" s="184"/>
      <c r="I118" s="184"/>
      <c r="J118" s="184" t="s">
        <v>1666</v>
      </c>
      <c r="K118" s="477"/>
      <c r="L118" s="433"/>
      <c r="M118" s="433"/>
      <c r="N118" s="433"/>
      <c r="O118" s="433"/>
      <c r="P118" s="433"/>
      <c r="Q118" s="433"/>
    </row>
    <row r="119" spans="1:17" ht="40.5">
      <c r="A119" s="960"/>
      <c r="B119" s="940"/>
      <c r="C119" s="936"/>
      <c r="D119" s="936"/>
      <c r="E119" s="952" t="s">
        <v>1772</v>
      </c>
      <c r="F119" s="955" t="s">
        <v>1773</v>
      </c>
      <c r="G119" s="956" t="s">
        <v>1774</v>
      </c>
      <c r="H119" s="498" t="s">
        <v>1775</v>
      </c>
      <c r="I119" s="498" t="s">
        <v>1775</v>
      </c>
      <c r="J119" s="498" t="s">
        <v>1666</v>
      </c>
      <c r="K119" s="959">
        <f>+L122</f>
        <v>1000</v>
      </c>
      <c r="L119" s="433"/>
      <c r="M119" s="433"/>
      <c r="N119" s="433"/>
      <c r="O119" s="433"/>
      <c r="P119" s="433"/>
      <c r="Q119" s="433" t="s">
        <v>1667</v>
      </c>
    </row>
    <row r="120" spans="1:17" ht="27">
      <c r="A120" s="960"/>
      <c r="B120" s="940"/>
      <c r="C120" s="936"/>
      <c r="D120" s="936"/>
      <c r="E120" s="953"/>
      <c r="F120" s="955"/>
      <c r="G120" s="957"/>
      <c r="H120" s="498" t="s">
        <v>1776</v>
      </c>
      <c r="I120" s="498" t="s">
        <v>1776</v>
      </c>
      <c r="J120" s="498" t="s">
        <v>1666</v>
      </c>
      <c r="K120" s="959"/>
      <c r="L120" s="433"/>
      <c r="M120" s="433"/>
      <c r="N120" s="433"/>
      <c r="O120" s="433"/>
      <c r="P120" s="433"/>
      <c r="Q120" s="433" t="s">
        <v>1667</v>
      </c>
    </row>
    <row r="121" spans="1:17" ht="40.5">
      <c r="A121" s="960"/>
      <c r="B121" s="940"/>
      <c r="C121" s="936"/>
      <c r="D121" s="936"/>
      <c r="E121" s="953"/>
      <c r="F121" s="955"/>
      <c r="G121" s="958"/>
      <c r="H121" s="498" t="s">
        <v>1777</v>
      </c>
      <c r="I121" s="498" t="s">
        <v>1777</v>
      </c>
      <c r="J121" s="498" t="s">
        <v>1666</v>
      </c>
      <c r="K121" s="959"/>
      <c r="L121" s="433"/>
      <c r="M121" s="433"/>
      <c r="N121" s="433"/>
      <c r="O121" s="433"/>
      <c r="P121" s="433"/>
      <c r="Q121" s="433" t="s">
        <v>1667</v>
      </c>
    </row>
    <row r="122" spans="1:17" ht="138.75" customHeight="1">
      <c r="A122" s="960"/>
      <c r="B122" s="926"/>
      <c r="C122" s="927"/>
      <c r="D122" s="927"/>
      <c r="E122" s="954"/>
      <c r="F122" s="468" t="s">
        <v>1778</v>
      </c>
      <c r="G122" s="484" t="s">
        <v>1827</v>
      </c>
      <c r="H122" s="472" t="s">
        <v>1831</v>
      </c>
      <c r="I122" s="472" t="s">
        <v>1832</v>
      </c>
      <c r="J122" s="184" t="s">
        <v>1666</v>
      </c>
      <c r="K122" s="959"/>
      <c r="L122" s="433">
        <v>1000</v>
      </c>
      <c r="M122" s="433"/>
      <c r="N122" s="433"/>
      <c r="O122" s="433"/>
      <c r="P122" s="433"/>
      <c r="Q122" s="433" t="s">
        <v>1667</v>
      </c>
    </row>
    <row r="123" spans="1:17" ht="68.25" thickBot="1">
      <c r="A123" s="944" t="s">
        <v>37</v>
      </c>
      <c r="B123" s="940" t="s">
        <v>38</v>
      </c>
      <c r="C123" s="184"/>
      <c r="D123" s="184"/>
      <c r="E123" s="947" t="s">
        <v>1779</v>
      </c>
      <c r="F123" s="478" t="s">
        <v>702</v>
      </c>
      <c r="G123" s="415" t="s">
        <v>1780</v>
      </c>
      <c r="H123" s="434" t="s">
        <v>1669</v>
      </c>
      <c r="I123" s="479"/>
      <c r="J123" s="184" t="s">
        <v>1666</v>
      </c>
      <c r="K123" s="949">
        <f>+L124+L123+L125</f>
        <v>45050</v>
      </c>
      <c r="L123" s="415">
        <v>8000</v>
      </c>
      <c r="M123" s="415"/>
      <c r="N123" s="415"/>
      <c r="O123" s="415" t="s">
        <v>1216</v>
      </c>
      <c r="P123" s="415" t="s">
        <v>1781</v>
      </c>
      <c r="Q123" s="433" t="s">
        <v>1667</v>
      </c>
    </row>
    <row r="124" spans="1:17" ht="41.25" thickBot="1">
      <c r="A124" s="945"/>
      <c r="B124" s="940"/>
      <c r="C124" s="184"/>
      <c r="D124" s="184"/>
      <c r="E124" s="947"/>
      <c r="F124" s="478" t="s">
        <v>703</v>
      </c>
      <c r="G124" s="484" t="s">
        <v>1829</v>
      </c>
      <c r="H124" s="184"/>
      <c r="I124" s="184"/>
      <c r="J124" s="184" t="s">
        <v>1666</v>
      </c>
      <c r="K124" s="950"/>
      <c r="L124" s="433">
        <v>31050</v>
      </c>
      <c r="M124" s="433"/>
      <c r="N124" s="433"/>
      <c r="O124" s="415" t="s">
        <v>1216</v>
      </c>
      <c r="P124" s="415" t="s">
        <v>1781</v>
      </c>
      <c r="Q124" s="433" t="s">
        <v>1667</v>
      </c>
    </row>
    <row r="125" spans="1:17" ht="27.75" thickBot="1">
      <c r="A125" s="945"/>
      <c r="B125" s="940"/>
      <c r="C125" s="184"/>
      <c r="D125" s="184"/>
      <c r="E125" s="947"/>
      <c r="F125" s="478"/>
      <c r="G125" s="484" t="s">
        <v>1828</v>
      </c>
      <c r="H125" s="184"/>
      <c r="I125" s="184"/>
      <c r="J125" s="184"/>
      <c r="K125" s="950"/>
      <c r="L125" s="484">
        <v>6000</v>
      </c>
      <c r="M125" s="484"/>
      <c r="N125" s="484"/>
      <c r="O125" s="485"/>
      <c r="P125" s="485"/>
      <c r="Q125" s="484"/>
    </row>
    <row r="126" spans="1:17" ht="81.75" thickBot="1">
      <c r="A126" s="945"/>
      <c r="B126" s="940"/>
      <c r="C126" s="184"/>
      <c r="D126" s="184"/>
      <c r="E126" s="947"/>
      <c r="F126" s="478" t="s">
        <v>704</v>
      </c>
      <c r="G126" s="433" t="s">
        <v>1782</v>
      </c>
      <c r="H126" s="184"/>
      <c r="I126" s="184"/>
      <c r="J126" s="184" t="s">
        <v>1666</v>
      </c>
      <c r="K126" s="950"/>
      <c r="L126" s="433"/>
      <c r="M126" s="433"/>
      <c r="N126" s="433"/>
      <c r="O126" s="433" t="s">
        <v>1216</v>
      </c>
      <c r="P126" s="433" t="s">
        <v>1781</v>
      </c>
      <c r="Q126" s="433" t="s">
        <v>1667</v>
      </c>
    </row>
    <row r="127" spans="1:17" ht="81.75" thickBot="1">
      <c r="A127" s="945"/>
      <c r="B127" s="940"/>
      <c r="C127" s="184"/>
      <c r="D127" s="184"/>
      <c r="E127" s="947"/>
      <c r="F127" s="478" t="s">
        <v>705</v>
      </c>
      <c r="G127" s="433" t="s">
        <v>1783</v>
      </c>
      <c r="H127" s="184"/>
      <c r="I127" s="184"/>
      <c r="J127" s="184" t="s">
        <v>1666</v>
      </c>
      <c r="K127" s="950"/>
      <c r="L127" s="433"/>
      <c r="M127" s="433"/>
      <c r="N127" s="433"/>
      <c r="O127" s="480">
        <v>41228</v>
      </c>
      <c r="P127" s="480">
        <v>41258</v>
      </c>
      <c r="Q127" s="433" t="s">
        <v>1667</v>
      </c>
    </row>
    <row r="128" spans="1:17" ht="81.75" thickBot="1">
      <c r="A128" s="945"/>
      <c r="B128" s="940"/>
      <c r="C128" s="184"/>
      <c r="D128" s="184"/>
      <c r="E128" s="947"/>
      <c r="F128" s="478" t="s">
        <v>706</v>
      </c>
      <c r="G128" s="433" t="s">
        <v>1784</v>
      </c>
      <c r="H128" s="184"/>
      <c r="I128" s="184"/>
      <c r="J128" s="184" t="s">
        <v>1666</v>
      </c>
      <c r="K128" s="950"/>
      <c r="L128" s="433"/>
      <c r="M128" s="433"/>
      <c r="N128" s="433"/>
      <c r="O128" s="433"/>
      <c r="P128" s="433"/>
      <c r="Q128" s="433" t="s">
        <v>1667</v>
      </c>
    </row>
    <row r="129" spans="1:17" ht="95.25" thickBot="1">
      <c r="A129" s="945"/>
      <c r="B129" s="940"/>
      <c r="C129" s="184"/>
      <c r="D129" s="184"/>
      <c r="E129" s="948"/>
      <c r="F129" s="478" t="s">
        <v>707</v>
      </c>
      <c r="G129" s="433"/>
      <c r="H129" s="184"/>
      <c r="I129" s="184"/>
      <c r="J129" s="184" t="s">
        <v>1666</v>
      </c>
      <c r="K129" s="951"/>
      <c r="L129" s="433"/>
      <c r="M129" s="433"/>
      <c r="N129" s="433"/>
      <c r="O129" s="433"/>
      <c r="P129" s="433"/>
      <c r="Q129" s="433" t="s">
        <v>1667</v>
      </c>
    </row>
    <row r="130" spans="1:17" ht="15">
      <c r="A130" s="946"/>
      <c r="B130" s="940"/>
      <c r="C130" s="481"/>
      <c r="D130" s="481"/>
      <c r="E130" s="482"/>
      <c r="F130" s="481"/>
      <c r="G130" s="483"/>
      <c r="H130" s="481"/>
      <c r="I130" s="481"/>
      <c r="J130" s="481"/>
      <c r="K130" s="483">
        <f>SUM(K102:K129)</f>
        <v>58050</v>
      </c>
      <c r="L130" s="483">
        <f>SUM(L102:L129)</f>
        <v>58250</v>
      </c>
      <c r="M130" s="483"/>
      <c r="N130" s="483"/>
      <c r="O130" s="483"/>
      <c r="P130" s="483"/>
      <c r="Q130" s="483"/>
    </row>
  </sheetData>
  <sheetProtection/>
  <mergeCells count="77">
    <mergeCell ref="K102:K104"/>
    <mergeCell ref="K95:K101"/>
    <mergeCell ref="A123:A130"/>
    <mergeCell ref="B123:B130"/>
    <mergeCell ref="E123:E129"/>
    <mergeCell ref="K123:K129"/>
    <mergeCell ref="E110:E117"/>
    <mergeCell ref="K110:K117"/>
    <mergeCell ref="E119:E122"/>
    <mergeCell ref="F119:F121"/>
    <mergeCell ref="G119:G121"/>
    <mergeCell ref="K119:K122"/>
    <mergeCell ref="A102:A122"/>
    <mergeCell ref="B102:B122"/>
    <mergeCell ref="C102:C122"/>
    <mergeCell ref="D102:D122"/>
    <mergeCell ref="E102:E104"/>
    <mergeCell ref="E105:E109"/>
    <mergeCell ref="K105:K109"/>
    <mergeCell ref="A88:A101"/>
    <mergeCell ref="B88:B94"/>
    <mergeCell ref="C88:C94"/>
    <mergeCell ref="E88:E94"/>
    <mergeCell ref="F88:F90"/>
    <mergeCell ref="D88:D94"/>
    <mergeCell ref="B95:B101"/>
    <mergeCell ref="C95:C101"/>
    <mergeCell ref="D95:D101"/>
    <mergeCell ref="G88:G90"/>
    <mergeCell ref="K88:K94"/>
    <mergeCell ref="F91:F94"/>
    <mergeCell ref="G91:G94"/>
    <mergeCell ref="E95:E101"/>
    <mergeCell ref="B45:B46"/>
    <mergeCell ref="B65:B86"/>
    <mergeCell ref="C65:C86"/>
    <mergeCell ref="E45:E46"/>
    <mergeCell ref="K45:K86"/>
    <mergeCell ref="A47:A86"/>
    <mergeCell ref="B47:B64"/>
    <mergeCell ref="C47:C64"/>
    <mergeCell ref="E48:E50"/>
    <mergeCell ref="E51:E53"/>
    <mergeCell ref="E54:E58"/>
    <mergeCell ref="E60:E64"/>
    <mergeCell ref="K15:K26"/>
    <mergeCell ref="B27:B44"/>
    <mergeCell ref="C27:C44"/>
    <mergeCell ref="E27:E44"/>
    <mergeCell ref="K27:K44"/>
    <mergeCell ref="F37:F38"/>
    <mergeCell ref="I42:I43"/>
    <mergeCell ref="P5:P6"/>
    <mergeCell ref="Q5:Q6"/>
    <mergeCell ref="A7:A46"/>
    <mergeCell ref="B7:B14"/>
    <mergeCell ref="C7:C14"/>
    <mergeCell ref="E7:E14"/>
    <mergeCell ref="K7:K14"/>
    <mergeCell ref="B15:B26"/>
    <mergeCell ref="C15:C26"/>
    <mergeCell ref="E15:E26"/>
    <mergeCell ref="H5:H6"/>
    <mergeCell ref="I5:I6"/>
    <mergeCell ref="J5:J6"/>
    <mergeCell ref="K5:K6"/>
    <mergeCell ref="L5:N5"/>
    <mergeCell ref="O5:O6"/>
    <mergeCell ref="A1:J1"/>
    <mergeCell ref="A2:N2"/>
    <mergeCell ref="A5:A6"/>
    <mergeCell ref="B5:B6"/>
    <mergeCell ref="C5:C6"/>
    <mergeCell ref="D5:D6"/>
    <mergeCell ref="E5:E6"/>
    <mergeCell ref="F5:F6"/>
    <mergeCell ref="G5:G6"/>
  </mergeCells>
  <printOptions/>
  <pageMargins left="0.7086614173228347" right="0.7086614173228347" top="0.7480314960629921" bottom="0.7480314960629921" header="0.31496062992125984" footer="0.31496062992125984"/>
  <pageSetup horizontalDpi="300" verticalDpi="300" orientation="landscape" paperSize="5" scale="80" r:id="rId1"/>
</worksheet>
</file>

<file path=xl/worksheets/sheet20.xml><?xml version="1.0" encoding="utf-8"?>
<worksheet xmlns="http://schemas.openxmlformats.org/spreadsheetml/2006/main" xmlns:r="http://schemas.openxmlformats.org/officeDocument/2006/relationships">
  <sheetPr>
    <tabColor rgb="FFFF0000"/>
  </sheetPr>
  <dimension ref="A1:Q18"/>
  <sheetViews>
    <sheetView zoomScalePageLayoutView="0" workbookViewId="0" topLeftCell="A1">
      <selection activeCell="A3" sqref="A3:D3"/>
    </sheetView>
  </sheetViews>
  <sheetFormatPr defaultColWidth="11.421875" defaultRowHeight="15"/>
  <cols>
    <col min="2" max="2" width="12.8515625" style="0" customWidth="1"/>
    <col min="3" max="3" width="14.7109375" style="0" customWidth="1"/>
    <col min="4" max="4" width="15.421875" style="0" customWidth="1"/>
    <col min="5" max="6" width="15.7109375" style="0" customWidth="1"/>
    <col min="7" max="7" width="16.140625" style="0" customWidth="1"/>
    <col min="10" max="10" width="13.57421875" style="0" customWidth="1"/>
    <col min="11" max="11" width="13.8515625" style="0" bestFit="1" customWidth="1"/>
    <col min="12" max="12" width="9.8515625" style="0" customWidth="1"/>
    <col min="13" max="13" width="8.00390625" style="0" customWidth="1"/>
    <col min="14" max="14" width="6.7109375" style="0" customWidth="1"/>
    <col min="15" max="16" width="8.421875" style="0" customWidth="1"/>
    <col min="17" max="17" width="13.8515625" style="0" customWidth="1"/>
  </cols>
  <sheetData>
    <row r="1" spans="1:16" s="11" customFormat="1" ht="13.5" customHeight="1">
      <c r="A1" s="1018" t="s">
        <v>1380</v>
      </c>
      <c r="B1" s="1018"/>
      <c r="C1" s="1018"/>
      <c r="D1" s="1018"/>
      <c r="E1" s="1018"/>
      <c r="F1" s="1018"/>
      <c r="G1" s="1018"/>
      <c r="H1" s="1018"/>
      <c r="I1" s="1018"/>
      <c r="J1" s="1018"/>
      <c r="K1" s="1018"/>
      <c r="L1" s="70"/>
      <c r="M1" s="70"/>
      <c r="N1" s="70"/>
      <c r="O1" s="70"/>
      <c r="P1" s="70"/>
    </row>
    <row r="2" spans="1:16" s="11" customFormat="1" ht="13.5" customHeight="1">
      <c r="A2" s="1018" t="s">
        <v>1460</v>
      </c>
      <c r="B2" s="1018"/>
      <c r="C2" s="1018"/>
      <c r="D2" s="1018"/>
      <c r="E2" s="1018"/>
      <c r="F2" s="1018"/>
      <c r="G2" s="1018"/>
      <c r="H2" s="1018"/>
      <c r="I2" s="1018"/>
      <c r="J2" s="1018"/>
      <c r="K2" s="70"/>
      <c r="L2" s="70"/>
      <c r="M2" s="70"/>
      <c r="N2" s="70"/>
      <c r="O2" s="70"/>
      <c r="P2" s="70"/>
    </row>
    <row r="3" spans="1:16" s="11" customFormat="1" ht="13.5">
      <c r="A3" s="1018" t="s">
        <v>2519</v>
      </c>
      <c r="B3" s="1018"/>
      <c r="C3" s="1018"/>
      <c r="D3" s="1018"/>
      <c r="K3" s="70"/>
      <c r="L3" s="70"/>
      <c r="M3" s="70"/>
      <c r="N3" s="70"/>
      <c r="O3" s="70"/>
      <c r="P3" s="70"/>
    </row>
    <row r="4" spans="1:16" s="11" customFormat="1" ht="13.5">
      <c r="A4" s="252"/>
      <c r="B4" s="174"/>
      <c r="K4" s="70"/>
      <c r="L4" s="70"/>
      <c r="M4" s="70"/>
      <c r="N4" s="70"/>
      <c r="O4" s="70"/>
      <c r="P4" s="70"/>
    </row>
    <row r="5" spans="1:17" s="357" customFormat="1" ht="15" customHeight="1">
      <c r="A5" s="1257" t="s">
        <v>2</v>
      </c>
      <c r="B5" s="1257" t="s">
        <v>3</v>
      </c>
      <c r="C5" s="1257" t="s">
        <v>846</v>
      </c>
      <c r="D5" s="1257" t="s">
        <v>877</v>
      </c>
      <c r="E5" s="1257" t="s">
        <v>869</v>
      </c>
      <c r="F5" s="1259" t="s">
        <v>848</v>
      </c>
      <c r="G5" s="1065" t="s">
        <v>200</v>
      </c>
      <c r="H5" s="1257" t="s">
        <v>879</v>
      </c>
      <c r="I5" s="1257" t="s">
        <v>875</v>
      </c>
      <c r="J5" s="1257" t="s">
        <v>206</v>
      </c>
      <c r="K5" s="1259" t="s">
        <v>1461</v>
      </c>
      <c r="L5" s="1261" t="s">
        <v>202</v>
      </c>
      <c r="M5" s="1261"/>
      <c r="N5" s="1262"/>
      <c r="O5" s="1259" t="s">
        <v>262</v>
      </c>
      <c r="P5" s="1259" t="s">
        <v>263</v>
      </c>
      <c r="Q5" s="1255" t="s">
        <v>4</v>
      </c>
    </row>
    <row r="6" spans="1:17" s="357" customFormat="1" ht="25.5">
      <c r="A6" s="1258"/>
      <c r="B6" s="1258"/>
      <c r="C6" s="1258"/>
      <c r="D6" s="1258"/>
      <c r="E6" s="1258"/>
      <c r="F6" s="1260"/>
      <c r="G6" s="1066"/>
      <c r="H6" s="1258"/>
      <c r="I6" s="1258"/>
      <c r="J6" s="1258"/>
      <c r="K6" s="1260"/>
      <c r="L6" s="358" t="s">
        <v>203</v>
      </c>
      <c r="M6" s="358" t="s">
        <v>204</v>
      </c>
      <c r="N6" s="359" t="s">
        <v>205</v>
      </c>
      <c r="O6" s="1260"/>
      <c r="P6" s="1260"/>
      <c r="Q6" s="1256"/>
    </row>
    <row r="7" spans="1:17" s="11" customFormat="1" ht="30" customHeight="1" hidden="1">
      <c r="A7" s="1003" t="s">
        <v>145</v>
      </c>
      <c r="B7" s="1003" t="s">
        <v>146</v>
      </c>
      <c r="C7" s="1267" t="s">
        <v>1464</v>
      </c>
      <c r="D7" s="898" t="s">
        <v>1462</v>
      </c>
      <c r="E7" s="898" t="s">
        <v>1463</v>
      </c>
      <c r="F7" s="54" t="s">
        <v>800</v>
      </c>
      <c r="G7" s="618"/>
      <c r="H7" s="618"/>
      <c r="I7" s="618"/>
      <c r="J7" s="618"/>
      <c r="K7" s="1270">
        <f>+L12+M9+L9</f>
        <v>55000</v>
      </c>
      <c r="L7" s="545"/>
      <c r="M7" s="303"/>
      <c r="N7" s="303"/>
      <c r="O7" s="303"/>
      <c r="P7" s="303"/>
      <c r="Q7" s="1263" t="s">
        <v>198</v>
      </c>
    </row>
    <row r="8" spans="1:17" s="11" customFormat="1" ht="30" customHeight="1" hidden="1">
      <c r="A8" s="1004"/>
      <c r="B8" s="1004"/>
      <c r="C8" s="1268"/>
      <c r="D8" s="899"/>
      <c r="E8" s="899"/>
      <c r="F8" s="54" t="s">
        <v>801</v>
      </c>
      <c r="K8" s="1271"/>
      <c r="L8" s="545"/>
      <c r="M8" s="303"/>
      <c r="N8" s="303"/>
      <c r="O8" s="303"/>
      <c r="P8" s="303"/>
      <c r="Q8" s="1264"/>
    </row>
    <row r="9" spans="1:17" s="11" customFormat="1" ht="102.75" customHeight="1">
      <c r="A9" s="1004"/>
      <c r="B9" s="1004"/>
      <c r="C9" s="1268"/>
      <c r="D9" s="899"/>
      <c r="E9" s="899"/>
      <c r="F9" s="180" t="s">
        <v>1457</v>
      </c>
      <c r="G9" s="11" t="s">
        <v>2392</v>
      </c>
      <c r="H9" s="618" t="s">
        <v>2393</v>
      </c>
      <c r="I9" s="618" t="s">
        <v>2394</v>
      </c>
      <c r="J9" s="618" t="s">
        <v>2395</v>
      </c>
      <c r="K9" s="1271"/>
      <c r="L9" s="545">
        <v>55000</v>
      </c>
      <c r="M9" s="303"/>
      <c r="N9" s="303"/>
      <c r="O9" s="303" t="s">
        <v>1816</v>
      </c>
      <c r="P9" s="303" t="s">
        <v>1321</v>
      </c>
      <c r="Q9" s="1264"/>
    </row>
    <row r="10" spans="1:17" s="11" customFormat="1" ht="30" customHeight="1" hidden="1">
      <c r="A10" s="1004"/>
      <c r="B10" s="1004"/>
      <c r="C10" s="1268"/>
      <c r="D10" s="899"/>
      <c r="E10" s="899"/>
      <c r="F10" s="180" t="s">
        <v>1458</v>
      </c>
      <c r="G10" s="621"/>
      <c r="H10" s="618"/>
      <c r="I10" s="618"/>
      <c r="J10" s="618"/>
      <c r="K10" s="1271"/>
      <c r="L10" s="545"/>
      <c r="M10" s="303"/>
      <c r="N10" s="303"/>
      <c r="O10" s="303"/>
      <c r="P10" s="303"/>
      <c r="Q10" s="1264"/>
    </row>
    <row r="11" spans="1:17" s="11" customFormat="1" ht="76.5" customHeight="1" hidden="1">
      <c r="A11" s="1004"/>
      <c r="B11" s="1004"/>
      <c r="C11" s="1268"/>
      <c r="D11" s="899"/>
      <c r="E11" s="899"/>
      <c r="F11" s="180" t="s">
        <v>1459</v>
      </c>
      <c r="G11" s="683"/>
      <c r="H11" s="618"/>
      <c r="I11" s="618"/>
      <c r="J11" s="618"/>
      <c r="K11" s="1271"/>
      <c r="L11" s="545"/>
      <c r="M11" s="303"/>
      <c r="N11" s="303"/>
      <c r="O11" s="303"/>
      <c r="P11" s="303"/>
      <c r="Q11" s="1264"/>
    </row>
    <row r="12" spans="1:17" s="11" customFormat="1" ht="84.75" customHeight="1" hidden="1">
      <c r="A12" s="1004"/>
      <c r="B12" s="1005"/>
      <c r="C12" s="1269"/>
      <c r="D12" s="900"/>
      <c r="E12" s="900"/>
      <c r="F12" s="180" t="s">
        <v>1456</v>
      </c>
      <c r="G12" s="618"/>
      <c r="H12" s="618"/>
      <c r="I12" s="618"/>
      <c r="J12" s="618"/>
      <c r="K12" s="1272"/>
      <c r="L12" s="545"/>
      <c r="M12" s="303"/>
      <c r="N12" s="303"/>
      <c r="O12" s="303" t="s">
        <v>1022</v>
      </c>
      <c r="P12" s="303" t="s">
        <v>1051</v>
      </c>
      <c r="Q12" s="1265"/>
    </row>
    <row r="13" spans="1:17" s="11" customFormat="1" ht="91.5" customHeight="1">
      <c r="A13" s="1004"/>
      <c r="B13" s="1003" t="s">
        <v>147</v>
      </c>
      <c r="C13" s="1267" t="s">
        <v>1465</v>
      </c>
      <c r="D13" s="898" t="s">
        <v>1470</v>
      </c>
      <c r="E13" s="1013" t="s">
        <v>1471</v>
      </c>
      <c r="F13" s="180" t="s">
        <v>806</v>
      </c>
      <c r="G13" s="674" t="s">
        <v>2391</v>
      </c>
      <c r="H13" s="621"/>
      <c r="I13" s="621"/>
      <c r="J13" s="621"/>
      <c r="K13" s="1099">
        <f>+L15+L13</f>
        <v>165000</v>
      </c>
      <c r="L13" s="546">
        <v>150000</v>
      </c>
      <c r="M13" s="79"/>
      <c r="N13" s="79"/>
      <c r="O13" s="79" t="s">
        <v>1789</v>
      </c>
      <c r="P13" s="79" t="s">
        <v>2080</v>
      </c>
      <c r="Q13" s="1263" t="s">
        <v>198</v>
      </c>
    </row>
    <row r="14" spans="1:17" s="11" customFormat="1" ht="43.5" customHeight="1" hidden="1">
      <c r="A14" s="1004"/>
      <c r="B14" s="1004"/>
      <c r="C14" s="1268"/>
      <c r="D14" s="899"/>
      <c r="E14" s="1014"/>
      <c r="F14" s="360" t="s">
        <v>1467</v>
      </c>
      <c r="G14" s="621"/>
      <c r="H14" s="674"/>
      <c r="I14" s="621"/>
      <c r="J14" s="621"/>
      <c r="K14" s="1266"/>
      <c r="L14" s="546"/>
      <c r="M14" s="79"/>
      <c r="N14" s="79"/>
      <c r="O14" s="79"/>
      <c r="P14" s="79"/>
      <c r="Q14" s="1264"/>
    </row>
    <row r="15" spans="1:17" s="11" customFormat="1" ht="76.5" customHeight="1">
      <c r="A15" s="1004"/>
      <c r="B15" s="1004"/>
      <c r="C15" s="1268"/>
      <c r="D15" s="899"/>
      <c r="E15" s="1014"/>
      <c r="F15" s="360" t="s">
        <v>809</v>
      </c>
      <c r="G15" s="618" t="s">
        <v>2390</v>
      </c>
      <c r="H15" s="364"/>
      <c r="I15" s="621"/>
      <c r="J15" s="621"/>
      <c r="K15" s="1266"/>
      <c r="L15" s="546">
        <v>15000</v>
      </c>
      <c r="M15" s="79"/>
      <c r="N15" s="79"/>
      <c r="O15" s="329" t="s">
        <v>1846</v>
      </c>
      <c r="P15" s="329" t="s">
        <v>2080</v>
      </c>
      <c r="Q15" s="1264"/>
    </row>
    <row r="16" spans="1:17" s="11" customFormat="1" ht="76.5" customHeight="1" hidden="1">
      <c r="A16" s="1004"/>
      <c r="B16" s="1004"/>
      <c r="C16" s="1268"/>
      <c r="D16" s="899"/>
      <c r="E16" s="1014"/>
      <c r="F16" s="360" t="s">
        <v>810</v>
      </c>
      <c r="G16" s="621"/>
      <c r="H16" s="674"/>
      <c r="I16" s="621"/>
      <c r="J16" s="621"/>
      <c r="K16" s="1266"/>
      <c r="L16" s="546"/>
      <c r="M16" s="79"/>
      <c r="N16" s="79"/>
      <c r="O16" s="79"/>
      <c r="P16" s="79"/>
      <c r="Q16" s="1264"/>
    </row>
    <row r="17" spans="1:17" s="11" customFormat="1" ht="123" customHeight="1" hidden="1">
      <c r="A17" s="1004"/>
      <c r="B17" s="1004"/>
      <c r="C17" s="362" t="s">
        <v>1466</v>
      </c>
      <c r="D17" s="674" t="s">
        <v>1469</v>
      </c>
      <c r="E17" s="674" t="s">
        <v>1472</v>
      </c>
      <c r="F17" s="621" t="s">
        <v>811</v>
      </c>
      <c r="G17" s="674"/>
      <c r="H17" s="621"/>
      <c r="I17" s="621"/>
      <c r="J17" s="621"/>
      <c r="K17" s="69"/>
      <c r="L17" s="79"/>
      <c r="M17" s="79"/>
      <c r="N17" s="79"/>
      <c r="O17" s="79"/>
      <c r="P17" s="79"/>
      <c r="Q17" s="361" t="s">
        <v>198</v>
      </c>
    </row>
    <row r="18" spans="1:17" s="11" customFormat="1" ht="18">
      <c r="A18" s="368"/>
      <c r="B18" s="369"/>
      <c r="C18" s="370"/>
      <c r="D18" s="370"/>
      <c r="E18" s="370"/>
      <c r="F18" s="370"/>
      <c r="G18" s="370"/>
      <c r="H18" s="370"/>
      <c r="I18" s="370"/>
      <c r="J18" s="370"/>
      <c r="K18" s="700">
        <f>SUM(K7:K17)</f>
        <v>220000</v>
      </c>
      <c r="L18" s="700">
        <f>SUM(L7:L17)</f>
        <v>220000</v>
      </c>
      <c r="M18" s="371">
        <f>SUM(M7:M17)</f>
        <v>0</v>
      </c>
      <c r="N18" s="371">
        <f>SUM(N7:N17)</f>
        <v>0</v>
      </c>
      <c r="O18" s="372"/>
      <c r="P18" s="372"/>
      <c r="Q18" s="370"/>
    </row>
  </sheetData>
  <sheetProtection/>
  <mergeCells count="31">
    <mergeCell ref="P5:P6"/>
    <mergeCell ref="A2:J2"/>
    <mergeCell ref="A5:A6"/>
    <mergeCell ref="B5:B6"/>
    <mergeCell ref="A1:K1"/>
    <mergeCell ref="I5:I6"/>
    <mergeCell ref="K5:K6"/>
    <mergeCell ref="K7:K12"/>
    <mergeCell ref="A7:A17"/>
    <mergeCell ref="B7:B12"/>
    <mergeCell ref="B13:B17"/>
    <mergeCell ref="A3:D3"/>
    <mergeCell ref="C13:C16"/>
    <mergeCell ref="D13:D16"/>
    <mergeCell ref="E13:E16"/>
    <mergeCell ref="Q7:Q12"/>
    <mergeCell ref="Q13:Q16"/>
    <mergeCell ref="K13:K16"/>
    <mergeCell ref="J5:J6"/>
    <mergeCell ref="C5:C6"/>
    <mergeCell ref="C7:C12"/>
    <mergeCell ref="D5:D6"/>
    <mergeCell ref="E5:E6"/>
    <mergeCell ref="F5:F6"/>
    <mergeCell ref="G5:G6"/>
    <mergeCell ref="H5:H6"/>
    <mergeCell ref="Q5:Q6"/>
    <mergeCell ref="D7:D12"/>
    <mergeCell ref="E7:E12"/>
    <mergeCell ref="L5:N5"/>
    <mergeCell ref="O5:O6"/>
  </mergeCells>
  <printOptions/>
  <pageMargins left="0.5118110236220472" right="0.5118110236220472" top="0.7480314960629921" bottom="0.7480314960629921" header="0.31496062992125984" footer="0.31496062992125984"/>
  <pageSetup horizontalDpi="300" verticalDpi="300" orientation="landscape" paperSize="5" scale="80" r:id="rId3"/>
  <legacyDrawing r:id="rId2"/>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G11" sqref="G11"/>
    </sheetView>
  </sheetViews>
  <sheetFormatPr defaultColWidth="11.421875" defaultRowHeight="15"/>
  <cols>
    <col min="2" max="2" width="12.8515625" style="0" customWidth="1"/>
    <col min="3" max="3" width="14.7109375" style="0" customWidth="1"/>
    <col min="4" max="4" width="15.421875" style="0" customWidth="1"/>
    <col min="5" max="6" width="15.7109375" style="0" customWidth="1"/>
    <col min="7" max="7" width="16.140625" style="0" customWidth="1"/>
    <col min="10" max="10" width="13.57421875" style="0" customWidth="1"/>
    <col min="12" max="12" width="6.7109375" style="0" customWidth="1"/>
    <col min="13" max="13" width="8.00390625" style="0" customWidth="1"/>
    <col min="14" max="14" width="6.7109375" style="0" customWidth="1"/>
    <col min="15" max="16" width="8.421875" style="0" customWidth="1"/>
    <col min="17" max="17" width="13.8515625" style="0" customWidth="1"/>
  </cols>
  <sheetData>
    <row r="1" spans="1:16" s="11" customFormat="1" ht="13.5" customHeight="1">
      <c r="A1" s="1018" t="s">
        <v>1380</v>
      </c>
      <c r="B1" s="1018"/>
      <c r="C1" s="1018"/>
      <c r="D1" s="1018"/>
      <c r="E1" s="1018"/>
      <c r="F1" s="1018"/>
      <c r="G1" s="1018"/>
      <c r="H1" s="1018"/>
      <c r="I1" s="1018"/>
      <c r="J1" s="1018"/>
      <c r="K1" s="1018"/>
      <c r="L1" s="70"/>
      <c r="M1" s="70"/>
      <c r="N1" s="70"/>
      <c r="O1" s="70"/>
      <c r="P1" s="70"/>
    </row>
    <row r="2" spans="1:16" s="11" customFormat="1" ht="13.5" customHeight="1">
      <c r="A2" s="1018" t="s">
        <v>1460</v>
      </c>
      <c r="B2" s="1018"/>
      <c r="C2" s="1018"/>
      <c r="D2" s="1018"/>
      <c r="E2" s="1018"/>
      <c r="F2" s="1018"/>
      <c r="G2" s="1018"/>
      <c r="H2" s="1018"/>
      <c r="I2" s="1018"/>
      <c r="J2" s="1018"/>
      <c r="K2" s="70"/>
      <c r="L2" s="70"/>
      <c r="M2" s="70"/>
      <c r="N2" s="70"/>
      <c r="O2" s="70"/>
      <c r="P2" s="70"/>
    </row>
    <row r="3" spans="1:16" s="11" customFormat="1" ht="13.5">
      <c r="A3" s="671"/>
      <c r="B3" s="174"/>
      <c r="K3" s="70"/>
      <c r="L3" s="70"/>
      <c r="M3" s="70"/>
      <c r="N3" s="70"/>
      <c r="O3" s="70"/>
      <c r="P3" s="70"/>
    </row>
    <row r="4" spans="1:16" s="11" customFormat="1" ht="13.5">
      <c r="A4" s="671"/>
      <c r="B4" s="174"/>
      <c r="K4" s="70"/>
      <c r="L4" s="70"/>
      <c r="M4" s="70"/>
      <c r="N4" s="70"/>
      <c r="O4" s="70"/>
      <c r="P4" s="70"/>
    </row>
    <row r="5" spans="1:17" s="357" customFormat="1" ht="15" customHeight="1">
      <c r="A5" s="1257" t="s">
        <v>2</v>
      </c>
      <c r="B5" s="1257" t="s">
        <v>3</v>
      </c>
      <c r="C5" s="1257" t="s">
        <v>846</v>
      </c>
      <c r="D5" s="1257" t="s">
        <v>877</v>
      </c>
      <c r="E5" s="1257" t="s">
        <v>869</v>
      </c>
      <c r="F5" s="1259" t="s">
        <v>848</v>
      </c>
      <c r="G5" s="1065" t="s">
        <v>200</v>
      </c>
      <c r="H5" s="1257" t="s">
        <v>879</v>
      </c>
      <c r="I5" s="1257" t="s">
        <v>875</v>
      </c>
      <c r="J5" s="1257" t="s">
        <v>206</v>
      </c>
      <c r="K5" s="1259" t="s">
        <v>1461</v>
      </c>
      <c r="L5" s="1261" t="s">
        <v>202</v>
      </c>
      <c r="M5" s="1261"/>
      <c r="N5" s="1262"/>
      <c r="O5" s="1259" t="s">
        <v>262</v>
      </c>
      <c r="P5" s="1259" t="s">
        <v>263</v>
      </c>
      <c r="Q5" s="1255" t="s">
        <v>4</v>
      </c>
    </row>
    <row r="6" spans="1:17" s="357" customFormat="1" ht="25.5">
      <c r="A6" s="1258"/>
      <c r="B6" s="1258"/>
      <c r="C6" s="1258"/>
      <c r="D6" s="1258"/>
      <c r="E6" s="1258"/>
      <c r="F6" s="1260"/>
      <c r="G6" s="1066"/>
      <c r="H6" s="1258"/>
      <c r="I6" s="1258"/>
      <c r="J6" s="1258"/>
      <c r="K6" s="1260"/>
      <c r="L6" s="358" t="s">
        <v>203</v>
      </c>
      <c r="M6" s="358" t="s">
        <v>204</v>
      </c>
      <c r="N6" s="359" t="s">
        <v>205</v>
      </c>
      <c r="O6" s="1260"/>
      <c r="P6" s="1260"/>
      <c r="Q6" s="1256"/>
    </row>
    <row r="7" spans="1:17" s="11" customFormat="1" ht="30" customHeight="1">
      <c r="A7" s="676" t="s">
        <v>145</v>
      </c>
      <c r="B7" s="1003" t="s">
        <v>146</v>
      </c>
      <c r="C7" s="1267" t="s">
        <v>1464</v>
      </c>
      <c r="D7" s="898" t="s">
        <v>1462</v>
      </c>
      <c r="E7" s="898" t="s">
        <v>1463</v>
      </c>
      <c r="F7" s="618" t="s">
        <v>800</v>
      </c>
      <c r="G7" s="618"/>
      <c r="H7" s="618"/>
      <c r="I7" s="618"/>
      <c r="J7" s="618"/>
      <c r="K7" s="814">
        <f>+L12+M9+L9</f>
        <v>55000</v>
      </c>
      <c r="L7" s="674"/>
      <c r="M7" s="674"/>
      <c r="N7" s="674"/>
      <c r="O7" s="674"/>
      <c r="P7" s="674"/>
      <c r="Q7" s="1263" t="s">
        <v>198</v>
      </c>
    </row>
    <row r="8" spans="1:17" s="11" customFormat="1" ht="30" customHeight="1">
      <c r="A8" s="679"/>
      <c r="B8" s="1004"/>
      <c r="C8" s="1268"/>
      <c r="D8" s="899"/>
      <c r="E8" s="899"/>
      <c r="F8" s="618" t="s">
        <v>801</v>
      </c>
      <c r="K8" s="815"/>
      <c r="L8" s="674"/>
      <c r="M8" s="674"/>
      <c r="N8" s="674"/>
      <c r="O8" s="674"/>
      <c r="P8" s="674"/>
      <c r="Q8" s="1264"/>
    </row>
    <row r="9" spans="1:17" s="11" customFormat="1" ht="73.5" customHeight="1">
      <c r="A9" s="679"/>
      <c r="B9" s="1004"/>
      <c r="C9" s="1268"/>
      <c r="D9" s="899"/>
      <c r="E9" s="899"/>
      <c r="F9" s="621" t="s">
        <v>1457</v>
      </c>
      <c r="G9" s="11" t="s">
        <v>2392</v>
      </c>
      <c r="H9" s="618" t="s">
        <v>2393</v>
      </c>
      <c r="I9" s="618" t="s">
        <v>2394</v>
      </c>
      <c r="J9" s="618" t="s">
        <v>2395</v>
      </c>
      <c r="K9" s="815"/>
      <c r="L9" s="674">
        <v>55000</v>
      </c>
      <c r="M9" s="674"/>
      <c r="N9" s="674"/>
      <c r="O9" s="674" t="s">
        <v>1022</v>
      </c>
      <c r="P9" s="674" t="s">
        <v>1051</v>
      </c>
      <c r="Q9" s="1264"/>
    </row>
    <row r="10" spans="1:17" s="11" customFormat="1" ht="30" customHeight="1">
      <c r="A10" s="679"/>
      <c r="B10" s="1004"/>
      <c r="C10" s="1268"/>
      <c r="D10" s="899"/>
      <c r="E10" s="899"/>
      <c r="F10" s="621" t="s">
        <v>1458</v>
      </c>
      <c r="G10" s="621"/>
      <c r="H10" s="618"/>
      <c r="I10" s="618"/>
      <c r="J10" s="618"/>
      <c r="K10" s="815"/>
      <c r="L10" s="674"/>
      <c r="M10" s="674"/>
      <c r="N10" s="674"/>
      <c r="O10" s="674"/>
      <c r="P10" s="674"/>
      <c r="Q10" s="1264"/>
    </row>
    <row r="11" spans="1:17" s="11" customFormat="1" ht="76.5" customHeight="1">
      <c r="A11" s="679"/>
      <c r="B11" s="1004"/>
      <c r="C11" s="1268"/>
      <c r="D11" s="899"/>
      <c r="E11" s="899"/>
      <c r="F11" s="621" t="s">
        <v>1459</v>
      </c>
      <c r="G11" s="683"/>
      <c r="H11" s="618"/>
      <c r="I11" s="618"/>
      <c r="J11" s="618"/>
      <c r="K11" s="815"/>
      <c r="L11" s="674"/>
      <c r="M11" s="674"/>
      <c r="N11" s="674"/>
      <c r="O11" s="674"/>
      <c r="P11" s="674"/>
      <c r="Q11" s="1264"/>
    </row>
    <row r="12" spans="1:17" s="11" customFormat="1" ht="84.75" customHeight="1">
      <c r="A12" s="679"/>
      <c r="B12" s="1005"/>
      <c r="C12" s="1269"/>
      <c r="D12" s="900"/>
      <c r="E12" s="900"/>
      <c r="F12" s="621" t="s">
        <v>1456</v>
      </c>
      <c r="G12" s="618"/>
      <c r="H12" s="618"/>
      <c r="I12" s="618"/>
      <c r="J12" s="618"/>
      <c r="K12" s="816"/>
      <c r="L12" s="674"/>
      <c r="M12" s="674"/>
      <c r="N12" s="674"/>
      <c r="O12" s="674" t="s">
        <v>1022</v>
      </c>
      <c r="P12" s="674" t="s">
        <v>1051</v>
      </c>
      <c r="Q12" s="1265"/>
    </row>
    <row r="13" spans="1:17" s="11" customFormat="1" ht="91.5" customHeight="1">
      <c r="A13" s="679"/>
      <c r="B13" s="1003" t="s">
        <v>147</v>
      </c>
      <c r="C13" s="1267" t="s">
        <v>1465</v>
      </c>
      <c r="D13" s="898" t="s">
        <v>1470</v>
      </c>
      <c r="E13" s="1013" t="s">
        <v>1471</v>
      </c>
      <c r="F13" s="621" t="s">
        <v>806</v>
      </c>
      <c r="G13" s="674" t="s">
        <v>2391</v>
      </c>
      <c r="H13" s="621"/>
      <c r="I13" s="621"/>
      <c r="J13" s="621"/>
      <c r="K13" s="1273">
        <f>+L15+L13</f>
        <v>165000</v>
      </c>
      <c r="L13" s="683">
        <v>150000</v>
      </c>
      <c r="M13" s="683"/>
      <c r="N13" s="683"/>
      <c r="O13" s="683"/>
      <c r="P13" s="683"/>
      <c r="Q13" s="1263" t="s">
        <v>198</v>
      </c>
    </row>
    <row r="14" spans="1:17" s="11" customFormat="1" ht="43.5" customHeight="1">
      <c r="A14" s="679"/>
      <c r="B14" s="1004"/>
      <c r="C14" s="1268"/>
      <c r="D14" s="899"/>
      <c r="E14" s="1014"/>
      <c r="F14" s="360" t="s">
        <v>1467</v>
      </c>
      <c r="G14" s="621"/>
      <c r="H14" s="674"/>
      <c r="I14" s="621"/>
      <c r="J14" s="621"/>
      <c r="K14" s="1169"/>
      <c r="L14" s="683"/>
      <c r="M14" s="683"/>
      <c r="N14" s="683"/>
      <c r="O14" s="683"/>
      <c r="P14" s="683"/>
      <c r="Q14" s="1264"/>
    </row>
    <row r="15" spans="1:17" s="11" customFormat="1" ht="76.5" customHeight="1">
      <c r="A15" s="679"/>
      <c r="B15" s="1004"/>
      <c r="C15" s="1268"/>
      <c r="D15" s="899"/>
      <c r="E15" s="1014"/>
      <c r="F15" s="360" t="s">
        <v>809</v>
      </c>
      <c r="G15" s="618" t="s">
        <v>2390</v>
      </c>
      <c r="H15" s="364"/>
      <c r="I15" s="621"/>
      <c r="J15" s="621"/>
      <c r="K15" s="1169"/>
      <c r="L15" s="683">
        <v>15000</v>
      </c>
      <c r="M15" s="683"/>
      <c r="N15" s="683"/>
      <c r="O15" s="674" t="s">
        <v>1022</v>
      </c>
      <c r="P15" s="674" t="s">
        <v>1051</v>
      </c>
      <c r="Q15" s="1264"/>
    </row>
    <row r="16" spans="1:17" s="11" customFormat="1" ht="76.5" customHeight="1">
      <c r="A16" s="679"/>
      <c r="B16" s="1004"/>
      <c r="C16" s="1268"/>
      <c r="D16" s="899"/>
      <c r="E16" s="1014"/>
      <c r="F16" s="360" t="s">
        <v>810</v>
      </c>
      <c r="G16" s="621"/>
      <c r="H16" s="674"/>
      <c r="I16" s="621"/>
      <c r="J16" s="621"/>
      <c r="K16" s="1169"/>
      <c r="L16" s="683"/>
      <c r="M16" s="683"/>
      <c r="N16" s="683"/>
      <c r="O16" s="683"/>
      <c r="P16" s="683"/>
      <c r="Q16" s="1264"/>
    </row>
    <row r="17" spans="1:17" s="11" customFormat="1" ht="59.25" customHeight="1">
      <c r="A17" s="679"/>
      <c r="B17" s="1004"/>
      <c r="C17" s="1269"/>
      <c r="D17" s="900"/>
      <c r="E17" s="1015"/>
      <c r="F17" s="621" t="s">
        <v>1468</v>
      </c>
      <c r="G17" s="363"/>
      <c r="H17" s="621"/>
      <c r="I17" s="621"/>
      <c r="J17" s="621"/>
      <c r="K17" s="1170"/>
      <c r="L17" s="683"/>
      <c r="M17" s="683"/>
      <c r="N17" s="683"/>
      <c r="O17" s="674" t="s">
        <v>1022</v>
      </c>
      <c r="P17" s="674" t="s">
        <v>1051</v>
      </c>
      <c r="Q17" s="1265"/>
    </row>
    <row r="18" spans="1:17" s="11" customFormat="1" ht="123" customHeight="1">
      <c r="A18" s="679"/>
      <c r="B18" s="1004"/>
      <c r="C18" s="678" t="s">
        <v>1466</v>
      </c>
      <c r="D18" s="674" t="s">
        <v>1469</v>
      </c>
      <c r="E18" s="683" t="s">
        <v>1472</v>
      </c>
      <c r="F18" s="621" t="s">
        <v>811</v>
      </c>
      <c r="G18" s="674"/>
      <c r="H18" s="621"/>
      <c r="I18" s="621"/>
      <c r="J18" s="621"/>
      <c r="K18" s="69"/>
      <c r="L18" s="683"/>
      <c r="M18" s="683"/>
      <c r="N18" s="683"/>
      <c r="O18" s="683"/>
      <c r="P18" s="683"/>
      <c r="Q18" s="361" t="s">
        <v>198</v>
      </c>
    </row>
    <row r="19" spans="1:17" s="11" customFormat="1" ht="94.5">
      <c r="A19" s="679"/>
      <c r="B19" s="1003" t="s">
        <v>148</v>
      </c>
      <c r="C19" s="1267" t="s">
        <v>1473</v>
      </c>
      <c r="D19" s="898" t="s">
        <v>1475</v>
      </c>
      <c r="E19" s="898" t="s">
        <v>1474</v>
      </c>
      <c r="F19" s="618" t="s">
        <v>813</v>
      </c>
      <c r="G19" s="618"/>
      <c r="H19" s="898"/>
      <c r="I19" s="672"/>
      <c r="J19" s="1013"/>
      <c r="K19" s="1273">
        <f>+L19+M19+N19</f>
        <v>0</v>
      </c>
      <c r="L19" s="683"/>
      <c r="M19" s="683"/>
      <c r="N19" s="683"/>
      <c r="O19" s="683"/>
      <c r="P19" s="683"/>
      <c r="Q19" s="1274" t="s">
        <v>1476</v>
      </c>
    </row>
    <row r="20" spans="1:17" s="11" customFormat="1" ht="40.5">
      <c r="A20" s="679"/>
      <c r="B20" s="1004"/>
      <c r="C20" s="1268"/>
      <c r="D20" s="899"/>
      <c r="E20" s="899"/>
      <c r="F20" s="618" t="s">
        <v>814</v>
      </c>
      <c r="G20" s="618"/>
      <c r="H20" s="899"/>
      <c r="I20" s="675"/>
      <c r="J20" s="1014"/>
      <c r="K20" s="1169"/>
      <c r="L20" s="683"/>
      <c r="M20" s="683"/>
      <c r="N20" s="683"/>
      <c r="O20" s="683"/>
      <c r="P20" s="683"/>
      <c r="Q20" s="1275"/>
    </row>
    <row r="21" spans="1:17" s="11" customFormat="1" ht="40.5">
      <c r="A21" s="679"/>
      <c r="B21" s="1004"/>
      <c r="C21" s="1268"/>
      <c r="D21" s="899"/>
      <c r="E21" s="899"/>
      <c r="F21" s="618" t="s">
        <v>815</v>
      </c>
      <c r="G21" s="618"/>
      <c r="H21" s="899"/>
      <c r="I21" s="675"/>
      <c r="J21" s="1014"/>
      <c r="K21" s="1169"/>
      <c r="L21" s="683"/>
      <c r="M21" s="683"/>
      <c r="N21" s="683"/>
      <c r="O21" s="683"/>
      <c r="P21" s="683"/>
      <c r="Q21" s="1275"/>
    </row>
    <row r="22" spans="1:17" s="11" customFormat="1" ht="40.5">
      <c r="A22" s="679"/>
      <c r="B22" s="1004"/>
      <c r="C22" s="1268"/>
      <c r="D22" s="899"/>
      <c r="E22" s="899"/>
      <c r="F22" s="618" t="s">
        <v>816</v>
      </c>
      <c r="G22" s="618"/>
      <c r="H22" s="899"/>
      <c r="I22" s="675"/>
      <c r="J22" s="1014"/>
      <c r="K22" s="1169"/>
      <c r="L22" s="683"/>
      <c r="M22" s="683"/>
      <c r="N22" s="683"/>
      <c r="O22" s="683"/>
      <c r="P22" s="683"/>
      <c r="Q22" s="1275"/>
    </row>
    <row r="23" spans="1:17" s="11" customFormat="1" ht="54">
      <c r="A23" s="679"/>
      <c r="B23" s="1004"/>
      <c r="C23" s="1268"/>
      <c r="D23" s="899"/>
      <c r="E23" s="899"/>
      <c r="F23" s="618" t="s">
        <v>817</v>
      </c>
      <c r="G23" s="618"/>
      <c r="H23" s="899"/>
      <c r="I23" s="675"/>
      <c r="J23" s="1014"/>
      <c r="K23" s="1169"/>
      <c r="L23" s="683"/>
      <c r="M23" s="683"/>
      <c r="N23" s="683"/>
      <c r="O23" s="683"/>
      <c r="P23" s="683"/>
      <c r="Q23" s="1275"/>
    </row>
    <row r="24" spans="1:17" s="11" customFormat="1" ht="54">
      <c r="A24" s="679"/>
      <c r="B24" s="1005"/>
      <c r="C24" s="1269"/>
      <c r="D24" s="900"/>
      <c r="E24" s="900"/>
      <c r="F24" s="618" t="s">
        <v>818</v>
      </c>
      <c r="G24" s="618"/>
      <c r="H24" s="900"/>
      <c r="I24" s="673"/>
      <c r="J24" s="1015"/>
      <c r="K24" s="1170"/>
      <c r="L24" s="683"/>
      <c r="M24" s="683"/>
      <c r="N24" s="683"/>
      <c r="O24" s="683"/>
      <c r="P24" s="683"/>
      <c r="Q24" s="1276"/>
    </row>
    <row r="25" spans="1:17" s="11" customFormat="1" ht="64.5" customHeight="1">
      <c r="A25" s="679"/>
      <c r="B25" s="1003" t="s">
        <v>149</v>
      </c>
      <c r="C25" s="1003" t="s">
        <v>1480</v>
      </c>
      <c r="D25" s="1013" t="s">
        <v>1477</v>
      </c>
      <c r="E25" s="1013" t="s">
        <v>1478</v>
      </c>
      <c r="F25" s="618" t="s">
        <v>819</v>
      </c>
      <c r="G25" s="683"/>
      <c r="H25" s="618"/>
      <c r="I25" s="618"/>
      <c r="J25" s="618"/>
      <c r="K25" s="1267"/>
      <c r="L25" s="683"/>
      <c r="M25" s="683"/>
      <c r="N25" s="683"/>
      <c r="O25" s="683"/>
      <c r="P25" s="683"/>
      <c r="Q25" s="1274" t="s">
        <v>1479</v>
      </c>
    </row>
    <row r="26" spans="1:17" s="11" customFormat="1" ht="50.25" customHeight="1">
      <c r="A26" s="679"/>
      <c r="B26" s="1004"/>
      <c r="C26" s="1004"/>
      <c r="D26" s="1014"/>
      <c r="E26" s="1014"/>
      <c r="F26" s="618" t="s">
        <v>820</v>
      </c>
      <c r="G26" s="683"/>
      <c r="H26" s="618"/>
      <c r="I26" s="618"/>
      <c r="J26" s="618"/>
      <c r="K26" s="1268"/>
      <c r="L26" s="683"/>
      <c r="M26" s="683"/>
      <c r="N26" s="683"/>
      <c r="O26" s="674" t="s">
        <v>1022</v>
      </c>
      <c r="P26" s="674" t="s">
        <v>1051</v>
      </c>
      <c r="Q26" s="1275"/>
    </row>
    <row r="27" spans="1:17" s="11" customFormat="1" ht="40.5">
      <c r="A27" s="679"/>
      <c r="B27" s="1004"/>
      <c r="C27" s="1004"/>
      <c r="D27" s="1014"/>
      <c r="E27" s="1014"/>
      <c r="F27" s="336" t="s">
        <v>821</v>
      </c>
      <c r="G27" s="618"/>
      <c r="H27" s="674"/>
      <c r="I27" s="618"/>
      <c r="J27" s="618"/>
      <c r="K27" s="1268"/>
      <c r="L27" s="683"/>
      <c r="M27" s="683"/>
      <c r="N27" s="683"/>
      <c r="O27" s="683"/>
      <c r="P27" s="683"/>
      <c r="Q27" s="1275"/>
    </row>
    <row r="28" spans="1:17" s="11" customFormat="1" ht="54">
      <c r="A28" s="679"/>
      <c r="B28" s="1004"/>
      <c r="C28" s="1004"/>
      <c r="D28" s="1014"/>
      <c r="E28" s="1014"/>
      <c r="F28" s="618" t="s">
        <v>822</v>
      </c>
      <c r="G28" s="683"/>
      <c r="H28" s="674"/>
      <c r="I28" s="618"/>
      <c r="J28" s="618"/>
      <c r="K28" s="1268"/>
      <c r="L28" s="683"/>
      <c r="M28" s="683"/>
      <c r="N28" s="683"/>
      <c r="O28" s="683"/>
      <c r="P28" s="683"/>
      <c r="Q28" s="1275"/>
    </row>
    <row r="29" spans="1:17" s="11" customFormat="1" ht="35.25" customHeight="1">
      <c r="A29" s="679"/>
      <c r="B29" s="1004"/>
      <c r="C29" s="1004"/>
      <c r="D29" s="1014"/>
      <c r="E29" s="1014"/>
      <c r="F29" s="618" t="s">
        <v>823</v>
      </c>
      <c r="G29" s="618"/>
      <c r="H29" s="674"/>
      <c r="I29" s="618"/>
      <c r="J29" s="618"/>
      <c r="K29" s="1268"/>
      <c r="L29" s="683"/>
      <c r="M29" s="683"/>
      <c r="N29" s="683"/>
      <c r="O29" s="683"/>
      <c r="P29" s="683"/>
      <c r="Q29" s="1275"/>
    </row>
    <row r="30" spans="1:17" s="11" customFormat="1" ht="36.75" customHeight="1">
      <c r="A30" s="679"/>
      <c r="B30" s="1004"/>
      <c r="C30" s="1004"/>
      <c r="D30" s="1014"/>
      <c r="E30" s="1014"/>
      <c r="F30" s="618" t="s">
        <v>824</v>
      </c>
      <c r="G30" s="618"/>
      <c r="H30" s="674"/>
      <c r="I30" s="618"/>
      <c r="J30" s="618"/>
      <c r="K30" s="1268"/>
      <c r="L30" s="683"/>
      <c r="M30" s="683"/>
      <c r="N30" s="683"/>
      <c r="O30" s="683"/>
      <c r="P30" s="683"/>
      <c r="Q30" s="1275"/>
    </row>
    <row r="31" spans="1:17" s="11" customFormat="1" ht="40.5">
      <c r="A31" s="677"/>
      <c r="B31" s="1005"/>
      <c r="C31" s="1005"/>
      <c r="D31" s="1015"/>
      <c r="E31" s="1015"/>
      <c r="F31" s="618" t="s">
        <v>825</v>
      </c>
      <c r="G31" s="618"/>
      <c r="H31" s="683"/>
      <c r="I31" s="618"/>
      <c r="J31" s="618"/>
      <c r="K31" s="1269"/>
      <c r="L31" s="683"/>
      <c r="M31" s="683"/>
      <c r="N31" s="683"/>
      <c r="O31" s="683"/>
      <c r="P31" s="683"/>
      <c r="Q31" s="1276"/>
    </row>
    <row r="32" spans="1:17" s="11" customFormat="1" ht="18">
      <c r="A32" s="368"/>
      <c r="B32" s="369"/>
      <c r="C32" s="370"/>
      <c r="D32" s="370"/>
      <c r="E32" s="370"/>
      <c r="F32" s="370"/>
      <c r="G32" s="370"/>
      <c r="H32" s="370"/>
      <c r="I32" s="370"/>
      <c r="J32" s="370"/>
      <c r="K32" s="371"/>
      <c r="L32" s="372">
        <f>SUM(L7:L31)</f>
        <v>220000</v>
      </c>
      <c r="M32" s="372"/>
      <c r="N32" s="372"/>
      <c r="O32" s="372"/>
      <c r="P32" s="372"/>
      <c r="Q32" s="370"/>
    </row>
  </sheetData>
  <sheetProtection/>
  <mergeCells count="43">
    <mergeCell ref="K19:K24"/>
    <mergeCell ref="Q19:Q24"/>
    <mergeCell ref="Q13:Q17"/>
    <mergeCell ref="Q25:Q31"/>
    <mergeCell ref="B19:B24"/>
    <mergeCell ref="C19:C24"/>
    <mergeCell ref="D19:D24"/>
    <mergeCell ref="E19:E24"/>
    <mergeCell ref="H19:H24"/>
    <mergeCell ref="J19:J24"/>
    <mergeCell ref="B25:B31"/>
    <mergeCell ref="C25:C31"/>
    <mergeCell ref="D25:D31"/>
    <mergeCell ref="E25:E31"/>
    <mergeCell ref="K25:K31"/>
    <mergeCell ref="Q5:Q6"/>
    <mergeCell ref="B7:B12"/>
    <mergeCell ref="C7:C12"/>
    <mergeCell ref="D7:D12"/>
    <mergeCell ref="E7:E12"/>
    <mergeCell ref="K7:K12"/>
    <mergeCell ref="Q7:Q12"/>
    <mergeCell ref="I5:I6"/>
    <mergeCell ref="J5:J6"/>
    <mergeCell ref="K5:K6"/>
    <mergeCell ref="L5:N5"/>
    <mergeCell ref="O5:O6"/>
    <mergeCell ref="P5:P6"/>
    <mergeCell ref="B13:B18"/>
    <mergeCell ref="C13:C17"/>
    <mergeCell ref="A1:K1"/>
    <mergeCell ref="A2:J2"/>
    <mergeCell ref="A5:A6"/>
    <mergeCell ref="B5:B6"/>
    <mergeCell ref="C5:C6"/>
    <mergeCell ref="D5:D6"/>
    <mergeCell ref="E5:E6"/>
    <mergeCell ref="F5:F6"/>
    <mergeCell ref="G5:G6"/>
    <mergeCell ref="H5:H6"/>
    <mergeCell ref="D13:D17"/>
    <mergeCell ref="E13:E17"/>
    <mergeCell ref="K13:K17"/>
  </mergeCells>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Q31"/>
  <sheetViews>
    <sheetView zoomScalePageLayoutView="0" workbookViewId="0" topLeftCell="A1">
      <selection activeCell="A3" sqref="A3:C3"/>
    </sheetView>
  </sheetViews>
  <sheetFormatPr defaultColWidth="11.421875" defaultRowHeight="15"/>
  <cols>
    <col min="2" max="2" width="16.57421875" style="0" customWidth="1"/>
    <col min="3" max="3" width="14.57421875" style="0" customWidth="1"/>
    <col min="4" max="5" width="15.7109375" style="0" customWidth="1"/>
    <col min="6" max="6" width="13.7109375" style="0" hidden="1" customWidth="1"/>
    <col min="7" max="7" width="13.7109375" style="0" customWidth="1"/>
    <col min="10" max="10" width="15.7109375" style="0" customWidth="1"/>
    <col min="11" max="11" width="14.421875" style="0" bestFit="1" customWidth="1"/>
    <col min="12" max="14" width="6.7109375" style="720" customWidth="1"/>
    <col min="17" max="17" width="13.00390625" style="0" customWidth="1"/>
  </cols>
  <sheetData>
    <row r="1" spans="1:16" s="11" customFormat="1" ht="13.5" customHeight="1">
      <c r="A1" s="1018" t="s">
        <v>1499</v>
      </c>
      <c r="B1" s="1018"/>
      <c r="C1" s="1018"/>
      <c r="D1" s="1018"/>
      <c r="E1" s="1018"/>
      <c r="F1" s="1018"/>
      <c r="G1" s="1018"/>
      <c r="H1" s="1018"/>
      <c r="I1" s="1018"/>
      <c r="J1" s="1018"/>
      <c r="K1" s="70"/>
      <c r="L1" s="713"/>
      <c r="M1" s="713"/>
      <c r="N1" s="713"/>
      <c r="O1" s="70"/>
      <c r="P1" s="70"/>
    </row>
    <row r="2" spans="1:16" s="11" customFormat="1" ht="13.5" customHeight="1">
      <c r="A2" s="1018" t="s">
        <v>1500</v>
      </c>
      <c r="B2" s="1018"/>
      <c r="C2" s="1018"/>
      <c r="D2" s="1018"/>
      <c r="E2" s="1018"/>
      <c r="F2" s="1018"/>
      <c r="G2" s="1018"/>
      <c r="H2" s="1018"/>
      <c r="I2" s="1018"/>
      <c r="J2" s="1018"/>
      <c r="K2" s="70"/>
      <c r="L2" s="713"/>
      <c r="M2" s="713"/>
      <c r="N2" s="713"/>
      <c r="O2" s="70"/>
      <c r="P2" s="70"/>
    </row>
    <row r="3" spans="1:16" s="11" customFormat="1" ht="13.5">
      <c r="A3" s="1018" t="s">
        <v>2492</v>
      </c>
      <c r="B3" s="1018"/>
      <c r="C3" s="1018"/>
      <c r="K3" s="70"/>
      <c r="L3" s="713"/>
      <c r="M3" s="713"/>
      <c r="N3" s="713"/>
      <c r="O3" s="70"/>
      <c r="P3" s="70"/>
    </row>
    <row r="4" spans="1:16" s="11" customFormat="1" ht="13.5">
      <c r="A4" s="252"/>
      <c r="B4" s="174"/>
      <c r="K4" s="70"/>
      <c r="L4" s="713"/>
      <c r="M4" s="713"/>
      <c r="N4" s="713"/>
      <c r="O4" s="70"/>
      <c r="P4" s="70"/>
    </row>
    <row r="5" spans="1:17" s="357" customFormat="1" ht="15" customHeight="1">
      <c r="A5" s="1257" t="s">
        <v>2</v>
      </c>
      <c r="B5" s="1257" t="s">
        <v>3</v>
      </c>
      <c r="C5" s="1257" t="s">
        <v>846</v>
      </c>
      <c r="D5" s="1257" t="s">
        <v>877</v>
      </c>
      <c r="E5" s="1257" t="s">
        <v>869</v>
      </c>
      <c r="F5" s="1259" t="s">
        <v>848</v>
      </c>
      <c r="G5" s="1065" t="s">
        <v>200</v>
      </c>
      <c r="H5" s="1257" t="s">
        <v>879</v>
      </c>
      <c r="I5" s="1257" t="s">
        <v>875</v>
      </c>
      <c r="J5" s="1257" t="s">
        <v>206</v>
      </c>
      <c r="K5" s="1259" t="s">
        <v>1461</v>
      </c>
      <c r="L5" s="1279" t="s">
        <v>202</v>
      </c>
      <c r="M5" s="1279"/>
      <c r="N5" s="1280"/>
      <c r="O5" s="1259" t="s">
        <v>262</v>
      </c>
      <c r="P5" s="1259" t="s">
        <v>263</v>
      </c>
      <c r="Q5" s="1255" t="s">
        <v>4</v>
      </c>
    </row>
    <row r="6" spans="1:17" s="357" customFormat="1" ht="25.5">
      <c r="A6" s="1258"/>
      <c r="B6" s="1258"/>
      <c r="C6" s="1258"/>
      <c r="D6" s="1258"/>
      <c r="E6" s="1258"/>
      <c r="F6" s="1260"/>
      <c r="G6" s="1066"/>
      <c r="H6" s="1258"/>
      <c r="I6" s="1258"/>
      <c r="J6" s="1258"/>
      <c r="K6" s="1260"/>
      <c r="L6" s="548" t="s">
        <v>203</v>
      </c>
      <c r="M6" s="548" t="s">
        <v>204</v>
      </c>
      <c r="N6" s="714" t="s">
        <v>205</v>
      </c>
      <c r="O6" s="1260"/>
      <c r="P6" s="1260"/>
      <c r="Q6" s="1256"/>
    </row>
    <row r="7" spans="1:17" s="11" customFormat="1" ht="86.25" customHeight="1">
      <c r="A7" s="1003" t="s">
        <v>152</v>
      </c>
      <c r="B7" s="1003" t="s">
        <v>153</v>
      </c>
      <c r="C7" s="840" t="s">
        <v>1501</v>
      </c>
      <c r="D7" s="898" t="s">
        <v>1504</v>
      </c>
      <c r="E7" s="898" t="s">
        <v>1505</v>
      </c>
      <c r="F7" s="62" t="s">
        <v>712</v>
      </c>
      <c r="G7" s="702" t="s">
        <v>2397</v>
      </c>
      <c r="H7" s="54"/>
      <c r="I7" s="54"/>
      <c r="J7" s="704"/>
      <c r="K7" s="840">
        <f>+L8+L10+L11</f>
        <v>15000</v>
      </c>
      <c r="L7" s="715"/>
      <c r="M7" s="716"/>
      <c r="N7" s="716"/>
      <c r="O7" s="79" t="s">
        <v>2033</v>
      </c>
      <c r="P7" s="79" t="s">
        <v>1215</v>
      </c>
      <c r="Q7" s="898" t="s">
        <v>199</v>
      </c>
    </row>
    <row r="8" spans="1:17" s="11" customFormat="1" ht="75" customHeight="1">
      <c r="A8" s="1004"/>
      <c r="B8" s="1004"/>
      <c r="C8" s="841"/>
      <c r="D8" s="899"/>
      <c r="E8" s="899"/>
      <c r="F8" s="62" t="s">
        <v>713</v>
      </c>
      <c r="G8" s="702" t="s">
        <v>2398</v>
      </c>
      <c r="H8" s="93" t="s">
        <v>2402</v>
      </c>
      <c r="I8" s="54" t="s">
        <v>2403</v>
      </c>
      <c r="J8" s="707" t="s">
        <v>2401</v>
      </c>
      <c r="K8" s="841"/>
      <c r="L8" s="717">
        <v>3000</v>
      </c>
      <c r="M8" s="716"/>
      <c r="N8" s="716"/>
      <c r="O8" s="79" t="s">
        <v>2369</v>
      </c>
      <c r="P8" s="79" t="s">
        <v>2374</v>
      </c>
      <c r="Q8" s="899"/>
    </row>
    <row r="9" spans="1:17" s="11" customFormat="1" ht="87.75" customHeight="1">
      <c r="A9" s="1004"/>
      <c r="B9" s="1004"/>
      <c r="C9" s="841"/>
      <c r="D9" s="899"/>
      <c r="E9" s="899"/>
      <c r="F9" s="62" t="s">
        <v>714</v>
      </c>
      <c r="G9" s="618" t="s">
        <v>2399</v>
      </c>
      <c r="H9" s="93" t="s">
        <v>2404</v>
      </c>
      <c r="I9" s="54" t="s">
        <v>2405</v>
      </c>
      <c r="J9" s="707" t="s">
        <v>979</v>
      </c>
      <c r="K9" s="841"/>
      <c r="L9" s="717"/>
      <c r="M9" s="716"/>
      <c r="N9" s="716"/>
      <c r="O9" s="79" t="s">
        <v>1242</v>
      </c>
      <c r="P9" s="79" t="s">
        <v>2438</v>
      </c>
      <c r="Q9" s="899"/>
    </row>
    <row r="10" spans="1:17" s="11" customFormat="1" ht="126.75" customHeight="1">
      <c r="A10" s="1004"/>
      <c r="B10" s="1004"/>
      <c r="C10" s="841"/>
      <c r="D10" s="899"/>
      <c r="E10" s="899"/>
      <c r="F10" s="62" t="s">
        <v>715</v>
      </c>
      <c r="G10" s="618" t="s">
        <v>2396</v>
      </c>
      <c r="H10" s="93" t="s">
        <v>2408</v>
      </c>
      <c r="I10" s="54" t="s">
        <v>2409</v>
      </c>
      <c r="J10" s="705" t="s">
        <v>979</v>
      </c>
      <c r="K10" s="841"/>
      <c r="L10" s="717">
        <v>6000</v>
      </c>
      <c r="M10" s="716"/>
      <c r="N10" s="716"/>
      <c r="O10" s="79" t="s">
        <v>2439</v>
      </c>
      <c r="P10" s="79" t="s">
        <v>1215</v>
      </c>
      <c r="Q10" s="899"/>
    </row>
    <row r="11" spans="1:17" s="11" customFormat="1" ht="108">
      <c r="A11" s="1004"/>
      <c r="B11" s="1004"/>
      <c r="C11" s="841"/>
      <c r="D11" s="899"/>
      <c r="E11" s="899"/>
      <c r="F11" s="62" t="s">
        <v>716</v>
      </c>
      <c r="G11" s="618" t="s">
        <v>2400</v>
      </c>
      <c r="H11" s="742" t="s">
        <v>2406</v>
      </c>
      <c r="I11" s="54" t="s">
        <v>2407</v>
      </c>
      <c r="J11" s="707" t="s">
        <v>979</v>
      </c>
      <c r="K11" s="841"/>
      <c r="L11" s="717">
        <v>6000</v>
      </c>
      <c r="M11" s="716"/>
      <c r="N11" s="716"/>
      <c r="O11" s="79" t="s">
        <v>1242</v>
      </c>
      <c r="P11" s="79" t="s">
        <v>2374</v>
      </c>
      <c r="Q11" s="899"/>
    </row>
    <row r="12" spans="1:17" s="11" customFormat="1" ht="40.5" customHeight="1" hidden="1">
      <c r="A12" s="1004"/>
      <c r="B12" s="1005"/>
      <c r="C12" s="842"/>
      <c r="D12" s="900"/>
      <c r="E12" s="900"/>
      <c r="F12" s="62" t="s">
        <v>717</v>
      </c>
      <c r="G12" s="701"/>
      <c r="H12" s="373"/>
      <c r="I12" s="54"/>
      <c r="J12" s="54"/>
      <c r="K12" s="842"/>
      <c r="L12" s="718"/>
      <c r="M12" s="716"/>
      <c r="N12" s="716"/>
      <c r="O12" s="79"/>
      <c r="P12" s="79"/>
      <c r="Q12" s="900"/>
    </row>
    <row r="13" spans="1:17" s="11" customFormat="1" ht="82.5" customHeight="1">
      <c r="A13" s="1004"/>
      <c r="B13" s="1003" t="s">
        <v>154</v>
      </c>
      <c r="C13" s="840" t="s">
        <v>1502</v>
      </c>
      <c r="D13" s="1013" t="s">
        <v>1506</v>
      </c>
      <c r="E13" s="1013"/>
      <c r="F13" s="62" t="s">
        <v>718</v>
      </c>
      <c r="G13" s="709" t="s">
        <v>2437</v>
      </c>
      <c r="H13" s="54"/>
      <c r="I13" s="54"/>
      <c r="J13" s="20"/>
      <c r="K13" s="840">
        <f>+L13+L14+N15</f>
        <v>10000</v>
      </c>
      <c r="L13" s="716"/>
      <c r="M13" s="716"/>
      <c r="N13" s="716"/>
      <c r="O13" s="79" t="s">
        <v>2439</v>
      </c>
      <c r="P13" s="79"/>
      <c r="Q13" s="898" t="s">
        <v>199</v>
      </c>
    </row>
    <row r="14" spans="1:17" s="11" customFormat="1" ht="89.25" customHeight="1">
      <c r="A14" s="1004"/>
      <c r="B14" s="1004"/>
      <c r="C14" s="841"/>
      <c r="D14" s="1014"/>
      <c r="E14" s="1014"/>
      <c r="F14" s="62" t="s">
        <v>719</v>
      </c>
      <c r="G14" s="709" t="s">
        <v>2410</v>
      </c>
      <c r="H14" s="54" t="s">
        <v>2412</v>
      </c>
      <c r="I14" s="54" t="s">
        <v>2413</v>
      </c>
      <c r="J14" s="20" t="s">
        <v>979</v>
      </c>
      <c r="K14" s="841"/>
      <c r="L14" s="716"/>
      <c r="M14" s="716"/>
      <c r="N14" s="716"/>
      <c r="O14" s="79" t="s">
        <v>2439</v>
      </c>
      <c r="P14" s="79"/>
      <c r="Q14" s="899"/>
    </row>
    <row r="15" spans="1:17" s="11" customFormat="1" ht="111.75" customHeight="1">
      <c r="A15" s="1004"/>
      <c r="B15" s="1004"/>
      <c r="C15" s="841"/>
      <c r="D15" s="1014"/>
      <c r="E15" s="1014"/>
      <c r="F15" s="62" t="s">
        <v>720</v>
      </c>
      <c r="G15" s="93" t="s">
        <v>1507</v>
      </c>
      <c r="H15" s="54" t="s">
        <v>2414</v>
      </c>
      <c r="I15" s="54" t="s">
        <v>2415</v>
      </c>
      <c r="J15" s="20"/>
      <c r="K15" s="841"/>
      <c r="L15" s="716"/>
      <c r="M15" s="716"/>
      <c r="N15" s="716">
        <v>10000</v>
      </c>
      <c r="O15" s="79" t="s">
        <v>2369</v>
      </c>
      <c r="P15" s="79" t="s">
        <v>2020</v>
      </c>
      <c r="Q15" s="899"/>
    </row>
    <row r="16" spans="1:17" s="11" customFormat="1" ht="81" customHeight="1">
      <c r="A16" s="1004"/>
      <c r="B16" s="1005"/>
      <c r="C16" s="842"/>
      <c r="D16" s="1015"/>
      <c r="E16" s="1015"/>
      <c r="F16" s="62" t="s">
        <v>721</v>
      </c>
      <c r="G16" s="710" t="s">
        <v>2411</v>
      </c>
      <c r="H16" s="618"/>
      <c r="I16" s="618"/>
      <c r="J16" s="618"/>
      <c r="K16" s="842"/>
      <c r="L16" s="716"/>
      <c r="M16" s="716"/>
      <c r="N16" s="716"/>
      <c r="O16" s="79"/>
      <c r="P16" s="79"/>
      <c r="Q16" s="900"/>
    </row>
    <row r="17" spans="1:17" s="11" customFormat="1" ht="75" customHeight="1">
      <c r="A17" s="1004"/>
      <c r="B17" s="1003" t="s">
        <v>155</v>
      </c>
      <c r="C17" s="840" t="s">
        <v>2416</v>
      </c>
      <c r="D17" s="898" t="s">
        <v>1508</v>
      </c>
      <c r="E17" s="898"/>
      <c r="F17" s="62" t="s">
        <v>722</v>
      </c>
      <c r="G17" s="11" t="s">
        <v>2422</v>
      </c>
      <c r="H17" s="54" t="s">
        <v>2423</v>
      </c>
      <c r="I17" s="54" t="s">
        <v>2424</v>
      </c>
      <c r="J17" s="20" t="s">
        <v>979</v>
      </c>
      <c r="K17" s="1277">
        <f>+L20+L21+L22+L24</f>
        <v>16000</v>
      </c>
      <c r="L17" s="716"/>
      <c r="M17" s="716"/>
      <c r="N17" s="716"/>
      <c r="O17" s="79" t="s">
        <v>1242</v>
      </c>
      <c r="P17" s="79" t="s">
        <v>1222</v>
      </c>
      <c r="Q17" s="54" t="s">
        <v>1379</v>
      </c>
    </row>
    <row r="18" spans="1:17" s="11" customFormat="1" ht="162.75" customHeight="1">
      <c r="A18" s="1004"/>
      <c r="B18" s="1004"/>
      <c r="C18" s="841"/>
      <c r="D18" s="899"/>
      <c r="E18" s="899"/>
      <c r="F18" s="62" t="s">
        <v>723</v>
      </c>
      <c r="G18" s="703" t="s">
        <v>2396</v>
      </c>
      <c r="H18" s="54"/>
      <c r="I18" s="54"/>
      <c r="J18" s="705"/>
      <c r="K18" s="841"/>
      <c r="L18" s="717"/>
      <c r="M18" s="716"/>
      <c r="N18" s="716"/>
      <c r="O18" s="79"/>
      <c r="P18" s="79"/>
      <c r="Q18" s="54" t="s">
        <v>1379</v>
      </c>
    </row>
    <row r="19" spans="1:17" s="11" customFormat="1" ht="39" customHeight="1">
      <c r="A19" s="1004"/>
      <c r="B19" s="1004"/>
      <c r="C19" s="841"/>
      <c r="D19" s="899"/>
      <c r="E19" s="899"/>
      <c r="F19" s="62" t="s">
        <v>724</v>
      </c>
      <c r="G19" s="653"/>
      <c r="H19" s="373"/>
      <c r="I19" s="54"/>
      <c r="J19" s="705"/>
      <c r="K19" s="841"/>
      <c r="L19" s="717"/>
      <c r="M19" s="716"/>
      <c r="N19" s="716"/>
      <c r="O19" s="79"/>
      <c r="P19" s="79"/>
      <c r="Q19" s="898" t="s">
        <v>199</v>
      </c>
    </row>
    <row r="20" spans="1:17" s="11" customFormat="1" ht="96.75" customHeight="1">
      <c r="A20" s="1004"/>
      <c r="B20" s="1004"/>
      <c r="C20" s="841"/>
      <c r="D20" s="899"/>
      <c r="E20" s="899"/>
      <c r="F20" s="62" t="s">
        <v>725</v>
      </c>
      <c r="G20" s="711" t="s">
        <v>2417</v>
      </c>
      <c r="H20" s="742" t="s">
        <v>2440</v>
      </c>
      <c r="I20" s="54" t="s">
        <v>2441</v>
      </c>
      <c r="J20" s="705" t="s">
        <v>979</v>
      </c>
      <c r="K20" s="841"/>
      <c r="L20" s="717">
        <v>5000</v>
      </c>
      <c r="M20" s="716"/>
      <c r="N20" s="716"/>
      <c r="O20" s="79" t="s">
        <v>2442</v>
      </c>
      <c r="P20" s="79" t="s">
        <v>2443</v>
      </c>
      <c r="Q20" s="899"/>
    </row>
    <row r="21" spans="1:17" s="11" customFormat="1" ht="120.75" customHeight="1">
      <c r="A21" s="1004"/>
      <c r="B21" s="1004"/>
      <c r="C21" s="841"/>
      <c r="D21" s="899"/>
      <c r="E21" s="899"/>
      <c r="F21" s="62" t="s">
        <v>726</v>
      </c>
      <c r="G21" s="711" t="s">
        <v>2418</v>
      </c>
      <c r="H21" s="742" t="s">
        <v>2427</v>
      </c>
      <c r="I21" s="54" t="s">
        <v>2428</v>
      </c>
      <c r="J21" s="712" t="s">
        <v>2421</v>
      </c>
      <c r="K21" s="841"/>
      <c r="L21" s="717">
        <v>5000</v>
      </c>
      <c r="M21" s="716"/>
      <c r="N21" s="716"/>
      <c r="O21" s="683" t="s">
        <v>2442</v>
      </c>
      <c r="P21" s="683" t="s">
        <v>2443</v>
      </c>
      <c r="Q21" s="899"/>
    </row>
    <row r="22" spans="1:17" s="11" customFormat="1" ht="93.75" customHeight="1">
      <c r="A22" s="1004"/>
      <c r="B22" s="1004"/>
      <c r="C22" s="841"/>
      <c r="D22" s="899"/>
      <c r="E22" s="899"/>
      <c r="F22" s="62" t="s">
        <v>727</v>
      </c>
      <c r="G22" s="711" t="s">
        <v>2419</v>
      </c>
      <c r="H22" s="742" t="s">
        <v>2429</v>
      </c>
      <c r="I22" s="54" t="s">
        <v>2430</v>
      </c>
      <c r="J22" s="712" t="s">
        <v>979</v>
      </c>
      <c r="K22" s="841"/>
      <c r="L22" s="717">
        <v>5000</v>
      </c>
      <c r="M22" s="716"/>
      <c r="N22" s="716"/>
      <c r="O22" s="683" t="s">
        <v>2442</v>
      </c>
      <c r="P22" s="683" t="s">
        <v>2443</v>
      </c>
      <c r="Q22" s="899"/>
    </row>
    <row r="23" spans="1:17" s="11" customFormat="1" ht="93.75" customHeight="1">
      <c r="A23" s="1004"/>
      <c r="B23" s="1004"/>
      <c r="C23" s="841"/>
      <c r="D23" s="899"/>
      <c r="E23" s="899"/>
      <c r="F23" s="62"/>
      <c r="G23" s="711"/>
      <c r="H23" s="742" t="s">
        <v>2431</v>
      </c>
      <c r="I23" s="618" t="s">
        <v>2430</v>
      </c>
      <c r="J23" s="721" t="s">
        <v>979</v>
      </c>
      <c r="K23" s="841"/>
      <c r="L23" s="718"/>
      <c r="M23" s="716"/>
      <c r="N23" s="716"/>
      <c r="O23" s="683" t="s">
        <v>2444</v>
      </c>
      <c r="P23" s="683" t="s">
        <v>2445</v>
      </c>
      <c r="Q23" s="899"/>
    </row>
    <row r="24" spans="1:17" s="11" customFormat="1" ht="80.25" customHeight="1">
      <c r="A24" s="1004"/>
      <c r="B24" s="1005"/>
      <c r="C24" s="842"/>
      <c r="D24" s="900"/>
      <c r="E24" s="900"/>
      <c r="F24" s="62" t="s">
        <v>728</v>
      </c>
      <c r="G24" s="711" t="s">
        <v>2420</v>
      </c>
      <c r="H24" s="742" t="s">
        <v>2432</v>
      </c>
      <c r="I24" s="54" t="s">
        <v>2428</v>
      </c>
      <c r="J24" s="706" t="s">
        <v>979</v>
      </c>
      <c r="K24" s="842"/>
      <c r="L24" s="718">
        <v>1000</v>
      </c>
      <c r="M24" s="716"/>
      <c r="N24" s="716"/>
      <c r="O24" s="683" t="s">
        <v>2444</v>
      </c>
      <c r="P24" s="683" t="s">
        <v>2445</v>
      </c>
      <c r="Q24" s="900"/>
    </row>
    <row r="25" spans="1:17" s="11" customFormat="1" ht="77.25">
      <c r="A25" s="1004"/>
      <c r="B25" s="1253" t="s">
        <v>156</v>
      </c>
      <c r="C25" s="840" t="s">
        <v>1503</v>
      </c>
      <c r="D25" s="898" t="s">
        <v>1509</v>
      </c>
      <c r="E25" s="898"/>
      <c r="F25" s="62" t="s">
        <v>729</v>
      </c>
      <c r="G25" s="702" t="s">
        <v>2425</v>
      </c>
      <c r="H25" s="742" t="s">
        <v>2433</v>
      </c>
      <c r="I25" s="54" t="s">
        <v>2434</v>
      </c>
      <c r="J25" s="20" t="s">
        <v>979</v>
      </c>
      <c r="K25" s="840">
        <f>+L25+M25+N25</f>
        <v>0</v>
      </c>
      <c r="L25" s="716"/>
      <c r="M25" s="716"/>
      <c r="N25" s="716"/>
      <c r="O25" s="683" t="s">
        <v>2444</v>
      </c>
      <c r="P25" s="683" t="s">
        <v>2445</v>
      </c>
      <c r="Q25" s="898" t="s">
        <v>199</v>
      </c>
    </row>
    <row r="26" spans="1:17" s="11" customFormat="1" ht="81">
      <c r="A26" s="1004"/>
      <c r="B26" s="1278"/>
      <c r="C26" s="841"/>
      <c r="D26" s="899"/>
      <c r="E26" s="899"/>
      <c r="F26" s="62" t="s">
        <v>730</v>
      </c>
      <c r="G26" s="702" t="s">
        <v>2426</v>
      </c>
      <c r="H26" s="742" t="s">
        <v>2435</v>
      </c>
      <c r="I26" s="54" t="s">
        <v>2436</v>
      </c>
      <c r="J26" s="20" t="s">
        <v>979</v>
      </c>
      <c r="K26" s="841"/>
      <c r="L26" s="716"/>
      <c r="M26" s="716"/>
      <c r="N26" s="716"/>
      <c r="O26" s="683" t="s">
        <v>2444</v>
      </c>
      <c r="P26" s="683" t="s">
        <v>2445</v>
      </c>
      <c r="Q26" s="899"/>
    </row>
    <row r="27" spans="1:17" s="11" customFormat="1" ht="40.5" hidden="1">
      <c r="A27" s="1004"/>
      <c r="B27" s="1278"/>
      <c r="C27" s="841"/>
      <c r="D27" s="899"/>
      <c r="E27" s="899"/>
      <c r="F27" s="62" t="s">
        <v>731</v>
      </c>
      <c r="G27" s="708"/>
      <c r="H27" s="373"/>
      <c r="I27" s="54"/>
      <c r="J27" s="20"/>
      <c r="K27" s="841"/>
      <c r="L27" s="716"/>
      <c r="M27" s="716"/>
      <c r="N27" s="716"/>
      <c r="O27" s="79"/>
      <c r="P27" s="79"/>
      <c r="Q27" s="899"/>
    </row>
    <row r="28" spans="1:17" s="11" customFormat="1" ht="54" hidden="1">
      <c r="A28" s="1004"/>
      <c r="B28" s="1254"/>
      <c r="C28" s="842"/>
      <c r="D28" s="900"/>
      <c r="E28" s="900"/>
      <c r="F28" s="62" t="s">
        <v>732</v>
      </c>
      <c r="G28" s="62"/>
      <c r="H28" s="373"/>
      <c r="I28" s="54"/>
      <c r="J28" s="20"/>
      <c r="K28" s="842"/>
      <c r="L28" s="716"/>
      <c r="M28" s="716"/>
      <c r="N28" s="716"/>
      <c r="O28" s="79"/>
      <c r="P28" s="79"/>
      <c r="Q28" s="900"/>
    </row>
    <row r="29" spans="1:17" s="11" customFormat="1" ht="94.5" hidden="1">
      <c r="A29" s="679"/>
      <c r="B29" s="1003" t="s">
        <v>157</v>
      </c>
      <c r="C29" s="1051" t="s">
        <v>1510</v>
      </c>
      <c r="D29" s="898"/>
      <c r="E29" s="327"/>
      <c r="F29" s="62" t="s">
        <v>733</v>
      </c>
      <c r="G29" s="62"/>
      <c r="H29" s="373"/>
      <c r="I29" s="54"/>
      <c r="J29" s="54"/>
      <c r="K29" s="840">
        <f>+L30+M30+N30</f>
        <v>0</v>
      </c>
      <c r="L29" s="716"/>
      <c r="M29" s="716"/>
      <c r="N29" s="716"/>
      <c r="O29" s="79"/>
      <c r="P29" s="79"/>
      <c r="Q29" s="840" t="s">
        <v>199</v>
      </c>
    </row>
    <row r="30" spans="1:17" s="11" customFormat="1" ht="102.75" customHeight="1" hidden="1">
      <c r="A30" s="677"/>
      <c r="B30" s="1005"/>
      <c r="C30" s="1053"/>
      <c r="D30" s="900"/>
      <c r="E30" s="328"/>
      <c r="F30" s="62" t="s">
        <v>734</v>
      </c>
      <c r="G30" s="62"/>
      <c r="H30" s="373"/>
      <c r="I30" s="54"/>
      <c r="J30" s="54"/>
      <c r="K30" s="842"/>
      <c r="L30" s="716"/>
      <c r="M30" s="716"/>
      <c r="N30" s="716"/>
      <c r="O30" s="79"/>
      <c r="P30" s="79"/>
      <c r="Q30" s="842"/>
    </row>
    <row r="31" spans="1:17" ht="18.75">
      <c r="A31" s="374" t="s">
        <v>1418</v>
      </c>
      <c r="B31" s="374"/>
      <c r="C31" s="374"/>
      <c r="D31" s="374"/>
      <c r="E31" s="374"/>
      <c r="F31" s="374"/>
      <c r="G31" s="374"/>
      <c r="H31" s="374"/>
      <c r="I31" s="374"/>
      <c r="J31" s="374"/>
      <c r="K31" s="722">
        <f>+K29+K25+K17+K13+K7</f>
        <v>41000</v>
      </c>
      <c r="L31" s="719">
        <f>SUM(L7:L30)</f>
        <v>31000</v>
      </c>
      <c r="M31" s="719">
        <f>SUM(M7:M30)</f>
        <v>0</v>
      </c>
      <c r="N31" s="719">
        <f>SUM(N7:N30)</f>
        <v>10000</v>
      </c>
      <c r="O31" s="374"/>
      <c r="P31" s="374"/>
      <c r="Q31" s="374"/>
    </row>
  </sheetData>
  <sheetProtection/>
  <mergeCells count="48">
    <mergeCell ref="L5:N5"/>
    <mergeCell ref="O5:O6"/>
    <mergeCell ref="P5:P6"/>
    <mergeCell ref="A1:J1"/>
    <mergeCell ref="A2:J2"/>
    <mergeCell ref="A5:A6"/>
    <mergeCell ref="B5:B6"/>
    <mergeCell ref="C5:C6"/>
    <mergeCell ref="D5:D6"/>
    <mergeCell ref="F5:F6"/>
    <mergeCell ref="H5:H6"/>
    <mergeCell ref="K5:K6"/>
    <mergeCell ref="E5:E6"/>
    <mergeCell ref="I5:I6"/>
    <mergeCell ref="G5:G6"/>
    <mergeCell ref="A3:C3"/>
    <mergeCell ref="C29:C30"/>
    <mergeCell ref="D29:D30"/>
    <mergeCell ref="K29:K30"/>
    <mergeCell ref="J5:J6"/>
    <mergeCell ref="B25:B28"/>
    <mergeCell ref="B29:B30"/>
    <mergeCell ref="B7:B12"/>
    <mergeCell ref="B13:B16"/>
    <mergeCell ref="B17:B24"/>
    <mergeCell ref="A7:A28"/>
    <mergeCell ref="Q5:Q6"/>
    <mergeCell ref="C7:C12"/>
    <mergeCell ref="C13:C16"/>
    <mergeCell ref="C17:C24"/>
    <mergeCell ref="C25:C28"/>
    <mergeCell ref="D7:D12"/>
    <mergeCell ref="E7:E12"/>
    <mergeCell ref="K7:K12"/>
    <mergeCell ref="Q7:Q12"/>
    <mergeCell ref="D13:D16"/>
    <mergeCell ref="E13:E16"/>
    <mergeCell ref="D17:D24"/>
    <mergeCell ref="E17:E24"/>
    <mergeCell ref="K13:K16"/>
    <mergeCell ref="K17:K24"/>
    <mergeCell ref="Q13:Q16"/>
    <mergeCell ref="Q29:Q30"/>
    <mergeCell ref="Q19:Q24"/>
    <mergeCell ref="D25:D28"/>
    <mergeCell ref="E25:E28"/>
    <mergeCell ref="K25:K28"/>
    <mergeCell ref="Q25:Q28"/>
  </mergeCells>
  <printOptions/>
  <pageMargins left="0.7086614173228347" right="0.7086614173228347" top="0.7480314960629921" bottom="0.7480314960629921" header="0.31496062992125984" footer="0.31496062992125984"/>
  <pageSetup horizontalDpi="300" verticalDpi="300" orientation="landscape" paperSize="5" scale="80" r:id="rId3"/>
  <legacyDrawing r:id="rId2"/>
</worksheet>
</file>

<file path=xl/worksheets/sheet23.xml><?xml version="1.0" encoding="utf-8"?>
<worksheet xmlns="http://schemas.openxmlformats.org/spreadsheetml/2006/main" xmlns:r="http://schemas.openxmlformats.org/officeDocument/2006/relationships">
  <dimension ref="A1:Q20"/>
  <sheetViews>
    <sheetView zoomScale="91" zoomScaleNormal="91" zoomScalePageLayoutView="0" workbookViewId="0" topLeftCell="A15">
      <selection activeCell="G10" sqref="G10"/>
    </sheetView>
  </sheetViews>
  <sheetFormatPr defaultColWidth="11.421875" defaultRowHeight="15"/>
  <cols>
    <col min="2" max="2" width="16.57421875" style="0" customWidth="1"/>
    <col min="4" max="4" width="15.421875" style="0" customWidth="1"/>
    <col min="5" max="5" width="15.7109375" style="0" customWidth="1"/>
    <col min="6" max="6" width="16.140625" style="0" customWidth="1"/>
    <col min="12" max="14" width="6.7109375" style="0" customWidth="1"/>
    <col min="17" max="17" width="14.28125" style="0" customWidth="1"/>
  </cols>
  <sheetData>
    <row r="1" spans="1:16" s="11" customFormat="1" ht="13.5" customHeight="1">
      <c r="A1" s="1018" t="s">
        <v>1499</v>
      </c>
      <c r="B1" s="1018"/>
      <c r="C1" s="1018"/>
      <c r="D1" s="1018"/>
      <c r="E1" s="1018"/>
      <c r="F1" s="1018"/>
      <c r="G1" s="1018"/>
      <c r="H1" s="1018"/>
      <c r="I1" s="1018"/>
      <c r="J1" s="1018"/>
      <c r="K1" s="70"/>
      <c r="L1" s="70"/>
      <c r="M1" s="70"/>
      <c r="N1" s="70"/>
      <c r="O1" s="70"/>
      <c r="P1" s="70"/>
    </row>
    <row r="2" spans="1:16" s="11" customFormat="1" ht="13.5" customHeight="1">
      <c r="A2" s="1018" t="s">
        <v>1511</v>
      </c>
      <c r="B2" s="1018"/>
      <c r="C2" s="1018"/>
      <c r="D2" s="1018"/>
      <c r="E2" s="1018"/>
      <c r="F2" s="1018"/>
      <c r="G2" s="1018"/>
      <c r="H2" s="1018"/>
      <c r="I2" s="1018"/>
      <c r="J2" s="1018"/>
      <c r="K2" s="70"/>
      <c r="L2" s="70"/>
      <c r="M2" s="70"/>
      <c r="N2" s="70"/>
      <c r="O2" s="70"/>
      <c r="P2" s="70"/>
    </row>
    <row r="3" spans="1:16" s="11" customFormat="1" ht="13.5">
      <c r="A3" s="252"/>
      <c r="B3" s="174"/>
      <c r="G3" s="70"/>
      <c r="K3" s="70"/>
      <c r="L3" s="70"/>
      <c r="M3" s="70"/>
      <c r="N3" s="70"/>
      <c r="O3" s="70"/>
      <c r="P3" s="70"/>
    </row>
    <row r="4" spans="1:16" s="11" customFormat="1" ht="13.5">
      <c r="A4" s="252"/>
      <c r="B4" s="174"/>
      <c r="G4" s="70"/>
      <c r="K4" s="70"/>
      <c r="L4" s="70"/>
      <c r="M4" s="70"/>
      <c r="N4" s="70"/>
      <c r="O4" s="70"/>
      <c r="P4" s="70"/>
    </row>
    <row r="5" spans="1:17" s="357" customFormat="1" ht="15" customHeight="1">
      <c r="A5" s="1257" t="s">
        <v>2</v>
      </c>
      <c r="B5" s="1257" t="s">
        <v>3</v>
      </c>
      <c r="C5" s="1257" t="s">
        <v>846</v>
      </c>
      <c r="D5" s="1257" t="s">
        <v>877</v>
      </c>
      <c r="E5" s="1257" t="s">
        <v>869</v>
      </c>
      <c r="F5" s="1259" t="s">
        <v>848</v>
      </c>
      <c r="G5" s="1065" t="s">
        <v>200</v>
      </c>
      <c r="H5" s="1257" t="s">
        <v>879</v>
      </c>
      <c r="I5" s="1257" t="s">
        <v>875</v>
      </c>
      <c r="J5" s="1016" t="s">
        <v>206</v>
      </c>
      <c r="K5" s="1259" t="s">
        <v>1461</v>
      </c>
      <c r="L5" s="1261" t="s">
        <v>202</v>
      </c>
      <c r="M5" s="1261"/>
      <c r="N5" s="1262"/>
      <c r="O5" s="1259" t="s">
        <v>262</v>
      </c>
      <c r="P5" s="1259" t="s">
        <v>263</v>
      </c>
      <c r="Q5" s="1255" t="s">
        <v>4</v>
      </c>
    </row>
    <row r="6" spans="1:17" s="357" customFormat="1" ht="31.5" customHeight="1">
      <c r="A6" s="1258"/>
      <c r="B6" s="1258"/>
      <c r="C6" s="1258"/>
      <c r="D6" s="1258"/>
      <c r="E6" s="1258"/>
      <c r="F6" s="1260"/>
      <c r="G6" s="1066"/>
      <c r="H6" s="1258"/>
      <c r="I6" s="1258"/>
      <c r="J6" s="1017"/>
      <c r="K6" s="1260"/>
      <c r="L6" s="358" t="s">
        <v>203</v>
      </c>
      <c r="M6" s="201" t="s">
        <v>204</v>
      </c>
      <c r="N6" s="359" t="s">
        <v>205</v>
      </c>
      <c r="O6" s="1260"/>
      <c r="P6" s="1260"/>
      <c r="Q6" s="1256"/>
    </row>
    <row r="7" spans="1:17" s="11" customFormat="1" ht="44.25" customHeight="1">
      <c r="A7" s="1003" t="s">
        <v>158</v>
      </c>
      <c r="B7" s="1003" t="s">
        <v>159</v>
      </c>
      <c r="C7" s="1281" t="s">
        <v>1525</v>
      </c>
      <c r="D7" s="898" t="s">
        <v>1526</v>
      </c>
      <c r="E7" s="898"/>
      <c r="F7" s="54" t="s">
        <v>735</v>
      </c>
      <c r="G7" s="299" t="s">
        <v>1512</v>
      </c>
      <c r="H7" s="54"/>
      <c r="I7" s="54"/>
      <c r="J7" s="54"/>
      <c r="K7" s="1281">
        <f>+L9+L10</f>
        <v>4</v>
      </c>
      <c r="L7" s="329"/>
      <c r="M7" s="329"/>
      <c r="N7" s="329"/>
      <c r="O7" s="79"/>
      <c r="P7" s="79"/>
      <c r="Q7" s="898" t="s">
        <v>1537</v>
      </c>
    </row>
    <row r="8" spans="1:17" s="11" customFormat="1" ht="90.75" customHeight="1">
      <c r="A8" s="1004"/>
      <c r="B8" s="1004"/>
      <c r="C8" s="1282"/>
      <c r="D8" s="899"/>
      <c r="E8" s="899"/>
      <c r="F8" s="54" t="s">
        <v>736</v>
      </c>
      <c r="G8" s="79" t="s">
        <v>1513</v>
      </c>
      <c r="H8" s="54" t="s">
        <v>1517</v>
      </c>
      <c r="I8" s="54" t="s">
        <v>1518</v>
      </c>
      <c r="J8" s="54" t="s">
        <v>979</v>
      </c>
      <c r="K8" s="1282"/>
      <c r="L8" s="329"/>
      <c r="M8" s="329"/>
      <c r="N8" s="329"/>
      <c r="O8" s="79"/>
      <c r="P8" s="79"/>
      <c r="Q8" s="899"/>
    </row>
    <row r="9" spans="1:17" s="11" customFormat="1" ht="123" customHeight="1">
      <c r="A9" s="1004"/>
      <c r="B9" s="1004"/>
      <c r="C9" s="1282"/>
      <c r="D9" s="899"/>
      <c r="E9" s="899"/>
      <c r="F9" s="54" t="s">
        <v>737</v>
      </c>
      <c r="G9" s="79" t="s">
        <v>1514</v>
      </c>
      <c r="H9" s="54" t="s">
        <v>1519</v>
      </c>
      <c r="I9" s="54" t="s">
        <v>1520</v>
      </c>
      <c r="J9" s="54" t="s">
        <v>979</v>
      </c>
      <c r="K9" s="1282"/>
      <c r="L9" s="329">
        <v>2.5</v>
      </c>
      <c r="M9" s="329"/>
      <c r="N9" s="329"/>
      <c r="O9" s="79"/>
      <c r="P9" s="79"/>
      <c r="Q9" s="899"/>
    </row>
    <row r="10" spans="1:17" s="11" customFormat="1" ht="81">
      <c r="A10" s="1004"/>
      <c r="B10" s="1004"/>
      <c r="C10" s="1282"/>
      <c r="D10" s="899"/>
      <c r="E10" s="899"/>
      <c r="F10" s="54" t="s">
        <v>738</v>
      </c>
      <c r="G10" s="79" t="s">
        <v>1515</v>
      </c>
      <c r="H10" s="54" t="s">
        <v>1521</v>
      </c>
      <c r="I10" s="54" t="s">
        <v>1522</v>
      </c>
      <c r="J10" s="54" t="s">
        <v>979</v>
      </c>
      <c r="K10" s="1282"/>
      <c r="L10" s="329">
        <v>1.5</v>
      </c>
      <c r="M10" s="329"/>
      <c r="N10" s="329"/>
      <c r="O10" s="79"/>
      <c r="P10" s="79"/>
      <c r="Q10" s="899"/>
    </row>
    <row r="11" spans="1:17" s="11" customFormat="1" ht="105" customHeight="1">
      <c r="A11" s="1004"/>
      <c r="B11" s="1005"/>
      <c r="C11" s="1283"/>
      <c r="D11" s="900"/>
      <c r="E11" s="900"/>
      <c r="F11" s="54" t="s">
        <v>739</v>
      </c>
      <c r="G11" s="79" t="s">
        <v>1516</v>
      </c>
      <c r="H11" s="54" t="s">
        <v>1523</v>
      </c>
      <c r="I11" s="54" t="s">
        <v>1524</v>
      </c>
      <c r="J11" s="54" t="s">
        <v>979</v>
      </c>
      <c r="K11" s="1283"/>
      <c r="L11" s="329"/>
      <c r="M11" s="329"/>
      <c r="N11" s="329"/>
      <c r="O11" s="79"/>
      <c r="P11" s="79"/>
      <c r="Q11" s="900"/>
    </row>
    <row r="12" spans="1:17" s="11" customFormat="1" ht="74.25" customHeight="1">
      <c r="A12" s="1004"/>
      <c r="B12" s="1228" t="s">
        <v>160</v>
      </c>
      <c r="C12" s="1284" t="s">
        <v>1527</v>
      </c>
      <c r="D12" s="898"/>
      <c r="E12" s="898"/>
      <c r="F12" s="54" t="s">
        <v>740</v>
      </c>
      <c r="G12" s="79" t="s">
        <v>1528</v>
      </c>
      <c r="H12" s="54" t="s">
        <v>1529</v>
      </c>
      <c r="I12" s="54" t="s">
        <v>1530</v>
      </c>
      <c r="J12" s="54" t="s">
        <v>979</v>
      </c>
      <c r="K12" s="1287">
        <f>+L12+L14+L19</f>
        <v>17</v>
      </c>
      <c r="L12" s="329">
        <v>5</v>
      </c>
      <c r="M12" s="329"/>
      <c r="N12" s="329"/>
      <c r="O12" s="79"/>
      <c r="P12" s="79"/>
      <c r="Q12" s="898" t="s">
        <v>1538</v>
      </c>
    </row>
    <row r="13" spans="1:17" s="11" customFormat="1" ht="113.25" customHeight="1">
      <c r="A13" s="1004"/>
      <c r="B13" s="1290"/>
      <c r="C13" s="1285"/>
      <c r="D13" s="899"/>
      <c r="E13" s="899"/>
      <c r="F13" s="54" t="s">
        <v>741</v>
      </c>
      <c r="G13" s="375" t="s">
        <v>1531</v>
      </c>
      <c r="H13" s="54"/>
      <c r="I13" s="54"/>
      <c r="J13" s="54"/>
      <c r="K13" s="1288"/>
      <c r="L13" s="329"/>
      <c r="M13" s="329"/>
      <c r="N13" s="329"/>
      <c r="O13" s="79"/>
      <c r="P13" s="79"/>
      <c r="Q13" s="899"/>
    </row>
    <row r="14" spans="1:17" s="11" customFormat="1" ht="77.25" customHeight="1">
      <c r="A14" s="1004"/>
      <c r="B14" s="1290"/>
      <c r="C14" s="1285"/>
      <c r="D14" s="899"/>
      <c r="E14" s="899"/>
      <c r="F14" s="54" t="s">
        <v>742</v>
      </c>
      <c r="G14" s="375" t="s">
        <v>1535</v>
      </c>
      <c r="H14" s="54"/>
      <c r="I14" s="54"/>
      <c r="J14" s="54"/>
      <c r="K14" s="1288"/>
      <c r="L14" s="364">
        <v>5</v>
      </c>
      <c r="M14" s="329"/>
      <c r="N14" s="329"/>
      <c r="O14" s="79"/>
      <c r="P14" s="79"/>
      <c r="Q14" s="899"/>
    </row>
    <row r="15" spans="1:17" s="11" customFormat="1" ht="110.25" customHeight="1">
      <c r="A15" s="1004"/>
      <c r="B15" s="1290"/>
      <c r="C15" s="1285"/>
      <c r="D15" s="899"/>
      <c r="E15" s="899"/>
      <c r="F15" s="54" t="s">
        <v>743</v>
      </c>
      <c r="G15" s="79" t="s">
        <v>1533</v>
      </c>
      <c r="H15" s="54"/>
      <c r="I15" s="54"/>
      <c r="J15" s="54"/>
      <c r="K15" s="1288"/>
      <c r="L15" s="329"/>
      <c r="M15" s="329"/>
      <c r="N15" s="329"/>
      <c r="O15" s="79"/>
      <c r="P15" s="79"/>
      <c r="Q15" s="899"/>
    </row>
    <row r="16" spans="1:17" s="11" customFormat="1" ht="27">
      <c r="A16" s="1004"/>
      <c r="B16" s="1290"/>
      <c r="C16" s="1285"/>
      <c r="D16" s="899"/>
      <c r="E16" s="899"/>
      <c r="F16" s="54" t="s">
        <v>744</v>
      </c>
      <c r="G16" s="375" t="s">
        <v>1534</v>
      </c>
      <c r="H16" s="54"/>
      <c r="I16" s="54"/>
      <c r="J16" s="54"/>
      <c r="K16" s="1288"/>
      <c r="L16" s="329"/>
      <c r="M16" s="329"/>
      <c r="N16" s="329"/>
      <c r="O16" s="79"/>
      <c r="P16" s="79"/>
      <c r="Q16" s="899"/>
    </row>
    <row r="17" spans="1:17" s="11" customFormat="1" ht="27">
      <c r="A17" s="1004"/>
      <c r="B17" s="1290"/>
      <c r="C17" s="1285"/>
      <c r="D17" s="899"/>
      <c r="E17" s="899"/>
      <c r="F17" s="54" t="s">
        <v>745</v>
      </c>
      <c r="G17" s="375" t="s">
        <v>1534</v>
      </c>
      <c r="H17" s="54"/>
      <c r="I17" s="54"/>
      <c r="J17" s="54"/>
      <c r="K17" s="1288"/>
      <c r="L17" s="329"/>
      <c r="M17" s="329"/>
      <c r="N17" s="329"/>
      <c r="O17" s="79"/>
      <c r="P17" s="79"/>
      <c r="Q17" s="899"/>
    </row>
    <row r="18" spans="1:17" s="11" customFormat="1" ht="40.5">
      <c r="A18" s="1004"/>
      <c r="B18" s="1290"/>
      <c r="C18" s="1285"/>
      <c r="D18" s="899"/>
      <c r="E18" s="899"/>
      <c r="F18" s="54" t="s">
        <v>746</v>
      </c>
      <c r="G18" s="375" t="s">
        <v>1534</v>
      </c>
      <c r="H18" s="54"/>
      <c r="I18" s="54"/>
      <c r="J18" s="54"/>
      <c r="K18" s="1288"/>
      <c r="L18" s="329"/>
      <c r="M18" s="329"/>
      <c r="N18" s="329"/>
      <c r="O18" s="79"/>
      <c r="P18" s="79"/>
      <c r="Q18" s="899"/>
    </row>
    <row r="19" spans="1:17" s="11" customFormat="1" ht="162">
      <c r="A19" s="1005"/>
      <c r="B19" s="1229"/>
      <c r="C19" s="1286"/>
      <c r="D19" s="900"/>
      <c r="E19" s="900"/>
      <c r="F19" s="54" t="s">
        <v>747</v>
      </c>
      <c r="G19" s="79" t="s">
        <v>1532</v>
      </c>
      <c r="H19" s="54"/>
      <c r="I19" s="54"/>
      <c r="J19" s="54"/>
      <c r="K19" s="1289"/>
      <c r="L19" s="329">
        <v>7</v>
      </c>
      <c r="M19" s="329"/>
      <c r="N19" s="329"/>
      <c r="O19" s="79"/>
      <c r="P19" s="79"/>
      <c r="Q19" s="900"/>
    </row>
    <row r="20" spans="1:17" s="11" customFormat="1" ht="18">
      <c r="A20" s="376" t="s">
        <v>861</v>
      </c>
      <c r="B20" s="377"/>
      <c r="C20" s="378"/>
      <c r="D20" s="378"/>
      <c r="E20" s="378"/>
      <c r="F20" s="378"/>
      <c r="G20" s="379"/>
      <c r="H20" s="378"/>
      <c r="I20" s="378"/>
      <c r="J20" s="378"/>
      <c r="K20" s="380">
        <f>+K12+K7</f>
        <v>21</v>
      </c>
      <c r="L20" s="379">
        <f>SUM(L7:L19)</f>
        <v>21</v>
      </c>
      <c r="M20" s="379"/>
      <c r="N20" s="379"/>
      <c r="O20" s="379"/>
      <c r="P20" s="379"/>
      <c r="Q20" s="378"/>
    </row>
  </sheetData>
  <sheetProtection/>
  <mergeCells count="30">
    <mergeCell ref="A1:J1"/>
    <mergeCell ref="A2:J2"/>
    <mergeCell ref="A5:A6"/>
    <mergeCell ref="B5:B6"/>
    <mergeCell ref="D5:D6"/>
    <mergeCell ref="E5:E6"/>
    <mergeCell ref="F5:F6"/>
    <mergeCell ref="G5:G6"/>
    <mergeCell ref="H5:H6"/>
    <mergeCell ref="A7:A19"/>
    <mergeCell ref="B7:B11"/>
    <mergeCell ref="B12:B19"/>
    <mergeCell ref="J5:J6"/>
    <mergeCell ref="L5:N5"/>
    <mergeCell ref="C5:C6"/>
    <mergeCell ref="I5:I6"/>
    <mergeCell ref="K5:K6"/>
    <mergeCell ref="Q5:Q6"/>
    <mergeCell ref="C7:C11"/>
    <mergeCell ref="C12:C19"/>
    <mergeCell ref="K7:K11"/>
    <mergeCell ref="K12:K19"/>
    <mergeCell ref="D7:D11"/>
    <mergeCell ref="E7:E11"/>
    <mergeCell ref="D12:D19"/>
    <mergeCell ref="E12:E19"/>
    <mergeCell ref="Q7:Q11"/>
    <mergeCell ref="Q12:Q19"/>
    <mergeCell ref="O5:O6"/>
    <mergeCell ref="P5:P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Q20"/>
  <sheetViews>
    <sheetView zoomScalePageLayoutView="0" workbookViewId="0" topLeftCell="A1">
      <selection activeCell="G3" sqref="G3"/>
    </sheetView>
  </sheetViews>
  <sheetFormatPr defaultColWidth="11.421875" defaultRowHeight="15"/>
  <cols>
    <col min="2" max="3" width="16.57421875" style="0" customWidth="1"/>
    <col min="4" max="4" width="15.421875" style="0" customWidth="1"/>
    <col min="5" max="5" width="15.7109375" style="0" customWidth="1"/>
    <col min="6" max="6" width="19.28125" style="0" hidden="1" customWidth="1"/>
    <col min="8" max="8" width="12.57421875" style="0" customWidth="1"/>
    <col min="12" max="14" width="6.7109375" style="0" customWidth="1"/>
    <col min="15" max="15" width="9.00390625" style="0" customWidth="1"/>
    <col min="16" max="16" width="9.57421875" style="0" customWidth="1"/>
  </cols>
  <sheetData>
    <row r="1" spans="1:16" s="11" customFormat="1" ht="13.5" customHeight="1">
      <c r="A1" s="1018" t="s">
        <v>1536</v>
      </c>
      <c r="B1" s="1018"/>
      <c r="C1" s="1018"/>
      <c r="D1" s="1018"/>
      <c r="E1" s="1018"/>
      <c r="F1" s="1018"/>
      <c r="G1" s="1018"/>
      <c r="H1" s="1018"/>
      <c r="I1" s="1018"/>
      <c r="J1" s="1018"/>
      <c r="K1" s="70"/>
      <c r="L1" s="70"/>
      <c r="M1" s="70"/>
      <c r="N1" s="70"/>
      <c r="O1" s="70"/>
      <c r="P1" s="70"/>
    </row>
    <row r="2" spans="1:16" s="11" customFormat="1" ht="13.5" customHeight="1">
      <c r="A2" s="1018" t="s">
        <v>1539</v>
      </c>
      <c r="B2" s="1018"/>
      <c r="C2" s="1018"/>
      <c r="D2" s="1018"/>
      <c r="E2" s="1018"/>
      <c r="F2" s="1018"/>
      <c r="G2" s="1018"/>
      <c r="H2" s="1018"/>
      <c r="I2" s="1018"/>
      <c r="J2" s="1018"/>
      <c r="K2" s="70"/>
      <c r="L2" s="70"/>
      <c r="M2" s="70"/>
      <c r="N2" s="70"/>
      <c r="O2" s="70"/>
      <c r="P2" s="70"/>
    </row>
    <row r="3" spans="1:16" s="11" customFormat="1" ht="27" customHeight="1">
      <c r="A3" s="1018" t="s">
        <v>2520</v>
      </c>
      <c r="B3" s="1018"/>
      <c r="C3" s="1018"/>
      <c r="G3" s="70"/>
      <c r="K3" s="70"/>
      <c r="L3" s="70"/>
      <c r="M3" s="70"/>
      <c r="N3" s="70"/>
      <c r="O3" s="70"/>
      <c r="P3" s="70"/>
    </row>
    <row r="4" spans="1:16" s="11" customFormat="1" ht="13.5">
      <c r="A4" s="252"/>
      <c r="B4" s="174"/>
      <c r="C4" s="174"/>
      <c r="G4" s="70"/>
      <c r="K4" s="70"/>
      <c r="L4" s="70"/>
      <c r="M4" s="70"/>
      <c r="N4" s="70"/>
      <c r="O4" s="70"/>
      <c r="P4" s="70"/>
    </row>
    <row r="5" spans="1:17" s="357" customFormat="1" ht="15" customHeight="1">
      <c r="A5" s="1257" t="s">
        <v>2</v>
      </c>
      <c r="B5" s="1257" t="s">
        <v>3</v>
      </c>
      <c r="C5" s="1257" t="s">
        <v>846</v>
      </c>
      <c r="D5" s="1257" t="s">
        <v>877</v>
      </c>
      <c r="E5" s="1257" t="s">
        <v>869</v>
      </c>
      <c r="F5" s="1259" t="s">
        <v>848</v>
      </c>
      <c r="G5" s="1065" t="s">
        <v>200</v>
      </c>
      <c r="H5" s="1257" t="s">
        <v>879</v>
      </c>
      <c r="I5" s="1257" t="s">
        <v>875</v>
      </c>
      <c r="J5" s="1016" t="s">
        <v>206</v>
      </c>
      <c r="K5" s="1259" t="s">
        <v>1461</v>
      </c>
      <c r="L5" s="1261" t="s">
        <v>202</v>
      </c>
      <c r="M5" s="1261"/>
      <c r="N5" s="1262"/>
      <c r="O5" s="1259" t="s">
        <v>262</v>
      </c>
      <c r="P5" s="1259" t="s">
        <v>263</v>
      </c>
      <c r="Q5" s="1291" t="s">
        <v>4</v>
      </c>
    </row>
    <row r="6" spans="1:17" s="357" customFormat="1" ht="31.5" customHeight="1" thickBot="1">
      <c r="A6" s="1258"/>
      <c r="B6" s="1258"/>
      <c r="C6" s="1258"/>
      <c r="D6" s="1258"/>
      <c r="E6" s="1258"/>
      <c r="F6" s="1260"/>
      <c r="G6" s="1066"/>
      <c r="H6" s="1258"/>
      <c r="I6" s="1258"/>
      <c r="J6" s="1017"/>
      <c r="K6" s="1260"/>
      <c r="L6" s="358" t="s">
        <v>203</v>
      </c>
      <c r="M6" s="201" t="s">
        <v>204</v>
      </c>
      <c r="N6" s="359" t="s">
        <v>205</v>
      </c>
      <c r="O6" s="1260"/>
      <c r="P6" s="1260"/>
      <c r="Q6" s="1292"/>
    </row>
    <row r="7" spans="1:17" s="11" customFormat="1" ht="87.75" customHeight="1" thickBot="1">
      <c r="A7" s="1069" t="s">
        <v>161</v>
      </c>
      <c r="B7" s="1303" t="s">
        <v>162</v>
      </c>
      <c r="C7" s="1293" t="s">
        <v>1540</v>
      </c>
      <c r="D7" s="1084" t="s">
        <v>1541</v>
      </c>
      <c r="E7" s="1084" t="s">
        <v>1542</v>
      </c>
      <c r="F7" s="384" t="s">
        <v>677</v>
      </c>
      <c r="G7" s="79" t="s">
        <v>2446</v>
      </c>
      <c r="H7" s="275" t="s">
        <v>1543</v>
      </c>
      <c r="I7" s="275" t="s">
        <v>1544</v>
      </c>
      <c r="J7" s="54" t="s">
        <v>1545</v>
      </c>
      <c r="K7" s="977">
        <f>+L7+L8+L9+L11</f>
        <v>15000</v>
      </c>
      <c r="L7" s="79"/>
      <c r="M7" s="79"/>
      <c r="N7" s="79"/>
      <c r="O7" s="79" t="s">
        <v>1846</v>
      </c>
      <c r="P7" s="79" t="s">
        <v>1320</v>
      </c>
      <c r="Q7" s="898" t="s">
        <v>1552</v>
      </c>
    </row>
    <row r="8" spans="1:17" s="11" customFormat="1" ht="80.25" customHeight="1" thickBot="1">
      <c r="A8" s="1069"/>
      <c r="B8" s="1303"/>
      <c r="C8" s="1293"/>
      <c r="D8" s="1084"/>
      <c r="E8" s="1084"/>
      <c r="F8" s="385" t="s">
        <v>678</v>
      </c>
      <c r="G8" s="696" t="s">
        <v>2447</v>
      </c>
      <c r="H8" s="696" t="s">
        <v>2449</v>
      </c>
      <c r="I8" s="696" t="s">
        <v>2450</v>
      </c>
      <c r="J8" s="618" t="s">
        <v>1545</v>
      </c>
      <c r="K8" s="972"/>
      <c r="L8" s="79">
        <v>8000</v>
      </c>
      <c r="M8" s="79"/>
      <c r="N8" s="79"/>
      <c r="O8" s="79" t="s">
        <v>1846</v>
      </c>
      <c r="P8" s="79" t="s">
        <v>1320</v>
      </c>
      <c r="Q8" s="899"/>
    </row>
    <row r="9" spans="1:17" s="11" customFormat="1" ht="122.25" thickBot="1">
      <c r="A9" s="1069"/>
      <c r="B9" s="1303"/>
      <c r="C9" s="1293"/>
      <c r="D9" s="1084"/>
      <c r="E9" s="1084"/>
      <c r="F9" s="385" t="s">
        <v>679</v>
      </c>
      <c r="G9" s="275" t="s">
        <v>2451</v>
      </c>
      <c r="H9" s="275" t="s">
        <v>2448</v>
      </c>
      <c r="I9" s="275" t="s">
        <v>1547</v>
      </c>
      <c r="J9" s="54" t="s">
        <v>1545</v>
      </c>
      <c r="K9" s="972"/>
      <c r="L9" s="79"/>
      <c r="M9" s="79"/>
      <c r="N9" s="79"/>
      <c r="O9" s="79" t="s">
        <v>1021</v>
      </c>
      <c r="P9" s="79" t="s">
        <v>1124</v>
      </c>
      <c r="Q9" s="899"/>
    </row>
    <row r="10" spans="1:17" s="11" customFormat="1" ht="85.5" customHeight="1">
      <c r="A10" s="1069"/>
      <c r="B10" s="1303"/>
      <c r="C10" s="1293"/>
      <c r="D10" s="1084"/>
      <c r="E10" s="1084"/>
      <c r="F10" s="1301" t="s">
        <v>680</v>
      </c>
      <c r="G10" s="79" t="s">
        <v>1546</v>
      </c>
      <c r="H10" s="179" t="s">
        <v>1548</v>
      </c>
      <c r="I10" s="179" t="s">
        <v>1549</v>
      </c>
      <c r="J10" s="180" t="s">
        <v>1545</v>
      </c>
      <c r="K10" s="972"/>
      <c r="L10" s="696"/>
      <c r="M10" s="696"/>
      <c r="N10" s="696"/>
      <c r="O10" s="696" t="s">
        <v>2080</v>
      </c>
      <c r="P10" s="696" t="s">
        <v>1124</v>
      </c>
      <c r="Q10" s="899"/>
    </row>
    <row r="11" spans="1:17" s="11" customFormat="1" ht="69" customHeight="1" thickBot="1">
      <c r="A11" s="1069"/>
      <c r="B11" s="1303"/>
      <c r="C11" s="1293"/>
      <c r="D11" s="1084"/>
      <c r="E11" s="1084"/>
      <c r="F11" s="1302"/>
      <c r="G11" s="116" t="s">
        <v>2452</v>
      </c>
      <c r="H11" s="116" t="s">
        <v>2453</v>
      </c>
      <c r="I11" s="116" t="s">
        <v>2454</v>
      </c>
      <c r="J11" s="116" t="s">
        <v>1545</v>
      </c>
      <c r="K11" s="973"/>
      <c r="L11" s="79">
        <v>7000</v>
      </c>
      <c r="M11" s="79"/>
      <c r="N11" s="79"/>
      <c r="O11" s="79" t="s">
        <v>2080</v>
      </c>
      <c r="P11" s="79" t="s">
        <v>1124</v>
      </c>
      <c r="Q11" s="900"/>
    </row>
    <row r="12" spans="1:17" s="11" customFormat="1" ht="84.75" customHeight="1" thickBot="1">
      <c r="A12" s="1069"/>
      <c r="B12" s="1290" t="s">
        <v>163</v>
      </c>
      <c r="C12" s="1294" t="s">
        <v>1550</v>
      </c>
      <c r="D12" s="1296" t="s">
        <v>1551</v>
      </c>
      <c r="E12" s="1296"/>
      <c r="F12" s="382" t="s">
        <v>681</v>
      </c>
      <c r="G12" s="132" t="s">
        <v>1553</v>
      </c>
      <c r="H12" s="180" t="s">
        <v>1554</v>
      </c>
      <c r="I12" s="180" t="s">
        <v>1555</v>
      </c>
      <c r="J12" s="54" t="s">
        <v>1545</v>
      </c>
      <c r="K12" s="1298">
        <f>+L12+L14+L13+L17+L18+L19</f>
        <v>25000</v>
      </c>
      <c r="L12" s="79"/>
      <c r="M12" s="79"/>
      <c r="N12" s="79"/>
      <c r="O12" s="79" t="s">
        <v>1022</v>
      </c>
      <c r="P12" s="79" t="s">
        <v>1051</v>
      </c>
      <c r="Q12" s="898" t="s">
        <v>2462</v>
      </c>
    </row>
    <row r="13" spans="1:17" s="11" customFormat="1" ht="132" customHeight="1" thickBot="1">
      <c r="A13" s="1069"/>
      <c r="B13" s="1290"/>
      <c r="C13" s="1295"/>
      <c r="D13" s="1297"/>
      <c r="E13" s="1297"/>
      <c r="F13" s="383" t="s">
        <v>682</v>
      </c>
      <c r="G13" s="389" t="s">
        <v>2457</v>
      </c>
      <c r="H13" s="387" t="s">
        <v>2458</v>
      </c>
      <c r="I13" s="365" t="s">
        <v>2459</v>
      </c>
      <c r="J13" s="336" t="s">
        <v>1545</v>
      </c>
      <c r="K13" s="1299"/>
      <c r="L13" s="79">
        <v>7000</v>
      </c>
      <c r="M13" s="79"/>
      <c r="N13" s="79"/>
      <c r="O13" s="79"/>
      <c r="P13" s="79"/>
      <c r="Q13" s="899"/>
    </row>
    <row r="14" spans="1:17" s="11" customFormat="1" ht="97.5" customHeight="1" thickBot="1">
      <c r="A14" s="1069"/>
      <c r="B14" s="1290"/>
      <c r="C14" s="1295"/>
      <c r="D14" s="1297"/>
      <c r="E14" s="1297"/>
      <c r="F14" s="388" t="s">
        <v>1556</v>
      </c>
      <c r="G14" s="179" t="s">
        <v>1557</v>
      </c>
      <c r="H14" s="180" t="s">
        <v>2455</v>
      </c>
      <c r="I14" s="180" t="s">
        <v>1558</v>
      </c>
      <c r="J14" s="54" t="s">
        <v>1545</v>
      </c>
      <c r="K14" s="1299"/>
      <c r="L14" s="79">
        <v>13800</v>
      </c>
      <c r="M14" s="79"/>
      <c r="N14" s="79"/>
      <c r="O14" s="79"/>
      <c r="P14" s="79"/>
      <c r="Q14" s="899"/>
    </row>
    <row r="15" spans="1:17" s="11" customFormat="1" ht="54.75" thickBot="1">
      <c r="A15" s="1069"/>
      <c r="B15" s="1290"/>
      <c r="C15" s="1295"/>
      <c r="D15" s="1297"/>
      <c r="E15" s="1297"/>
      <c r="F15" s="381" t="s">
        <v>683</v>
      </c>
      <c r="G15" s="727" t="s">
        <v>1559</v>
      </c>
      <c r="H15" s="728" t="s">
        <v>683</v>
      </c>
      <c r="I15" s="575" t="s">
        <v>1560</v>
      </c>
      <c r="J15" s="694" t="s">
        <v>1545</v>
      </c>
      <c r="K15" s="1299"/>
      <c r="L15" s="79"/>
      <c r="M15" s="79"/>
      <c r="N15" s="79"/>
      <c r="O15" s="79"/>
      <c r="P15" s="79"/>
      <c r="Q15" s="899"/>
    </row>
    <row r="16" spans="1:17" s="11" customFormat="1" ht="47.25" customHeight="1" thickBot="1">
      <c r="A16" s="1069"/>
      <c r="B16" s="1290"/>
      <c r="C16" s="1295"/>
      <c r="D16" s="1297"/>
      <c r="E16" s="1297"/>
      <c r="F16" s="726"/>
      <c r="G16" s="692" t="s">
        <v>2463</v>
      </c>
      <c r="H16" s="275" t="s">
        <v>2464</v>
      </c>
      <c r="I16" s="275" t="s">
        <v>2465</v>
      </c>
      <c r="J16" s="618" t="s">
        <v>1545</v>
      </c>
      <c r="K16" s="1299"/>
      <c r="L16" s="696"/>
      <c r="M16" s="696"/>
      <c r="N16" s="696"/>
      <c r="O16" s="696"/>
      <c r="P16" s="696"/>
      <c r="Q16" s="899"/>
    </row>
    <row r="17" spans="1:17" s="11" customFormat="1" ht="71.25" customHeight="1" thickBot="1">
      <c r="A17" s="1069"/>
      <c r="B17" s="1290"/>
      <c r="C17" s="1295"/>
      <c r="D17" s="1297"/>
      <c r="E17" s="1297"/>
      <c r="F17" s="381" t="s">
        <v>684</v>
      </c>
      <c r="G17" s="390" t="s">
        <v>684</v>
      </c>
      <c r="H17" s="729" t="s">
        <v>2460</v>
      </c>
      <c r="I17" s="730" t="s">
        <v>2466</v>
      </c>
      <c r="J17" s="695" t="s">
        <v>1545</v>
      </c>
      <c r="K17" s="1299"/>
      <c r="L17" s="79">
        <v>1500</v>
      </c>
      <c r="M17" s="79"/>
      <c r="N17" s="79"/>
      <c r="O17" s="79"/>
      <c r="P17" s="79"/>
      <c r="Q17" s="899"/>
    </row>
    <row r="18" spans="1:17" s="11" customFormat="1" ht="68.25" thickBot="1">
      <c r="A18" s="1069"/>
      <c r="B18" s="1290"/>
      <c r="C18" s="1295"/>
      <c r="D18" s="1297"/>
      <c r="E18" s="1297"/>
      <c r="F18" s="381" t="s">
        <v>685</v>
      </c>
      <c r="G18" s="386" t="s">
        <v>1561</v>
      </c>
      <c r="H18" s="391" t="s">
        <v>2456</v>
      </c>
      <c r="I18" s="391" t="s">
        <v>2461</v>
      </c>
      <c r="J18" s="336"/>
      <c r="K18" s="1299"/>
      <c r="L18" s="79">
        <v>700</v>
      </c>
      <c r="M18" s="79"/>
      <c r="N18" s="79"/>
      <c r="O18" s="79"/>
      <c r="P18" s="79"/>
      <c r="Q18" s="899"/>
    </row>
    <row r="19" spans="1:17" s="11" customFormat="1" ht="95.25" thickBot="1">
      <c r="A19" s="1069"/>
      <c r="B19" s="1229"/>
      <c r="C19" s="1295"/>
      <c r="D19" s="1297"/>
      <c r="E19" s="1297"/>
      <c r="F19" s="381" t="s">
        <v>686</v>
      </c>
      <c r="G19" s="132" t="s">
        <v>783</v>
      </c>
      <c r="H19" s="381" t="s">
        <v>2468</v>
      </c>
      <c r="I19" s="275" t="s">
        <v>2467</v>
      </c>
      <c r="J19" s="54" t="s">
        <v>1545</v>
      </c>
      <c r="K19" s="1300"/>
      <c r="L19" s="79">
        <v>2000</v>
      </c>
      <c r="M19" s="79"/>
      <c r="N19" s="79"/>
      <c r="O19" s="79"/>
      <c r="P19" s="79"/>
      <c r="Q19" s="290" t="s">
        <v>1562</v>
      </c>
    </row>
    <row r="20" spans="1:17" ht="28.5" customHeight="1">
      <c r="A20" s="392" t="s">
        <v>1418</v>
      </c>
      <c r="B20" s="392"/>
      <c r="C20" s="392"/>
      <c r="D20" s="393"/>
      <c r="E20" s="392"/>
      <c r="F20" s="392"/>
      <c r="G20" s="392"/>
      <c r="H20" s="392"/>
      <c r="I20" s="392"/>
      <c r="J20" s="392"/>
      <c r="K20" s="723">
        <f>+K12+K7</f>
        <v>40000</v>
      </c>
      <c r="L20" s="725">
        <f>SUM(L7:L19)</f>
        <v>40000</v>
      </c>
      <c r="M20" s="724">
        <f>SUM(M7:M19)</f>
        <v>0</v>
      </c>
      <c r="N20" s="724">
        <f>SUM(N7:N19)</f>
        <v>0</v>
      </c>
      <c r="O20" s="392"/>
      <c r="P20" s="392"/>
      <c r="Q20" s="392"/>
    </row>
  </sheetData>
  <sheetProtection/>
  <mergeCells count="32">
    <mergeCell ref="A1:J1"/>
    <mergeCell ref="A2:J2"/>
    <mergeCell ref="A5:A6"/>
    <mergeCell ref="B5:B6"/>
    <mergeCell ref="D5:D6"/>
    <mergeCell ref="E5:E6"/>
    <mergeCell ref="F5:F6"/>
    <mergeCell ref="G5:G6"/>
    <mergeCell ref="H5:H6"/>
    <mergeCell ref="A3:C3"/>
    <mergeCell ref="A7:A19"/>
    <mergeCell ref="B7:B11"/>
    <mergeCell ref="B12:B19"/>
    <mergeCell ref="J5:J6"/>
    <mergeCell ref="C5:C6"/>
    <mergeCell ref="I5:I6"/>
    <mergeCell ref="Q5:Q6"/>
    <mergeCell ref="C7:C11"/>
    <mergeCell ref="D7:D11"/>
    <mergeCell ref="E7:E11"/>
    <mergeCell ref="C12:C19"/>
    <mergeCell ref="D12:D19"/>
    <mergeCell ref="E12:E19"/>
    <mergeCell ref="K7:K11"/>
    <mergeCell ref="K12:K19"/>
    <mergeCell ref="Q7:Q11"/>
    <mergeCell ref="Q12:Q18"/>
    <mergeCell ref="L5:N5"/>
    <mergeCell ref="O5:O6"/>
    <mergeCell ref="P5:P6"/>
    <mergeCell ref="K5:K6"/>
    <mergeCell ref="F10:F11"/>
  </mergeCells>
  <printOptions/>
  <pageMargins left="0.7086614173228347" right="0.7086614173228347" top="0.7480314960629921" bottom="0.7480314960629921" header="0.31496062992125984" footer="0.31496062992125984"/>
  <pageSetup horizontalDpi="300" verticalDpi="300" orientation="landscape" paperSize="5" scale="85" r:id="rId1"/>
</worksheet>
</file>

<file path=xl/worksheets/sheet25.xml><?xml version="1.0" encoding="utf-8"?>
<worksheet xmlns="http://schemas.openxmlformats.org/spreadsheetml/2006/main" xmlns:r="http://schemas.openxmlformats.org/officeDocument/2006/relationships">
  <dimension ref="A1:Q23"/>
  <sheetViews>
    <sheetView zoomScale="90" zoomScaleNormal="90" zoomScalePageLayoutView="0" workbookViewId="0" topLeftCell="A1">
      <selection activeCell="H7" sqref="H7"/>
    </sheetView>
  </sheetViews>
  <sheetFormatPr defaultColWidth="11.421875" defaultRowHeight="15"/>
  <cols>
    <col min="1" max="1" width="14.28125" style="0" customWidth="1"/>
    <col min="2" max="2" width="16.57421875" style="0" customWidth="1"/>
    <col min="3" max="3" width="16.8515625" style="0" customWidth="1"/>
    <col min="4" max="4" width="15.421875" style="0" customWidth="1"/>
    <col min="5" max="5" width="15.7109375" style="0" customWidth="1"/>
    <col min="6" max="6" width="16.140625" style="0" hidden="1" customWidth="1"/>
    <col min="10" max="10" width="12.8515625" style="0" customWidth="1"/>
    <col min="12" max="14" width="6.7109375" style="0" customWidth="1"/>
    <col min="17" max="17" width="12.7109375" style="0" customWidth="1"/>
  </cols>
  <sheetData>
    <row r="1" spans="1:16" s="11" customFormat="1" ht="13.5" customHeight="1">
      <c r="A1" s="1018" t="s">
        <v>1536</v>
      </c>
      <c r="B1" s="1018"/>
      <c r="C1" s="1018"/>
      <c r="D1" s="1018"/>
      <c r="E1" s="1018"/>
      <c r="F1" s="1018"/>
      <c r="G1" s="1018"/>
      <c r="H1" s="1018"/>
      <c r="I1" s="1018"/>
      <c r="J1" s="1018"/>
      <c r="K1" s="70"/>
      <c r="L1" s="70"/>
      <c r="M1" s="70"/>
      <c r="N1" s="70"/>
      <c r="O1" s="70"/>
      <c r="P1" s="70"/>
    </row>
    <row r="2" spans="1:16" s="11" customFormat="1" ht="13.5" customHeight="1">
      <c r="A2" s="1018" t="s">
        <v>1539</v>
      </c>
      <c r="B2" s="1018"/>
      <c r="C2" s="1018"/>
      <c r="D2" s="1018"/>
      <c r="E2" s="1018"/>
      <c r="F2" s="1018"/>
      <c r="G2" s="1018"/>
      <c r="H2" s="1018"/>
      <c r="I2" s="1018"/>
      <c r="J2" s="1018"/>
      <c r="K2" s="70"/>
      <c r="L2" s="70"/>
      <c r="M2" s="70"/>
      <c r="N2" s="70"/>
      <c r="O2" s="70"/>
      <c r="P2" s="70"/>
    </row>
    <row r="3" spans="1:16" s="11" customFormat="1" ht="13.5" customHeight="1">
      <c r="A3" s="1018" t="s">
        <v>2521</v>
      </c>
      <c r="B3" s="1018"/>
      <c r="C3" s="1018"/>
      <c r="D3" s="1018"/>
      <c r="G3" s="70"/>
      <c r="K3" s="70"/>
      <c r="L3" s="70"/>
      <c r="M3" s="70"/>
      <c r="N3" s="70"/>
      <c r="O3" s="70"/>
      <c r="P3" s="70"/>
    </row>
    <row r="4" spans="1:16" s="11" customFormat="1" ht="13.5">
      <c r="A4" s="252"/>
      <c r="B4" s="174"/>
      <c r="G4" s="70"/>
      <c r="K4" s="70"/>
      <c r="L4" s="70"/>
      <c r="M4" s="70"/>
      <c r="N4" s="70"/>
      <c r="O4" s="70"/>
      <c r="P4" s="70"/>
    </row>
    <row r="5" spans="1:17" s="11" customFormat="1" ht="13.5">
      <c r="A5" s="1257" t="s">
        <v>2</v>
      </c>
      <c r="B5" s="1257" t="s">
        <v>3</v>
      </c>
      <c r="C5" s="1257" t="s">
        <v>846</v>
      </c>
      <c r="D5" s="1257" t="s">
        <v>877</v>
      </c>
      <c r="E5" s="1257" t="s">
        <v>869</v>
      </c>
      <c r="F5" s="1259" t="s">
        <v>848</v>
      </c>
      <c r="G5" s="1065" t="s">
        <v>200</v>
      </c>
      <c r="H5" s="1257" t="s">
        <v>879</v>
      </c>
      <c r="I5" s="1257" t="s">
        <v>875</v>
      </c>
      <c r="J5" s="1016" t="s">
        <v>206</v>
      </c>
      <c r="K5" s="1259" t="s">
        <v>1461</v>
      </c>
      <c r="L5" s="1261" t="s">
        <v>202</v>
      </c>
      <c r="M5" s="1261"/>
      <c r="N5" s="1262"/>
      <c r="O5" s="1259" t="s">
        <v>262</v>
      </c>
      <c r="P5" s="1259" t="s">
        <v>263</v>
      </c>
      <c r="Q5" s="1291" t="s">
        <v>4</v>
      </c>
    </row>
    <row r="6" spans="1:17" s="11" customFormat="1" ht="25.5">
      <c r="A6" s="1258"/>
      <c r="B6" s="1258"/>
      <c r="C6" s="1258"/>
      <c r="D6" s="1258"/>
      <c r="E6" s="1258"/>
      <c r="F6" s="1260"/>
      <c r="G6" s="1066"/>
      <c r="H6" s="1258"/>
      <c r="I6" s="1258"/>
      <c r="J6" s="1017"/>
      <c r="K6" s="1260"/>
      <c r="L6" s="358" t="s">
        <v>203</v>
      </c>
      <c r="M6" s="201" t="s">
        <v>204</v>
      </c>
      <c r="N6" s="359" t="s">
        <v>205</v>
      </c>
      <c r="O6" s="1260"/>
      <c r="P6" s="1260"/>
      <c r="Q6" s="1292"/>
    </row>
    <row r="7" spans="1:17" s="11" customFormat="1" ht="216">
      <c r="A7" s="1304" t="s">
        <v>164</v>
      </c>
      <c r="B7" s="1306" t="s">
        <v>165</v>
      </c>
      <c r="C7" s="1318" t="s">
        <v>1563</v>
      </c>
      <c r="D7" s="1316" t="s">
        <v>1564</v>
      </c>
      <c r="E7" s="1316"/>
      <c r="F7" s="160" t="s">
        <v>748</v>
      </c>
      <c r="G7" s="54" t="s">
        <v>2475</v>
      </c>
      <c r="H7" s="160" t="s">
        <v>2469</v>
      </c>
      <c r="I7" s="160" t="s">
        <v>1565</v>
      </c>
      <c r="J7" s="54" t="s">
        <v>979</v>
      </c>
      <c r="K7" s="1313">
        <f>+L7+L9+L12+L16</f>
        <v>54600</v>
      </c>
      <c r="L7" s="79">
        <v>33600</v>
      </c>
      <c r="M7" s="79"/>
      <c r="N7" s="79"/>
      <c r="O7" s="79" t="s">
        <v>1791</v>
      </c>
      <c r="P7" s="79" t="s">
        <v>1124</v>
      </c>
      <c r="Q7" s="162" t="s">
        <v>1580</v>
      </c>
    </row>
    <row r="8" spans="1:17" s="11" customFormat="1" ht="54" customHeight="1" hidden="1">
      <c r="A8" s="1305"/>
      <c r="B8" s="1307"/>
      <c r="C8" s="1321"/>
      <c r="D8" s="1320"/>
      <c r="E8" s="1320"/>
      <c r="F8" s="160" t="s">
        <v>749</v>
      </c>
      <c r="G8" s="399" t="s">
        <v>749</v>
      </c>
      <c r="H8" s="400">
        <v>2014</v>
      </c>
      <c r="I8" s="399"/>
      <c r="J8" s="401"/>
      <c r="K8" s="1314"/>
      <c r="L8" s="79"/>
      <c r="M8" s="79"/>
      <c r="N8" s="79"/>
      <c r="O8" s="79"/>
      <c r="P8" s="79"/>
      <c r="Q8" s="162" t="s">
        <v>1580</v>
      </c>
    </row>
    <row r="9" spans="1:17" s="11" customFormat="1" ht="123" customHeight="1">
      <c r="A9" s="1305"/>
      <c r="B9" s="1307"/>
      <c r="C9" s="1321"/>
      <c r="D9" s="1320"/>
      <c r="E9" s="1320"/>
      <c r="F9" s="160" t="s">
        <v>750</v>
      </c>
      <c r="G9" s="54" t="s">
        <v>2470</v>
      </c>
      <c r="H9" s="160" t="s">
        <v>2471</v>
      </c>
      <c r="I9" s="160" t="s">
        <v>2472</v>
      </c>
      <c r="J9" s="54" t="s">
        <v>979</v>
      </c>
      <c r="K9" s="1314"/>
      <c r="L9" s="79">
        <v>5000</v>
      </c>
      <c r="M9" s="79"/>
      <c r="N9" s="79">
        <v>49000</v>
      </c>
      <c r="O9" s="696" t="s">
        <v>1846</v>
      </c>
      <c r="P9" s="696" t="s">
        <v>1847</v>
      </c>
      <c r="Q9" s="162" t="s">
        <v>1580</v>
      </c>
    </row>
    <row r="10" spans="1:17" s="11" customFormat="1" ht="54">
      <c r="A10" s="1305"/>
      <c r="B10" s="1307"/>
      <c r="C10" s="1321"/>
      <c r="D10" s="1320"/>
      <c r="E10" s="1320"/>
      <c r="F10" s="160" t="s">
        <v>751</v>
      </c>
      <c r="G10" s="160" t="s">
        <v>751</v>
      </c>
      <c r="H10" s="375"/>
      <c r="I10" s="160"/>
      <c r="J10" s="54"/>
      <c r="K10" s="1314"/>
      <c r="L10" s="79"/>
      <c r="M10" s="79"/>
      <c r="N10" s="79"/>
      <c r="O10" s="79"/>
      <c r="P10" s="79"/>
      <c r="Q10" s="162" t="s">
        <v>919</v>
      </c>
    </row>
    <row r="11" spans="1:17" s="11" customFormat="1" ht="108">
      <c r="A11" s="1305"/>
      <c r="B11" s="1307"/>
      <c r="C11" s="1321"/>
      <c r="D11" s="1320"/>
      <c r="E11" s="1320"/>
      <c r="F11" s="160" t="s">
        <v>752</v>
      </c>
      <c r="G11" s="159" t="s">
        <v>2522</v>
      </c>
      <c r="H11" s="160" t="s">
        <v>1569</v>
      </c>
      <c r="I11" s="160" t="s">
        <v>1570</v>
      </c>
      <c r="J11" s="160" t="s">
        <v>979</v>
      </c>
      <c r="K11" s="1314"/>
      <c r="L11" s="79"/>
      <c r="M11" s="79"/>
      <c r="N11" s="79"/>
      <c r="O11" s="79" t="s">
        <v>1846</v>
      </c>
      <c r="P11" s="79" t="s">
        <v>1847</v>
      </c>
      <c r="Q11" s="692" t="s">
        <v>1580</v>
      </c>
    </row>
    <row r="12" spans="1:17" s="11" customFormat="1" ht="65.25" customHeight="1">
      <c r="A12" s="1305"/>
      <c r="B12" s="1307"/>
      <c r="C12" s="1321"/>
      <c r="D12" s="1320"/>
      <c r="E12" s="1320"/>
      <c r="F12" s="160" t="s">
        <v>753</v>
      </c>
      <c r="G12" s="79" t="s">
        <v>1566</v>
      </c>
      <c r="H12" s="160" t="s">
        <v>1567</v>
      </c>
      <c r="I12" s="160" t="s">
        <v>1568</v>
      </c>
      <c r="J12" s="54" t="s">
        <v>979</v>
      </c>
      <c r="K12" s="1314"/>
      <c r="L12" s="79">
        <v>12000</v>
      </c>
      <c r="M12" s="79"/>
      <c r="N12" s="79"/>
      <c r="O12" s="79" t="s">
        <v>1846</v>
      </c>
      <c r="P12" s="79" t="s">
        <v>1847</v>
      </c>
      <c r="Q12" s="692" t="s">
        <v>2476</v>
      </c>
    </row>
    <row r="13" spans="1:17" s="11" customFormat="1" ht="27" customHeight="1" hidden="1">
      <c r="A13" s="1305"/>
      <c r="B13" s="1307"/>
      <c r="C13" s="1321"/>
      <c r="D13" s="1320"/>
      <c r="E13" s="1320"/>
      <c r="F13" s="160" t="s">
        <v>754</v>
      </c>
      <c r="G13" s="79" t="s">
        <v>1571</v>
      </c>
      <c r="H13" s="160" t="s">
        <v>1572</v>
      </c>
      <c r="I13" s="160" t="s">
        <v>1573</v>
      </c>
      <c r="J13" s="54" t="s">
        <v>979</v>
      </c>
      <c r="K13" s="1314"/>
      <c r="L13" s="79"/>
      <c r="M13" s="79"/>
      <c r="N13" s="79"/>
      <c r="O13" s="79"/>
      <c r="P13" s="79"/>
      <c r="Q13" s="241"/>
    </row>
    <row r="14" spans="1:17" s="11" customFormat="1" ht="54">
      <c r="A14" s="1305"/>
      <c r="B14" s="1307"/>
      <c r="C14" s="1321"/>
      <c r="D14" s="1320"/>
      <c r="E14" s="1320"/>
      <c r="F14" s="160" t="s">
        <v>755</v>
      </c>
      <c r="G14" s="160" t="s">
        <v>755</v>
      </c>
      <c r="H14" s="159" t="s">
        <v>2473</v>
      </c>
      <c r="I14" s="160"/>
      <c r="J14" s="54"/>
      <c r="K14" s="1314"/>
      <c r="L14" s="79"/>
      <c r="M14" s="79"/>
      <c r="N14" s="79"/>
      <c r="O14" s="79"/>
      <c r="P14" s="79"/>
      <c r="Q14" s="162" t="s">
        <v>2477</v>
      </c>
    </row>
    <row r="15" spans="1:17" s="11" customFormat="1" ht="67.5">
      <c r="A15" s="1305"/>
      <c r="B15" s="1307"/>
      <c r="C15" s="1321"/>
      <c r="D15" s="1320"/>
      <c r="E15" s="1320"/>
      <c r="F15" s="160" t="s">
        <v>756</v>
      </c>
      <c r="G15" s="160" t="s">
        <v>756</v>
      </c>
      <c r="H15" s="159" t="s">
        <v>2473</v>
      </c>
      <c r="I15" s="160"/>
      <c r="J15" s="54"/>
      <c r="K15" s="1314"/>
      <c r="L15" s="79"/>
      <c r="M15" s="79"/>
      <c r="N15" s="79"/>
      <c r="O15" s="79"/>
      <c r="P15" s="79"/>
      <c r="Q15" s="162" t="s">
        <v>2477</v>
      </c>
    </row>
    <row r="16" spans="1:17" s="11" customFormat="1" ht="51" customHeight="1">
      <c r="A16" s="1305"/>
      <c r="B16" s="1308"/>
      <c r="C16" s="1319"/>
      <c r="D16" s="1317"/>
      <c r="E16" s="1317"/>
      <c r="F16" s="160" t="s">
        <v>1574</v>
      </c>
      <c r="G16" s="79" t="s">
        <v>1575</v>
      </c>
      <c r="H16" s="160" t="s">
        <v>1576</v>
      </c>
      <c r="I16" s="160" t="s">
        <v>1577</v>
      </c>
      <c r="J16" s="54" t="s">
        <v>979</v>
      </c>
      <c r="K16" s="1315"/>
      <c r="L16" s="79">
        <v>4000</v>
      </c>
      <c r="M16" s="79"/>
      <c r="N16" s="79"/>
      <c r="O16" s="79"/>
      <c r="P16" s="79"/>
      <c r="Q16" s="162" t="s">
        <v>2477</v>
      </c>
    </row>
    <row r="17" spans="1:17" s="11" customFormat="1" ht="67.5" customHeight="1" hidden="1">
      <c r="A17" s="1305"/>
      <c r="B17" s="1309" t="s">
        <v>166</v>
      </c>
      <c r="C17" s="1318" t="s">
        <v>1582</v>
      </c>
      <c r="D17" s="1316" t="s">
        <v>1581</v>
      </c>
      <c r="E17" s="1316"/>
      <c r="F17" s="160" t="s">
        <v>698</v>
      </c>
      <c r="G17" s="79"/>
      <c r="H17" s="160"/>
      <c r="I17" s="160"/>
      <c r="J17" s="54"/>
      <c r="K17" s="1313">
        <f>+L18</f>
        <v>5000</v>
      </c>
      <c r="L17" s="79"/>
      <c r="M17" s="79"/>
      <c r="N17" s="79"/>
      <c r="O17" s="79"/>
      <c r="P17" s="79"/>
      <c r="Q17" s="162" t="s">
        <v>2477</v>
      </c>
    </row>
    <row r="18" spans="1:17" s="11" customFormat="1" ht="178.5" customHeight="1">
      <c r="A18" s="1305"/>
      <c r="B18" s="1310"/>
      <c r="C18" s="1319"/>
      <c r="D18" s="1317"/>
      <c r="E18" s="1317"/>
      <c r="F18" s="403" t="s">
        <v>699</v>
      </c>
      <c r="G18" s="79" t="s">
        <v>2474</v>
      </c>
      <c r="H18" s="403" t="s">
        <v>1578</v>
      </c>
      <c r="I18" s="403" t="s">
        <v>1579</v>
      </c>
      <c r="J18" s="180" t="s">
        <v>979</v>
      </c>
      <c r="K18" s="1315"/>
      <c r="L18" s="396">
        <v>5000</v>
      </c>
      <c r="M18" s="79"/>
      <c r="N18" s="79"/>
      <c r="O18" s="79"/>
      <c r="P18" s="79"/>
      <c r="Q18" s="162" t="s">
        <v>2477</v>
      </c>
    </row>
    <row r="19" spans="1:17" s="11" customFormat="1" ht="40.5">
      <c r="A19" s="1003" t="s">
        <v>171</v>
      </c>
      <c r="B19" s="1003" t="s">
        <v>172</v>
      </c>
      <c r="C19" s="1313" t="s">
        <v>1594</v>
      </c>
      <c r="D19" s="898" t="s">
        <v>1595</v>
      </c>
      <c r="E19" s="1013"/>
      <c r="F19" s="54" t="s">
        <v>767</v>
      </c>
      <c r="G19" s="79"/>
      <c r="H19" s="54"/>
      <c r="I19" s="54"/>
      <c r="J19" s="54"/>
      <c r="K19" s="1311">
        <f>+L19+M19+N19</f>
        <v>0</v>
      </c>
      <c r="L19" s="79"/>
      <c r="M19" s="79"/>
      <c r="N19" s="79"/>
      <c r="O19" s="79"/>
      <c r="P19" s="79"/>
      <c r="Q19" s="162" t="s">
        <v>2477</v>
      </c>
    </row>
    <row r="20" spans="1:17" s="11" customFormat="1" ht="54">
      <c r="A20" s="1004"/>
      <c r="B20" s="1004"/>
      <c r="C20" s="1314"/>
      <c r="D20" s="899"/>
      <c r="E20" s="1014"/>
      <c r="F20" s="54" t="s">
        <v>768</v>
      </c>
      <c r="G20" s="79" t="s">
        <v>1593</v>
      </c>
      <c r="H20" s="54"/>
      <c r="I20" s="54"/>
      <c r="J20" s="54"/>
      <c r="K20" s="1312"/>
      <c r="L20" s="79"/>
      <c r="M20" s="79"/>
      <c r="N20" s="79"/>
      <c r="O20" s="79"/>
      <c r="P20" s="79"/>
      <c r="Q20" s="162" t="s">
        <v>2477</v>
      </c>
    </row>
    <row r="21" spans="1:17" s="11" customFormat="1" ht="40.5" customHeight="1">
      <c r="A21" s="1004"/>
      <c r="B21" s="1004"/>
      <c r="C21" s="1314"/>
      <c r="D21" s="899"/>
      <c r="E21" s="1014"/>
      <c r="F21" s="54" t="s">
        <v>769</v>
      </c>
      <c r="G21" s="79"/>
      <c r="H21" s="54"/>
      <c r="I21" s="54"/>
      <c r="J21" s="54"/>
      <c r="K21" s="1312"/>
      <c r="L21" s="79"/>
      <c r="M21" s="79"/>
      <c r="N21" s="79"/>
      <c r="O21" s="79"/>
      <c r="P21" s="79"/>
      <c r="Q21" s="162" t="s">
        <v>2477</v>
      </c>
    </row>
    <row r="22" spans="1:17" s="11" customFormat="1" ht="67.5">
      <c r="A22" s="1004"/>
      <c r="B22" s="1004"/>
      <c r="C22" s="1314"/>
      <c r="D22" s="899"/>
      <c r="E22" s="1014"/>
      <c r="F22" s="54" t="s">
        <v>770</v>
      </c>
      <c r="G22" s="79" t="s">
        <v>1590</v>
      </c>
      <c r="H22" s="54" t="s">
        <v>1591</v>
      </c>
      <c r="I22" s="54" t="s">
        <v>1592</v>
      </c>
      <c r="J22" s="54" t="s">
        <v>979</v>
      </c>
      <c r="K22" s="1312"/>
      <c r="L22" s="79"/>
      <c r="M22" s="79"/>
      <c r="N22" s="79"/>
      <c r="O22" s="79"/>
      <c r="P22" s="79"/>
      <c r="Q22" s="162" t="s">
        <v>2477</v>
      </c>
    </row>
    <row r="23" spans="1:17" ht="15">
      <c r="A23" s="404" t="s">
        <v>861</v>
      </c>
      <c r="B23" s="404"/>
      <c r="C23" s="404"/>
      <c r="D23" s="404"/>
      <c r="E23" s="404"/>
      <c r="F23" s="404"/>
      <c r="G23" s="404"/>
      <c r="H23" s="404"/>
      <c r="I23" s="404"/>
      <c r="J23" s="404"/>
      <c r="K23" s="404">
        <f>+L23+N23</f>
        <v>108600</v>
      </c>
      <c r="L23" s="404">
        <f>SUM(L7:L22)</f>
        <v>59600</v>
      </c>
      <c r="M23" s="404">
        <f>SUM(M7:M22)</f>
        <v>0</v>
      </c>
      <c r="N23" s="404">
        <f>SUM(N7:N22)</f>
        <v>49000</v>
      </c>
      <c r="O23" s="404"/>
      <c r="P23" s="404"/>
      <c r="Q23" s="404"/>
    </row>
  </sheetData>
  <sheetProtection/>
  <mergeCells count="35">
    <mergeCell ref="Q5:Q6"/>
    <mergeCell ref="C17:C18"/>
    <mergeCell ref="D7:D16"/>
    <mergeCell ref="E7:E16"/>
    <mergeCell ref="I5:I6"/>
    <mergeCell ref="K5:K6"/>
    <mergeCell ref="C7:C16"/>
    <mergeCell ref="P5:P6"/>
    <mergeCell ref="E17:E18"/>
    <mergeCell ref="L5:N5"/>
    <mergeCell ref="O5:O6"/>
    <mergeCell ref="A1:J1"/>
    <mergeCell ref="A2:J2"/>
    <mergeCell ref="A5:A6"/>
    <mergeCell ref="B5:B6"/>
    <mergeCell ref="D5:D6"/>
    <mergeCell ref="E5:E6"/>
    <mergeCell ref="F5:F6"/>
    <mergeCell ref="G5:G6"/>
    <mergeCell ref="H5:H6"/>
    <mergeCell ref="C5:C6"/>
    <mergeCell ref="J5:J6"/>
    <mergeCell ref="A3:D3"/>
    <mergeCell ref="A7:A18"/>
    <mergeCell ref="B7:B16"/>
    <mergeCell ref="B17:B18"/>
    <mergeCell ref="K19:K22"/>
    <mergeCell ref="A19:A22"/>
    <mergeCell ref="C19:C22"/>
    <mergeCell ref="B19:B22"/>
    <mergeCell ref="D19:D22"/>
    <mergeCell ref="E19:E22"/>
    <mergeCell ref="K7:K16"/>
    <mergeCell ref="K17:K18"/>
    <mergeCell ref="D17:D18"/>
  </mergeCells>
  <printOptions/>
  <pageMargins left="0.7086614173228347" right="0.7086614173228347" top="0.7480314960629921" bottom="0.5511811023622047" header="0.31496062992125984" footer="0.31496062992125984"/>
  <pageSetup horizontalDpi="600" verticalDpi="600" orientation="landscape" paperSize="5" scale="80" r:id="rId3"/>
  <legacyDrawing r:id="rId2"/>
</worksheet>
</file>

<file path=xl/worksheets/sheet26.xml><?xml version="1.0" encoding="utf-8"?>
<worksheet xmlns="http://schemas.openxmlformats.org/spreadsheetml/2006/main" xmlns:r="http://schemas.openxmlformats.org/officeDocument/2006/relationships">
  <dimension ref="A1:Q20"/>
  <sheetViews>
    <sheetView zoomScalePageLayoutView="0" workbookViewId="0" topLeftCell="A10">
      <selection activeCell="A3" sqref="A3:C3"/>
    </sheetView>
  </sheetViews>
  <sheetFormatPr defaultColWidth="11.421875" defaultRowHeight="15"/>
  <cols>
    <col min="1" max="1" width="14.28125" style="0" customWidth="1"/>
    <col min="2" max="2" width="16.57421875" style="0" customWidth="1"/>
    <col min="3" max="3" width="16.8515625" style="0" customWidth="1"/>
    <col min="4" max="4" width="15.421875" style="0" customWidth="1"/>
    <col min="5" max="5" width="15.7109375" style="0" customWidth="1"/>
    <col min="6" max="6" width="20.140625" style="0" hidden="1" customWidth="1"/>
    <col min="12" max="12" width="7.7109375" style="0" customWidth="1"/>
    <col min="13" max="14" width="6.7109375" style="0" customWidth="1"/>
  </cols>
  <sheetData>
    <row r="1" spans="1:16" s="11" customFormat="1" ht="13.5" customHeight="1">
      <c r="A1" s="1018" t="s">
        <v>1536</v>
      </c>
      <c r="B1" s="1018"/>
      <c r="C1" s="1018"/>
      <c r="D1" s="1018"/>
      <c r="E1" s="1018"/>
      <c r="F1" s="1018"/>
      <c r="G1" s="1018"/>
      <c r="H1" s="1018"/>
      <c r="I1" s="1018"/>
      <c r="J1" s="1018"/>
      <c r="K1" s="70"/>
      <c r="L1" s="70"/>
      <c r="M1" s="70"/>
      <c r="N1" s="70"/>
      <c r="O1" s="70"/>
      <c r="P1" s="70"/>
    </row>
    <row r="2" spans="1:16" s="11" customFormat="1" ht="13.5" customHeight="1">
      <c r="A2" s="1018" t="s">
        <v>1539</v>
      </c>
      <c r="B2" s="1018"/>
      <c r="C2" s="1018"/>
      <c r="D2" s="1018"/>
      <c r="E2" s="1018"/>
      <c r="F2" s="1018"/>
      <c r="G2" s="1018"/>
      <c r="H2" s="1018"/>
      <c r="I2" s="1018"/>
      <c r="J2" s="1018"/>
      <c r="K2" s="70"/>
      <c r="L2" s="70"/>
      <c r="M2" s="70"/>
      <c r="N2" s="70"/>
      <c r="O2" s="70"/>
      <c r="P2" s="70"/>
    </row>
    <row r="3" spans="1:16" s="11" customFormat="1" ht="13.5" customHeight="1">
      <c r="A3" s="1018" t="s">
        <v>2540</v>
      </c>
      <c r="B3" s="1018"/>
      <c r="C3" s="1018"/>
      <c r="G3" s="70"/>
      <c r="K3" s="70"/>
      <c r="L3" s="70"/>
      <c r="M3" s="70"/>
      <c r="N3" s="70"/>
      <c r="O3" s="70"/>
      <c r="P3" s="70"/>
    </row>
    <row r="4" spans="1:16" s="11" customFormat="1" ht="13.5">
      <c r="A4" s="693"/>
      <c r="B4" s="174"/>
      <c r="G4" s="70"/>
      <c r="K4" s="70"/>
      <c r="L4" s="70"/>
      <c r="M4" s="70"/>
      <c r="N4" s="70"/>
      <c r="O4" s="70"/>
      <c r="P4" s="70"/>
    </row>
    <row r="5" spans="1:17" s="11" customFormat="1" ht="13.5">
      <c r="A5" s="1257" t="s">
        <v>2</v>
      </c>
      <c r="B5" s="1257" t="s">
        <v>3</v>
      </c>
      <c r="C5" s="1257" t="s">
        <v>846</v>
      </c>
      <c r="D5" s="1257" t="s">
        <v>877</v>
      </c>
      <c r="E5" s="1257" t="s">
        <v>869</v>
      </c>
      <c r="F5" s="1259" t="s">
        <v>848</v>
      </c>
      <c r="G5" s="1065" t="s">
        <v>200</v>
      </c>
      <c r="H5" s="1257" t="s">
        <v>879</v>
      </c>
      <c r="I5" s="1257" t="s">
        <v>875</v>
      </c>
      <c r="J5" s="1016" t="s">
        <v>206</v>
      </c>
      <c r="K5" s="1259" t="s">
        <v>1461</v>
      </c>
      <c r="L5" s="1261" t="s">
        <v>202</v>
      </c>
      <c r="M5" s="1261"/>
      <c r="N5" s="1262"/>
      <c r="O5" s="1259" t="s">
        <v>262</v>
      </c>
      <c r="P5" s="1259" t="s">
        <v>263</v>
      </c>
      <c r="Q5" s="1291" t="s">
        <v>4</v>
      </c>
    </row>
    <row r="6" spans="1:17" s="11" customFormat="1" ht="25.5">
      <c r="A6" s="1258"/>
      <c r="B6" s="1258"/>
      <c r="C6" s="1258"/>
      <c r="D6" s="1258"/>
      <c r="E6" s="1258"/>
      <c r="F6" s="1260"/>
      <c r="G6" s="1066"/>
      <c r="H6" s="1258"/>
      <c r="I6" s="1258"/>
      <c r="J6" s="1017"/>
      <c r="K6" s="1260"/>
      <c r="L6" s="358" t="s">
        <v>203</v>
      </c>
      <c r="M6" s="201" t="s">
        <v>204</v>
      </c>
      <c r="N6" s="359" t="s">
        <v>205</v>
      </c>
      <c r="O6" s="1260"/>
      <c r="P6" s="1260"/>
      <c r="Q6" s="1292"/>
    </row>
    <row r="7" spans="1:17" s="11" customFormat="1" ht="84.75" customHeight="1">
      <c r="A7" s="1003" t="s">
        <v>169</v>
      </c>
      <c r="B7" s="1003" t="s">
        <v>170</v>
      </c>
      <c r="C7" s="1313" t="s">
        <v>1583</v>
      </c>
      <c r="D7" s="898" t="s">
        <v>1584</v>
      </c>
      <c r="E7" s="1013" t="s">
        <v>1585</v>
      </c>
      <c r="F7" s="54" t="s">
        <v>760</v>
      </c>
      <c r="G7" s="54" t="s">
        <v>1586</v>
      </c>
      <c r="H7" s="54" t="s">
        <v>1587</v>
      </c>
      <c r="I7" s="54" t="s">
        <v>1588</v>
      </c>
      <c r="J7" s="54" t="s">
        <v>979</v>
      </c>
      <c r="K7" s="1313">
        <f>+L9+L10+L11</f>
        <v>50000</v>
      </c>
      <c r="L7" s="79"/>
      <c r="M7" s="79"/>
      <c r="N7" s="79"/>
      <c r="O7" s="79" t="s">
        <v>1791</v>
      </c>
      <c r="P7" s="79" t="s">
        <v>1124</v>
      </c>
      <c r="Q7" s="54" t="s">
        <v>185</v>
      </c>
    </row>
    <row r="8" spans="1:17" s="11" customFormat="1" ht="72" customHeight="1">
      <c r="A8" s="1004"/>
      <c r="B8" s="1004"/>
      <c r="C8" s="1314"/>
      <c r="D8" s="899"/>
      <c r="E8" s="1014"/>
      <c r="F8" s="54" t="s">
        <v>2488</v>
      </c>
      <c r="G8" s="79" t="s">
        <v>2485</v>
      </c>
      <c r="H8" s="54" t="s">
        <v>2486</v>
      </c>
      <c r="I8" s="54" t="s">
        <v>1589</v>
      </c>
      <c r="J8" s="54" t="s">
        <v>979</v>
      </c>
      <c r="K8" s="1314"/>
      <c r="L8" s="79"/>
      <c r="M8" s="79"/>
      <c r="N8" s="79"/>
      <c r="O8" s="696" t="s">
        <v>1791</v>
      </c>
      <c r="P8" s="696" t="s">
        <v>1124</v>
      </c>
      <c r="Q8" s="54" t="s">
        <v>185</v>
      </c>
    </row>
    <row r="9" spans="1:17" s="11" customFormat="1" ht="135">
      <c r="A9" s="1004"/>
      <c r="B9" s="1004"/>
      <c r="C9" s="1314"/>
      <c r="D9" s="899"/>
      <c r="E9" s="1014"/>
      <c r="F9" s="54" t="s">
        <v>762</v>
      </c>
      <c r="G9" s="79" t="s">
        <v>2489</v>
      </c>
      <c r="H9" s="54" t="s">
        <v>2484</v>
      </c>
      <c r="I9" s="618" t="s">
        <v>2483</v>
      </c>
      <c r="J9" s="618" t="s">
        <v>979</v>
      </c>
      <c r="K9" s="1314"/>
      <c r="L9" s="79">
        <v>1000</v>
      </c>
      <c r="M9" s="79"/>
      <c r="N9" s="79"/>
      <c r="O9" s="79" t="s">
        <v>1021</v>
      </c>
      <c r="P9" s="79" t="s">
        <v>1847</v>
      </c>
      <c r="Q9" s="54" t="s">
        <v>185</v>
      </c>
    </row>
    <row r="10" spans="1:17" s="11" customFormat="1" ht="67.5">
      <c r="A10" s="1004"/>
      <c r="B10" s="1004"/>
      <c r="C10" s="1314"/>
      <c r="D10" s="899"/>
      <c r="E10" s="1014"/>
      <c r="F10" s="54" t="s">
        <v>763</v>
      </c>
      <c r="G10" s="54" t="s">
        <v>2479</v>
      </c>
      <c r="H10" s="54" t="s">
        <v>2481</v>
      </c>
      <c r="I10" s="54" t="s">
        <v>2482</v>
      </c>
      <c r="J10" s="54" t="s">
        <v>979</v>
      </c>
      <c r="K10" s="1314"/>
      <c r="L10" s="79">
        <v>30000</v>
      </c>
      <c r="M10" s="79"/>
      <c r="N10" s="79"/>
      <c r="O10" s="79" t="s">
        <v>1816</v>
      </c>
      <c r="P10" s="79" t="s">
        <v>1847</v>
      </c>
      <c r="Q10" s="54" t="s">
        <v>185</v>
      </c>
    </row>
    <row r="11" spans="1:17" s="11" customFormat="1" ht="67.5">
      <c r="A11" s="1004"/>
      <c r="B11" s="1004"/>
      <c r="C11" s="1314"/>
      <c r="D11" s="899"/>
      <c r="E11" s="1014"/>
      <c r="F11" s="54" t="s">
        <v>764</v>
      </c>
      <c r="G11" s="79" t="s">
        <v>2480</v>
      </c>
      <c r="H11" s="696" t="s">
        <v>2478</v>
      </c>
      <c r="I11" s="696" t="s">
        <v>2487</v>
      </c>
      <c r="J11" s="618" t="s">
        <v>979</v>
      </c>
      <c r="K11" s="1314"/>
      <c r="L11" s="79">
        <v>19000</v>
      </c>
      <c r="M11" s="79"/>
      <c r="N11" s="79"/>
      <c r="O11" s="79" t="s">
        <v>1791</v>
      </c>
      <c r="P11" s="79" t="s">
        <v>1124</v>
      </c>
      <c r="Q11" s="54" t="s">
        <v>185</v>
      </c>
    </row>
    <row r="12" spans="1:17" s="11" customFormat="1" ht="67.5">
      <c r="A12" s="1004"/>
      <c r="B12" s="1004"/>
      <c r="C12" s="1314"/>
      <c r="D12" s="899"/>
      <c r="E12" s="1014"/>
      <c r="F12" s="54" t="s">
        <v>765</v>
      </c>
      <c r="G12" s="402" t="s">
        <v>765</v>
      </c>
      <c r="H12" s="375" t="s">
        <v>1612</v>
      </c>
      <c r="I12" s="402"/>
      <c r="J12" s="402"/>
      <c r="K12" s="1314"/>
      <c r="L12" s="79"/>
      <c r="M12" s="79"/>
      <c r="N12" s="79"/>
      <c r="O12" s="79"/>
      <c r="P12" s="79"/>
      <c r="Q12" s="54" t="s">
        <v>185</v>
      </c>
    </row>
    <row r="13" spans="1:17" s="11" customFormat="1" ht="67.5">
      <c r="A13" s="1005"/>
      <c r="B13" s="1005"/>
      <c r="C13" s="1315"/>
      <c r="D13" s="900"/>
      <c r="E13" s="1015"/>
      <c r="F13" s="54" t="s">
        <v>766</v>
      </c>
      <c r="G13" s="54" t="s">
        <v>766</v>
      </c>
      <c r="H13" s="79" t="s">
        <v>1612</v>
      </c>
      <c r="I13" s="54"/>
      <c r="J13" s="54"/>
      <c r="K13" s="1315"/>
      <c r="L13" s="79"/>
      <c r="M13" s="79"/>
      <c r="N13" s="79"/>
      <c r="O13" s="79"/>
      <c r="P13" s="79"/>
      <c r="Q13" s="54" t="s">
        <v>185</v>
      </c>
    </row>
    <row r="14" spans="1:17" ht="15">
      <c r="A14" s="404" t="s">
        <v>861</v>
      </c>
      <c r="B14" s="404"/>
      <c r="C14" s="404"/>
      <c r="D14" s="404"/>
      <c r="E14" s="404"/>
      <c r="F14" s="404"/>
      <c r="G14" s="404"/>
      <c r="H14" s="404"/>
      <c r="I14" s="404"/>
      <c r="J14" s="404"/>
      <c r="K14" s="731">
        <f>+K7</f>
        <v>50000</v>
      </c>
      <c r="L14" s="731">
        <f>SUM(L7:L13)</f>
        <v>50000</v>
      </c>
      <c r="M14" s="404"/>
      <c r="N14" s="404"/>
      <c r="O14" s="404"/>
      <c r="P14" s="404"/>
      <c r="Q14" s="404"/>
    </row>
    <row r="20" ht="15">
      <c r="I20">
        <f>+I18/2</f>
        <v>0</v>
      </c>
    </row>
  </sheetData>
  <sheetProtection/>
  <mergeCells count="24">
    <mergeCell ref="A1:J1"/>
    <mergeCell ref="A2:J2"/>
    <mergeCell ref="A5:A6"/>
    <mergeCell ref="B5:B6"/>
    <mergeCell ref="C5:C6"/>
    <mergeCell ref="D5:D6"/>
    <mergeCell ref="E5:E6"/>
    <mergeCell ref="F5:F6"/>
    <mergeCell ref="G5:G6"/>
    <mergeCell ref="H5:H6"/>
    <mergeCell ref="A3:C3"/>
    <mergeCell ref="K7:K13"/>
    <mergeCell ref="Q5:Q6"/>
    <mergeCell ref="I5:I6"/>
    <mergeCell ref="J5:J6"/>
    <mergeCell ref="K5:K6"/>
    <mergeCell ref="L5:N5"/>
    <mergeCell ref="O5:O6"/>
    <mergeCell ref="P5:P6"/>
    <mergeCell ref="A7:A13"/>
    <mergeCell ref="B7:B13"/>
    <mergeCell ref="C7:C13"/>
    <mergeCell ref="D7:D13"/>
    <mergeCell ref="E7:E13"/>
  </mergeCells>
  <printOptions/>
  <pageMargins left="0.7086614173228347" right="0.7086614173228347" top="0.7480314960629921" bottom="0.5511811023622047" header="0.31496062992125984" footer="0.31496062992125984"/>
  <pageSetup horizontalDpi="300" verticalDpi="300" orientation="landscape" paperSize="5" scale="80" r:id="rId1"/>
</worksheet>
</file>

<file path=xl/worksheets/sheet27.xml><?xml version="1.0" encoding="utf-8"?>
<worksheet xmlns="http://schemas.openxmlformats.org/spreadsheetml/2006/main" xmlns:r="http://schemas.openxmlformats.org/officeDocument/2006/relationships">
  <dimension ref="A2:G142"/>
  <sheetViews>
    <sheetView zoomScalePageLayoutView="0" workbookViewId="0" topLeftCell="A61">
      <selection activeCell="G143" sqref="G143"/>
    </sheetView>
  </sheetViews>
  <sheetFormatPr defaultColWidth="11.421875" defaultRowHeight="15"/>
  <cols>
    <col min="1" max="1" width="34.7109375" style="0" customWidth="1"/>
  </cols>
  <sheetData>
    <row r="2" ht="15">
      <c r="A2" t="s">
        <v>2087</v>
      </c>
    </row>
    <row r="4" spans="1:5" ht="15">
      <c r="A4" t="s">
        <v>2088</v>
      </c>
      <c r="B4">
        <v>73327</v>
      </c>
      <c r="D4" t="s">
        <v>2096</v>
      </c>
      <c r="E4">
        <v>67673</v>
      </c>
    </row>
    <row r="6" spans="1:2" ht="15">
      <c r="A6" t="s">
        <v>2089</v>
      </c>
      <c r="B6">
        <v>1000</v>
      </c>
    </row>
    <row r="7" spans="1:4" ht="15">
      <c r="A7" t="s">
        <v>2090</v>
      </c>
      <c r="B7">
        <v>7000</v>
      </c>
      <c r="C7">
        <v>5000</v>
      </c>
      <c r="D7" t="s">
        <v>2091</v>
      </c>
    </row>
    <row r="8" spans="1:2" ht="15">
      <c r="A8" t="s">
        <v>2092</v>
      </c>
      <c r="B8">
        <v>10000</v>
      </c>
    </row>
    <row r="9" spans="1:4" ht="15">
      <c r="A9" t="s">
        <v>2093</v>
      </c>
      <c r="B9">
        <v>10000</v>
      </c>
      <c r="C9">
        <v>5000</v>
      </c>
      <c r="D9" t="s">
        <v>2091</v>
      </c>
    </row>
    <row r="10" spans="1:2" ht="15">
      <c r="A10" t="s">
        <v>2094</v>
      </c>
      <c r="B10">
        <v>5000</v>
      </c>
    </row>
    <row r="11" spans="1:2" ht="15">
      <c r="A11" t="s">
        <v>2095</v>
      </c>
      <c r="B11">
        <v>10000</v>
      </c>
    </row>
    <row r="12" spans="1:2" ht="15">
      <c r="A12" t="s">
        <v>2097</v>
      </c>
      <c r="B12">
        <v>3000</v>
      </c>
    </row>
    <row r="13" spans="1:2" ht="15">
      <c r="A13" t="s">
        <v>2098</v>
      </c>
      <c r="B13">
        <v>10000</v>
      </c>
    </row>
    <row r="14" spans="1:2" ht="15">
      <c r="A14" t="s">
        <v>2099</v>
      </c>
      <c r="B14">
        <v>5000</v>
      </c>
    </row>
    <row r="15" spans="1:2" ht="15">
      <c r="A15" t="s">
        <v>2100</v>
      </c>
      <c r="B15">
        <v>4673</v>
      </c>
    </row>
    <row r="16" spans="1:2" ht="15">
      <c r="A16" t="s">
        <v>2101</v>
      </c>
      <c r="B16">
        <v>2000</v>
      </c>
    </row>
    <row r="17" ht="15">
      <c r="B17">
        <f>SUM(B6:B16)</f>
        <v>67673</v>
      </c>
    </row>
    <row r="21" spans="1:7" ht="15">
      <c r="A21" t="s">
        <v>2102</v>
      </c>
      <c r="B21" t="s">
        <v>203</v>
      </c>
      <c r="D21">
        <v>61372</v>
      </c>
      <c r="F21" t="s">
        <v>329</v>
      </c>
      <c r="G21">
        <v>15605</v>
      </c>
    </row>
    <row r="23" spans="1:2" ht="15">
      <c r="A23" t="s">
        <v>2103</v>
      </c>
      <c r="B23">
        <v>1500</v>
      </c>
    </row>
    <row r="24" spans="1:2" ht="15">
      <c r="A24" t="s">
        <v>2104</v>
      </c>
      <c r="B24">
        <v>1500</v>
      </c>
    </row>
    <row r="25" spans="1:2" ht="15">
      <c r="A25" t="s">
        <v>2105</v>
      </c>
      <c r="B25">
        <v>5600</v>
      </c>
    </row>
    <row r="26" spans="1:2" ht="15">
      <c r="A26" t="s">
        <v>2106</v>
      </c>
      <c r="B26">
        <v>1000</v>
      </c>
    </row>
    <row r="27" spans="1:3" ht="15">
      <c r="A27" t="s">
        <v>2107</v>
      </c>
      <c r="B27">
        <v>3000</v>
      </c>
      <c r="C27" t="s">
        <v>2108</v>
      </c>
    </row>
    <row r="28" spans="1:2" ht="15">
      <c r="A28" t="s">
        <v>2109</v>
      </c>
      <c r="B28">
        <v>2000</v>
      </c>
    </row>
    <row r="29" spans="1:2" ht="15">
      <c r="A29" t="s">
        <v>2110</v>
      </c>
      <c r="B29">
        <v>1000</v>
      </c>
    </row>
    <row r="30" spans="1:2" ht="15">
      <c r="A30" t="s">
        <v>2111</v>
      </c>
      <c r="B30">
        <v>30000</v>
      </c>
    </row>
    <row r="31" spans="1:2" ht="15">
      <c r="A31" t="s">
        <v>2112</v>
      </c>
      <c r="B31">
        <v>3000</v>
      </c>
    </row>
    <row r="32" spans="1:2" ht="15">
      <c r="A32" t="s">
        <v>2113</v>
      </c>
      <c r="B32">
        <v>5000</v>
      </c>
    </row>
    <row r="33" spans="1:2" ht="15">
      <c r="A33" t="s">
        <v>2114</v>
      </c>
      <c r="B33">
        <v>4000</v>
      </c>
    </row>
    <row r="34" spans="1:2" ht="15">
      <c r="A34" t="s">
        <v>2115</v>
      </c>
      <c r="B34">
        <v>2000</v>
      </c>
    </row>
    <row r="35" spans="1:2" ht="15">
      <c r="A35" t="s">
        <v>2116</v>
      </c>
      <c r="B35">
        <v>3000</v>
      </c>
    </row>
    <row r="36" spans="1:2" ht="15">
      <c r="A36" t="s">
        <v>2117</v>
      </c>
      <c r="B36">
        <v>1000</v>
      </c>
    </row>
    <row r="37" ht="15">
      <c r="B37" s="584">
        <f>SUM(B23:B36)</f>
        <v>63600</v>
      </c>
    </row>
    <row r="38" spans="1:3" ht="15">
      <c r="A38" t="s">
        <v>2118</v>
      </c>
      <c r="C38">
        <v>25000</v>
      </c>
    </row>
    <row r="39" spans="1:3" ht="15">
      <c r="A39" t="s">
        <v>2119</v>
      </c>
      <c r="C39">
        <v>30000</v>
      </c>
    </row>
    <row r="40" ht="15">
      <c r="C40" s="583">
        <f>SUM(C38:C39)</f>
        <v>55000</v>
      </c>
    </row>
    <row r="44" spans="1:3" ht="15">
      <c r="A44" t="s">
        <v>1627</v>
      </c>
      <c r="B44">
        <v>20000</v>
      </c>
      <c r="C44" t="s">
        <v>2129</v>
      </c>
    </row>
    <row r="47" spans="1:2" ht="15">
      <c r="A47" t="s">
        <v>2120</v>
      </c>
      <c r="B47">
        <v>6400</v>
      </c>
    </row>
    <row r="48" spans="1:2" ht="15">
      <c r="A48" t="s">
        <v>2121</v>
      </c>
      <c r="B48">
        <v>300</v>
      </c>
    </row>
    <row r="49" spans="1:2" ht="15">
      <c r="A49" t="s">
        <v>2122</v>
      </c>
      <c r="B49">
        <v>3000</v>
      </c>
    </row>
    <row r="50" spans="1:2" ht="15">
      <c r="A50" t="s">
        <v>2123</v>
      </c>
      <c r="B50">
        <v>1500</v>
      </c>
    </row>
    <row r="51" spans="1:2" ht="15">
      <c r="A51" t="s">
        <v>2124</v>
      </c>
      <c r="B51">
        <v>1000</v>
      </c>
    </row>
    <row r="52" spans="1:2" ht="15">
      <c r="A52" t="s">
        <v>2125</v>
      </c>
      <c r="B52">
        <v>3000</v>
      </c>
    </row>
    <row r="53" spans="1:2" ht="15">
      <c r="A53" t="s">
        <v>2126</v>
      </c>
      <c r="B53">
        <v>3500</v>
      </c>
    </row>
    <row r="54" spans="1:2" ht="15">
      <c r="A54" t="s">
        <v>2127</v>
      </c>
      <c r="B54">
        <v>300</v>
      </c>
    </row>
    <row r="55" spans="1:2" ht="15">
      <c r="A55" t="s">
        <v>2128</v>
      </c>
      <c r="B55">
        <v>1000</v>
      </c>
    </row>
    <row r="56" ht="15">
      <c r="B56" s="584">
        <f>SUM(B47:B55)</f>
        <v>20000</v>
      </c>
    </row>
    <row r="58" spans="2:3" ht="15">
      <c r="B58">
        <v>10000</v>
      </c>
      <c r="C58" t="s">
        <v>2130</v>
      </c>
    </row>
    <row r="60" spans="1:2" ht="15">
      <c r="A60" t="s">
        <v>2131</v>
      </c>
      <c r="B60">
        <v>1500</v>
      </c>
    </row>
    <row r="61" spans="1:2" ht="15">
      <c r="A61" t="s">
        <v>2132</v>
      </c>
      <c r="B61">
        <v>1000</v>
      </c>
    </row>
    <row r="62" spans="1:2" ht="15">
      <c r="A62" t="s">
        <v>2133</v>
      </c>
      <c r="B62">
        <v>4000</v>
      </c>
    </row>
    <row r="63" spans="1:2" ht="15">
      <c r="A63" t="s">
        <v>2134</v>
      </c>
      <c r="B63">
        <v>2000</v>
      </c>
    </row>
    <row r="64" spans="1:2" ht="15">
      <c r="A64" t="s">
        <v>2135</v>
      </c>
      <c r="B64">
        <v>500</v>
      </c>
    </row>
    <row r="65" ht="15">
      <c r="B65" s="584">
        <f>SUM(B60:B64)</f>
        <v>9000</v>
      </c>
    </row>
    <row r="68" spans="2:5" ht="15">
      <c r="B68">
        <v>20000</v>
      </c>
      <c r="C68" t="s">
        <v>2136</v>
      </c>
      <c r="E68">
        <v>10000</v>
      </c>
    </row>
    <row r="70" spans="1:2" ht="15">
      <c r="A70" t="s">
        <v>2137</v>
      </c>
      <c r="B70">
        <v>6000</v>
      </c>
    </row>
    <row r="71" spans="1:2" ht="15">
      <c r="A71" t="s">
        <v>2138</v>
      </c>
      <c r="B71">
        <v>20000</v>
      </c>
    </row>
    <row r="72" spans="1:2" ht="15">
      <c r="A72" t="s">
        <v>2139</v>
      </c>
      <c r="B72">
        <v>4000</v>
      </c>
    </row>
    <row r="73" ht="15">
      <c r="B73" s="583">
        <f>SUM(B70:B72)</f>
        <v>30000</v>
      </c>
    </row>
    <row r="76" spans="1:2" ht="15">
      <c r="A76" t="s">
        <v>2140</v>
      </c>
      <c r="B76">
        <v>8000</v>
      </c>
    </row>
    <row r="78" spans="1:2" ht="15">
      <c r="A78" t="s">
        <v>2141</v>
      </c>
      <c r="B78">
        <v>1000</v>
      </c>
    </row>
    <row r="79" ht="15">
      <c r="B79">
        <v>500</v>
      </c>
    </row>
    <row r="80" ht="15">
      <c r="B80">
        <v>1500</v>
      </c>
    </row>
    <row r="81" spans="1:2" ht="15">
      <c r="A81" t="s">
        <v>2142</v>
      </c>
      <c r="B81">
        <v>3000</v>
      </c>
    </row>
    <row r="82" spans="1:2" ht="15">
      <c r="A82" t="s">
        <v>2143</v>
      </c>
      <c r="B82">
        <v>2000</v>
      </c>
    </row>
    <row r="83" spans="1:2" ht="15">
      <c r="A83" t="s">
        <v>2144</v>
      </c>
      <c r="B83">
        <v>1500</v>
      </c>
    </row>
    <row r="84" spans="1:2" ht="15">
      <c r="A84" t="s">
        <v>2145</v>
      </c>
      <c r="B84">
        <v>2500</v>
      </c>
    </row>
    <row r="85" ht="15">
      <c r="B85" s="584">
        <f>SUM(B78:B84)</f>
        <v>12000</v>
      </c>
    </row>
    <row r="88" spans="1:2" ht="15">
      <c r="A88" t="s">
        <v>2146</v>
      </c>
      <c r="B88">
        <v>26000</v>
      </c>
    </row>
    <row r="90" spans="1:2" ht="15">
      <c r="A90" t="s">
        <v>2147</v>
      </c>
      <c r="B90">
        <v>1000</v>
      </c>
    </row>
    <row r="91" spans="1:2" ht="15">
      <c r="A91" t="s">
        <v>2148</v>
      </c>
      <c r="B91">
        <v>600</v>
      </c>
    </row>
    <row r="92" spans="1:2" ht="15">
      <c r="A92" t="s">
        <v>2149</v>
      </c>
      <c r="B92">
        <v>3000</v>
      </c>
    </row>
    <row r="93" spans="1:2" ht="15">
      <c r="A93" t="s">
        <v>2150</v>
      </c>
      <c r="B93">
        <v>2000</v>
      </c>
    </row>
    <row r="94" spans="1:2" ht="15">
      <c r="A94" t="s">
        <v>2151</v>
      </c>
      <c r="B94">
        <v>3000</v>
      </c>
    </row>
    <row r="95" ht="15">
      <c r="B95">
        <v>1000</v>
      </c>
    </row>
    <row r="96" spans="1:2" ht="15">
      <c r="A96" t="s">
        <v>2152</v>
      </c>
      <c r="B96">
        <v>1000</v>
      </c>
    </row>
    <row r="97" spans="1:2" ht="15">
      <c r="A97" t="s">
        <v>2153</v>
      </c>
      <c r="B97">
        <v>1000</v>
      </c>
    </row>
    <row r="98" spans="1:2" ht="15">
      <c r="A98" t="s">
        <v>2154</v>
      </c>
      <c r="B98">
        <v>3000</v>
      </c>
    </row>
    <row r="99" spans="1:2" ht="15">
      <c r="A99" t="s">
        <v>2155</v>
      </c>
      <c r="B99">
        <v>1000</v>
      </c>
    </row>
    <row r="100" ht="15">
      <c r="A100" t="s">
        <v>2156</v>
      </c>
    </row>
    <row r="101" ht="15">
      <c r="B101">
        <f>SUM(B90:B100)</f>
        <v>16600</v>
      </c>
    </row>
    <row r="104" ht="15">
      <c r="A104" t="s">
        <v>2157</v>
      </c>
    </row>
    <row r="106" spans="1:2" ht="15">
      <c r="A106" t="s">
        <v>2158</v>
      </c>
      <c r="B106">
        <v>16000</v>
      </c>
    </row>
    <row r="107" spans="1:2" ht="15">
      <c r="A107" t="s">
        <v>2159</v>
      </c>
      <c r="B107">
        <v>2000</v>
      </c>
    </row>
    <row r="108" spans="1:3" ht="15">
      <c r="A108" t="s">
        <v>2160</v>
      </c>
      <c r="B108">
        <v>10000</v>
      </c>
      <c r="C108" t="s">
        <v>2163</v>
      </c>
    </row>
    <row r="109" spans="1:2" ht="15">
      <c r="A109" t="s">
        <v>2161</v>
      </c>
      <c r="B109">
        <v>2000</v>
      </c>
    </row>
    <row r="110" spans="1:2" ht="15">
      <c r="A110" t="s">
        <v>2162</v>
      </c>
      <c r="B110">
        <v>5000</v>
      </c>
    </row>
    <row r="111" spans="1:2" ht="15">
      <c r="A111" t="s">
        <v>2164</v>
      </c>
      <c r="B111">
        <v>1000</v>
      </c>
    </row>
    <row r="112" spans="1:2" ht="15">
      <c r="A112" t="s">
        <v>2165</v>
      </c>
      <c r="B112">
        <v>2000</v>
      </c>
    </row>
    <row r="113" spans="1:2" ht="15">
      <c r="A113" t="s">
        <v>2166</v>
      </c>
      <c r="B113">
        <v>2000</v>
      </c>
    </row>
    <row r="114" spans="1:2" ht="15">
      <c r="A114" t="s">
        <v>2167</v>
      </c>
      <c r="B114">
        <v>3000</v>
      </c>
    </row>
    <row r="115" spans="1:3" ht="15">
      <c r="A115" t="s">
        <v>2168</v>
      </c>
      <c r="B115">
        <v>3500</v>
      </c>
      <c r="C115" t="s">
        <v>2169</v>
      </c>
    </row>
    <row r="118" ht="15">
      <c r="A118" t="s">
        <v>2170</v>
      </c>
    </row>
    <row r="119" spans="1:2" ht="15">
      <c r="A119" t="s">
        <v>2171</v>
      </c>
      <c r="B119">
        <v>25000</v>
      </c>
    </row>
    <row r="121" spans="1:2" ht="15">
      <c r="A121" t="s">
        <v>2172</v>
      </c>
      <c r="B121">
        <v>25000</v>
      </c>
    </row>
    <row r="123" ht="15">
      <c r="A123" t="s">
        <v>2173</v>
      </c>
    </row>
    <row r="124" spans="1:2" ht="15">
      <c r="A124" t="s">
        <v>2174</v>
      </c>
      <c r="B124">
        <v>91025</v>
      </c>
    </row>
    <row r="125" spans="1:2" ht="15">
      <c r="A125" t="s">
        <v>2175</v>
      </c>
      <c r="B125">
        <v>180000</v>
      </c>
    </row>
    <row r="126" spans="1:2" ht="15">
      <c r="A126" t="s">
        <v>2176</v>
      </c>
      <c r="B126">
        <v>50000</v>
      </c>
    </row>
    <row r="127" spans="1:2" ht="15">
      <c r="A127" t="s">
        <v>2177</v>
      </c>
      <c r="B127">
        <v>30000</v>
      </c>
    </row>
    <row r="128" spans="1:2" ht="15">
      <c r="A128" t="s">
        <v>2178</v>
      </c>
      <c r="B128">
        <v>30000</v>
      </c>
    </row>
    <row r="129" spans="1:2" ht="15">
      <c r="A129" t="s">
        <v>2179</v>
      </c>
      <c r="B129">
        <v>77000</v>
      </c>
    </row>
    <row r="130" ht="15">
      <c r="B130" s="584">
        <f>SUM(B124:B129)</f>
        <v>458025</v>
      </c>
    </row>
    <row r="133" spans="1:3" ht="15">
      <c r="A133" t="s">
        <v>2180</v>
      </c>
      <c r="B133" t="s">
        <v>203</v>
      </c>
      <c r="C133">
        <v>31000</v>
      </c>
    </row>
    <row r="134" spans="2:3" ht="15">
      <c r="B134" t="s">
        <v>2182</v>
      </c>
      <c r="C134">
        <v>58141</v>
      </c>
    </row>
    <row r="135" spans="1:2" ht="15">
      <c r="A135" t="s">
        <v>2181</v>
      </c>
      <c r="B135">
        <v>3000</v>
      </c>
    </row>
    <row r="136" spans="1:3" ht="15">
      <c r="A136" t="s">
        <v>2183</v>
      </c>
      <c r="B136">
        <v>6000</v>
      </c>
      <c r="C136" t="s">
        <v>2184</v>
      </c>
    </row>
    <row r="137" spans="1:2" ht="15">
      <c r="A137" t="s">
        <v>2185</v>
      </c>
      <c r="B137">
        <v>6000</v>
      </c>
    </row>
    <row r="138" spans="1:2" ht="15">
      <c r="A138" t="s">
        <v>2186</v>
      </c>
      <c r="B138">
        <v>5000</v>
      </c>
    </row>
    <row r="139" spans="1:2" ht="15">
      <c r="A139" t="s">
        <v>2187</v>
      </c>
      <c r="B139">
        <v>5000</v>
      </c>
    </row>
    <row r="140" spans="1:3" ht="15">
      <c r="A140" t="s">
        <v>2188</v>
      </c>
      <c r="B140">
        <v>5000</v>
      </c>
      <c r="C140" t="s">
        <v>2189</v>
      </c>
    </row>
    <row r="141" spans="1:3" ht="15">
      <c r="A141" t="s">
        <v>2180</v>
      </c>
      <c r="B141">
        <v>1000</v>
      </c>
      <c r="C141" t="s">
        <v>2190</v>
      </c>
    </row>
    <row r="142" ht="15">
      <c r="B142" s="583">
        <f>SUM(B135:B141)</f>
        <v>31000</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S26"/>
  <sheetViews>
    <sheetView zoomScale="96" zoomScaleNormal="96" zoomScalePageLayoutView="0" workbookViewId="0" topLeftCell="A1">
      <selection activeCell="L4" sqref="L4"/>
    </sheetView>
  </sheetViews>
  <sheetFormatPr defaultColWidth="11.421875" defaultRowHeight="15"/>
  <cols>
    <col min="1" max="1" width="10.7109375" style="166" bestFit="1" customWidth="1"/>
    <col min="2" max="2" width="18.140625" style="166" bestFit="1" customWidth="1"/>
    <col min="3" max="3" width="21.57421875" style="166" customWidth="1"/>
    <col min="4" max="4" width="78.00390625" style="166" hidden="1" customWidth="1"/>
    <col min="5" max="5" width="24.00390625" style="166" hidden="1" customWidth="1"/>
    <col min="6" max="6" width="23.421875" style="174" customWidth="1"/>
    <col min="7" max="7" width="23.421875" style="166" hidden="1" customWidth="1"/>
    <col min="8" max="8" width="23.00390625" style="169" customWidth="1"/>
    <col min="9" max="9" width="24.00390625" style="169" bestFit="1" customWidth="1"/>
    <col min="10" max="10" width="19.8515625" style="166" bestFit="1" customWidth="1"/>
    <col min="11" max="11" width="18.7109375" style="166" bestFit="1" customWidth="1"/>
    <col min="12" max="12" width="12.28125" style="169" customWidth="1"/>
    <col min="13" max="13" width="6.28125" style="169" bestFit="1" customWidth="1"/>
    <col min="14" max="14" width="6.7109375" style="169" bestFit="1" customWidth="1"/>
    <col min="15" max="15" width="4.421875" style="169" bestFit="1" customWidth="1"/>
    <col min="16" max="16" width="6.421875" style="169" bestFit="1" customWidth="1"/>
    <col min="17" max="17" width="8.28125" style="169" bestFit="1" customWidth="1"/>
    <col min="18" max="18" width="15.57421875" style="169" customWidth="1"/>
    <col min="19" max="19" width="6.57421875" style="166" bestFit="1" customWidth="1"/>
    <col min="20" max="16384" width="11.421875" style="166" customWidth="1"/>
  </cols>
  <sheetData>
    <row r="1" spans="1:15" ht="16.5">
      <c r="A1" s="997" t="s">
        <v>1351</v>
      </c>
      <c r="B1" s="997"/>
      <c r="C1" s="997"/>
      <c r="D1" s="997"/>
      <c r="E1" s="997"/>
      <c r="F1" s="997"/>
      <c r="G1" s="997"/>
      <c r="H1" s="997"/>
      <c r="I1" s="997"/>
      <c r="J1" s="997"/>
      <c r="K1" s="997"/>
      <c r="L1" s="512"/>
      <c r="M1" s="512"/>
      <c r="N1" s="512"/>
      <c r="O1" s="512"/>
    </row>
    <row r="2" spans="1:17" ht="13.5" customHeight="1">
      <c r="A2" s="997" t="s">
        <v>11</v>
      </c>
      <c r="B2" s="997"/>
      <c r="C2" s="997"/>
      <c r="D2" s="997"/>
      <c r="E2" s="997"/>
      <c r="F2" s="997"/>
      <c r="G2" s="997"/>
      <c r="H2" s="997"/>
      <c r="I2" s="997"/>
      <c r="J2" s="997"/>
      <c r="K2" s="997"/>
      <c r="L2" s="997"/>
      <c r="M2" s="997"/>
      <c r="N2" s="997"/>
      <c r="O2" s="997"/>
      <c r="P2" s="185"/>
      <c r="Q2" s="185"/>
    </row>
    <row r="3" spans="1:6" ht="27.75" customHeight="1">
      <c r="A3" s="997" t="s">
        <v>2524</v>
      </c>
      <c r="B3" s="997"/>
      <c r="C3" s="997"/>
      <c r="D3" s="997"/>
      <c r="E3" s="997"/>
      <c r="F3" s="997"/>
    </row>
    <row r="4" ht="13.5"/>
    <row r="5" ht="13.5"/>
    <row r="6" ht="13.5"/>
    <row r="7" spans="1:19" s="170" customFormat="1" ht="25.5">
      <c r="A7" s="991" t="s">
        <v>2</v>
      </c>
      <c r="B7" s="963" t="s">
        <v>3</v>
      </c>
      <c r="C7" s="963" t="s">
        <v>868</v>
      </c>
      <c r="D7" s="991" t="s">
        <v>869</v>
      </c>
      <c r="E7" s="963" t="s">
        <v>848</v>
      </c>
      <c r="F7" s="963" t="s">
        <v>846</v>
      </c>
      <c r="G7" s="963" t="s">
        <v>874</v>
      </c>
      <c r="H7" s="963" t="s">
        <v>200</v>
      </c>
      <c r="I7" s="963" t="s">
        <v>1839</v>
      </c>
      <c r="J7" s="963" t="s">
        <v>875</v>
      </c>
      <c r="K7" s="991" t="s">
        <v>206</v>
      </c>
      <c r="L7" s="963" t="s">
        <v>901</v>
      </c>
      <c r="M7" s="993" t="s">
        <v>202</v>
      </c>
      <c r="N7" s="993"/>
      <c r="O7" s="994"/>
      <c r="P7" s="963" t="s">
        <v>905</v>
      </c>
      <c r="Q7" s="963" t="s">
        <v>263</v>
      </c>
      <c r="R7" s="963" t="s">
        <v>4</v>
      </c>
      <c r="S7" s="170" t="s">
        <v>876</v>
      </c>
    </row>
    <row r="8" spans="1:18" s="170" customFormat="1" ht="25.5">
      <c r="A8" s="992"/>
      <c r="B8" s="964"/>
      <c r="C8" s="964"/>
      <c r="D8" s="992"/>
      <c r="E8" s="964"/>
      <c r="F8" s="964"/>
      <c r="G8" s="964"/>
      <c r="H8" s="964"/>
      <c r="I8" s="964"/>
      <c r="J8" s="964"/>
      <c r="K8" s="992"/>
      <c r="L8" s="964"/>
      <c r="M8" s="171" t="s">
        <v>203</v>
      </c>
      <c r="N8" s="190" t="s">
        <v>204</v>
      </c>
      <c r="O8" s="172" t="s">
        <v>205</v>
      </c>
      <c r="P8" s="964"/>
      <c r="Q8" s="964"/>
      <c r="R8" s="964"/>
    </row>
    <row r="9" spans="1:18" ht="81">
      <c r="A9" s="985" t="s">
        <v>890</v>
      </c>
      <c r="B9" s="977" t="s">
        <v>41</v>
      </c>
      <c r="C9" s="974" t="s">
        <v>870</v>
      </c>
      <c r="D9" s="978" t="s">
        <v>882</v>
      </c>
      <c r="E9" s="164" t="s">
        <v>563</v>
      </c>
      <c r="F9" s="982" t="s">
        <v>847</v>
      </c>
      <c r="G9" s="179" t="s">
        <v>881</v>
      </c>
      <c r="H9" s="180" t="s">
        <v>1840</v>
      </c>
      <c r="I9" s="180" t="s">
        <v>1833</v>
      </c>
      <c r="J9" s="179" t="s">
        <v>880</v>
      </c>
      <c r="K9" s="995" t="s">
        <v>849</v>
      </c>
      <c r="L9" s="965">
        <f>+M9+M10+M11+M12</f>
        <v>12600</v>
      </c>
      <c r="M9" s="487">
        <v>600</v>
      </c>
      <c r="N9" s="898">
        <v>0</v>
      </c>
      <c r="O9" s="898">
        <v>0</v>
      </c>
      <c r="P9" s="511" t="s">
        <v>1846</v>
      </c>
      <c r="Q9" s="511" t="s">
        <v>1847</v>
      </c>
      <c r="R9" s="898" t="s">
        <v>1845</v>
      </c>
    </row>
    <row r="10" spans="1:18" ht="54">
      <c r="A10" s="986"/>
      <c r="B10" s="972"/>
      <c r="C10" s="975"/>
      <c r="D10" s="979"/>
      <c r="E10" s="164" t="s">
        <v>582</v>
      </c>
      <c r="F10" s="983"/>
      <c r="G10" s="180" t="s">
        <v>582</v>
      </c>
      <c r="H10" s="180" t="s">
        <v>1834</v>
      </c>
      <c r="I10" s="180" t="s">
        <v>1841</v>
      </c>
      <c r="J10" s="162" t="s">
        <v>1835</v>
      </c>
      <c r="K10" s="996"/>
      <c r="L10" s="966"/>
      <c r="M10" s="290">
        <f>2000+6000</f>
        <v>8000</v>
      </c>
      <c r="N10" s="900"/>
      <c r="O10" s="900"/>
      <c r="P10" s="511" t="s">
        <v>1846</v>
      </c>
      <c r="Q10" s="511" t="s">
        <v>1847</v>
      </c>
      <c r="R10" s="900"/>
    </row>
    <row r="11" spans="1:18" ht="99" customHeight="1">
      <c r="A11" s="986"/>
      <c r="B11" s="972"/>
      <c r="C11" s="975"/>
      <c r="D11" s="979"/>
      <c r="E11" s="164" t="s">
        <v>564</v>
      </c>
      <c r="F11" s="983"/>
      <c r="G11" s="180" t="s">
        <v>564</v>
      </c>
      <c r="H11" s="180" t="s">
        <v>1836</v>
      </c>
      <c r="I11" s="180" t="s">
        <v>1842</v>
      </c>
      <c r="J11" s="487" t="s">
        <v>1843</v>
      </c>
      <c r="K11" s="180" t="s">
        <v>854</v>
      </c>
      <c r="L11" s="966"/>
      <c r="M11" s="173">
        <v>1000</v>
      </c>
      <c r="N11" s="173">
        <v>0</v>
      </c>
      <c r="O11" s="173">
        <v>0</v>
      </c>
      <c r="P11" s="511" t="s">
        <v>1848</v>
      </c>
      <c r="Q11" s="511" t="s">
        <v>1807</v>
      </c>
      <c r="R11" s="173" t="s">
        <v>862</v>
      </c>
    </row>
    <row r="12" spans="1:18" ht="121.5" customHeight="1">
      <c r="A12" s="986"/>
      <c r="B12" s="973"/>
      <c r="C12" s="976"/>
      <c r="D12" s="980"/>
      <c r="E12" s="164" t="s">
        <v>567</v>
      </c>
      <c r="F12" s="984"/>
      <c r="G12" s="180" t="s">
        <v>567</v>
      </c>
      <c r="H12" s="495" t="s">
        <v>1838</v>
      </c>
      <c r="I12" s="495" t="s">
        <v>1844</v>
      </c>
      <c r="J12" s="487" t="s">
        <v>1837</v>
      </c>
      <c r="K12" s="180" t="s">
        <v>854</v>
      </c>
      <c r="L12" s="967"/>
      <c r="M12" s="173">
        <v>3000</v>
      </c>
      <c r="N12" s="173">
        <v>0</v>
      </c>
      <c r="O12" s="173">
        <v>0</v>
      </c>
      <c r="P12" s="511" t="s">
        <v>1846</v>
      </c>
      <c r="Q12" s="511" t="s">
        <v>1849</v>
      </c>
      <c r="R12" s="173" t="s">
        <v>862</v>
      </c>
    </row>
    <row r="13" spans="1:18" ht="70.5" customHeight="1">
      <c r="A13" s="986"/>
      <c r="B13" s="977" t="s">
        <v>42</v>
      </c>
      <c r="C13" s="974" t="s">
        <v>871</v>
      </c>
      <c r="D13" s="164" t="s">
        <v>883</v>
      </c>
      <c r="E13" s="175" t="s">
        <v>568</v>
      </c>
      <c r="F13" s="982" t="s">
        <v>850</v>
      </c>
      <c r="G13" s="180" t="s">
        <v>885</v>
      </c>
      <c r="H13" s="487" t="s">
        <v>1851</v>
      </c>
      <c r="I13" s="180" t="s">
        <v>885</v>
      </c>
      <c r="J13" s="495" t="s">
        <v>887</v>
      </c>
      <c r="K13" s="487" t="s">
        <v>854</v>
      </c>
      <c r="L13" s="965">
        <f>+M13+M14+M15</f>
        <v>6000</v>
      </c>
      <c r="M13" s="162">
        <v>4000</v>
      </c>
      <c r="N13" s="898">
        <v>0</v>
      </c>
      <c r="O13" s="898">
        <v>0</v>
      </c>
      <c r="P13" s="981" t="s">
        <v>1320</v>
      </c>
      <c r="Q13" s="981" t="s">
        <v>1895</v>
      </c>
      <c r="R13" s="162" t="s">
        <v>863</v>
      </c>
    </row>
    <row r="14" spans="1:18" ht="70.5" customHeight="1">
      <c r="A14" s="986"/>
      <c r="B14" s="972"/>
      <c r="C14" s="975"/>
      <c r="D14" s="910" t="s">
        <v>884</v>
      </c>
      <c r="E14" s="175" t="s">
        <v>569</v>
      </c>
      <c r="F14" s="983"/>
      <c r="G14" s="180" t="s">
        <v>886</v>
      </c>
      <c r="H14" s="487" t="s">
        <v>1850</v>
      </c>
      <c r="I14" s="180" t="s">
        <v>886</v>
      </c>
      <c r="J14" s="495" t="s">
        <v>887</v>
      </c>
      <c r="K14" s="487" t="s">
        <v>854</v>
      </c>
      <c r="L14" s="966"/>
      <c r="M14" s="290">
        <v>1000</v>
      </c>
      <c r="N14" s="900"/>
      <c r="O14" s="900"/>
      <c r="P14" s="961"/>
      <c r="Q14" s="961"/>
      <c r="R14" s="162" t="s">
        <v>863</v>
      </c>
    </row>
    <row r="15" spans="1:18" ht="71.25" customHeight="1">
      <c r="A15" s="986"/>
      <c r="B15" s="973"/>
      <c r="C15" s="975"/>
      <c r="D15" s="910"/>
      <c r="E15" s="175" t="s">
        <v>585</v>
      </c>
      <c r="F15" s="984"/>
      <c r="G15" s="180" t="s">
        <v>888</v>
      </c>
      <c r="H15" s="181" t="s">
        <v>866</v>
      </c>
      <c r="I15" s="180" t="s">
        <v>888</v>
      </c>
      <c r="J15" s="173" t="s">
        <v>889</v>
      </c>
      <c r="K15" s="180" t="s">
        <v>855</v>
      </c>
      <c r="L15" s="967"/>
      <c r="M15" s="173">
        <v>1000</v>
      </c>
      <c r="N15" s="173">
        <v>0</v>
      </c>
      <c r="O15" s="173">
        <v>0</v>
      </c>
      <c r="P15" s="962"/>
      <c r="Q15" s="962"/>
      <c r="R15" s="162" t="s">
        <v>863</v>
      </c>
    </row>
    <row r="16" spans="1:18" ht="54">
      <c r="A16" s="986"/>
      <c r="B16" s="977" t="s">
        <v>43</v>
      </c>
      <c r="C16" s="974" t="s">
        <v>873</v>
      </c>
      <c r="D16" s="978"/>
      <c r="E16" s="176" t="s">
        <v>570</v>
      </c>
      <c r="F16" s="982" t="s">
        <v>851</v>
      </c>
      <c r="G16" s="180" t="s">
        <v>891</v>
      </c>
      <c r="H16" s="396" t="s">
        <v>852</v>
      </c>
      <c r="I16" s="180" t="s">
        <v>891</v>
      </c>
      <c r="J16" s="173" t="s">
        <v>894</v>
      </c>
      <c r="K16" s="180" t="s">
        <v>856</v>
      </c>
      <c r="L16" s="965">
        <f>+M16+N16+O16+M18+M20</f>
        <v>5000</v>
      </c>
      <c r="M16" s="898">
        <v>1000</v>
      </c>
      <c r="N16" s="173">
        <v>0</v>
      </c>
      <c r="O16" s="173">
        <v>0</v>
      </c>
      <c r="P16" s="981" t="s">
        <v>1846</v>
      </c>
      <c r="Q16" s="981" t="s">
        <v>1124</v>
      </c>
      <c r="R16" s="173" t="s">
        <v>862</v>
      </c>
    </row>
    <row r="17" spans="1:18" ht="59.25" customHeight="1">
      <c r="A17" s="986"/>
      <c r="B17" s="972"/>
      <c r="C17" s="975"/>
      <c r="D17" s="979"/>
      <c r="E17" s="176" t="s">
        <v>589</v>
      </c>
      <c r="F17" s="983"/>
      <c r="G17" s="180" t="s">
        <v>589</v>
      </c>
      <c r="H17" s="396" t="s">
        <v>867</v>
      </c>
      <c r="I17" s="180" t="s">
        <v>589</v>
      </c>
      <c r="J17" s="173" t="s">
        <v>892</v>
      </c>
      <c r="K17" s="180" t="s">
        <v>857</v>
      </c>
      <c r="L17" s="966"/>
      <c r="M17" s="900"/>
      <c r="N17" s="173">
        <v>0</v>
      </c>
      <c r="O17" s="173">
        <v>0</v>
      </c>
      <c r="P17" s="961"/>
      <c r="Q17" s="961"/>
      <c r="R17" s="173" t="s">
        <v>862</v>
      </c>
    </row>
    <row r="18" spans="1:18" ht="80.25" customHeight="1">
      <c r="A18" s="986"/>
      <c r="B18" s="972"/>
      <c r="C18" s="975"/>
      <c r="D18" s="980"/>
      <c r="E18" s="176" t="s">
        <v>571</v>
      </c>
      <c r="F18" s="983"/>
      <c r="G18" s="180" t="s">
        <v>1852</v>
      </c>
      <c r="H18" s="180" t="s">
        <v>1853</v>
      </c>
      <c r="I18" s="180" t="s">
        <v>1852</v>
      </c>
      <c r="J18" s="173" t="s">
        <v>893</v>
      </c>
      <c r="K18" s="180" t="s">
        <v>858</v>
      </c>
      <c r="L18" s="966"/>
      <c r="M18" s="898">
        <v>3000</v>
      </c>
      <c r="N18" s="173">
        <v>0</v>
      </c>
      <c r="O18" s="173">
        <v>0</v>
      </c>
      <c r="P18" s="962"/>
      <c r="Q18" s="962"/>
      <c r="R18" s="173" t="s">
        <v>862</v>
      </c>
    </row>
    <row r="19" spans="1:18" ht="95.25" customHeight="1">
      <c r="A19" s="986"/>
      <c r="B19" s="491"/>
      <c r="C19" s="493"/>
      <c r="D19" s="489"/>
      <c r="E19" s="176"/>
      <c r="F19" s="492"/>
      <c r="G19" s="180" t="s">
        <v>1854</v>
      </c>
      <c r="H19" s="180" t="s">
        <v>1855</v>
      </c>
      <c r="I19" s="180" t="s">
        <v>1854</v>
      </c>
      <c r="J19" s="495" t="s">
        <v>1857</v>
      </c>
      <c r="K19" s="180" t="s">
        <v>1858</v>
      </c>
      <c r="L19" s="966"/>
      <c r="M19" s="900"/>
      <c r="N19" s="495"/>
      <c r="O19" s="495"/>
      <c r="P19" s="488" t="s">
        <v>1846</v>
      </c>
      <c r="Q19" s="488" t="s">
        <v>1124</v>
      </c>
      <c r="R19" s="495" t="s">
        <v>862</v>
      </c>
    </row>
    <row r="20" spans="1:18" ht="42" customHeight="1">
      <c r="A20" s="986"/>
      <c r="B20" s="491"/>
      <c r="C20" s="493"/>
      <c r="D20" s="489"/>
      <c r="E20" s="176"/>
      <c r="F20" s="492"/>
      <c r="G20" s="180" t="s">
        <v>572</v>
      </c>
      <c r="H20" s="180" t="s">
        <v>1856</v>
      </c>
      <c r="I20" s="180" t="s">
        <v>1859</v>
      </c>
      <c r="J20" s="495" t="s">
        <v>1860</v>
      </c>
      <c r="K20" s="180" t="s">
        <v>1858</v>
      </c>
      <c r="L20" s="967"/>
      <c r="M20" s="495">
        <v>1000</v>
      </c>
      <c r="N20" s="495"/>
      <c r="O20" s="495"/>
      <c r="P20" s="488" t="s">
        <v>1846</v>
      </c>
      <c r="Q20" s="488" t="s">
        <v>1816</v>
      </c>
      <c r="R20" s="495" t="s">
        <v>862</v>
      </c>
    </row>
    <row r="21" spans="1:18" ht="54" customHeight="1">
      <c r="A21" s="986"/>
      <c r="B21" s="977" t="s">
        <v>44</v>
      </c>
      <c r="C21" s="974" t="s">
        <v>872</v>
      </c>
      <c r="D21" s="978" t="s">
        <v>895</v>
      </c>
      <c r="E21" s="178" t="s">
        <v>573</v>
      </c>
      <c r="F21" s="990" t="s">
        <v>853</v>
      </c>
      <c r="G21" s="180" t="s">
        <v>896</v>
      </c>
      <c r="H21" s="495" t="s">
        <v>1861</v>
      </c>
      <c r="I21" s="495" t="s">
        <v>1862</v>
      </c>
      <c r="J21" s="182" t="s">
        <v>1863</v>
      </c>
      <c r="K21" s="180" t="s">
        <v>860</v>
      </c>
      <c r="L21" s="965">
        <f>+M21+M22</f>
        <v>7000</v>
      </c>
      <c r="M21" s="173">
        <v>3000</v>
      </c>
      <c r="N21" s="173">
        <v>0</v>
      </c>
      <c r="O21" s="173">
        <v>0</v>
      </c>
      <c r="P21" s="981" t="s">
        <v>1847</v>
      </c>
      <c r="Q21" s="981" t="s">
        <v>1948</v>
      </c>
      <c r="R21" s="173" t="s">
        <v>862</v>
      </c>
    </row>
    <row r="22" spans="1:18" ht="77.25" customHeight="1">
      <c r="A22" s="986"/>
      <c r="B22" s="972"/>
      <c r="C22" s="975"/>
      <c r="D22" s="979"/>
      <c r="E22" s="178" t="s">
        <v>574</v>
      </c>
      <c r="F22" s="988"/>
      <c r="G22" s="180" t="s">
        <v>897</v>
      </c>
      <c r="H22" s="898" t="s">
        <v>2013</v>
      </c>
      <c r="I22" s="968" t="s">
        <v>1865</v>
      </c>
      <c r="J22" s="180" t="s">
        <v>1864</v>
      </c>
      <c r="K22" s="180" t="s">
        <v>858</v>
      </c>
      <c r="L22" s="966"/>
      <c r="M22" s="898">
        <v>4000</v>
      </c>
      <c r="N22" s="173">
        <v>0</v>
      </c>
      <c r="O22" s="173">
        <v>0</v>
      </c>
      <c r="P22" s="961"/>
      <c r="Q22" s="961"/>
      <c r="R22" s="173" t="s">
        <v>862</v>
      </c>
    </row>
    <row r="23" spans="1:18" ht="73.5" customHeight="1">
      <c r="A23" s="986"/>
      <c r="B23" s="972"/>
      <c r="C23" s="975"/>
      <c r="D23" s="980"/>
      <c r="E23" s="178" t="s">
        <v>575</v>
      </c>
      <c r="F23" s="989"/>
      <c r="G23" s="180" t="s">
        <v>898</v>
      </c>
      <c r="H23" s="900"/>
      <c r="I23" s="969"/>
      <c r="J23" s="182" t="s">
        <v>1866</v>
      </c>
      <c r="K23" s="180" t="s">
        <v>859</v>
      </c>
      <c r="L23" s="967"/>
      <c r="M23" s="900"/>
      <c r="N23" s="173">
        <v>0</v>
      </c>
      <c r="O23" s="173">
        <v>0</v>
      </c>
      <c r="P23" s="962"/>
      <c r="Q23" s="962"/>
      <c r="R23" s="173" t="s">
        <v>862</v>
      </c>
    </row>
    <row r="24" spans="1:18" ht="93" customHeight="1">
      <c r="A24" s="986"/>
      <c r="B24" s="972"/>
      <c r="C24" s="975"/>
      <c r="D24" s="979"/>
      <c r="E24" s="177" t="s">
        <v>579</v>
      </c>
      <c r="F24" s="988" t="s">
        <v>1867</v>
      </c>
      <c r="G24" s="180" t="s">
        <v>579</v>
      </c>
      <c r="H24" s="180" t="s">
        <v>1869</v>
      </c>
      <c r="I24" s="495" t="s">
        <v>1870</v>
      </c>
      <c r="J24" s="182" t="s">
        <v>1871</v>
      </c>
      <c r="K24" s="970" t="s">
        <v>1872</v>
      </c>
      <c r="L24" s="966">
        <v>5600</v>
      </c>
      <c r="M24" s="898">
        <v>5600</v>
      </c>
      <c r="N24" s="173">
        <v>0</v>
      </c>
      <c r="O24" s="173">
        <v>0</v>
      </c>
      <c r="P24" s="961" t="s">
        <v>2080</v>
      </c>
      <c r="Q24" s="961" t="s">
        <v>265</v>
      </c>
      <c r="R24" s="173" t="s">
        <v>862</v>
      </c>
    </row>
    <row r="25" spans="1:18" ht="54">
      <c r="A25" s="987"/>
      <c r="B25" s="973"/>
      <c r="C25" s="976"/>
      <c r="D25" s="980"/>
      <c r="E25" s="177" t="s">
        <v>580</v>
      </c>
      <c r="F25" s="989"/>
      <c r="G25" s="180" t="s">
        <v>900</v>
      </c>
      <c r="H25" s="180" t="s">
        <v>1868</v>
      </c>
      <c r="I25" s="180" t="s">
        <v>1873</v>
      </c>
      <c r="J25" s="180" t="s">
        <v>899</v>
      </c>
      <c r="K25" s="971"/>
      <c r="L25" s="967"/>
      <c r="M25" s="900"/>
      <c r="N25" s="173">
        <v>0</v>
      </c>
      <c r="O25" s="173">
        <v>0</v>
      </c>
      <c r="P25" s="962"/>
      <c r="Q25" s="962"/>
      <c r="R25" s="173" t="s">
        <v>864</v>
      </c>
    </row>
    <row r="26" spans="1:18" ht="31.5" customHeight="1">
      <c r="A26" s="165" t="s">
        <v>861</v>
      </c>
      <c r="B26" s="157"/>
      <c r="C26" s="157"/>
      <c r="D26" s="165"/>
      <c r="E26" s="157"/>
      <c r="F26" s="157"/>
      <c r="G26" s="157"/>
      <c r="H26" s="157"/>
      <c r="I26" s="157"/>
      <c r="J26" s="157"/>
      <c r="K26" s="157"/>
      <c r="L26" s="158">
        <f>SUM(L9:L25)</f>
        <v>36200</v>
      </c>
      <c r="M26" s="158">
        <f>SUM(M9:M25)</f>
        <v>36200</v>
      </c>
      <c r="N26" s="158">
        <f>SUM(N9:N25)</f>
        <v>0</v>
      </c>
      <c r="O26" s="158">
        <f>SUM(O9:O25)</f>
        <v>0</v>
      </c>
      <c r="P26" s="158"/>
      <c r="Q26" s="158"/>
      <c r="R26" s="158"/>
    </row>
  </sheetData>
  <sheetProtection/>
  <mergeCells count="66">
    <mergeCell ref="A3:F3"/>
    <mergeCell ref="A2:O2"/>
    <mergeCell ref="A1:K1"/>
    <mergeCell ref="C7:C8"/>
    <mergeCell ref="D7:D8"/>
    <mergeCell ref="A7:A8"/>
    <mergeCell ref="K7:K8"/>
    <mergeCell ref="M7:O7"/>
    <mergeCell ref="L9:L12"/>
    <mergeCell ref="L7:L8"/>
    <mergeCell ref="K9:K10"/>
    <mergeCell ref="A9:A25"/>
    <mergeCell ref="F24:F25"/>
    <mergeCell ref="F7:F8"/>
    <mergeCell ref="F16:F18"/>
    <mergeCell ref="F21:F23"/>
    <mergeCell ref="B9:B12"/>
    <mergeCell ref="C13:C15"/>
    <mergeCell ref="F9:F12"/>
    <mergeCell ref="D14:D15"/>
    <mergeCell ref="D24:D25"/>
    <mergeCell ref="C9:C12"/>
    <mergeCell ref="D9:D12"/>
    <mergeCell ref="E7:E8"/>
    <mergeCell ref="R9:R10"/>
    <mergeCell ref="R7:R8"/>
    <mergeCell ref="P13:P15"/>
    <mergeCell ref="Q13:Q15"/>
    <mergeCell ref="P7:P8"/>
    <mergeCell ref="Q7:Q8"/>
    <mergeCell ref="O13:O14"/>
    <mergeCell ref="N9:N10"/>
    <mergeCell ref="O9:O10"/>
    <mergeCell ref="Q16:Q18"/>
    <mergeCell ref="P16:P18"/>
    <mergeCell ref="B7:B8"/>
    <mergeCell ref="G7:G8"/>
    <mergeCell ref="J7:J8"/>
    <mergeCell ref="H7:H8"/>
    <mergeCell ref="B24:B25"/>
    <mergeCell ref="C16:C18"/>
    <mergeCell ref="C21:C23"/>
    <mergeCell ref="C24:C25"/>
    <mergeCell ref="B16:B18"/>
    <mergeCell ref="B21:B23"/>
    <mergeCell ref="D16:D18"/>
    <mergeCell ref="D21:D23"/>
    <mergeCell ref="B13:B15"/>
    <mergeCell ref="H22:H23"/>
    <mergeCell ref="F13:F15"/>
    <mergeCell ref="P24:P25"/>
    <mergeCell ref="Q24:Q25"/>
    <mergeCell ref="I7:I8"/>
    <mergeCell ref="M16:M17"/>
    <mergeCell ref="M18:M19"/>
    <mergeCell ref="L16:L20"/>
    <mergeCell ref="I22:I23"/>
    <mergeCell ref="M22:M23"/>
    <mergeCell ref="L21:L23"/>
    <mergeCell ref="L24:L25"/>
    <mergeCell ref="K24:K25"/>
    <mergeCell ref="M24:M25"/>
    <mergeCell ref="P21:P23"/>
    <mergeCell ref="Q21:Q23"/>
    <mergeCell ref="L13:L15"/>
    <mergeCell ref="N13:N14"/>
  </mergeCells>
  <printOptions/>
  <pageMargins left="0.7086614173228347" right="0.35433070866141736" top="0.7480314960629921" bottom="0.7480314960629921" header="0.31496062992125984" footer="0.31496062992125984"/>
  <pageSetup horizontalDpi="300" verticalDpi="300" orientation="landscape" paperSize="5" scale="75" r:id="rId3"/>
  <legacyDrawing r:id="rId2"/>
</worksheet>
</file>

<file path=xl/worksheets/sheet4.xml><?xml version="1.0" encoding="utf-8"?>
<worksheet xmlns="http://schemas.openxmlformats.org/spreadsheetml/2006/main" xmlns:r="http://schemas.openxmlformats.org/officeDocument/2006/relationships">
  <dimension ref="A1:S13"/>
  <sheetViews>
    <sheetView zoomScalePageLayoutView="0" workbookViewId="0" topLeftCell="A1">
      <selection activeCell="D3" sqref="D3"/>
    </sheetView>
  </sheetViews>
  <sheetFormatPr defaultColWidth="11.421875" defaultRowHeight="15"/>
  <cols>
    <col min="1" max="1" width="14.28125" style="161" customWidth="1"/>
    <col min="2" max="2" width="18.57421875" style="174" customWidth="1"/>
    <col min="3" max="3" width="18.7109375" style="11" customWidth="1"/>
    <col min="4" max="4" width="20.57421875" style="11" customWidth="1"/>
    <col min="5" max="5" width="29.140625" style="11" hidden="1" customWidth="1"/>
    <col min="6" max="6" width="20.28125" style="11" customWidth="1"/>
    <col min="7" max="7" width="19.57421875" style="70" hidden="1" customWidth="1"/>
    <col min="8" max="10" width="20.28125" style="11" customWidth="1"/>
    <col min="11" max="11" width="15.140625" style="11" customWidth="1"/>
    <col min="12" max="12" width="10.00390625" style="70" customWidth="1"/>
    <col min="13" max="15" width="6.7109375" style="70" customWidth="1"/>
    <col min="16" max="16" width="8.140625" style="518" customWidth="1"/>
    <col min="17" max="17" width="8.57421875" style="518" customWidth="1"/>
    <col min="18" max="18" width="13.7109375" style="11" customWidth="1"/>
    <col min="19" max="16384" width="11.421875" style="11" customWidth="1"/>
  </cols>
  <sheetData>
    <row r="1" spans="1:17" s="517" customFormat="1" ht="13.5" customHeight="1">
      <c r="A1" s="1006" t="s">
        <v>865</v>
      </c>
      <c r="B1" s="1006"/>
      <c r="C1" s="1006"/>
      <c r="D1" s="1006"/>
      <c r="E1" s="1006"/>
      <c r="F1" s="1006"/>
      <c r="G1" s="1006"/>
      <c r="H1" s="1006"/>
      <c r="I1" s="1006"/>
      <c r="J1" s="1006"/>
      <c r="K1" s="1006"/>
      <c r="L1" s="516"/>
      <c r="M1" s="516"/>
      <c r="N1" s="516"/>
      <c r="O1" s="516"/>
      <c r="P1" s="518"/>
      <c r="Q1" s="518"/>
    </row>
    <row r="2" spans="1:17" s="517" customFormat="1" ht="13.5" customHeight="1">
      <c r="A2" s="1006" t="s">
        <v>845</v>
      </c>
      <c r="B2" s="1006"/>
      <c r="C2" s="1006"/>
      <c r="D2" s="1006"/>
      <c r="E2" s="1006"/>
      <c r="F2" s="1006"/>
      <c r="G2" s="1006"/>
      <c r="H2" s="1006"/>
      <c r="I2" s="1006"/>
      <c r="J2" s="1006"/>
      <c r="K2" s="1006"/>
      <c r="L2" s="516"/>
      <c r="M2" s="516"/>
      <c r="N2" s="516"/>
      <c r="O2" s="516"/>
      <c r="P2" s="518"/>
      <c r="Q2" s="518"/>
    </row>
    <row r="3" spans="1:3" ht="27" customHeight="1">
      <c r="A3" s="1007" t="s">
        <v>2525</v>
      </c>
      <c r="B3" s="1007"/>
      <c r="C3" s="1007"/>
    </row>
    <row r="5" spans="1:19" s="170" customFormat="1" ht="12.75">
      <c r="A5" s="991" t="s">
        <v>2</v>
      </c>
      <c r="B5" s="963" t="s">
        <v>3</v>
      </c>
      <c r="C5" s="963" t="s">
        <v>868</v>
      </c>
      <c r="D5" s="991" t="s">
        <v>869</v>
      </c>
      <c r="E5" s="963" t="s">
        <v>848</v>
      </c>
      <c r="F5" s="963" t="s">
        <v>846</v>
      </c>
      <c r="G5" s="963" t="s">
        <v>874</v>
      </c>
      <c r="H5" s="963" t="s">
        <v>200</v>
      </c>
      <c r="I5" s="963" t="s">
        <v>1874</v>
      </c>
      <c r="J5" s="963" t="s">
        <v>875</v>
      </c>
      <c r="K5" s="991" t="s">
        <v>206</v>
      </c>
      <c r="L5" s="963" t="s">
        <v>901</v>
      </c>
      <c r="M5" s="993" t="s">
        <v>202</v>
      </c>
      <c r="N5" s="993"/>
      <c r="O5" s="994"/>
      <c r="P5" s="895" t="s">
        <v>905</v>
      </c>
      <c r="Q5" s="895" t="s">
        <v>263</v>
      </c>
      <c r="R5" s="963" t="s">
        <v>4</v>
      </c>
      <c r="S5" s="170" t="s">
        <v>876</v>
      </c>
    </row>
    <row r="6" spans="1:18" s="170" customFormat="1" ht="25.5">
      <c r="A6" s="992"/>
      <c r="B6" s="964"/>
      <c r="C6" s="964"/>
      <c r="D6" s="992"/>
      <c r="E6" s="964"/>
      <c r="F6" s="964"/>
      <c r="G6" s="964"/>
      <c r="H6" s="964"/>
      <c r="I6" s="964"/>
      <c r="J6" s="964"/>
      <c r="K6" s="992"/>
      <c r="L6" s="964"/>
      <c r="M6" s="171" t="s">
        <v>203</v>
      </c>
      <c r="N6" s="190" t="s">
        <v>204</v>
      </c>
      <c r="O6" s="172" t="s">
        <v>205</v>
      </c>
      <c r="P6" s="998"/>
      <c r="Q6" s="998"/>
      <c r="R6" s="964"/>
    </row>
    <row r="7" spans="1:18" ht="56.25" customHeight="1">
      <c r="A7" s="1000" t="s">
        <v>46</v>
      </c>
      <c r="B7" s="1003" t="s">
        <v>47</v>
      </c>
      <c r="C7" s="898" t="s">
        <v>878</v>
      </c>
      <c r="D7" s="898" t="s">
        <v>902</v>
      </c>
      <c r="E7" s="184" t="s">
        <v>599</v>
      </c>
      <c r="F7" s="923" t="s">
        <v>1887</v>
      </c>
      <c r="G7" s="180" t="s">
        <v>599</v>
      </c>
      <c r="H7" s="180" t="s">
        <v>1876</v>
      </c>
      <c r="I7" s="180" t="s">
        <v>1877</v>
      </c>
      <c r="J7" s="180" t="s">
        <v>903</v>
      </c>
      <c r="K7" s="168" t="s">
        <v>904</v>
      </c>
      <c r="L7" s="999">
        <f>+M7</f>
        <v>1500</v>
      </c>
      <c r="M7" s="181">
        <v>1500</v>
      </c>
      <c r="N7" s="181"/>
      <c r="O7" s="181"/>
      <c r="P7" s="519" t="s">
        <v>1847</v>
      </c>
      <c r="Q7" s="519" t="s">
        <v>1895</v>
      </c>
      <c r="R7" s="173" t="s">
        <v>862</v>
      </c>
    </row>
    <row r="8" spans="1:18" ht="76.5" customHeight="1">
      <c r="A8" s="1001"/>
      <c r="B8" s="1004"/>
      <c r="C8" s="899"/>
      <c r="D8" s="899"/>
      <c r="E8" s="431" t="s">
        <v>600</v>
      </c>
      <c r="F8" s="924"/>
      <c r="G8" s="490" t="s">
        <v>1875</v>
      </c>
      <c r="H8" s="490" t="s">
        <v>1878</v>
      </c>
      <c r="I8" s="490" t="s">
        <v>1879</v>
      </c>
      <c r="J8" s="490" t="s">
        <v>1880</v>
      </c>
      <c r="K8" s="513" t="s">
        <v>904</v>
      </c>
      <c r="L8" s="923"/>
      <c r="M8" s="496"/>
      <c r="N8" s="496"/>
      <c r="O8" s="496"/>
      <c r="P8" s="520" t="s">
        <v>1021</v>
      </c>
      <c r="Q8" s="520" t="s">
        <v>1124</v>
      </c>
      <c r="R8" s="486" t="s">
        <v>862</v>
      </c>
    </row>
    <row r="9" spans="1:18" ht="108" customHeight="1">
      <c r="A9" s="1001"/>
      <c r="B9" s="1003" t="s">
        <v>48</v>
      </c>
      <c r="C9" s="898" t="s">
        <v>908</v>
      </c>
      <c r="D9" s="494"/>
      <c r="E9" s="514" t="s">
        <v>602</v>
      </c>
      <c r="F9" s="923" t="s">
        <v>1886</v>
      </c>
      <c r="G9" s="180" t="s">
        <v>1883</v>
      </c>
      <c r="H9" s="515" t="s">
        <v>1881</v>
      </c>
      <c r="I9" s="180" t="s">
        <v>1884</v>
      </c>
      <c r="J9" s="495" t="s">
        <v>1882</v>
      </c>
      <c r="K9" s="513" t="s">
        <v>904</v>
      </c>
      <c r="L9" s="999">
        <f>+M9+M10+M12</f>
        <v>6500</v>
      </c>
      <c r="M9" s="159">
        <v>3000</v>
      </c>
      <c r="N9" s="159"/>
      <c r="O9" s="159"/>
      <c r="P9" s="521" t="s">
        <v>1846</v>
      </c>
      <c r="Q9" s="521" t="s">
        <v>1807</v>
      </c>
      <c r="R9" s="486" t="s">
        <v>862</v>
      </c>
    </row>
    <row r="10" spans="1:18" ht="40.5" customHeight="1">
      <c r="A10" s="1001"/>
      <c r="B10" s="1004"/>
      <c r="C10" s="899"/>
      <c r="D10" s="898" t="s">
        <v>906</v>
      </c>
      <c r="E10" s="156" t="s">
        <v>603</v>
      </c>
      <c r="F10" s="924"/>
      <c r="G10" s="93" t="s">
        <v>610</v>
      </c>
      <c r="H10" s="93" t="s">
        <v>1885</v>
      </c>
      <c r="I10" s="54" t="s">
        <v>1891</v>
      </c>
      <c r="J10" s="79" t="s">
        <v>1892</v>
      </c>
      <c r="K10" s="20" t="s">
        <v>910</v>
      </c>
      <c r="L10" s="999"/>
      <c r="M10" s="159">
        <v>2000</v>
      </c>
      <c r="N10" s="159"/>
      <c r="O10" s="159"/>
      <c r="P10" s="521" t="s">
        <v>1790</v>
      </c>
      <c r="Q10" s="521" t="s">
        <v>1790</v>
      </c>
      <c r="R10" s="159" t="s">
        <v>862</v>
      </c>
    </row>
    <row r="11" spans="1:18" ht="40.5" customHeight="1">
      <c r="A11" s="1001"/>
      <c r="B11" s="1004"/>
      <c r="C11" s="899"/>
      <c r="D11" s="899"/>
      <c r="E11" s="156" t="s">
        <v>606</v>
      </c>
      <c r="F11" s="924"/>
      <c r="G11" s="93" t="s">
        <v>610</v>
      </c>
      <c r="H11" s="54"/>
      <c r="I11" s="54" t="s">
        <v>1893</v>
      </c>
      <c r="J11" s="79" t="s">
        <v>1894</v>
      </c>
      <c r="K11" s="20" t="s">
        <v>911</v>
      </c>
      <c r="L11" s="999"/>
      <c r="M11" s="159"/>
      <c r="N11" s="159"/>
      <c r="O11" s="159"/>
      <c r="P11" s="521" t="s">
        <v>1790</v>
      </c>
      <c r="Q11" s="521" t="s">
        <v>1790</v>
      </c>
      <c r="R11" s="159" t="s">
        <v>862</v>
      </c>
    </row>
    <row r="12" spans="1:18" ht="76.5" customHeight="1">
      <c r="A12" s="1002"/>
      <c r="B12" s="1005"/>
      <c r="C12" s="900"/>
      <c r="D12" s="232" t="s">
        <v>907</v>
      </c>
      <c r="E12" s="184" t="s">
        <v>607</v>
      </c>
      <c r="F12" s="925"/>
      <c r="G12" s="167" t="s">
        <v>613</v>
      </c>
      <c r="H12" s="180" t="s">
        <v>1888</v>
      </c>
      <c r="I12" s="180" t="s">
        <v>1889</v>
      </c>
      <c r="J12" s="495" t="s">
        <v>909</v>
      </c>
      <c r="K12" s="168" t="s">
        <v>1890</v>
      </c>
      <c r="L12" s="999"/>
      <c r="M12" s="159">
        <v>1500</v>
      </c>
      <c r="N12" s="159"/>
      <c r="O12" s="159"/>
      <c r="P12" s="521" t="s">
        <v>1896</v>
      </c>
      <c r="Q12" s="521" t="s">
        <v>265</v>
      </c>
      <c r="R12" s="159" t="s">
        <v>912</v>
      </c>
    </row>
    <row r="13" spans="1:18" s="189" customFormat="1" ht="31.5" customHeight="1">
      <c r="A13" s="186" t="s">
        <v>861</v>
      </c>
      <c r="B13" s="187"/>
      <c r="C13" s="187"/>
      <c r="D13" s="186"/>
      <c r="E13" s="187"/>
      <c r="F13" s="187"/>
      <c r="G13" s="187"/>
      <c r="H13" s="187"/>
      <c r="I13" s="187"/>
      <c r="J13" s="187"/>
      <c r="K13" s="186"/>
      <c r="L13" s="188">
        <f>SUM(L1:L12)</f>
        <v>8000</v>
      </c>
      <c r="M13" s="188">
        <f>SUM(M1:M12)</f>
        <v>8000</v>
      </c>
      <c r="N13" s="188">
        <f>SUM(N1:N12)</f>
        <v>0</v>
      </c>
      <c r="O13" s="188">
        <f>SUM(O1:O12)</f>
        <v>0</v>
      </c>
      <c r="P13" s="522"/>
      <c r="Q13" s="522"/>
      <c r="R13" s="188"/>
    </row>
  </sheetData>
  <sheetProtection/>
  <mergeCells count="30">
    <mergeCell ref="A1:K1"/>
    <mergeCell ref="A2:K2"/>
    <mergeCell ref="M5:O5"/>
    <mergeCell ref="C5:C6"/>
    <mergeCell ref="D5:D6"/>
    <mergeCell ref="A5:A6"/>
    <mergeCell ref="B5:B6"/>
    <mergeCell ref="E5:E6"/>
    <mergeCell ref="F5:F6"/>
    <mergeCell ref="K5:K6"/>
    <mergeCell ref="J5:J6"/>
    <mergeCell ref="L5:L6"/>
    <mergeCell ref="G5:G6"/>
    <mergeCell ref="A3:C3"/>
    <mergeCell ref="A7:A12"/>
    <mergeCell ref="C7:C8"/>
    <mergeCell ref="F7:F8"/>
    <mergeCell ref="D7:D8"/>
    <mergeCell ref="L9:L12"/>
    <mergeCell ref="B7:B8"/>
    <mergeCell ref="D10:D11"/>
    <mergeCell ref="F9:F12"/>
    <mergeCell ref="B9:B12"/>
    <mergeCell ref="C9:C12"/>
    <mergeCell ref="R5:R6"/>
    <mergeCell ref="Q5:Q6"/>
    <mergeCell ref="H5:H6"/>
    <mergeCell ref="P5:P6"/>
    <mergeCell ref="L7:L8"/>
    <mergeCell ref="I5:I6"/>
  </mergeCells>
  <printOptions/>
  <pageMargins left="0.7086614173228347" right="0.7086614173228347" top="0.7480314960629921" bottom="0.7480314960629921" header="0.31496062992125984" footer="0.31496062992125984"/>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IV14"/>
  <sheetViews>
    <sheetView zoomScalePageLayoutView="0" workbookViewId="0" topLeftCell="A1">
      <selection activeCell="D3" sqref="D3"/>
    </sheetView>
  </sheetViews>
  <sheetFormatPr defaultColWidth="11.421875" defaultRowHeight="15"/>
  <cols>
    <col min="1" max="1" width="17.28125" style="0" customWidth="1"/>
    <col min="2" max="2" width="16.57421875" style="0" customWidth="1"/>
    <col min="3" max="3" width="15.421875" style="0" customWidth="1"/>
    <col min="4" max="4" width="15.57421875" style="0" customWidth="1"/>
    <col min="5" max="5" width="19.57421875" style="0" hidden="1" customWidth="1"/>
    <col min="6" max="6" width="18.28125" style="0" customWidth="1"/>
    <col min="7" max="7" width="14.57421875" style="0" customWidth="1"/>
    <col min="8" max="9" width="18.421875" style="0" customWidth="1"/>
    <col min="10" max="10" width="14.7109375" style="0" customWidth="1"/>
    <col min="12" max="12" width="11.57421875" style="0" customWidth="1"/>
    <col min="13" max="14" width="6.7109375" style="0" customWidth="1"/>
    <col min="17" max="17" width="12.7109375" style="0" customWidth="1"/>
    <col min="18" max="16384" width="11.421875" style="192" customWidth="1"/>
  </cols>
  <sheetData>
    <row r="1" spans="1:256" s="11" customFormat="1" ht="13.5" customHeight="1">
      <c r="A1" s="1018" t="s">
        <v>865</v>
      </c>
      <c r="B1" s="1018"/>
      <c r="C1" s="1018"/>
      <c r="D1" s="1018"/>
      <c r="E1" s="1018"/>
      <c r="F1" s="1018"/>
      <c r="G1" s="1018"/>
      <c r="H1" s="1018"/>
      <c r="I1" s="1018"/>
      <c r="J1" s="1018"/>
      <c r="K1" s="70"/>
      <c r="L1" s="70"/>
      <c r="M1" s="70"/>
      <c r="N1" s="70"/>
      <c r="O1" s="70"/>
      <c r="P1" s="70"/>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s="11" customFormat="1" ht="13.5" customHeight="1">
      <c r="A2" s="1018" t="s">
        <v>845</v>
      </c>
      <c r="B2" s="1018"/>
      <c r="C2" s="1018"/>
      <c r="D2" s="1018"/>
      <c r="E2" s="1018"/>
      <c r="F2" s="1018"/>
      <c r="G2" s="1018"/>
      <c r="H2" s="1018"/>
      <c r="I2" s="1018"/>
      <c r="J2" s="1018"/>
      <c r="K2" s="70"/>
      <c r="L2" s="70"/>
      <c r="M2" s="70"/>
      <c r="N2" s="70"/>
      <c r="O2" s="70"/>
      <c r="P2" s="70"/>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s="11" customFormat="1" ht="27" customHeight="1">
      <c r="A3" s="1006" t="s">
        <v>2526</v>
      </c>
      <c r="B3" s="1006"/>
      <c r="C3" s="1006"/>
      <c r="K3" s="70"/>
      <c r="L3" s="70"/>
      <c r="M3" s="70"/>
      <c r="N3" s="70"/>
      <c r="O3" s="70"/>
      <c r="P3" s="70"/>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s="11" customFormat="1" ht="13.5">
      <c r="A4" s="161"/>
      <c r="B4" s="174"/>
      <c r="K4" s="70"/>
      <c r="L4" s="70"/>
      <c r="M4" s="70"/>
      <c r="N4" s="70"/>
      <c r="O4" s="70"/>
      <c r="P4" s="70"/>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s="11" customFormat="1" ht="24" customHeight="1">
      <c r="A5" s="394" t="s">
        <v>2</v>
      </c>
      <c r="B5" s="394" t="s">
        <v>3</v>
      </c>
      <c r="C5" s="394" t="s">
        <v>877</v>
      </c>
      <c r="D5" s="394" t="s">
        <v>869</v>
      </c>
      <c r="E5" s="394" t="s">
        <v>848</v>
      </c>
      <c r="F5" s="394" t="s">
        <v>846</v>
      </c>
      <c r="G5" s="394" t="s">
        <v>200</v>
      </c>
      <c r="H5" s="394" t="s">
        <v>879</v>
      </c>
      <c r="I5" s="1016" t="s">
        <v>875</v>
      </c>
      <c r="J5" s="394" t="s">
        <v>206</v>
      </c>
      <c r="K5" s="394" t="s">
        <v>201</v>
      </c>
      <c r="L5" s="1022" t="s">
        <v>202</v>
      </c>
      <c r="M5" s="1023"/>
      <c r="N5" s="1024"/>
      <c r="O5" s="1008" t="s">
        <v>262</v>
      </c>
      <c r="P5" s="1008" t="s">
        <v>263</v>
      </c>
      <c r="Q5" s="407" t="s">
        <v>4</v>
      </c>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s="11" customFormat="1" ht="22.5" customHeight="1">
      <c r="A6" s="395"/>
      <c r="B6" s="395"/>
      <c r="C6" s="395"/>
      <c r="D6" s="395"/>
      <c r="E6" s="395"/>
      <c r="F6" s="395"/>
      <c r="G6" s="395"/>
      <c r="H6" s="395"/>
      <c r="I6" s="1017"/>
      <c r="J6" s="395"/>
      <c r="K6" s="395"/>
      <c r="L6" s="405" t="s">
        <v>203</v>
      </c>
      <c r="M6" s="201" t="s">
        <v>204</v>
      </c>
      <c r="N6" s="406" t="s">
        <v>205</v>
      </c>
      <c r="O6" s="1009"/>
      <c r="P6" s="1009"/>
      <c r="Q6" s="39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s="11" customFormat="1" ht="40.5" customHeight="1">
      <c r="A7" s="1019" t="s">
        <v>49</v>
      </c>
      <c r="B7" s="1003" t="s">
        <v>50</v>
      </c>
      <c r="C7" s="1013" t="s">
        <v>920</v>
      </c>
      <c r="D7" s="1013" t="s">
        <v>921</v>
      </c>
      <c r="E7" s="54" t="s">
        <v>547</v>
      </c>
      <c r="F7" s="1010" t="s">
        <v>1897</v>
      </c>
      <c r="G7" s="79" t="s">
        <v>558</v>
      </c>
      <c r="H7" s="54" t="s">
        <v>547</v>
      </c>
      <c r="I7" s="54" t="s">
        <v>913</v>
      </c>
      <c r="J7" s="54" t="s">
        <v>917</v>
      </c>
      <c r="K7" s="1010">
        <f>+N7+L8+L9+L10</f>
        <v>61000</v>
      </c>
      <c r="L7" s="79"/>
      <c r="M7" s="79"/>
      <c r="N7" s="79">
        <v>37000</v>
      </c>
      <c r="O7" s="81" t="s">
        <v>1791</v>
      </c>
      <c r="P7" s="81" t="s">
        <v>1124</v>
      </c>
      <c r="Q7" s="54" t="s">
        <v>919</v>
      </c>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11" customFormat="1" ht="54">
      <c r="A8" s="1020"/>
      <c r="B8" s="1004"/>
      <c r="C8" s="1014"/>
      <c r="D8" s="1014"/>
      <c r="E8" s="54" t="s">
        <v>548</v>
      </c>
      <c r="F8" s="1011"/>
      <c r="G8" s="79" t="s">
        <v>1898</v>
      </c>
      <c r="H8" s="54" t="s">
        <v>1901</v>
      </c>
      <c r="I8" s="54" t="s">
        <v>1902</v>
      </c>
      <c r="J8" s="54" t="s">
        <v>918</v>
      </c>
      <c r="K8" s="1011"/>
      <c r="L8" s="79">
        <v>11000</v>
      </c>
      <c r="M8" s="79"/>
      <c r="N8" s="79"/>
      <c r="O8" s="81" t="s">
        <v>1791</v>
      </c>
      <c r="P8" s="81" t="s">
        <v>1124</v>
      </c>
      <c r="Q8" s="54" t="s">
        <v>919</v>
      </c>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11" customFormat="1" ht="107.25" customHeight="1">
      <c r="A9" s="1020"/>
      <c r="B9" s="1004"/>
      <c r="C9" s="1014"/>
      <c r="D9" s="1014"/>
      <c r="E9" s="54"/>
      <c r="F9" s="1011"/>
      <c r="G9" s="54" t="s">
        <v>1899</v>
      </c>
      <c r="H9" s="54" t="s">
        <v>2004</v>
      </c>
      <c r="I9" s="54" t="s">
        <v>1900</v>
      </c>
      <c r="J9" s="54" t="s">
        <v>917</v>
      </c>
      <c r="K9" s="1011"/>
      <c r="L9" s="79">
        <v>6500</v>
      </c>
      <c r="M9" s="79"/>
      <c r="N9" s="79"/>
      <c r="O9" s="81" t="s">
        <v>1846</v>
      </c>
      <c r="P9" s="81" t="s">
        <v>1320</v>
      </c>
      <c r="Q9" s="618" t="s">
        <v>919</v>
      </c>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s="11" customFormat="1" ht="107.25" customHeight="1">
      <c r="A10" s="1020"/>
      <c r="B10" s="1004"/>
      <c r="C10" s="1014"/>
      <c r="D10" s="1014"/>
      <c r="E10" s="54"/>
      <c r="F10" s="1011"/>
      <c r="G10" s="54" t="s">
        <v>1903</v>
      </c>
      <c r="H10" s="54" t="s">
        <v>1904</v>
      </c>
      <c r="I10" s="54" t="s">
        <v>1905</v>
      </c>
      <c r="J10" s="54" t="s">
        <v>1906</v>
      </c>
      <c r="K10" s="1011"/>
      <c r="L10" s="79">
        <v>6500</v>
      </c>
      <c r="M10" s="79"/>
      <c r="N10" s="79"/>
      <c r="O10" s="81" t="s">
        <v>1847</v>
      </c>
      <c r="P10" s="81" t="s">
        <v>1895</v>
      </c>
      <c r="Q10" s="618" t="s">
        <v>919</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s="11" customFormat="1" ht="67.5">
      <c r="A11" s="1020"/>
      <c r="B11" s="1004"/>
      <c r="C11" s="1014"/>
      <c r="D11" s="1014"/>
      <c r="E11" s="54" t="s">
        <v>549</v>
      </c>
      <c r="F11" s="1011"/>
      <c r="G11" s="54" t="s">
        <v>1907</v>
      </c>
      <c r="H11" s="54" t="s">
        <v>549</v>
      </c>
      <c r="I11" s="54" t="s">
        <v>914</v>
      </c>
      <c r="J11" s="54" t="s">
        <v>918</v>
      </c>
      <c r="K11" s="1011"/>
      <c r="L11" s="523"/>
      <c r="M11" s="79"/>
      <c r="N11" s="79"/>
      <c r="O11" s="81" t="s">
        <v>2490</v>
      </c>
      <c r="P11" s="81" t="s">
        <v>2491</v>
      </c>
      <c r="Q11" s="54" t="s">
        <v>919</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11" customFormat="1" ht="94.5">
      <c r="A12" s="1020"/>
      <c r="B12" s="1004"/>
      <c r="C12" s="1014"/>
      <c r="D12" s="1014"/>
      <c r="E12" s="54" t="s">
        <v>486</v>
      </c>
      <c r="F12" s="1011"/>
      <c r="G12" s="54" t="s">
        <v>1908</v>
      </c>
      <c r="H12" s="54" t="s">
        <v>486</v>
      </c>
      <c r="I12" s="54" t="s">
        <v>915</v>
      </c>
      <c r="J12" s="54" t="s">
        <v>918</v>
      </c>
      <c r="K12" s="1011"/>
      <c r="L12" s="79"/>
      <c r="M12" s="79"/>
      <c r="N12" s="79"/>
      <c r="O12" s="81" t="s">
        <v>1320</v>
      </c>
      <c r="P12" s="81" t="s">
        <v>1790</v>
      </c>
      <c r="Q12" s="54" t="s">
        <v>919</v>
      </c>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11" customFormat="1" ht="135">
      <c r="A13" s="1021"/>
      <c r="B13" s="1005"/>
      <c r="C13" s="1015"/>
      <c r="D13" s="1015"/>
      <c r="E13" s="54" t="s">
        <v>551</v>
      </c>
      <c r="F13" s="1012"/>
      <c r="G13" s="54" t="s">
        <v>1909</v>
      </c>
      <c r="H13" s="54" t="s">
        <v>551</v>
      </c>
      <c r="I13" s="54" t="s">
        <v>916</v>
      </c>
      <c r="J13" s="54" t="s">
        <v>918</v>
      </c>
      <c r="K13" s="1012"/>
      <c r="L13" s="79"/>
      <c r="M13" s="79"/>
      <c r="N13" s="79"/>
      <c r="O13" s="81"/>
      <c r="P13" s="81"/>
      <c r="Q13" s="54" t="s">
        <v>919</v>
      </c>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189" customFormat="1" ht="31.5" customHeight="1">
      <c r="A14" s="186" t="s">
        <v>861</v>
      </c>
      <c r="B14" s="187"/>
      <c r="C14" s="187"/>
      <c r="D14" s="186"/>
      <c r="E14" s="187"/>
      <c r="F14" s="187"/>
      <c r="G14" s="187"/>
      <c r="H14" s="187"/>
      <c r="I14" s="187"/>
      <c r="J14" s="186"/>
      <c r="K14" s="188">
        <f>SUM(K7)</f>
        <v>61000</v>
      </c>
      <c r="L14" s="188">
        <f>SUM(L7:L13)</f>
        <v>24000</v>
      </c>
      <c r="M14" s="188">
        <f>SUM(M7)</f>
        <v>0</v>
      </c>
      <c r="N14" s="188">
        <f>SUM(N7)</f>
        <v>37000</v>
      </c>
      <c r="O14" s="188"/>
      <c r="P14" s="188"/>
      <c r="Q14" s="188"/>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row>
  </sheetData>
  <sheetProtection/>
  <mergeCells count="13">
    <mergeCell ref="A1:J1"/>
    <mergeCell ref="A2:J2"/>
    <mergeCell ref="A7:A13"/>
    <mergeCell ref="B7:B13"/>
    <mergeCell ref="L5:N5"/>
    <mergeCell ref="A3:C3"/>
    <mergeCell ref="O5:O6"/>
    <mergeCell ref="P5:P6"/>
    <mergeCell ref="F7:F13"/>
    <mergeCell ref="C7:C13"/>
    <mergeCell ref="D7:D13"/>
    <mergeCell ref="K7:K13"/>
    <mergeCell ref="I5:I6"/>
  </mergeCells>
  <printOptions/>
  <pageMargins left="0.7086614173228347" right="0.5118110236220472" top="0.7480314960629921" bottom="0.7480314960629921" header="0.31496062992125984" footer="0.31496062992125984"/>
  <pageSetup horizontalDpi="300" verticalDpi="300" orientation="landscape" paperSize="5" scale="75" r:id="rId3"/>
  <legacyDrawing r:id="rId2"/>
</worksheet>
</file>

<file path=xl/worksheets/sheet6.xml><?xml version="1.0" encoding="utf-8"?>
<worksheet xmlns="http://schemas.openxmlformats.org/spreadsheetml/2006/main" xmlns:r="http://schemas.openxmlformats.org/officeDocument/2006/relationships">
  <dimension ref="A1:Q17"/>
  <sheetViews>
    <sheetView zoomScalePageLayoutView="0" workbookViewId="0" topLeftCell="A1">
      <selection activeCell="A3" sqref="A3:F3"/>
    </sheetView>
  </sheetViews>
  <sheetFormatPr defaultColWidth="11.421875" defaultRowHeight="15"/>
  <cols>
    <col min="1" max="1" width="12.421875" style="0" customWidth="1"/>
    <col min="2" max="2" width="16.57421875" style="0" customWidth="1"/>
    <col min="3" max="3" width="15.421875" style="0" customWidth="1"/>
    <col min="4" max="4" width="15.7109375" style="0" customWidth="1"/>
    <col min="5" max="5" width="16.140625" style="0" hidden="1" customWidth="1"/>
    <col min="6" max="6" width="14.57421875" style="0" customWidth="1"/>
    <col min="7" max="7" width="15.28125" style="195" customWidth="1"/>
    <col min="8" max="8" width="16.28125" style="195" customWidth="1"/>
    <col min="9" max="9" width="16.7109375" style="0" customWidth="1"/>
    <col min="10" max="10" width="17.421875" style="0" customWidth="1"/>
    <col min="12" max="14" width="6.7109375" style="0" customWidth="1"/>
    <col min="15" max="15" width="11.140625" style="0" customWidth="1"/>
    <col min="16" max="16" width="9.57421875" style="0" customWidth="1"/>
    <col min="17" max="17" width="12.28125" style="0" customWidth="1"/>
  </cols>
  <sheetData>
    <row r="1" spans="1:16" s="11" customFormat="1" ht="13.5" customHeight="1">
      <c r="A1" s="1018" t="s">
        <v>1596</v>
      </c>
      <c r="B1" s="1018"/>
      <c r="C1" s="1018"/>
      <c r="D1" s="1018"/>
      <c r="E1" s="1018"/>
      <c r="F1" s="1018"/>
      <c r="G1" s="1018"/>
      <c r="H1" s="1018"/>
      <c r="I1" s="1018"/>
      <c r="J1" s="1018"/>
      <c r="K1" s="70"/>
      <c r="L1" s="70"/>
      <c r="M1" s="70"/>
      <c r="N1" s="70"/>
      <c r="O1" s="70"/>
      <c r="P1" s="70"/>
    </row>
    <row r="2" spans="1:16" s="11" customFormat="1" ht="13.5" customHeight="1">
      <c r="A2" s="1018" t="s">
        <v>11</v>
      </c>
      <c r="B2" s="1018"/>
      <c r="C2" s="1018"/>
      <c r="D2" s="1018"/>
      <c r="E2" s="1018"/>
      <c r="F2" s="1018"/>
      <c r="G2" s="1018"/>
      <c r="H2" s="1018"/>
      <c r="I2" s="1018"/>
      <c r="J2" s="1018"/>
      <c r="K2" s="70"/>
      <c r="L2" s="70"/>
      <c r="M2" s="70"/>
      <c r="N2" s="70"/>
      <c r="O2" s="70"/>
      <c r="P2" s="70"/>
    </row>
    <row r="3" spans="1:16" s="11" customFormat="1" ht="19.5" customHeight="1">
      <c r="A3" s="1006" t="s">
        <v>2527</v>
      </c>
      <c r="B3" s="1006"/>
      <c r="C3" s="1006"/>
      <c r="D3" s="1006"/>
      <c r="E3" s="1006"/>
      <c r="F3" s="1006"/>
      <c r="K3" s="70"/>
      <c r="L3" s="70"/>
      <c r="M3" s="70"/>
      <c r="N3" s="70"/>
      <c r="O3" s="70"/>
      <c r="P3" s="70"/>
    </row>
    <row r="4" spans="1:16" s="11" customFormat="1" ht="13.5">
      <c r="A4" s="501"/>
      <c r="B4" s="174"/>
      <c r="K4" s="70"/>
      <c r="L4" s="70"/>
      <c r="M4" s="70"/>
      <c r="N4" s="70"/>
      <c r="O4" s="70"/>
      <c r="P4" s="70"/>
    </row>
    <row r="5" spans="1:17" s="11" customFormat="1" ht="49.5" customHeight="1">
      <c r="A5" s="1025" t="s">
        <v>2</v>
      </c>
      <c r="B5" s="1025" t="s">
        <v>3</v>
      </c>
      <c r="C5" s="1025" t="s">
        <v>877</v>
      </c>
      <c r="D5" s="1025" t="s">
        <v>869</v>
      </c>
      <c r="E5" s="1025" t="s">
        <v>848</v>
      </c>
      <c r="F5" s="1025" t="s">
        <v>846</v>
      </c>
      <c r="G5" s="1027" t="s">
        <v>200</v>
      </c>
      <c r="H5" s="1025" t="s">
        <v>879</v>
      </c>
      <c r="I5" s="1025" t="s">
        <v>875</v>
      </c>
      <c r="J5" s="1025" t="s">
        <v>206</v>
      </c>
      <c r="K5" s="1025" t="s">
        <v>201</v>
      </c>
      <c r="L5" s="1029" t="s">
        <v>202</v>
      </c>
      <c r="M5" s="1030"/>
      <c r="N5" s="1031"/>
      <c r="O5" s="1032" t="s">
        <v>262</v>
      </c>
      <c r="P5" s="1032" t="s">
        <v>263</v>
      </c>
      <c r="Q5" s="1008" t="s">
        <v>4</v>
      </c>
    </row>
    <row r="6" spans="1:17" s="11" customFormat="1" ht="26.25" customHeight="1">
      <c r="A6" s="1026"/>
      <c r="B6" s="1026"/>
      <c r="C6" s="1026"/>
      <c r="D6" s="1026"/>
      <c r="E6" s="1026"/>
      <c r="F6" s="1026"/>
      <c r="G6" s="1028"/>
      <c r="H6" s="1026"/>
      <c r="I6" s="1026" t="s">
        <v>875</v>
      </c>
      <c r="J6" s="1026"/>
      <c r="K6" s="1026"/>
      <c r="L6" s="201" t="s">
        <v>203</v>
      </c>
      <c r="M6" s="201" t="s">
        <v>204</v>
      </c>
      <c r="N6" s="202" t="s">
        <v>205</v>
      </c>
      <c r="O6" s="1033"/>
      <c r="P6" s="1033"/>
      <c r="Q6" s="1009"/>
    </row>
    <row r="7" spans="1:17" s="11" customFormat="1" ht="64.5" customHeight="1">
      <c r="A7" s="1003" t="s">
        <v>51</v>
      </c>
      <c r="B7" s="1003" t="s">
        <v>52</v>
      </c>
      <c r="C7" s="898" t="s">
        <v>926</v>
      </c>
      <c r="D7" s="898" t="s">
        <v>924</v>
      </c>
      <c r="E7" s="54" t="s">
        <v>496</v>
      </c>
      <c r="F7" s="1044" t="s">
        <v>1915</v>
      </c>
      <c r="G7" s="54" t="s">
        <v>1916</v>
      </c>
      <c r="H7" s="54" t="s">
        <v>1917</v>
      </c>
      <c r="I7" s="54" t="s">
        <v>1918</v>
      </c>
      <c r="J7" s="54" t="s">
        <v>933</v>
      </c>
      <c r="K7" s="840">
        <f>+L7+M7+N7</f>
        <v>0</v>
      </c>
      <c r="L7" s="79"/>
      <c r="M7" s="79"/>
      <c r="N7" s="79"/>
      <c r="O7" s="81" t="s">
        <v>1791</v>
      </c>
      <c r="P7" s="81" t="s">
        <v>1124</v>
      </c>
      <c r="Q7" s="54" t="s">
        <v>919</v>
      </c>
    </row>
    <row r="8" spans="1:17" s="11" customFormat="1" ht="45" customHeight="1">
      <c r="A8" s="1004"/>
      <c r="B8" s="1004"/>
      <c r="C8" s="899"/>
      <c r="D8" s="899"/>
      <c r="E8" s="1013" t="s">
        <v>497</v>
      </c>
      <c r="F8" s="1036"/>
      <c r="G8" s="1034" t="s">
        <v>1919</v>
      </c>
      <c r="H8" s="1034" t="s">
        <v>1920</v>
      </c>
      <c r="I8" s="54" t="s">
        <v>929</v>
      </c>
      <c r="J8" s="54" t="s">
        <v>933</v>
      </c>
      <c r="K8" s="841"/>
      <c r="L8" s="79"/>
      <c r="M8" s="79"/>
      <c r="N8" s="79"/>
      <c r="O8" s="81" t="s">
        <v>1791</v>
      </c>
      <c r="P8" s="81" t="s">
        <v>1124</v>
      </c>
      <c r="Q8" s="54" t="s">
        <v>919</v>
      </c>
    </row>
    <row r="9" spans="1:17" s="11" customFormat="1" ht="45" customHeight="1">
      <c r="A9" s="1004"/>
      <c r="B9" s="1004"/>
      <c r="C9" s="899"/>
      <c r="D9" s="899"/>
      <c r="E9" s="1015"/>
      <c r="F9" s="1036"/>
      <c r="G9" s="1035"/>
      <c r="H9" s="1035"/>
      <c r="I9" s="502" t="s">
        <v>923</v>
      </c>
      <c r="J9" s="54" t="s">
        <v>933</v>
      </c>
      <c r="K9" s="841"/>
      <c r="L9" s="79"/>
      <c r="M9" s="79"/>
      <c r="N9" s="79"/>
      <c r="O9" s="81" t="s">
        <v>1791</v>
      </c>
      <c r="P9" s="81" t="s">
        <v>1124</v>
      </c>
      <c r="Q9" s="54" t="s">
        <v>919</v>
      </c>
    </row>
    <row r="10" spans="1:17" s="11" customFormat="1" ht="156" customHeight="1">
      <c r="A10" s="1004"/>
      <c r="B10" s="1005"/>
      <c r="C10" s="900"/>
      <c r="D10" s="900"/>
      <c r="E10" s="54" t="s">
        <v>552</v>
      </c>
      <c r="F10" s="1037"/>
      <c r="G10" s="502" t="s">
        <v>932</v>
      </c>
      <c r="H10" s="54" t="s">
        <v>552</v>
      </c>
      <c r="I10" s="502" t="s">
        <v>931</v>
      </c>
      <c r="J10" s="502" t="s">
        <v>934</v>
      </c>
      <c r="K10" s="842"/>
      <c r="L10" s="79"/>
      <c r="M10" s="79"/>
      <c r="N10" s="79"/>
      <c r="O10" s="81" t="s">
        <v>1791</v>
      </c>
      <c r="P10" s="81" t="s">
        <v>1124</v>
      </c>
      <c r="Q10" s="54" t="s">
        <v>919</v>
      </c>
    </row>
    <row r="11" spans="1:17" s="11" customFormat="1" ht="54" customHeight="1">
      <c r="A11" s="1004"/>
      <c r="B11" s="1003" t="s">
        <v>53</v>
      </c>
      <c r="C11" s="898" t="s">
        <v>927</v>
      </c>
      <c r="D11" s="898" t="s">
        <v>928</v>
      </c>
      <c r="E11" s="898" t="s">
        <v>553</v>
      </c>
      <c r="F11" s="1038" t="s">
        <v>1910</v>
      </c>
      <c r="G11" s="1040" t="s">
        <v>560</v>
      </c>
      <c r="H11" s="898" t="s">
        <v>553</v>
      </c>
      <c r="I11" s="193" t="s">
        <v>935</v>
      </c>
      <c r="J11" s="1042" t="s">
        <v>942</v>
      </c>
      <c r="K11" s="840">
        <f>+L11+L13</f>
        <v>9000</v>
      </c>
      <c r="L11" s="79">
        <v>4000</v>
      </c>
      <c r="M11" s="79"/>
      <c r="N11" s="79"/>
      <c r="O11" s="81" t="s">
        <v>1816</v>
      </c>
      <c r="P11" s="81" t="s">
        <v>282</v>
      </c>
      <c r="Q11" s="54" t="s">
        <v>919</v>
      </c>
    </row>
    <row r="12" spans="1:17" s="11" customFormat="1" ht="40.5">
      <c r="A12" s="1004"/>
      <c r="B12" s="1004"/>
      <c r="C12" s="899"/>
      <c r="D12" s="899"/>
      <c r="E12" s="900"/>
      <c r="F12" s="1039"/>
      <c r="G12" s="1041"/>
      <c r="H12" s="900"/>
      <c r="I12" s="193" t="s">
        <v>936</v>
      </c>
      <c r="J12" s="1043"/>
      <c r="K12" s="841"/>
      <c r="L12" s="155"/>
      <c r="M12" s="79"/>
      <c r="N12" s="79"/>
      <c r="O12" s="81" t="s">
        <v>1816</v>
      </c>
      <c r="P12" s="81" t="s">
        <v>282</v>
      </c>
      <c r="Q12" s="54" t="s">
        <v>919</v>
      </c>
    </row>
    <row r="13" spans="1:17" s="11" customFormat="1" ht="87.75" customHeight="1">
      <c r="A13" s="1004"/>
      <c r="B13" s="1004"/>
      <c r="C13" s="899"/>
      <c r="D13" s="899"/>
      <c r="E13" s="193" t="s">
        <v>554</v>
      </c>
      <c r="F13" s="1039"/>
      <c r="G13" s="536" t="s">
        <v>1911</v>
      </c>
      <c r="H13" s="536" t="s">
        <v>1912</v>
      </c>
      <c r="I13" s="536" t="s">
        <v>1913</v>
      </c>
      <c r="J13" s="180" t="s">
        <v>941</v>
      </c>
      <c r="K13" s="841"/>
      <c r="L13" s="79">
        <v>5000</v>
      </c>
      <c r="M13" s="79"/>
      <c r="N13" s="79"/>
      <c r="O13" s="81" t="s">
        <v>1791</v>
      </c>
      <c r="P13" s="81" t="s">
        <v>1124</v>
      </c>
      <c r="Q13" s="54" t="s">
        <v>919</v>
      </c>
    </row>
    <row r="14" spans="1:17" s="11" customFormat="1" ht="81" customHeight="1">
      <c r="A14" s="1004"/>
      <c r="B14" s="1004"/>
      <c r="C14" s="899"/>
      <c r="D14" s="899"/>
      <c r="E14" s="193" t="s">
        <v>555</v>
      </c>
      <c r="F14" s="1036" t="s">
        <v>1914</v>
      </c>
      <c r="G14" s="196" t="s">
        <v>940</v>
      </c>
      <c r="H14" s="193" t="s">
        <v>938</v>
      </c>
      <c r="I14" s="196" t="s">
        <v>939</v>
      </c>
      <c r="J14" s="180" t="s">
        <v>941</v>
      </c>
      <c r="K14" s="841"/>
      <c r="L14" s="79"/>
      <c r="M14" s="79"/>
      <c r="N14" s="79"/>
      <c r="O14" s="81" t="s">
        <v>1791</v>
      </c>
      <c r="P14" s="81" t="s">
        <v>1124</v>
      </c>
      <c r="Q14" s="54" t="s">
        <v>919</v>
      </c>
    </row>
    <row r="15" spans="1:17" s="11" customFormat="1" ht="108">
      <c r="A15" s="1004"/>
      <c r="B15" s="1004"/>
      <c r="C15" s="899"/>
      <c r="D15" s="899"/>
      <c r="E15" s="193" t="s">
        <v>556</v>
      </c>
      <c r="F15" s="1036"/>
      <c r="G15" s="197" t="s">
        <v>945</v>
      </c>
      <c r="H15" s="193" t="s">
        <v>943</v>
      </c>
      <c r="I15" s="196" t="s">
        <v>944</v>
      </c>
      <c r="J15" s="180" t="s">
        <v>941</v>
      </c>
      <c r="K15" s="841"/>
      <c r="L15" s="79"/>
      <c r="M15" s="79"/>
      <c r="N15" s="79"/>
      <c r="O15" s="81" t="s">
        <v>1791</v>
      </c>
      <c r="P15" s="81" t="s">
        <v>1124</v>
      </c>
      <c r="Q15" s="54" t="s">
        <v>919</v>
      </c>
    </row>
    <row r="16" spans="1:17" s="11" customFormat="1" ht="81">
      <c r="A16" s="1004"/>
      <c r="B16" s="1005"/>
      <c r="C16" s="900"/>
      <c r="D16" s="900"/>
      <c r="E16" s="193" t="s">
        <v>557</v>
      </c>
      <c r="F16" s="1037"/>
      <c r="G16" s="180" t="s">
        <v>946</v>
      </c>
      <c r="H16" s="198" t="s">
        <v>947</v>
      </c>
      <c r="I16" s="196" t="s">
        <v>937</v>
      </c>
      <c r="J16" s="194" t="s">
        <v>941</v>
      </c>
      <c r="K16" s="842"/>
      <c r="L16" s="79"/>
      <c r="M16" s="79"/>
      <c r="N16" s="79"/>
      <c r="O16" s="81" t="s">
        <v>1791</v>
      </c>
      <c r="P16" s="81" t="s">
        <v>1124</v>
      </c>
      <c r="Q16" s="54" t="s">
        <v>919</v>
      </c>
    </row>
    <row r="17" spans="1:17" ht="15">
      <c r="A17" s="220"/>
      <c r="B17" s="200" t="s">
        <v>861</v>
      </c>
      <c r="C17" s="200"/>
      <c r="D17" s="200"/>
      <c r="E17" s="200"/>
      <c r="F17" s="200"/>
      <c r="G17" s="200"/>
      <c r="H17" s="200"/>
      <c r="I17" s="200"/>
      <c r="J17" s="200"/>
      <c r="K17" s="200">
        <f>SUM(K11)</f>
        <v>9000</v>
      </c>
      <c r="L17" s="200">
        <f>SUM(L7:L16)</f>
        <v>9000</v>
      </c>
      <c r="M17" s="199">
        <f>SUM(M7:M16)</f>
        <v>0</v>
      </c>
      <c r="N17" s="199">
        <f>SUM(N7:N16)</f>
        <v>0</v>
      </c>
      <c r="O17" s="199"/>
      <c r="P17" s="199"/>
      <c r="Q17" s="199"/>
    </row>
  </sheetData>
  <sheetProtection/>
  <mergeCells count="37">
    <mergeCell ref="A3:F3"/>
    <mergeCell ref="K5:K6"/>
    <mergeCell ref="F14:F16"/>
    <mergeCell ref="F11:F13"/>
    <mergeCell ref="G11:G12"/>
    <mergeCell ref="H11:H12"/>
    <mergeCell ref="A7:A16"/>
    <mergeCell ref="B7:B10"/>
    <mergeCell ref="B11:B16"/>
    <mergeCell ref="C11:C16"/>
    <mergeCell ref="D11:D16"/>
    <mergeCell ref="C7:C10"/>
    <mergeCell ref="D7:D10"/>
    <mergeCell ref="E11:E12"/>
    <mergeCell ref="J11:J12"/>
    <mergeCell ref="F7:F10"/>
    <mergeCell ref="K7:K10"/>
    <mergeCell ref="K11:K16"/>
    <mergeCell ref="H8:H9"/>
    <mergeCell ref="G8:G9"/>
    <mergeCell ref="E8:E9"/>
    <mergeCell ref="Q5:Q6"/>
    <mergeCell ref="A1:J1"/>
    <mergeCell ref="A2:J2"/>
    <mergeCell ref="A5:A6"/>
    <mergeCell ref="B5:B6"/>
    <mergeCell ref="C5:C6"/>
    <mergeCell ref="D5:D6"/>
    <mergeCell ref="E5:E6"/>
    <mergeCell ref="F5:F6"/>
    <mergeCell ref="H5:H6"/>
    <mergeCell ref="I5:I6"/>
    <mergeCell ref="J5:J6"/>
    <mergeCell ref="G5:G6"/>
    <mergeCell ref="L5:N5"/>
    <mergeCell ref="O5:O6"/>
    <mergeCell ref="P5:P6"/>
  </mergeCells>
  <printOptions/>
  <pageMargins left="0.7086614173228347" right="0.7086614173228347" top="0.7480314960629921" bottom="0.7480314960629921" header="0.31496062992125984" footer="0.31496062992125984"/>
  <pageSetup horizontalDpi="300" verticalDpi="300" orientation="landscape" paperSize="5" scale="80" r:id="rId1"/>
</worksheet>
</file>

<file path=xl/worksheets/sheet7.xml><?xml version="1.0" encoding="utf-8"?>
<worksheet xmlns="http://schemas.openxmlformats.org/spreadsheetml/2006/main" xmlns:r="http://schemas.openxmlformats.org/officeDocument/2006/relationships">
  <dimension ref="A1:Q23"/>
  <sheetViews>
    <sheetView zoomScale="91" zoomScaleNormal="91" zoomScalePageLayoutView="0" workbookViewId="0" topLeftCell="A1">
      <selection activeCell="C7" sqref="C7:C16"/>
    </sheetView>
  </sheetViews>
  <sheetFormatPr defaultColWidth="11.421875" defaultRowHeight="15"/>
  <cols>
    <col min="2" max="2" width="16.57421875" style="0" customWidth="1"/>
    <col min="3" max="3" width="15.421875" style="0" customWidth="1"/>
    <col min="4" max="4" width="19.140625" style="0" customWidth="1"/>
    <col min="5" max="5" width="16.140625" style="0" hidden="1" customWidth="1"/>
    <col min="6" max="6" width="15.00390625" style="0" customWidth="1"/>
    <col min="7" max="7" width="14.28125" style="0" customWidth="1"/>
    <col min="9" max="9" width="11.421875" style="203" customWidth="1"/>
    <col min="10" max="10" width="14.7109375" style="0" customWidth="1"/>
    <col min="12" max="14" width="6.7109375" style="0" customWidth="1"/>
    <col min="15" max="15" width="9.7109375" style="0" customWidth="1"/>
    <col min="16" max="16" width="9.57421875" style="0" customWidth="1"/>
    <col min="17" max="17" width="15.7109375" style="0" customWidth="1"/>
  </cols>
  <sheetData>
    <row r="1" spans="1:16" s="11" customFormat="1" ht="13.5" customHeight="1">
      <c r="A1" s="1018" t="s">
        <v>1596</v>
      </c>
      <c r="B1" s="1018"/>
      <c r="C1" s="1018"/>
      <c r="D1" s="1018"/>
      <c r="E1" s="1018"/>
      <c r="F1" s="1018"/>
      <c r="G1" s="1018"/>
      <c r="H1" s="1018"/>
      <c r="I1" s="1018"/>
      <c r="J1" s="1018"/>
      <c r="K1" s="70"/>
      <c r="L1" s="70"/>
      <c r="M1" s="70"/>
      <c r="N1" s="70"/>
      <c r="O1" s="70"/>
      <c r="P1" s="70"/>
    </row>
    <row r="2" spans="1:16" s="11" customFormat="1" ht="13.5" customHeight="1">
      <c r="A2" s="1018" t="s">
        <v>11</v>
      </c>
      <c r="B2" s="1018"/>
      <c r="C2" s="1018"/>
      <c r="D2" s="1018"/>
      <c r="E2" s="1018"/>
      <c r="F2" s="1018"/>
      <c r="G2" s="1018"/>
      <c r="H2" s="1018"/>
      <c r="I2" s="1018"/>
      <c r="J2" s="1018"/>
      <c r="K2" s="70"/>
      <c r="L2" s="70"/>
      <c r="M2" s="70"/>
      <c r="N2" s="70"/>
      <c r="O2" s="70"/>
      <c r="P2" s="70"/>
    </row>
    <row r="3" spans="1:16" s="11" customFormat="1" ht="16.5">
      <c r="A3" s="1006" t="s">
        <v>2528</v>
      </c>
      <c r="B3" s="1006"/>
      <c r="C3" s="1006"/>
      <c r="D3" s="1006"/>
      <c r="E3" s="1006"/>
      <c r="F3" s="1006"/>
      <c r="G3" s="70"/>
      <c r="H3" s="70"/>
      <c r="K3" s="70"/>
      <c r="L3" s="70"/>
      <c r="M3" s="70"/>
      <c r="N3" s="70"/>
      <c r="O3" s="70"/>
      <c r="P3" s="70"/>
    </row>
    <row r="4" spans="1:16" s="11" customFormat="1" ht="13.5">
      <c r="A4" s="161"/>
      <c r="B4" s="174"/>
      <c r="G4" s="70"/>
      <c r="H4" s="70"/>
      <c r="K4" s="70"/>
      <c r="L4" s="70"/>
      <c r="M4" s="70"/>
      <c r="N4" s="70"/>
      <c r="O4" s="70"/>
      <c r="P4" s="70"/>
    </row>
    <row r="5" spans="1:17" s="11" customFormat="1" ht="16.5">
      <c r="A5" s="1025" t="s">
        <v>2</v>
      </c>
      <c r="B5" s="1025" t="s">
        <v>3</v>
      </c>
      <c r="C5" s="1025" t="s">
        <v>877</v>
      </c>
      <c r="D5" s="1025" t="s">
        <v>869</v>
      </c>
      <c r="E5" s="1025" t="s">
        <v>848</v>
      </c>
      <c r="F5" s="1025" t="s">
        <v>846</v>
      </c>
      <c r="G5" s="1025" t="s">
        <v>200</v>
      </c>
      <c r="H5" s="1025" t="s">
        <v>1874</v>
      </c>
      <c r="I5" s="1025" t="s">
        <v>875</v>
      </c>
      <c r="J5" s="1025" t="s">
        <v>206</v>
      </c>
      <c r="K5" s="1025" t="s">
        <v>201</v>
      </c>
      <c r="L5" s="1045" t="s">
        <v>202</v>
      </c>
      <c r="M5" s="1045"/>
      <c r="N5" s="1046"/>
      <c r="O5" s="1032" t="s">
        <v>262</v>
      </c>
      <c r="P5" s="1032" t="s">
        <v>263</v>
      </c>
      <c r="Q5" s="1025" t="s">
        <v>4</v>
      </c>
    </row>
    <row r="6" spans="1:17" s="11" customFormat="1" ht="26.25" customHeight="1">
      <c r="A6" s="1026"/>
      <c r="B6" s="1026"/>
      <c r="C6" s="1026"/>
      <c r="D6" s="1026"/>
      <c r="E6" s="1026"/>
      <c r="F6" s="1026"/>
      <c r="G6" s="1026"/>
      <c r="H6" s="1026"/>
      <c r="I6" s="1026"/>
      <c r="J6" s="1026"/>
      <c r="K6" s="1026"/>
      <c r="L6" s="201" t="s">
        <v>203</v>
      </c>
      <c r="M6" s="201" t="s">
        <v>204</v>
      </c>
      <c r="N6" s="202" t="s">
        <v>205</v>
      </c>
      <c r="O6" s="1033"/>
      <c r="P6" s="1033"/>
      <c r="Q6" s="1026"/>
    </row>
    <row r="7" spans="1:17" s="11" customFormat="1" ht="200.25" customHeight="1">
      <c r="A7" s="1003" t="s">
        <v>54</v>
      </c>
      <c r="B7" s="1047" t="s">
        <v>55</v>
      </c>
      <c r="C7" s="995" t="s">
        <v>950</v>
      </c>
      <c r="D7" s="995" t="s">
        <v>951</v>
      </c>
      <c r="E7" s="54" t="s">
        <v>615</v>
      </c>
      <c r="F7" s="1051" t="s">
        <v>948</v>
      </c>
      <c r="G7" s="93" t="s">
        <v>1921</v>
      </c>
      <c r="H7" s="93" t="s">
        <v>1946</v>
      </c>
      <c r="I7" s="54" t="s">
        <v>952</v>
      </c>
      <c r="J7" s="20" t="s">
        <v>955</v>
      </c>
      <c r="K7" s="840">
        <f>+L7+L8+L9+L10+L13+L14+L16+M14</f>
        <v>28700</v>
      </c>
      <c r="L7" s="173">
        <v>300</v>
      </c>
      <c r="M7" s="173"/>
      <c r="N7" s="173"/>
      <c r="O7" s="212" t="s">
        <v>1791</v>
      </c>
      <c r="P7" s="212" t="s">
        <v>1124</v>
      </c>
      <c r="Q7" s="54" t="s">
        <v>862</v>
      </c>
    </row>
    <row r="8" spans="1:17" s="11" customFormat="1" ht="84" customHeight="1">
      <c r="A8" s="1004"/>
      <c r="B8" s="1048"/>
      <c r="C8" s="1050"/>
      <c r="D8" s="1050"/>
      <c r="E8" s="54" t="s">
        <v>616</v>
      </c>
      <c r="F8" s="1052"/>
      <c r="G8" s="93" t="s">
        <v>954</v>
      </c>
      <c r="H8" s="93" t="s">
        <v>1947</v>
      </c>
      <c r="I8" s="54" t="s">
        <v>953</v>
      </c>
      <c r="J8" s="20" t="s">
        <v>955</v>
      </c>
      <c r="K8" s="841"/>
      <c r="L8" s="173">
        <f>6400+3000</f>
        <v>9400</v>
      </c>
      <c r="M8" s="173"/>
      <c r="N8" s="173"/>
      <c r="O8" s="212" t="s">
        <v>1791</v>
      </c>
      <c r="P8" s="212" t="s">
        <v>1124</v>
      </c>
      <c r="Q8" s="54" t="s">
        <v>862</v>
      </c>
    </row>
    <row r="9" spans="1:17" s="11" customFormat="1" ht="102">
      <c r="A9" s="1004"/>
      <c r="B9" s="1048"/>
      <c r="C9" s="1050"/>
      <c r="D9" s="1050"/>
      <c r="E9" s="54" t="s">
        <v>617</v>
      </c>
      <c r="F9" s="1052"/>
      <c r="G9" s="538" t="s">
        <v>1922</v>
      </c>
      <c r="H9" s="538" t="s">
        <v>1922</v>
      </c>
      <c r="I9" s="54" t="s">
        <v>956</v>
      </c>
      <c r="J9" s="20" t="s">
        <v>633</v>
      </c>
      <c r="K9" s="841"/>
      <c r="L9" s="173">
        <v>1500</v>
      </c>
      <c r="M9" s="173"/>
      <c r="N9" s="173"/>
      <c r="O9" s="212" t="s">
        <v>1949</v>
      </c>
      <c r="P9" s="212" t="s">
        <v>265</v>
      </c>
      <c r="Q9" s="54" t="s">
        <v>862</v>
      </c>
    </row>
    <row r="10" spans="1:17" s="11" customFormat="1" ht="63.75">
      <c r="A10" s="1004"/>
      <c r="B10" s="1048"/>
      <c r="C10" s="1050"/>
      <c r="D10" s="1050"/>
      <c r="E10" s="898" t="s">
        <v>618</v>
      </c>
      <c r="F10" s="1052"/>
      <c r="G10" s="515" t="s">
        <v>1926</v>
      </c>
      <c r="H10" s="11" t="s">
        <v>1924</v>
      </c>
      <c r="I10" s="54" t="s">
        <v>1927</v>
      </c>
      <c r="J10" s="20" t="s">
        <v>955</v>
      </c>
      <c r="K10" s="841"/>
      <c r="L10" s="898">
        <v>1000</v>
      </c>
      <c r="M10" s="173"/>
      <c r="N10" s="173"/>
      <c r="O10" s="212" t="s">
        <v>1846</v>
      </c>
      <c r="P10" s="212" t="s">
        <v>1806</v>
      </c>
      <c r="Q10" s="54" t="s">
        <v>862</v>
      </c>
    </row>
    <row r="11" spans="1:17" s="11" customFormat="1" ht="114.75">
      <c r="A11" s="1004"/>
      <c r="B11" s="1048"/>
      <c r="C11" s="1050"/>
      <c r="D11" s="1050"/>
      <c r="E11" s="899"/>
      <c r="F11" s="1052"/>
      <c r="G11" s="515" t="s">
        <v>1925</v>
      </c>
      <c r="H11" s="11" t="s">
        <v>1928</v>
      </c>
      <c r="I11" s="502" t="s">
        <v>1929</v>
      </c>
      <c r="J11" s="121" t="s">
        <v>955</v>
      </c>
      <c r="K11" s="841"/>
      <c r="L11" s="900"/>
      <c r="M11" s="505"/>
      <c r="N11" s="505"/>
      <c r="O11" s="212" t="s">
        <v>1816</v>
      </c>
      <c r="P11" s="212" t="s">
        <v>1816</v>
      </c>
      <c r="Q11" s="54"/>
    </row>
    <row r="12" spans="1:17" s="11" customFormat="1" ht="95.25" customHeight="1">
      <c r="A12" s="1004"/>
      <c r="B12" s="1049"/>
      <c r="C12" s="1050"/>
      <c r="D12" s="1050"/>
      <c r="E12" s="899"/>
      <c r="F12" s="1052"/>
      <c r="G12" s="515" t="s">
        <v>1923</v>
      </c>
      <c r="H12" s="116" t="s">
        <v>1930</v>
      </c>
      <c r="I12" s="54" t="s">
        <v>1931</v>
      </c>
      <c r="J12" s="20" t="s">
        <v>955</v>
      </c>
      <c r="K12" s="841"/>
      <c r="L12" s="505"/>
      <c r="M12" s="505"/>
      <c r="N12" s="505"/>
      <c r="O12" s="212" t="s">
        <v>1791</v>
      </c>
      <c r="P12" s="212" t="s">
        <v>1124</v>
      </c>
      <c r="Q12" s="54"/>
    </row>
    <row r="13" spans="1:17" s="11" customFormat="1" ht="123" customHeight="1">
      <c r="A13" s="1004"/>
      <c r="B13" s="1047"/>
      <c r="C13" s="1050"/>
      <c r="D13" s="1050"/>
      <c r="E13" s="899"/>
      <c r="F13" s="1052"/>
      <c r="G13" s="539" t="s">
        <v>1932</v>
      </c>
      <c r="H13" s="11" t="s">
        <v>1933</v>
      </c>
      <c r="I13" s="506" t="s">
        <v>1934</v>
      </c>
      <c r="J13" s="540" t="s">
        <v>955</v>
      </c>
      <c r="K13" s="841"/>
      <c r="L13" s="505">
        <v>3000</v>
      </c>
      <c r="M13" s="505"/>
      <c r="N13" s="505"/>
      <c r="O13" s="212" t="s">
        <v>1791</v>
      </c>
      <c r="P13" s="212" t="s">
        <v>1124</v>
      </c>
      <c r="Q13" s="54"/>
    </row>
    <row r="14" spans="1:17" s="11" customFormat="1" ht="95.25" customHeight="1">
      <c r="A14" s="1004"/>
      <c r="B14" s="1048"/>
      <c r="C14" s="1050"/>
      <c r="D14" s="1050"/>
      <c r="E14" s="899"/>
      <c r="F14" s="1052"/>
      <c r="G14" s="515" t="s">
        <v>1937</v>
      </c>
      <c r="H14" s="116" t="s">
        <v>1935</v>
      </c>
      <c r="I14" s="54" t="s">
        <v>1936</v>
      </c>
      <c r="J14" s="20" t="s">
        <v>955</v>
      </c>
      <c r="K14" s="841"/>
      <c r="L14" s="505"/>
      <c r="M14" s="505">
        <v>10000</v>
      </c>
      <c r="N14" s="505"/>
      <c r="O14" s="212" t="s">
        <v>1791</v>
      </c>
      <c r="P14" s="212" t="s">
        <v>1124</v>
      </c>
      <c r="Q14" s="54"/>
    </row>
    <row r="15" spans="1:17" s="11" customFormat="1" ht="95.25" customHeight="1">
      <c r="A15" s="1004"/>
      <c r="B15" s="1048"/>
      <c r="C15" s="1050"/>
      <c r="D15" s="1050"/>
      <c r="E15" s="899"/>
      <c r="F15" s="1052"/>
      <c r="G15" s="116" t="s">
        <v>1938</v>
      </c>
      <c r="H15" s="116" t="s">
        <v>1940</v>
      </c>
      <c r="I15" s="116" t="s">
        <v>1939</v>
      </c>
      <c r="J15" s="20" t="s">
        <v>955</v>
      </c>
      <c r="K15" s="841"/>
      <c r="L15" s="505"/>
      <c r="M15" s="505"/>
      <c r="N15" s="505"/>
      <c r="O15" s="212" t="s">
        <v>1791</v>
      </c>
      <c r="P15" s="212" t="s">
        <v>1124</v>
      </c>
      <c r="Q15" s="54"/>
    </row>
    <row r="16" spans="1:17" s="11" customFormat="1" ht="148.5">
      <c r="A16" s="1004"/>
      <c r="B16" s="1048"/>
      <c r="C16" s="996"/>
      <c r="D16" s="996"/>
      <c r="E16" s="54" t="s">
        <v>619</v>
      </c>
      <c r="F16" s="1053"/>
      <c r="G16" s="93" t="s">
        <v>1942</v>
      </c>
      <c r="H16" s="54" t="s">
        <v>1941</v>
      </c>
      <c r="I16" s="54" t="s">
        <v>957</v>
      </c>
      <c r="J16" s="20" t="s">
        <v>955</v>
      </c>
      <c r="K16" s="842"/>
      <c r="L16" s="173">
        <v>3500</v>
      </c>
      <c r="M16" s="173"/>
      <c r="N16" s="173"/>
      <c r="O16" s="212" t="s">
        <v>1791</v>
      </c>
      <c r="P16" s="212" t="s">
        <v>1124</v>
      </c>
      <c r="Q16" s="54" t="s">
        <v>862</v>
      </c>
    </row>
    <row r="17" spans="1:17" s="11" customFormat="1" ht="81">
      <c r="A17" s="1004"/>
      <c r="B17" s="1047" t="s">
        <v>56</v>
      </c>
      <c r="C17" s="898" t="s">
        <v>958</v>
      </c>
      <c r="D17" s="898" t="s">
        <v>959</v>
      </c>
      <c r="E17" s="193" t="s">
        <v>620</v>
      </c>
      <c r="F17" s="1051" t="s">
        <v>949</v>
      </c>
      <c r="G17" s="132" t="s">
        <v>964</v>
      </c>
      <c r="H17" s="132"/>
      <c r="I17" s="193" t="s">
        <v>960</v>
      </c>
      <c r="J17" s="20" t="s">
        <v>955</v>
      </c>
      <c r="K17" s="840">
        <f>+L21</f>
        <v>2500</v>
      </c>
      <c r="L17" s="173"/>
      <c r="M17" s="173"/>
      <c r="N17" s="173"/>
      <c r="O17" s="212" t="s">
        <v>1791</v>
      </c>
      <c r="P17" s="212" t="s">
        <v>1124</v>
      </c>
      <c r="Q17" s="54" t="s">
        <v>971</v>
      </c>
    </row>
    <row r="18" spans="1:17" s="11" customFormat="1" ht="68.25" customHeight="1">
      <c r="A18" s="1004"/>
      <c r="B18" s="1048"/>
      <c r="C18" s="899"/>
      <c r="D18" s="899"/>
      <c r="E18" s="193" t="s">
        <v>621</v>
      </c>
      <c r="F18" s="1052"/>
      <c r="G18" s="132" t="s">
        <v>965</v>
      </c>
      <c r="H18" s="132"/>
      <c r="I18" s="193" t="s">
        <v>966</v>
      </c>
      <c r="J18" s="20" t="s">
        <v>955</v>
      </c>
      <c r="K18" s="841"/>
      <c r="L18" s="173"/>
      <c r="M18" s="173"/>
      <c r="N18" s="173"/>
      <c r="O18" s="212" t="s">
        <v>1791</v>
      </c>
      <c r="P18" s="212" t="s">
        <v>1124</v>
      </c>
      <c r="Q18" s="54" t="s">
        <v>972</v>
      </c>
    </row>
    <row r="19" spans="1:17" s="11" customFormat="1" ht="81">
      <c r="A19" s="1004"/>
      <c r="B19" s="1048"/>
      <c r="C19" s="899"/>
      <c r="D19" s="899"/>
      <c r="E19" s="193" t="s">
        <v>622</v>
      </c>
      <c r="F19" s="1052"/>
      <c r="G19" s="132" t="s">
        <v>967</v>
      </c>
      <c r="H19" s="132"/>
      <c r="I19" s="193" t="s">
        <v>961</v>
      </c>
      <c r="J19" s="20" t="s">
        <v>955</v>
      </c>
      <c r="K19" s="841"/>
      <c r="L19" s="173"/>
      <c r="M19" s="173"/>
      <c r="N19" s="173"/>
      <c r="O19" s="212" t="s">
        <v>1791</v>
      </c>
      <c r="P19" s="212" t="s">
        <v>1124</v>
      </c>
      <c r="Q19" s="54" t="s">
        <v>973</v>
      </c>
    </row>
    <row r="20" spans="1:17" s="11" customFormat="1" ht="67.5">
      <c r="A20" s="1004"/>
      <c r="B20" s="1048"/>
      <c r="C20" s="899"/>
      <c r="D20" s="899"/>
      <c r="E20" s="193" t="s">
        <v>623</v>
      </c>
      <c r="F20" s="1052"/>
      <c r="G20" s="132" t="s">
        <v>968</v>
      </c>
      <c r="H20" s="132"/>
      <c r="I20" s="193" t="s">
        <v>962</v>
      </c>
      <c r="J20" s="20" t="s">
        <v>955</v>
      </c>
      <c r="K20" s="841"/>
      <c r="L20" s="173"/>
      <c r="M20" s="173"/>
      <c r="N20" s="173"/>
      <c r="O20" s="212" t="s">
        <v>1791</v>
      </c>
      <c r="P20" s="212" t="s">
        <v>1124</v>
      </c>
      <c r="Q20" s="54" t="s">
        <v>971</v>
      </c>
    </row>
    <row r="21" spans="1:17" s="11" customFormat="1" ht="98.25" customHeight="1">
      <c r="A21" s="1004"/>
      <c r="B21" s="1048"/>
      <c r="C21" s="899"/>
      <c r="D21" s="899"/>
      <c r="E21" s="193" t="s">
        <v>624</v>
      </c>
      <c r="F21" s="1052"/>
      <c r="G21" s="132" t="s">
        <v>1943</v>
      </c>
      <c r="H21" s="132" t="s">
        <v>1944</v>
      </c>
      <c r="I21" s="193" t="s">
        <v>963</v>
      </c>
      <c r="J21" s="20" t="s">
        <v>955</v>
      </c>
      <c r="K21" s="841"/>
      <c r="L21" s="173">
        <v>2500</v>
      </c>
      <c r="M21" s="173"/>
      <c r="N21" s="173"/>
      <c r="O21" s="212" t="s">
        <v>1847</v>
      </c>
      <c r="P21" s="212" t="s">
        <v>1948</v>
      </c>
      <c r="Q21" s="54" t="s">
        <v>971</v>
      </c>
    </row>
    <row r="22" spans="1:17" s="11" customFormat="1" ht="84.75" customHeight="1">
      <c r="A22" s="1004"/>
      <c r="B22" s="1049"/>
      <c r="C22" s="900"/>
      <c r="D22" s="900"/>
      <c r="E22" s="193" t="s">
        <v>625</v>
      </c>
      <c r="F22" s="1053"/>
      <c r="G22" s="132" t="s">
        <v>969</v>
      </c>
      <c r="H22" s="132" t="s">
        <v>1945</v>
      </c>
      <c r="I22" s="193" t="s">
        <v>963</v>
      </c>
      <c r="J22" s="20" t="s">
        <v>955</v>
      </c>
      <c r="K22" s="842"/>
      <c r="L22" s="173"/>
      <c r="M22" s="173"/>
      <c r="N22" s="173"/>
      <c r="O22" s="212" t="s">
        <v>1791</v>
      </c>
      <c r="P22" s="212" t="s">
        <v>1124</v>
      </c>
      <c r="Q22" s="54" t="s">
        <v>974</v>
      </c>
    </row>
    <row r="23" spans="1:17" s="219" customFormat="1" ht="27.75" customHeight="1">
      <c r="A23" s="1005"/>
      <c r="B23" s="214" t="s">
        <v>861</v>
      </c>
      <c r="C23" s="215"/>
      <c r="D23" s="215"/>
      <c r="E23" s="215"/>
      <c r="F23" s="216"/>
      <c r="G23" s="213"/>
      <c r="H23" s="537"/>
      <c r="I23" s="216"/>
      <c r="J23" s="217"/>
      <c r="K23" s="658">
        <f>+L23+M23</f>
        <v>31200</v>
      </c>
      <c r="L23" s="659">
        <f>SUM(L7:L22)</f>
        <v>21200</v>
      </c>
      <c r="M23" s="659">
        <f>SUM(M7:M22)</f>
        <v>10000</v>
      </c>
      <c r="N23" s="218"/>
      <c r="O23" s="218"/>
      <c r="P23" s="218"/>
      <c r="Q23" s="217"/>
    </row>
  </sheetData>
  <sheetProtection/>
  <mergeCells count="32">
    <mergeCell ref="B13:B16"/>
    <mergeCell ref="K17:K22"/>
    <mergeCell ref="A7:A23"/>
    <mergeCell ref="O5:O6"/>
    <mergeCell ref="B17:B22"/>
    <mergeCell ref="C7:C16"/>
    <mergeCell ref="C17:C22"/>
    <mergeCell ref="D7:D16"/>
    <mergeCell ref="D17:D22"/>
    <mergeCell ref="F7:F16"/>
    <mergeCell ref="F17:F22"/>
    <mergeCell ref="K5:K6"/>
    <mergeCell ref="G5:G6"/>
    <mergeCell ref="H5:H6"/>
    <mergeCell ref="L10:L11"/>
    <mergeCell ref="K7:K16"/>
    <mergeCell ref="Q5:Q6"/>
    <mergeCell ref="E10:E15"/>
    <mergeCell ref="P5:P6"/>
    <mergeCell ref="A1:J1"/>
    <mergeCell ref="A2:J2"/>
    <mergeCell ref="A5:A6"/>
    <mergeCell ref="B5:B6"/>
    <mergeCell ref="C5:C6"/>
    <mergeCell ref="D5:D6"/>
    <mergeCell ref="E5:E6"/>
    <mergeCell ref="F5:F6"/>
    <mergeCell ref="I5:I6"/>
    <mergeCell ref="J5:J6"/>
    <mergeCell ref="L5:N5"/>
    <mergeCell ref="A3:F3"/>
    <mergeCell ref="B7:B12"/>
  </mergeCells>
  <printOptions/>
  <pageMargins left="0.7086614173228347" right="0.7086614173228347" top="0.7480314960629921" bottom="0.5511811023622047" header="0.31496062992125984" footer="0.31496062992125984"/>
  <pageSetup horizontalDpi="300" verticalDpi="300" orientation="landscape" paperSize="5" scale="80" r:id="rId1"/>
</worksheet>
</file>

<file path=xl/worksheets/sheet8.xml><?xml version="1.0" encoding="utf-8"?>
<worksheet xmlns="http://schemas.openxmlformats.org/spreadsheetml/2006/main" xmlns:r="http://schemas.openxmlformats.org/officeDocument/2006/relationships">
  <dimension ref="A1:Q12"/>
  <sheetViews>
    <sheetView zoomScalePageLayoutView="0" workbookViewId="0" topLeftCell="A1">
      <selection activeCell="H3" sqref="H3"/>
    </sheetView>
  </sheetViews>
  <sheetFormatPr defaultColWidth="11.421875" defaultRowHeight="15"/>
  <cols>
    <col min="2" max="2" width="16.57421875" style="0" customWidth="1"/>
    <col min="3" max="3" width="15.421875" style="0" customWidth="1"/>
    <col min="4" max="4" width="22.00390625" style="0" customWidth="1"/>
    <col min="5" max="5" width="16.140625" style="0" hidden="1" customWidth="1"/>
    <col min="6" max="6" width="14.7109375" style="0" customWidth="1"/>
    <col min="10" max="10" width="15.421875" style="0" customWidth="1"/>
    <col min="12" max="14" width="6.7109375" style="0" customWidth="1"/>
    <col min="15" max="16" width="8.00390625" style="0" customWidth="1"/>
    <col min="17" max="17" width="13.421875" style="0" customWidth="1"/>
  </cols>
  <sheetData>
    <row r="1" spans="1:16" s="11" customFormat="1" ht="13.5" customHeight="1">
      <c r="A1" s="1018" t="s">
        <v>1596</v>
      </c>
      <c r="B1" s="1018"/>
      <c r="C1" s="1018"/>
      <c r="D1" s="1018"/>
      <c r="E1" s="1018"/>
      <c r="F1" s="1018"/>
      <c r="G1" s="1018"/>
      <c r="H1" s="1018"/>
      <c r="I1" s="1018"/>
      <c r="J1" s="1018"/>
      <c r="K1" s="70"/>
      <c r="L1" s="70"/>
      <c r="M1" s="70"/>
      <c r="N1" s="70"/>
      <c r="O1" s="70"/>
      <c r="P1" s="70"/>
    </row>
    <row r="2" spans="1:16" s="11" customFormat="1" ht="13.5" customHeight="1">
      <c r="A2" s="1018" t="s">
        <v>989</v>
      </c>
      <c r="B2" s="1018"/>
      <c r="C2" s="1018"/>
      <c r="D2" s="1018"/>
      <c r="E2" s="1018"/>
      <c r="F2" s="1018"/>
      <c r="G2" s="1018"/>
      <c r="H2" s="1018"/>
      <c r="I2" s="1018"/>
      <c r="J2" s="1018"/>
      <c r="K2" s="70"/>
      <c r="L2" s="70"/>
      <c r="M2" s="70"/>
      <c r="N2" s="70"/>
      <c r="O2" s="70"/>
      <c r="P2" s="70"/>
    </row>
    <row r="3" spans="1:16" s="11" customFormat="1" ht="27" customHeight="1">
      <c r="A3" s="1006" t="s">
        <v>2529</v>
      </c>
      <c r="B3" s="1006"/>
      <c r="C3" s="1006"/>
      <c r="D3" s="1006"/>
      <c r="E3" s="1006"/>
      <c r="F3" s="1006"/>
      <c r="K3" s="70"/>
      <c r="L3" s="70"/>
      <c r="M3" s="70"/>
      <c r="N3" s="70"/>
      <c r="O3" s="70"/>
      <c r="P3" s="70"/>
    </row>
    <row r="4" spans="1:16" s="11" customFormat="1" ht="13.5">
      <c r="A4" s="163"/>
      <c r="B4" s="174"/>
      <c r="K4" s="70"/>
      <c r="L4" s="70"/>
      <c r="M4" s="70"/>
      <c r="N4" s="70"/>
      <c r="O4" s="70"/>
      <c r="P4" s="70"/>
    </row>
    <row r="5" spans="1:17" s="286" customFormat="1" ht="12.75">
      <c r="A5" s="1065" t="s">
        <v>2</v>
      </c>
      <c r="B5" s="1065" t="s">
        <v>3</v>
      </c>
      <c r="C5" s="1065" t="s">
        <v>877</v>
      </c>
      <c r="D5" s="1065" t="s">
        <v>869</v>
      </c>
      <c r="E5" s="1065" t="s">
        <v>848</v>
      </c>
      <c r="F5" s="1065" t="s">
        <v>846</v>
      </c>
      <c r="G5" s="1065" t="s">
        <v>1950</v>
      </c>
      <c r="H5" s="1065" t="s">
        <v>879</v>
      </c>
      <c r="I5" s="1065" t="s">
        <v>875</v>
      </c>
      <c r="J5" s="1065" t="s">
        <v>206</v>
      </c>
      <c r="K5" s="1065" t="s">
        <v>201</v>
      </c>
      <c r="L5" s="1054" t="s">
        <v>202</v>
      </c>
      <c r="M5" s="1054"/>
      <c r="N5" s="1055"/>
      <c r="O5" s="1067" t="s">
        <v>262</v>
      </c>
      <c r="P5" s="1067" t="s">
        <v>263</v>
      </c>
      <c r="Q5" s="1065" t="s">
        <v>4</v>
      </c>
    </row>
    <row r="6" spans="1:17" s="286" customFormat="1" ht="26.25" customHeight="1">
      <c r="A6" s="1066"/>
      <c r="B6" s="1066"/>
      <c r="C6" s="1066"/>
      <c r="D6" s="1066"/>
      <c r="E6" s="1066"/>
      <c r="F6" s="1066"/>
      <c r="G6" s="1066"/>
      <c r="H6" s="1066"/>
      <c r="I6" s="1066"/>
      <c r="J6" s="1066"/>
      <c r="K6" s="1066"/>
      <c r="L6" s="201" t="s">
        <v>203</v>
      </c>
      <c r="M6" s="201" t="s">
        <v>204</v>
      </c>
      <c r="N6" s="202" t="s">
        <v>205</v>
      </c>
      <c r="O6" s="1068"/>
      <c r="P6" s="1068"/>
      <c r="Q6" s="1066"/>
    </row>
    <row r="7" spans="1:17" s="11" customFormat="1" ht="82.5" customHeight="1">
      <c r="A7" s="1003" t="s">
        <v>57</v>
      </c>
      <c r="B7" s="886" t="s">
        <v>58</v>
      </c>
      <c r="C7" s="898" t="s">
        <v>975</v>
      </c>
      <c r="D7" s="1056" t="s">
        <v>976</v>
      </c>
      <c r="E7" s="54" t="s">
        <v>626</v>
      </c>
      <c r="F7" s="1059" t="s">
        <v>977</v>
      </c>
      <c r="G7" s="180" t="s">
        <v>1951</v>
      </c>
      <c r="H7" s="180" t="s">
        <v>1952</v>
      </c>
      <c r="I7" s="180" t="s">
        <v>978</v>
      </c>
      <c r="J7" s="180" t="s">
        <v>979</v>
      </c>
      <c r="K7" s="1062">
        <f>+M8+M7+L11</f>
        <v>30000</v>
      </c>
      <c r="L7" s="79"/>
      <c r="M7" s="79">
        <v>6000</v>
      </c>
      <c r="N7" s="79"/>
      <c r="O7" s="81" t="s">
        <v>1791</v>
      </c>
      <c r="P7" s="81" t="s">
        <v>1124</v>
      </c>
      <c r="Q7" s="54" t="s">
        <v>985</v>
      </c>
    </row>
    <row r="8" spans="1:17" s="11" customFormat="1" ht="54">
      <c r="A8" s="1004"/>
      <c r="B8" s="887"/>
      <c r="C8" s="899"/>
      <c r="D8" s="1057"/>
      <c r="E8" s="54"/>
      <c r="F8" s="1060"/>
      <c r="G8" s="180" t="s">
        <v>1953</v>
      </c>
      <c r="H8" s="180" t="s">
        <v>1954</v>
      </c>
      <c r="I8" s="180" t="s">
        <v>1955</v>
      </c>
      <c r="J8" s="180" t="s">
        <v>979</v>
      </c>
      <c r="K8" s="1063"/>
      <c r="L8" s="79"/>
      <c r="M8" s="79">
        <v>4000</v>
      </c>
      <c r="N8" s="79"/>
      <c r="O8" s="81" t="s">
        <v>1846</v>
      </c>
      <c r="P8" s="81" t="s">
        <v>1848</v>
      </c>
      <c r="Q8" s="54"/>
    </row>
    <row r="9" spans="1:17" s="11" customFormat="1" ht="108">
      <c r="A9" s="1004"/>
      <c r="B9" s="887"/>
      <c r="C9" s="899"/>
      <c r="D9" s="1057"/>
      <c r="E9" s="54" t="s">
        <v>628</v>
      </c>
      <c r="F9" s="1060"/>
      <c r="G9" s="180" t="s">
        <v>628</v>
      </c>
      <c r="H9" s="180" t="s">
        <v>628</v>
      </c>
      <c r="I9" s="180" t="s">
        <v>980</v>
      </c>
      <c r="J9" s="180" t="s">
        <v>979</v>
      </c>
      <c r="K9" s="1063"/>
      <c r="L9" s="79"/>
      <c r="M9" s="79"/>
      <c r="N9" s="79"/>
      <c r="O9" s="81" t="s">
        <v>1791</v>
      </c>
      <c r="P9" s="81" t="s">
        <v>1124</v>
      </c>
      <c r="Q9" s="54" t="s">
        <v>986</v>
      </c>
    </row>
    <row r="10" spans="1:17" s="11" customFormat="1" ht="81">
      <c r="A10" s="1004"/>
      <c r="B10" s="887"/>
      <c r="C10" s="899"/>
      <c r="D10" s="1057"/>
      <c r="E10" s="54" t="s">
        <v>629</v>
      </c>
      <c r="F10" s="1060"/>
      <c r="G10" s="500" t="s">
        <v>983</v>
      </c>
      <c r="H10" s="180" t="s">
        <v>981</v>
      </c>
      <c r="I10" s="180" t="s">
        <v>982</v>
      </c>
      <c r="J10" s="180" t="s">
        <v>984</v>
      </c>
      <c r="K10" s="1063"/>
      <c r="L10" s="79"/>
      <c r="M10" s="79"/>
      <c r="N10" s="79"/>
      <c r="O10" s="81" t="s">
        <v>1895</v>
      </c>
      <c r="P10" s="81" t="s">
        <v>1124</v>
      </c>
      <c r="Q10" s="54" t="s">
        <v>987</v>
      </c>
    </row>
    <row r="11" spans="1:17" s="11" customFormat="1" ht="131.25" customHeight="1">
      <c r="A11" s="1004"/>
      <c r="B11" s="888"/>
      <c r="C11" s="900"/>
      <c r="D11" s="1058"/>
      <c r="E11" s="54" t="s">
        <v>630</v>
      </c>
      <c r="F11" s="1061"/>
      <c r="G11" s="180" t="s">
        <v>1956</v>
      </c>
      <c r="H11" s="180" t="s">
        <v>1957</v>
      </c>
      <c r="I11" s="180" t="s">
        <v>1958</v>
      </c>
      <c r="J11" s="180" t="s">
        <v>979</v>
      </c>
      <c r="K11" s="1064"/>
      <c r="L11" s="696">
        <v>20000</v>
      </c>
      <c r="M11" s="79"/>
      <c r="N11" s="79"/>
      <c r="O11" s="81" t="s">
        <v>1320</v>
      </c>
      <c r="P11" s="81" t="s">
        <v>2493</v>
      </c>
      <c r="Q11" s="54" t="s">
        <v>988</v>
      </c>
    </row>
    <row r="12" spans="1:17" ht="15">
      <c r="A12" s="220"/>
      <c r="B12" s="200" t="s">
        <v>861</v>
      </c>
      <c r="C12" s="200"/>
      <c r="D12" s="200"/>
      <c r="E12" s="200"/>
      <c r="F12" s="200"/>
      <c r="G12" s="200"/>
      <c r="H12" s="200"/>
      <c r="I12" s="200"/>
      <c r="J12" s="200"/>
      <c r="K12" s="200">
        <f>SUM(K7)</f>
        <v>30000</v>
      </c>
      <c r="L12" s="200">
        <f>SUM(L3:L11)</f>
        <v>20000</v>
      </c>
      <c r="M12" s="199">
        <f>SUM(M3:M11)</f>
        <v>10000</v>
      </c>
      <c r="N12" s="199">
        <f>SUM(N3:N11)</f>
        <v>0</v>
      </c>
      <c r="O12" s="199"/>
      <c r="P12" s="199"/>
      <c r="Q12" s="199"/>
    </row>
  </sheetData>
  <sheetProtection/>
  <mergeCells count="24">
    <mergeCell ref="Q5:Q6"/>
    <mergeCell ref="A7:A11"/>
    <mergeCell ref="O5:O6"/>
    <mergeCell ref="P5:P6"/>
    <mergeCell ref="A1:J1"/>
    <mergeCell ref="A2:J2"/>
    <mergeCell ref="A5:A6"/>
    <mergeCell ref="B5:B6"/>
    <mergeCell ref="C5:C6"/>
    <mergeCell ref="D5:D6"/>
    <mergeCell ref="E5:E6"/>
    <mergeCell ref="F5:F6"/>
    <mergeCell ref="G5:G6"/>
    <mergeCell ref="B7:B11"/>
    <mergeCell ref="C7:C11"/>
    <mergeCell ref="J5:J6"/>
    <mergeCell ref="A3:F3"/>
    <mergeCell ref="L5:N5"/>
    <mergeCell ref="D7:D11"/>
    <mergeCell ref="F7:F11"/>
    <mergeCell ref="K7:K11"/>
    <mergeCell ref="I5:I6"/>
    <mergeCell ref="K5:K6"/>
    <mergeCell ref="H5:H6"/>
  </mergeCells>
  <printOptions/>
  <pageMargins left="0.7086614173228347" right="0.7086614173228347" top="0.7480314960629921" bottom="0.7480314960629921" header="0.31496062992125984" footer="0.31496062992125984"/>
  <pageSetup horizontalDpi="300" verticalDpi="300" orientation="landscape" paperSize="5" scale="85" r:id="rId1"/>
</worksheet>
</file>

<file path=xl/worksheets/sheet9.xml><?xml version="1.0" encoding="utf-8"?>
<worksheet xmlns="http://schemas.openxmlformats.org/spreadsheetml/2006/main" xmlns:r="http://schemas.openxmlformats.org/officeDocument/2006/relationships">
  <dimension ref="A1:Q36"/>
  <sheetViews>
    <sheetView tabSelected="1" zoomScalePageLayoutView="0" workbookViewId="0" topLeftCell="A1">
      <selection activeCell="A2" sqref="A2:J2"/>
    </sheetView>
  </sheetViews>
  <sheetFormatPr defaultColWidth="11.421875" defaultRowHeight="15"/>
  <cols>
    <col min="1" max="1" width="16.421875" style="0" customWidth="1"/>
    <col min="2" max="2" width="15.00390625" style="0" customWidth="1"/>
    <col min="3" max="3" width="18.421875" style="0" customWidth="1"/>
    <col min="4" max="5" width="19.421875" style="0" customWidth="1"/>
    <col min="6" max="6" width="21.28125" style="0" hidden="1" customWidth="1"/>
    <col min="7" max="7" width="19.28125" style="195" customWidth="1"/>
    <col min="8" max="8" width="14.8515625" style="195" customWidth="1"/>
    <col min="9" max="9" width="15.8515625" style="195" customWidth="1"/>
    <col min="10" max="10" width="15.140625" style="195" customWidth="1"/>
    <col min="11" max="11" width="15.57421875" style="0" customWidth="1"/>
    <col min="12" max="12" width="8.7109375" style="553" customWidth="1"/>
    <col min="13" max="13" width="9.28125" style="0" customWidth="1"/>
    <col min="14" max="14" width="10.00390625" style="0" customWidth="1"/>
    <col min="15" max="16" width="8.00390625" style="0" customWidth="1"/>
    <col min="17" max="17" width="10.00390625" style="0" customWidth="1"/>
  </cols>
  <sheetData>
    <row r="1" spans="1:16" s="11" customFormat="1" ht="13.5" customHeight="1">
      <c r="A1" s="1006" t="s">
        <v>1599</v>
      </c>
      <c r="B1" s="1006"/>
      <c r="C1" s="1006"/>
      <c r="D1" s="1006"/>
      <c r="E1" s="1006"/>
      <c r="F1" s="1006"/>
      <c r="G1" s="1006"/>
      <c r="H1" s="1006"/>
      <c r="I1" s="1006"/>
      <c r="J1" s="1006"/>
      <c r="K1" s="70"/>
      <c r="L1" s="547"/>
      <c r="M1" s="70"/>
      <c r="N1" s="70"/>
      <c r="O1" s="70"/>
      <c r="P1" s="70"/>
    </row>
    <row r="2" spans="1:16" s="11" customFormat="1" ht="13.5" customHeight="1">
      <c r="A2" s="1006" t="s">
        <v>1181</v>
      </c>
      <c r="B2" s="1006"/>
      <c r="C2" s="1006"/>
      <c r="D2" s="1006"/>
      <c r="E2" s="1006"/>
      <c r="F2" s="1006"/>
      <c r="G2" s="1006"/>
      <c r="H2" s="1006"/>
      <c r="I2" s="1006"/>
      <c r="J2" s="1006"/>
      <c r="K2" s="70"/>
      <c r="L2" s="547"/>
      <c r="M2" s="70"/>
      <c r="N2" s="70"/>
      <c r="O2" s="70"/>
      <c r="P2" s="70"/>
    </row>
    <row r="3" spans="1:16" s="11" customFormat="1" ht="27" customHeight="1">
      <c r="A3" s="1006" t="s">
        <v>2530</v>
      </c>
      <c r="B3" s="1006"/>
      <c r="C3" s="1006"/>
      <c r="D3" s="1006"/>
      <c r="K3" s="70"/>
      <c r="L3" s="547"/>
      <c r="M3" s="70"/>
      <c r="N3" s="70"/>
      <c r="O3" s="70"/>
      <c r="P3" s="70"/>
    </row>
    <row r="4" spans="1:16" s="11" customFormat="1" ht="13.5">
      <c r="A4" s="205"/>
      <c r="B4" s="174"/>
      <c r="K4" s="70"/>
      <c r="L4" s="547"/>
      <c r="M4" s="70"/>
      <c r="N4" s="70"/>
      <c r="O4" s="70"/>
      <c r="P4" s="70"/>
    </row>
    <row r="5" spans="1:17" s="11" customFormat="1" ht="16.5" customHeight="1">
      <c r="A5" s="1025" t="s">
        <v>2</v>
      </c>
      <c r="B5" s="1025" t="s">
        <v>3</v>
      </c>
      <c r="C5" s="1025" t="s">
        <v>846</v>
      </c>
      <c r="D5" s="1025" t="s">
        <v>877</v>
      </c>
      <c r="E5" s="1025" t="s">
        <v>869</v>
      </c>
      <c r="F5" s="1025" t="s">
        <v>848</v>
      </c>
      <c r="G5" s="1027" t="s">
        <v>200</v>
      </c>
      <c r="H5" s="1027" t="s">
        <v>879</v>
      </c>
      <c r="I5" s="1027" t="s">
        <v>875</v>
      </c>
      <c r="J5" s="1027" t="s">
        <v>206</v>
      </c>
      <c r="K5" s="1025" t="s">
        <v>1020</v>
      </c>
      <c r="L5" s="1045" t="s">
        <v>202</v>
      </c>
      <c r="M5" s="1045"/>
      <c r="N5" s="1046"/>
      <c r="O5" s="1008" t="s">
        <v>262</v>
      </c>
      <c r="P5" s="1008" t="s">
        <v>263</v>
      </c>
      <c r="Q5" s="1025" t="s">
        <v>4</v>
      </c>
    </row>
    <row r="6" spans="1:17" s="11" customFormat="1" ht="26.25" customHeight="1">
      <c r="A6" s="1026"/>
      <c r="B6" s="1026"/>
      <c r="C6" s="1026"/>
      <c r="D6" s="1026"/>
      <c r="E6" s="1026"/>
      <c r="F6" s="1026"/>
      <c r="G6" s="1028"/>
      <c r="H6" s="1028"/>
      <c r="I6" s="1028"/>
      <c r="J6" s="1028"/>
      <c r="K6" s="1026"/>
      <c r="L6" s="548" t="s">
        <v>203</v>
      </c>
      <c r="M6" s="201" t="s">
        <v>204</v>
      </c>
      <c r="N6" s="202" t="s">
        <v>205</v>
      </c>
      <c r="O6" s="1009"/>
      <c r="P6" s="1009"/>
      <c r="Q6" s="1026"/>
    </row>
    <row r="7" spans="1:17" s="11" customFormat="1" ht="80.25" customHeight="1">
      <c r="A7" s="1003" t="s">
        <v>60</v>
      </c>
      <c r="B7" s="1069" t="s">
        <v>61</v>
      </c>
      <c r="C7" s="1089" t="s">
        <v>992</v>
      </c>
      <c r="D7" s="995" t="s">
        <v>990</v>
      </c>
      <c r="E7" s="995" t="s">
        <v>991</v>
      </c>
      <c r="F7" s="1085" t="s">
        <v>233</v>
      </c>
      <c r="G7" s="224" t="s">
        <v>993</v>
      </c>
      <c r="H7" s="221" t="s">
        <v>994</v>
      </c>
      <c r="I7" s="221" t="s">
        <v>995</v>
      </c>
      <c r="J7" s="224" t="s">
        <v>997</v>
      </c>
      <c r="K7" s="1078">
        <f>+L7+L8+L10</f>
        <v>48000</v>
      </c>
      <c r="L7" s="545">
        <v>35000</v>
      </c>
      <c r="M7" s="173"/>
      <c r="N7" s="173"/>
      <c r="O7" s="81" t="s">
        <v>1021</v>
      </c>
      <c r="P7" s="81" t="s">
        <v>265</v>
      </c>
      <c r="Q7" s="54" t="s">
        <v>998</v>
      </c>
    </row>
    <row r="8" spans="1:17" s="11" customFormat="1" ht="85.5" customHeight="1">
      <c r="A8" s="1004"/>
      <c r="B8" s="1069"/>
      <c r="C8" s="1090"/>
      <c r="D8" s="1050"/>
      <c r="E8" s="1050"/>
      <c r="F8" s="1086"/>
      <c r="G8" s="503" t="s">
        <v>1959</v>
      </c>
      <c r="H8" s="221" t="s">
        <v>1961</v>
      </c>
      <c r="I8" s="224" t="s">
        <v>996</v>
      </c>
      <c r="J8" s="503" t="s">
        <v>1960</v>
      </c>
      <c r="K8" s="1079"/>
      <c r="L8" s="545">
        <v>3000</v>
      </c>
      <c r="M8" s="173"/>
      <c r="N8" s="173"/>
      <c r="O8" s="81" t="s">
        <v>1789</v>
      </c>
      <c r="P8" s="81" t="s">
        <v>1806</v>
      </c>
      <c r="Q8" s="54" t="s">
        <v>999</v>
      </c>
    </row>
    <row r="9" spans="1:17" s="11" customFormat="1" ht="108">
      <c r="A9" s="1004"/>
      <c r="B9" s="1069"/>
      <c r="C9" s="1090"/>
      <c r="D9" s="1050"/>
      <c r="E9" s="1050"/>
      <c r="F9" s="222" t="s">
        <v>234</v>
      </c>
      <c r="G9" s="224" t="s">
        <v>993</v>
      </c>
      <c r="H9" s="221" t="s">
        <v>1000</v>
      </c>
      <c r="I9" s="221" t="s">
        <v>1001</v>
      </c>
      <c r="J9" s="224" t="s">
        <v>997</v>
      </c>
      <c r="K9" s="1079"/>
      <c r="L9" s="545"/>
      <c r="M9" s="173"/>
      <c r="N9" s="173"/>
      <c r="O9" s="81" t="s">
        <v>1969</v>
      </c>
      <c r="P9" s="81" t="s">
        <v>265</v>
      </c>
      <c r="Q9" s="54" t="s">
        <v>998</v>
      </c>
    </row>
    <row r="10" spans="1:17" s="11" customFormat="1" ht="135.75" customHeight="1">
      <c r="A10" s="1004"/>
      <c r="B10" s="1069"/>
      <c r="C10" s="1090"/>
      <c r="D10" s="1050"/>
      <c r="E10" s="1050"/>
      <c r="F10" s="221" t="s">
        <v>236</v>
      </c>
      <c r="G10" s="541" t="s">
        <v>1962</v>
      </c>
      <c r="H10" s="221" t="s">
        <v>1963</v>
      </c>
      <c r="I10" s="221" t="s">
        <v>1003</v>
      </c>
      <c r="J10" s="503" t="s">
        <v>1964</v>
      </c>
      <c r="K10" s="1079"/>
      <c r="L10" s="545">
        <v>10000</v>
      </c>
      <c r="M10" s="173"/>
      <c r="N10" s="173"/>
      <c r="O10" s="81" t="s">
        <v>1970</v>
      </c>
      <c r="P10" s="81" t="s">
        <v>1806</v>
      </c>
      <c r="Q10" s="54" t="s">
        <v>998</v>
      </c>
    </row>
    <row r="11" spans="1:17" s="11" customFormat="1" ht="121.5">
      <c r="A11" s="1069" t="s">
        <v>62</v>
      </c>
      <c r="B11" s="1003" t="s">
        <v>63</v>
      </c>
      <c r="C11" s="1070" t="s">
        <v>1005</v>
      </c>
      <c r="D11" s="898" t="s">
        <v>1010</v>
      </c>
      <c r="E11" s="1056" t="s">
        <v>1006</v>
      </c>
      <c r="F11" s="227" t="s">
        <v>237</v>
      </c>
      <c r="G11" s="503" t="s">
        <v>1965</v>
      </c>
      <c r="H11" s="221" t="s">
        <v>1966</v>
      </c>
      <c r="I11" s="221" t="s">
        <v>1008</v>
      </c>
      <c r="J11" s="224" t="s">
        <v>247</v>
      </c>
      <c r="K11" s="1080">
        <f>+L11+L12+L17+N12</f>
        <v>320409</v>
      </c>
      <c r="L11" s="546">
        <f>60674+3185</f>
        <v>63859</v>
      </c>
      <c r="M11" s="79"/>
      <c r="N11" s="79"/>
      <c r="O11" s="81" t="s">
        <v>1021</v>
      </c>
      <c r="P11" s="81" t="s">
        <v>265</v>
      </c>
      <c r="Q11" s="54" t="s">
        <v>998</v>
      </c>
    </row>
    <row r="12" spans="1:17" s="11" customFormat="1" ht="147" customHeight="1">
      <c r="A12" s="1069"/>
      <c r="B12" s="1004"/>
      <c r="C12" s="1071"/>
      <c r="D12" s="899"/>
      <c r="E12" s="1057"/>
      <c r="F12" s="227" t="s">
        <v>238</v>
      </c>
      <c r="G12" s="503" t="s">
        <v>1967</v>
      </c>
      <c r="H12" s="221" t="s">
        <v>1968</v>
      </c>
      <c r="I12" s="221" t="s">
        <v>1009</v>
      </c>
      <c r="J12" s="503" t="s">
        <v>1971</v>
      </c>
      <c r="K12" s="1081"/>
      <c r="L12" s="545">
        <v>150000</v>
      </c>
      <c r="M12" s="545"/>
      <c r="N12" s="545">
        <v>100000</v>
      </c>
      <c r="O12" s="212" t="s">
        <v>1021</v>
      </c>
      <c r="P12" s="212" t="s">
        <v>265</v>
      </c>
      <c r="Q12" s="54" t="s">
        <v>998</v>
      </c>
    </row>
    <row r="13" spans="1:17" s="11" customFormat="1" ht="63" customHeight="1" hidden="1">
      <c r="A13" s="1069"/>
      <c r="B13" s="1004"/>
      <c r="C13" s="1071"/>
      <c r="D13" s="899"/>
      <c r="E13" s="1057"/>
      <c r="F13" s="228" t="s">
        <v>239</v>
      </c>
      <c r="G13" s="224" t="s">
        <v>293</v>
      </c>
      <c r="H13" s="221"/>
      <c r="I13" s="221"/>
      <c r="J13" s="224"/>
      <c r="K13" s="1081"/>
      <c r="L13" s="546"/>
      <c r="M13" s="79"/>
      <c r="N13" s="79"/>
      <c r="O13" s="81"/>
      <c r="P13" s="81"/>
      <c r="Q13" s="54" t="s">
        <v>998</v>
      </c>
    </row>
    <row r="14" spans="1:17" s="11" customFormat="1" ht="61.5" customHeight="1" hidden="1">
      <c r="A14" s="1069"/>
      <c r="B14" s="1004"/>
      <c r="C14" s="1071"/>
      <c r="D14" s="899"/>
      <c r="E14" s="1057"/>
      <c r="F14" s="228" t="s">
        <v>240</v>
      </c>
      <c r="G14" s="224" t="s">
        <v>294</v>
      </c>
      <c r="H14" s="221"/>
      <c r="I14" s="221"/>
      <c r="J14" s="224"/>
      <c r="K14" s="1081"/>
      <c r="L14" s="546"/>
      <c r="M14" s="79"/>
      <c r="N14" s="79"/>
      <c r="O14" s="81"/>
      <c r="P14" s="81"/>
      <c r="Q14" s="54" t="s">
        <v>998</v>
      </c>
    </row>
    <row r="15" spans="1:17" s="11" customFormat="1" ht="90" customHeight="1">
      <c r="A15" s="1069"/>
      <c r="B15" s="1004"/>
      <c r="C15" s="1071"/>
      <c r="D15" s="899"/>
      <c r="E15" s="1057"/>
      <c r="F15" s="1076" t="s">
        <v>241</v>
      </c>
      <c r="G15" s="1074" t="s">
        <v>1011</v>
      </c>
      <c r="H15" s="224" t="s">
        <v>1013</v>
      </c>
      <c r="I15" s="221" t="s">
        <v>1012</v>
      </c>
      <c r="J15" s="224" t="s">
        <v>979</v>
      </c>
      <c r="K15" s="1081"/>
      <c r="L15" s="546"/>
      <c r="M15" s="79"/>
      <c r="N15" s="79"/>
      <c r="O15" s="81" t="s">
        <v>1021</v>
      </c>
      <c r="P15" s="81" t="s">
        <v>265</v>
      </c>
      <c r="Q15" s="54" t="s">
        <v>998</v>
      </c>
    </row>
    <row r="16" spans="1:17" s="11" customFormat="1" ht="87.75" customHeight="1">
      <c r="A16" s="1069"/>
      <c r="B16" s="1004"/>
      <c r="C16" s="1071"/>
      <c r="D16" s="899"/>
      <c r="E16" s="1057"/>
      <c r="F16" s="1077"/>
      <c r="G16" s="1075"/>
      <c r="H16" s="224" t="s">
        <v>1014</v>
      </c>
      <c r="I16" s="221" t="s">
        <v>1015</v>
      </c>
      <c r="J16" s="224" t="s">
        <v>979</v>
      </c>
      <c r="K16" s="1081"/>
      <c r="L16" s="546"/>
      <c r="M16" s="79"/>
      <c r="N16" s="79"/>
      <c r="O16" s="81" t="s">
        <v>1021</v>
      </c>
      <c r="P16" s="81" t="s">
        <v>265</v>
      </c>
      <c r="Q16" s="54" t="s">
        <v>998</v>
      </c>
    </row>
    <row r="17" spans="1:17" s="11" customFormat="1" ht="87.75" customHeight="1">
      <c r="A17" s="1069"/>
      <c r="B17" s="1004"/>
      <c r="C17" s="1071"/>
      <c r="D17" s="899"/>
      <c r="E17" s="1057"/>
      <c r="F17" s="504"/>
      <c r="G17" s="542" t="s">
        <v>1973</v>
      </c>
      <c r="H17" s="542" t="s">
        <v>1972</v>
      </c>
      <c r="I17" s="542" t="s">
        <v>1972</v>
      </c>
      <c r="J17" s="503" t="s">
        <v>979</v>
      </c>
      <c r="K17" s="1081"/>
      <c r="L17" s="546">
        <v>6550</v>
      </c>
      <c r="M17" s="79"/>
      <c r="N17" s="79"/>
      <c r="O17" s="81" t="s">
        <v>1123</v>
      </c>
      <c r="P17" s="81" t="s">
        <v>1124</v>
      </c>
      <c r="Q17" s="54"/>
    </row>
    <row r="18" spans="1:17" s="11" customFormat="1" ht="129" customHeight="1">
      <c r="A18" s="1069"/>
      <c r="B18" s="1004"/>
      <c r="C18" s="1071"/>
      <c r="D18" s="899"/>
      <c r="E18" s="1057"/>
      <c r="F18" s="227" t="s">
        <v>242</v>
      </c>
      <c r="G18" s="224" t="s">
        <v>1017</v>
      </c>
      <c r="H18" s="224" t="s">
        <v>1018</v>
      </c>
      <c r="I18" s="221" t="s">
        <v>1019</v>
      </c>
      <c r="J18" s="224" t="s">
        <v>979</v>
      </c>
      <c r="K18" s="1082"/>
      <c r="L18" s="546"/>
      <c r="M18" s="79"/>
      <c r="N18" s="79"/>
      <c r="O18" s="81"/>
      <c r="P18" s="81"/>
      <c r="Q18" s="54" t="s">
        <v>998</v>
      </c>
    </row>
    <row r="19" spans="1:17" s="11" customFormat="1" ht="70.5" customHeight="1">
      <c r="A19" s="1069"/>
      <c r="B19" s="1069" t="s">
        <v>64</v>
      </c>
      <c r="C19" s="1083" t="s">
        <v>1023</v>
      </c>
      <c r="D19" s="1084" t="s">
        <v>1047</v>
      </c>
      <c r="E19" s="1056" t="s">
        <v>1039</v>
      </c>
      <c r="F19" s="222" t="s">
        <v>250</v>
      </c>
      <c r="G19" s="543" t="s">
        <v>1974</v>
      </c>
      <c r="H19" s="222" t="s">
        <v>2002</v>
      </c>
      <c r="I19" s="222" t="s">
        <v>1025</v>
      </c>
      <c r="J19" s="533" t="s">
        <v>2003</v>
      </c>
      <c r="K19" s="1087">
        <f>+L19+L20+L21+L22+N20+N19</f>
        <v>177885</v>
      </c>
      <c r="L19" s="546">
        <v>10000</v>
      </c>
      <c r="M19" s="79"/>
      <c r="N19" s="79">
        <v>122000</v>
      </c>
      <c r="O19" s="81" t="s">
        <v>1789</v>
      </c>
      <c r="P19" s="81" t="s">
        <v>1321</v>
      </c>
      <c r="Q19" s="54" t="s">
        <v>999</v>
      </c>
    </row>
    <row r="20" spans="1:17" s="11" customFormat="1" ht="54">
      <c r="A20" s="1069"/>
      <c r="B20" s="1069"/>
      <c r="C20" s="1083"/>
      <c r="D20" s="1084"/>
      <c r="E20" s="1057"/>
      <c r="F20" s="222" t="s">
        <v>1027</v>
      </c>
      <c r="G20" s="54" t="s">
        <v>1986</v>
      </c>
      <c r="H20" s="222" t="s">
        <v>1976</v>
      </c>
      <c r="I20" s="222" t="s">
        <v>1030</v>
      </c>
      <c r="J20" s="54" t="s">
        <v>1977</v>
      </c>
      <c r="K20" s="1088"/>
      <c r="L20" s="546">
        <f>20000+10000+10000+5885</f>
        <v>45885</v>
      </c>
      <c r="M20" s="79"/>
      <c r="N20" s="79"/>
      <c r="O20" s="81" t="s">
        <v>1789</v>
      </c>
      <c r="P20" s="81" t="s">
        <v>1321</v>
      </c>
      <c r="Q20" s="54" t="s">
        <v>999</v>
      </c>
    </row>
    <row r="21" spans="1:17" s="11" customFormat="1" ht="54" customHeight="1">
      <c r="A21" s="1069"/>
      <c r="B21" s="1069"/>
      <c r="C21" s="1083"/>
      <c r="D21" s="1084"/>
      <c r="E21" s="1057"/>
      <c r="F21" s="229" t="s">
        <v>252</v>
      </c>
      <c r="G21" s="54" t="s">
        <v>1975</v>
      </c>
      <c r="H21" s="222" t="s">
        <v>1979</v>
      </c>
      <c r="I21" s="222" t="s">
        <v>1980</v>
      </c>
      <c r="J21" s="54" t="s">
        <v>1978</v>
      </c>
      <c r="K21" s="1088"/>
      <c r="L21" s="546"/>
      <c r="M21" s="79"/>
      <c r="N21" s="79"/>
      <c r="O21" s="81" t="s">
        <v>1123</v>
      </c>
      <c r="P21" s="81" t="s">
        <v>1124</v>
      </c>
      <c r="Q21" s="54" t="s">
        <v>999</v>
      </c>
    </row>
    <row r="22" spans="1:17" s="11" customFormat="1" ht="75.75" customHeight="1">
      <c r="A22" s="1069"/>
      <c r="B22" s="1069"/>
      <c r="C22" s="1083"/>
      <c r="D22" s="1084"/>
      <c r="E22" s="1057"/>
      <c r="F22" s="222" t="s">
        <v>253</v>
      </c>
      <c r="G22" s="180" t="s">
        <v>1988</v>
      </c>
      <c r="H22" s="198" t="s">
        <v>1033</v>
      </c>
      <c r="I22" s="198" t="s">
        <v>1034</v>
      </c>
      <c r="J22" s="180" t="s">
        <v>1987</v>
      </c>
      <c r="K22" s="1088"/>
      <c r="L22" s="546"/>
      <c r="M22" s="79"/>
      <c r="N22" s="79"/>
      <c r="O22" s="81" t="s">
        <v>1021</v>
      </c>
      <c r="P22" s="81" t="s">
        <v>282</v>
      </c>
      <c r="Q22" s="54" t="s">
        <v>998</v>
      </c>
    </row>
    <row r="23" spans="1:17" s="11" customFormat="1" ht="47.25" customHeight="1" hidden="1">
      <c r="A23" s="1069"/>
      <c r="B23" s="1069"/>
      <c r="C23" s="1083"/>
      <c r="D23" s="1084"/>
      <c r="E23" s="1058"/>
      <c r="F23" s="204" t="s">
        <v>257</v>
      </c>
      <c r="G23" s="204" t="s">
        <v>274</v>
      </c>
      <c r="H23" s="54"/>
      <c r="I23" s="54"/>
      <c r="J23" s="54"/>
      <c r="K23" s="71">
        <f>+L23+M23+N23</f>
        <v>0</v>
      </c>
      <c r="L23" s="546"/>
      <c r="M23" s="79"/>
      <c r="N23" s="79"/>
      <c r="O23" s="81"/>
      <c r="P23" s="81"/>
      <c r="Q23" s="54" t="s">
        <v>182</v>
      </c>
    </row>
    <row r="24" spans="1:17" s="11" customFormat="1" ht="39.75" customHeight="1" hidden="1">
      <c r="A24" s="1069" t="s">
        <v>65</v>
      </c>
      <c r="B24" s="397" t="s">
        <v>66</v>
      </c>
      <c r="C24" s="1073"/>
      <c r="D24" s="225"/>
      <c r="E24" s="225"/>
      <c r="F24" s="204" t="s">
        <v>266</v>
      </c>
      <c r="G24" s="204" t="s">
        <v>1040</v>
      </c>
      <c r="H24" s="54"/>
      <c r="I24" s="54"/>
      <c r="J24" s="54"/>
      <c r="K24" s="71">
        <f>+L24+M24+N24</f>
        <v>0</v>
      </c>
      <c r="L24" s="546"/>
      <c r="M24" s="79"/>
      <c r="N24" s="79"/>
      <c r="O24" s="81"/>
      <c r="P24" s="81"/>
      <c r="Q24" s="207" t="s">
        <v>182</v>
      </c>
    </row>
    <row r="25" spans="1:17" s="11" customFormat="1" ht="44.25" customHeight="1" hidden="1">
      <c r="A25" s="1069"/>
      <c r="B25" s="398"/>
      <c r="C25" s="1073"/>
      <c r="D25" s="226"/>
      <c r="E25" s="226"/>
      <c r="F25" s="204" t="s">
        <v>267</v>
      </c>
      <c r="G25" s="204" t="s">
        <v>275</v>
      </c>
      <c r="H25" s="54"/>
      <c r="I25" s="54"/>
      <c r="J25" s="54"/>
      <c r="K25" s="71">
        <v>0</v>
      </c>
      <c r="L25" s="549">
        <v>0</v>
      </c>
      <c r="M25" s="232">
        <v>0</v>
      </c>
      <c r="N25" s="79"/>
      <c r="O25" s="81"/>
      <c r="P25" s="81"/>
      <c r="Q25" s="54"/>
    </row>
    <row r="26" spans="1:17" s="11" customFormat="1" ht="207" customHeight="1">
      <c r="A26" s="1069"/>
      <c r="B26" s="527" t="s">
        <v>66</v>
      </c>
      <c r="C26" s="528" t="s">
        <v>1049</v>
      </c>
      <c r="D26" s="529" t="s">
        <v>1048</v>
      </c>
      <c r="E26" s="533" t="s">
        <v>1050</v>
      </c>
      <c r="F26" s="54" t="s">
        <v>268</v>
      </c>
      <c r="G26" s="180" t="s">
        <v>1981</v>
      </c>
      <c r="H26" s="180" t="s">
        <v>1982</v>
      </c>
      <c r="I26" s="180" t="s">
        <v>1983</v>
      </c>
      <c r="J26" s="180" t="s">
        <v>1984</v>
      </c>
      <c r="K26" s="554">
        <f>+L26</f>
        <v>20000</v>
      </c>
      <c r="L26" s="550">
        <v>20000</v>
      </c>
      <c r="M26" s="232"/>
      <c r="N26" s="79"/>
      <c r="O26" s="81" t="s">
        <v>1846</v>
      </c>
      <c r="P26" s="81" t="s">
        <v>1789</v>
      </c>
      <c r="Q26" s="54" t="s">
        <v>970</v>
      </c>
    </row>
    <row r="27" spans="1:17" s="11" customFormat="1" ht="70.5" customHeight="1">
      <c r="A27" s="1003" t="s">
        <v>67</v>
      </c>
      <c r="B27" s="1003" t="s">
        <v>68</v>
      </c>
      <c r="C27" s="1070" t="s">
        <v>1052</v>
      </c>
      <c r="D27" s="1056" t="s">
        <v>1054</v>
      </c>
      <c r="E27" s="1074" t="s">
        <v>1057</v>
      </c>
      <c r="F27" s="230" t="s">
        <v>270</v>
      </c>
      <c r="G27" s="54" t="s">
        <v>1985</v>
      </c>
      <c r="H27" s="54" t="s">
        <v>1045</v>
      </c>
      <c r="I27" s="54" t="s">
        <v>1046</v>
      </c>
      <c r="J27" s="54" t="s">
        <v>1016</v>
      </c>
      <c r="K27" s="1087">
        <f>+L27+M27+N27+M29</f>
        <v>31800</v>
      </c>
      <c r="L27" s="551"/>
      <c r="M27" s="551">
        <v>7000</v>
      </c>
      <c r="N27" s="206"/>
      <c r="O27" s="535" t="s">
        <v>1846</v>
      </c>
      <c r="P27" s="535" t="s">
        <v>1846</v>
      </c>
      <c r="Q27" s="54" t="s">
        <v>182</v>
      </c>
    </row>
    <row r="28" spans="1:17" s="11" customFormat="1" ht="94.5">
      <c r="A28" s="1004"/>
      <c r="B28" s="1004"/>
      <c r="C28" s="1071"/>
      <c r="D28" s="1057"/>
      <c r="E28" s="1092"/>
      <c r="F28" s="221" t="s">
        <v>272</v>
      </c>
      <c r="G28" s="544" t="s">
        <v>1991</v>
      </c>
      <c r="H28" s="221" t="s">
        <v>1989</v>
      </c>
      <c r="I28" s="221" t="s">
        <v>1990</v>
      </c>
      <c r="J28" s="54" t="s">
        <v>979</v>
      </c>
      <c r="K28" s="1088"/>
      <c r="L28" s="546"/>
      <c r="M28" s="546"/>
      <c r="N28" s="79"/>
      <c r="O28" s="81"/>
      <c r="P28" s="81"/>
      <c r="Q28" s="54"/>
    </row>
    <row r="29" spans="1:17" s="11" customFormat="1" ht="69" customHeight="1">
      <c r="A29" s="1004"/>
      <c r="B29" s="1005"/>
      <c r="C29" s="1072"/>
      <c r="D29" s="1058"/>
      <c r="E29" s="1075"/>
      <c r="F29" s="221" t="s">
        <v>273</v>
      </c>
      <c r="G29" s="533" t="s">
        <v>1992</v>
      </c>
      <c r="H29" s="221" t="s">
        <v>1993</v>
      </c>
      <c r="I29" s="221" t="s">
        <v>1055</v>
      </c>
      <c r="J29" s="54" t="s">
        <v>979</v>
      </c>
      <c r="K29" s="1091"/>
      <c r="L29" s="546"/>
      <c r="M29" s="546">
        <v>24800</v>
      </c>
      <c r="N29" s="79"/>
      <c r="O29" s="81" t="s">
        <v>1123</v>
      </c>
      <c r="P29" s="81" t="s">
        <v>1124</v>
      </c>
      <c r="Q29" s="54" t="s">
        <v>182</v>
      </c>
    </row>
    <row r="30" spans="1:17" s="11" customFormat="1" ht="60.75" customHeight="1">
      <c r="A30" s="1004"/>
      <c r="B30" s="1003" t="s">
        <v>69</v>
      </c>
      <c r="C30" s="1070" t="s">
        <v>1053</v>
      </c>
      <c r="D30" s="995" t="s">
        <v>1056</v>
      </c>
      <c r="E30" s="898" t="s">
        <v>1994</v>
      </c>
      <c r="F30" s="234" t="s">
        <v>1997</v>
      </c>
      <c r="G30" s="235" t="s">
        <v>1998</v>
      </c>
      <c r="H30" s="221" t="s">
        <v>1999</v>
      </c>
      <c r="I30" s="221" t="s">
        <v>2000</v>
      </c>
      <c r="J30" s="54" t="s">
        <v>979</v>
      </c>
      <c r="K30" s="1093">
        <f>+M32</f>
        <v>10000</v>
      </c>
      <c r="L30" s="546"/>
      <c r="M30" s="79"/>
      <c r="N30" s="79"/>
      <c r="O30" s="81"/>
      <c r="P30" s="81"/>
      <c r="Q30" s="54" t="s">
        <v>182</v>
      </c>
    </row>
    <row r="31" spans="1:17" s="11" customFormat="1" ht="62.25" customHeight="1">
      <c r="A31" s="1004"/>
      <c r="B31" s="1004"/>
      <c r="C31" s="1071"/>
      <c r="D31" s="1050"/>
      <c r="E31" s="899"/>
      <c r="F31" s="530"/>
      <c r="G31" s="532"/>
      <c r="H31" s="236" t="s">
        <v>1995</v>
      </c>
      <c r="I31" s="221" t="s">
        <v>1060</v>
      </c>
      <c r="J31" s="54" t="s">
        <v>979</v>
      </c>
      <c r="K31" s="1094"/>
      <c r="L31" s="546"/>
      <c r="M31" s="79"/>
      <c r="N31" s="79"/>
      <c r="O31" s="81"/>
      <c r="P31" s="81"/>
      <c r="Q31" s="54" t="s">
        <v>970</v>
      </c>
    </row>
    <row r="32" spans="1:17" s="11" customFormat="1" ht="63" customHeight="1">
      <c r="A32" s="1005"/>
      <c r="B32" s="1005"/>
      <c r="C32" s="1072"/>
      <c r="D32" s="1050"/>
      <c r="E32" s="900"/>
      <c r="F32" s="221" t="s">
        <v>306</v>
      </c>
      <c r="G32" s="223" t="s">
        <v>1996</v>
      </c>
      <c r="H32" s="236" t="s">
        <v>2001</v>
      </c>
      <c r="I32" s="221" t="s">
        <v>1061</v>
      </c>
      <c r="J32" s="54" t="s">
        <v>979</v>
      </c>
      <c r="K32" s="1095"/>
      <c r="L32" s="546"/>
      <c r="M32" s="79">
        <v>10000</v>
      </c>
      <c r="N32" s="79"/>
      <c r="O32" s="81" t="s">
        <v>1021</v>
      </c>
      <c r="P32" s="81" t="s">
        <v>265</v>
      </c>
      <c r="Q32" s="54"/>
    </row>
    <row r="33" spans="1:17" ht="36" customHeight="1">
      <c r="A33" s="220"/>
      <c r="B33" s="200" t="s">
        <v>861</v>
      </c>
      <c r="C33" s="200"/>
      <c r="D33" s="200"/>
      <c r="E33" s="200" t="s">
        <v>1058</v>
      </c>
      <c r="F33" s="200"/>
      <c r="G33" s="200"/>
      <c r="H33" s="200"/>
      <c r="I33" s="200"/>
      <c r="J33" s="200"/>
      <c r="K33" s="247">
        <f>SUM(K7:K32)</f>
        <v>608094</v>
      </c>
      <c r="L33" s="552">
        <f>SUM(L7:L32)</f>
        <v>344294</v>
      </c>
      <c r="M33" s="552">
        <f>SUM(M7:M32)</f>
        <v>41800</v>
      </c>
      <c r="N33" s="552">
        <f>SUM(N7:N32)</f>
        <v>222000</v>
      </c>
      <c r="O33" s="199"/>
      <c r="P33" s="199"/>
      <c r="Q33" s="199"/>
    </row>
    <row r="36" ht="15">
      <c r="M36" s="555">
        <f>+K33-608094</f>
        <v>0</v>
      </c>
    </row>
  </sheetData>
  <sheetProtection/>
  <mergeCells count="51">
    <mergeCell ref="K27:K29"/>
    <mergeCell ref="D27:D29"/>
    <mergeCell ref="E27:E29"/>
    <mergeCell ref="D30:D32"/>
    <mergeCell ref="E30:E32"/>
    <mergeCell ref="K30:K32"/>
    <mergeCell ref="G15:G16"/>
    <mergeCell ref="F15:F16"/>
    <mergeCell ref="K7:K10"/>
    <mergeCell ref="K11:K18"/>
    <mergeCell ref="C19:C23"/>
    <mergeCell ref="D19:D23"/>
    <mergeCell ref="E19:E23"/>
    <mergeCell ref="C11:C18"/>
    <mergeCell ref="D11:D18"/>
    <mergeCell ref="E11:E18"/>
    <mergeCell ref="D7:D10"/>
    <mergeCell ref="E7:E10"/>
    <mergeCell ref="F7:F8"/>
    <mergeCell ref="K19:K22"/>
    <mergeCell ref="C7:C10"/>
    <mergeCell ref="A24:A26"/>
    <mergeCell ref="A27:A32"/>
    <mergeCell ref="B27:B29"/>
    <mergeCell ref="B30:B32"/>
    <mergeCell ref="C27:C29"/>
    <mergeCell ref="C30:C32"/>
    <mergeCell ref="C24:C25"/>
    <mergeCell ref="K5:K6"/>
    <mergeCell ref="Q5:Q6"/>
    <mergeCell ref="D5:D6"/>
    <mergeCell ref="E5:E6"/>
    <mergeCell ref="F5:F6"/>
    <mergeCell ref="J5:J6"/>
    <mergeCell ref="L5:N5"/>
    <mergeCell ref="O5:O6"/>
    <mergeCell ref="P5:P6"/>
    <mergeCell ref="A7:A10"/>
    <mergeCell ref="A11:A23"/>
    <mergeCell ref="B7:B10"/>
    <mergeCell ref="B11:B18"/>
    <mergeCell ref="B19:B23"/>
    <mergeCell ref="A1:J1"/>
    <mergeCell ref="A2:J2"/>
    <mergeCell ref="A5:A6"/>
    <mergeCell ref="B5:B6"/>
    <mergeCell ref="C5:C6"/>
    <mergeCell ref="H5:H6"/>
    <mergeCell ref="G5:G6"/>
    <mergeCell ref="I5:I6"/>
    <mergeCell ref="A3:D3"/>
  </mergeCells>
  <printOptions/>
  <pageMargins left="0.5118110236220472" right="0.5118110236220472" top="0.7480314960629921" bottom="0.7480314960629921" header="0.31496062992125984" footer="0.31496062992125984"/>
  <pageSetup horizontalDpi="300" verticalDpi="300" orientation="landscape" paperSize="5"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Mayra Leguizamon</cp:lastModifiedBy>
  <cp:lastPrinted>2013-02-11T00:30:46Z</cp:lastPrinted>
  <dcterms:created xsi:type="dcterms:W3CDTF">2012-06-27T21:59:50Z</dcterms:created>
  <dcterms:modified xsi:type="dcterms:W3CDTF">2013-12-10T16:55:16Z</dcterms:modified>
  <cp:category/>
  <cp:version/>
  <cp:contentType/>
  <cp:contentStatus/>
</cp:coreProperties>
</file>